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inbeck\Documents\Thinkful\Personal Projects\College Athletics\"/>
    </mc:Choice>
  </mc:AlternateContent>
  <xr:revisionPtr revIDLastSave="0" documentId="13_ncr:1_{86585789-5DD0-430A-8FF8-666B6FD3466C}" xr6:coauthVersionLast="47" xr6:coauthVersionMax="47" xr10:uidLastSave="{00000000-0000-0000-0000-000000000000}"/>
  <bookViews>
    <workbookView xWindow="-108" yWindow="-108" windowWidth="23256" windowHeight="12576" xr2:uid="{22A30865-D890-4695-B180-9B20875423E1}"/>
  </bookViews>
  <sheets>
    <sheet name="Bracket" sheetId="4" r:id="rId1"/>
    <sheet name="final_rankings_by_season" sheetId="1" state="hidden" r:id="rId2"/>
    <sheet name="playoff_seedings_by_season" sheetId="2" state="hidden" r:id="rId3"/>
    <sheet name="logo_lookup" sheetId="3" state="hidden" r:id="rId4"/>
  </sheets>
  <definedNames>
    <definedName name="ACC">logo_lookup!$B$72</definedName>
    <definedName name="Alabama">logo_lookup!$B$3</definedName>
    <definedName name="American">logo_lookup!$B$73</definedName>
    <definedName name="Arizona">logo_lookup!$B$4</definedName>
    <definedName name="Arizona_State">logo_lookup!$B$5</definedName>
    <definedName name="Arkansas">logo_lookup!$B$6</definedName>
    <definedName name="at_large_bid_1">INDIRECT(INDEX(logo_lookup!$A$72:$C$85,MATCH(final_rankings_by_season!$AB$3,logo_lookup!$A$72:$A$85,0),3))</definedName>
    <definedName name="at_large_bid_2">INDIRECT(INDEX(logo_lookup!$A$72:$C$85,MATCH(final_rankings_by_season!$AB$4,logo_lookup!$A$72:$A$85,0),3))</definedName>
    <definedName name="at_large_bid_3">INDIRECT(INDEX(logo_lookup!$A$72:$C$85,MATCH(final_rankings_by_season!$AB$5,logo_lookup!$A$72:$A$85,0),3))</definedName>
    <definedName name="at_large_bid_4">INDIRECT(INDEX(logo_lookup!$A$72:$C$85,MATCH(final_rankings_by_season!$AB$6,logo_lookup!$A$72:$A$85,0),3))</definedName>
    <definedName name="at_large_bid_5">INDIRECT(INDEX(logo_lookup!$A$72:$C$85,MATCH(final_rankings_by_season!$AB$7,logo_lookup!$A$72:$A$85,0),3))</definedName>
    <definedName name="at_large_bid_6">INDIRECT(INDEX(logo_lookup!$A$72:$C$85,MATCH(final_rankings_by_season!$AB$8,logo_lookup!$A$72:$A$85,0),3))</definedName>
    <definedName name="Auburn">logo_lookup!$B$7</definedName>
    <definedName name="auto_bid_1">INDIRECT(INDEX(logo_lookup!$A$72:$C$85,MATCH(final_rankings_by_season!$W$3,logo_lookup!$A$72:$A$85,0),3))</definedName>
    <definedName name="auto_bid_2">INDIRECT(INDEX(logo_lookup!$A$72:$C$85,MATCH(final_rankings_by_season!$W$4,logo_lookup!$A$72:$A$85,0),3))</definedName>
    <definedName name="auto_bid_3">INDIRECT(INDEX(logo_lookup!$A$72:$C$85,MATCH(final_rankings_by_season!$W$5,logo_lookup!$A$72:$A$85,0),3))</definedName>
    <definedName name="auto_bid_4">INDIRECT(INDEX(logo_lookup!$A$72:$C$85,MATCH(final_rankings_by_season!$W$6,logo_lookup!$A$72:$A$85,0),3))</definedName>
    <definedName name="auto_bid_5">INDIRECT(INDEX(logo_lookup!$A$72:$C$85,MATCH(final_rankings_by_season!$W$7,logo_lookup!$A$72:$A$85,0),3))</definedName>
    <definedName name="auto_bid_6">INDIRECT(INDEX(logo_lookup!$A$72:$C$85,MATCH(final_rankings_by_season!$W$8,logo_lookup!$A$72:$A$85,0),3))</definedName>
    <definedName name="Baylor">logo_lookup!$B$8</definedName>
    <definedName name="Big_12">logo_lookup!$B$74</definedName>
    <definedName name="Big_East">logo_lookup!$B$75</definedName>
    <definedName name="Big_Ten">logo_lookup!$B$76</definedName>
    <definedName name="Boise_State">logo_lookup!$B$9</definedName>
    <definedName name="California">logo_lookup!$B$10</definedName>
    <definedName name="Cincinnati">logo_lookup!$B$11</definedName>
    <definedName name="Clemson">logo_lookup!$B$12</definedName>
    <definedName name="Coastal_Carolina">logo_lookup!$B$13</definedName>
    <definedName name="Colorado">logo_lookup!$B$14</definedName>
    <definedName name="Conference_USA">logo_lookup!$B$77</definedName>
    <definedName name="eight_seed">INDIRECT(INDEX(logo_lookup!$A$3:$C$67,MATCH(Bracket!$D$6,logo_lookup!$A$3:$A$67,0),3))</definedName>
    <definedName name="eleven_seed">INDIRECT(INDEX(logo_lookup!$A$3:$C$67,MATCH(Bracket!$Z$8,logo_lookup!$A$3:$A$67,0),3))</definedName>
    <definedName name="FBS_Indep.">logo_lookup!$B$78</definedName>
    <definedName name="five_seed">INDIRECT(INDEX(logo_lookup!$A$3:$C$67,MATCH(Bracket!$D$10,logo_lookup!$A$3:$A$67,0),3))</definedName>
    <definedName name="Florida">logo_lookup!$B$15</definedName>
    <definedName name="Florida_State">logo_lookup!$B$16</definedName>
    <definedName name="four_seed">INDIRECT(INDEX(logo_lookup!$A$3:$C$67,MATCH(Bracket!$G$13,logo_lookup!$A$3:$A$67,0),3))</definedName>
    <definedName name="Georgia">logo_lookup!$B$17</definedName>
    <definedName name="Georgia_Tech">logo_lookup!$B$18</definedName>
    <definedName name="Hawaii">logo_lookup!$B$19</definedName>
    <definedName name="Houston">logo_lookup!$B$20</definedName>
    <definedName name="Illinois">logo_lookup!$B$21</definedName>
    <definedName name="Indiana">logo_lookup!$B$22</definedName>
    <definedName name="Iowa">logo_lookup!$B$23</definedName>
    <definedName name="Iowa_State">logo_lookup!$B$24</definedName>
    <definedName name="Kansas">logo_lookup!$B$25</definedName>
    <definedName name="Kansas_State">logo_lookup!$B$26</definedName>
    <definedName name="Louisville">logo_lookup!$B$27</definedName>
    <definedName name="LSU">logo_lookup!$B$28</definedName>
    <definedName name="MAC">logo_lookup!$B$79</definedName>
    <definedName name="Marshall">logo_lookup!$B$29</definedName>
    <definedName name="Maryland">logo_lookup!$B$30</definedName>
    <definedName name="Memphis">logo_lookup!$B$31</definedName>
    <definedName name="Miami">logo_lookup!$B$32</definedName>
    <definedName name="Miami__OH">logo_lookup!$B$33</definedName>
    <definedName name="Michigan">logo_lookup!$B$34</definedName>
    <definedName name="Michigan_State">logo_lookup!$B$35</definedName>
    <definedName name="Mississippi">logo_lookup!$B$36</definedName>
    <definedName name="Mississippi_State">logo_lookup!$B$37</definedName>
    <definedName name="Missouri">logo_lookup!$B$38</definedName>
    <definedName name="Mountain_West">logo_lookup!$B$80</definedName>
    <definedName name="Nebraska">logo_lookup!$B$39</definedName>
    <definedName name="nine_seed">INDIRECT(INDEX(logo_lookup!$A$3:$C$67,MATCH(Bracket!$D$8,logo_lookup!$A$3:$A$67,0),3))</definedName>
    <definedName name="North_Carolina">logo_lookup!$B$40</definedName>
    <definedName name="Northern_Illinois">logo_lookup!$B$41</definedName>
    <definedName name="Notre_Dame">logo_lookup!$B$42</definedName>
    <definedName name="Ohio_State">logo_lookup!$B$43</definedName>
    <definedName name="Oklahoma">logo_lookup!$B$44</definedName>
    <definedName name="Oklahoma_State">logo_lookup!$B$45</definedName>
    <definedName name="one_seed">INDIRECT(INDEX(logo_lookup!$A$3:$C$67,MATCH(Bracket!$G$5,logo_lookup!$A$3:$A$67,0),3))</definedName>
    <definedName name="Oregon">logo_lookup!$B$46</definedName>
    <definedName name="Oregon_State">logo_lookup!$B$47</definedName>
    <definedName name="Pac_10">logo_lookup!$B$81</definedName>
    <definedName name="Pac_12">logo_lookup!$B$82</definedName>
    <definedName name="Penn_State">logo_lookup!$B$48</definedName>
    <definedName name="SEC">logo_lookup!$B$83</definedName>
    <definedName name="seven_seed">INDIRECT(INDEX(logo_lookup!$A$3:$C$67,MATCH(Bracket!$Z$10,logo_lookup!$A$3:$A$67,0),3))</definedName>
    <definedName name="six_seed">INDIRECT(INDEX(logo_lookup!$A$3:$C$67,MATCH(Bracket!$Z$6,logo_lookup!$A$3:$A$67,0),3))</definedName>
    <definedName name="South_Carolina">logo_lookup!$B$49</definedName>
    <definedName name="Stanford">logo_lookup!$B$50</definedName>
    <definedName name="Sun_Belt">logo_lookup!$B$84</definedName>
    <definedName name="TCU">logo_lookup!$B$51</definedName>
    <definedName name="ten_seed">INDIRECT(INDEX(logo_lookup!$A$3:$C$67,MATCH(Bracket!$Z$12,logo_lookup!$A$3:$A$67,0),3))</definedName>
    <definedName name="Tennessee">logo_lookup!$B$52</definedName>
    <definedName name="Texas">logo_lookup!$B$53</definedName>
    <definedName name="Texas_A_M">logo_lookup!$B$54</definedName>
    <definedName name="Texas_Tech">logo_lookup!$B$55</definedName>
    <definedName name="three_seed">INDIRECT(INDEX(logo_lookup!$A$3:$C$67,MATCH(Bracket!$W$13,logo_lookup!$A$3:$A$67,0),3))</definedName>
    <definedName name="Tulane">logo_lookup!$B$56</definedName>
    <definedName name="twelve_seed">INDIRECT(INDEX(logo_lookup!$A$3:$C$67,MATCH(Bracket!$D$12,logo_lookup!$A$3:$A$67,0),3))</definedName>
    <definedName name="two_seed">INDIRECT(INDEX(logo_lookup!$A$3:$C$67,MATCH(Bracket!$W$5,logo_lookup!$A$3:$A$67,0),3))</definedName>
    <definedName name="UCF">logo_lookup!$B$57</definedName>
    <definedName name="UCLA">logo_lookup!$B$58</definedName>
    <definedName name="USC">logo_lookup!$B$59</definedName>
    <definedName name="Utah">logo_lookup!$B$60</definedName>
    <definedName name="Virginia">logo_lookup!$B$61</definedName>
    <definedName name="Virginia_Tech">logo_lookup!$B$62</definedName>
    <definedName name="WAC">logo_lookup!$B$85</definedName>
    <definedName name="Washington">logo_lookup!$B$63</definedName>
    <definedName name="Washington_State">logo_lookup!$B$64</definedName>
    <definedName name="West_Virginia">logo_lookup!$B$65</definedName>
    <definedName name="Western_Michigan">logo_lookup!$B$66</definedName>
    <definedName name="Wisconsin">logo_lookup!$B$67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" i="2"/>
  <c r="R2" i="1"/>
  <c r="J7" i="2" l="1"/>
  <c r="J13" i="2"/>
  <c r="J19" i="2"/>
  <c r="J25" i="2"/>
  <c r="J31" i="2"/>
  <c r="J37" i="2"/>
  <c r="J43" i="2"/>
  <c r="J49" i="2"/>
  <c r="J55" i="2"/>
  <c r="J61" i="2"/>
  <c r="J67" i="2"/>
  <c r="J73" i="2"/>
  <c r="J79" i="2"/>
  <c r="J85" i="2"/>
  <c r="J91" i="2"/>
  <c r="J97" i="2"/>
  <c r="J103" i="2"/>
  <c r="J109" i="2"/>
  <c r="J115" i="2"/>
  <c r="J121" i="2"/>
  <c r="J127" i="2"/>
  <c r="J133" i="2"/>
  <c r="J139" i="2"/>
  <c r="J145" i="2"/>
  <c r="J151" i="2"/>
  <c r="J157" i="2"/>
  <c r="J163" i="2"/>
  <c r="J169" i="2"/>
  <c r="J175" i="2"/>
  <c r="J181" i="2"/>
  <c r="J187" i="2"/>
  <c r="J193" i="2"/>
  <c r="J199" i="2"/>
  <c r="J205" i="2"/>
  <c r="J211" i="2"/>
  <c r="J217" i="2"/>
  <c r="J223" i="2"/>
  <c r="J229" i="2"/>
  <c r="J235" i="2"/>
  <c r="J241" i="2"/>
  <c r="J247" i="2"/>
  <c r="J253" i="2"/>
  <c r="J259" i="2"/>
  <c r="J265" i="2"/>
  <c r="J271" i="2"/>
  <c r="J277" i="2"/>
  <c r="J8" i="2"/>
  <c r="J14" i="2"/>
  <c r="J20" i="2"/>
  <c r="J26" i="2"/>
  <c r="J32" i="2"/>
  <c r="J38" i="2"/>
  <c r="J44" i="2"/>
  <c r="J50" i="2"/>
  <c r="J56" i="2"/>
  <c r="J62" i="2"/>
  <c r="J68" i="2"/>
  <c r="J74" i="2"/>
  <c r="J80" i="2"/>
  <c r="J86" i="2"/>
  <c r="J92" i="2"/>
  <c r="J98" i="2"/>
  <c r="J104" i="2"/>
  <c r="J110" i="2"/>
  <c r="J116" i="2"/>
  <c r="J122" i="2"/>
  <c r="J128" i="2"/>
  <c r="J134" i="2"/>
  <c r="J140" i="2"/>
  <c r="J146" i="2"/>
  <c r="J152" i="2"/>
  <c r="J158" i="2"/>
  <c r="J164" i="2"/>
  <c r="J170" i="2"/>
  <c r="J176" i="2"/>
  <c r="J182" i="2"/>
  <c r="J188" i="2"/>
  <c r="J194" i="2"/>
  <c r="J200" i="2"/>
  <c r="J206" i="2"/>
  <c r="J212" i="2"/>
  <c r="J5" i="2"/>
  <c r="J15" i="2"/>
  <c r="J23" i="2"/>
  <c r="J33" i="2"/>
  <c r="J41" i="2"/>
  <c r="J51" i="2"/>
  <c r="J59" i="2"/>
  <c r="J69" i="2"/>
  <c r="J77" i="2"/>
  <c r="J87" i="2"/>
  <c r="J95" i="2"/>
  <c r="J105" i="2"/>
  <c r="J113" i="2"/>
  <c r="J123" i="2"/>
  <c r="J131" i="2"/>
  <c r="J141" i="2"/>
  <c r="J149" i="2"/>
  <c r="J159" i="2"/>
  <c r="J167" i="2"/>
  <c r="J177" i="2"/>
  <c r="J185" i="2"/>
  <c r="J195" i="2"/>
  <c r="J203" i="2"/>
  <c r="J213" i="2"/>
  <c r="J220" i="2"/>
  <c r="J227" i="2"/>
  <c r="J234" i="2"/>
  <c r="J242" i="2"/>
  <c r="J249" i="2"/>
  <c r="J256" i="2"/>
  <c r="J263" i="2"/>
  <c r="J270" i="2"/>
  <c r="J2" i="2"/>
  <c r="J6" i="2"/>
  <c r="J16" i="2"/>
  <c r="J24" i="2"/>
  <c r="J34" i="2"/>
  <c r="J42" i="2"/>
  <c r="J52" i="2"/>
  <c r="J60" i="2"/>
  <c r="J70" i="2"/>
  <c r="J78" i="2"/>
  <c r="J88" i="2"/>
  <c r="J96" i="2"/>
  <c r="J106" i="2"/>
  <c r="J114" i="2"/>
  <c r="J124" i="2"/>
  <c r="J132" i="2"/>
  <c r="J142" i="2"/>
  <c r="J150" i="2"/>
  <c r="J160" i="2"/>
  <c r="J168" i="2"/>
  <c r="J178" i="2"/>
  <c r="J186" i="2"/>
  <c r="J196" i="2"/>
  <c r="J204" i="2"/>
  <c r="J214" i="2"/>
  <c r="J221" i="2"/>
  <c r="J228" i="2"/>
  <c r="J236" i="2"/>
  <c r="J243" i="2"/>
  <c r="J250" i="2"/>
  <c r="J257" i="2"/>
  <c r="J264" i="2"/>
  <c r="J272" i="2"/>
  <c r="J9" i="2"/>
  <c r="J17" i="2"/>
  <c r="J27" i="2"/>
  <c r="J35" i="2"/>
  <c r="J45" i="2"/>
  <c r="J53" i="2"/>
  <c r="J63" i="2"/>
  <c r="J71" i="2"/>
  <c r="J81" i="2"/>
  <c r="J89" i="2"/>
  <c r="J99" i="2"/>
  <c r="J107" i="2"/>
  <c r="J117" i="2"/>
  <c r="J125" i="2"/>
  <c r="J135" i="2"/>
  <c r="J143" i="2"/>
  <c r="J153" i="2"/>
  <c r="J161" i="2"/>
  <c r="J171" i="2"/>
  <c r="J179" i="2"/>
  <c r="J189" i="2"/>
  <c r="J197" i="2"/>
  <c r="J207" i="2"/>
  <c r="J215" i="2"/>
  <c r="J222" i="2"/>
  <c r="J230" i="2"/>
  <c r="J237" i="2"/>
  <c r="J244" i="2"/>
  <c r="J251" i="2"/>
  <c r="J258" i="2"/>
  <c r="J266" i="2"/>
  <c r="J273" i="2"/>
  <c r="J10" i="2"/>
  <c r="J18" i="2"/>
  <c r="J28" i="2"/>
  <c r="J36" i="2"/>
  <c r="J46" i="2"/>
  <c r="J54" i="2"/>
  <c r="J64" i="2"/>
  <c r="J72" i="2"/>
  <c r="J82" i="2"/>
  <c r="J90" i="2"/>
  <c r="J100" i="2"/>
  <c r="J108" i="2"/>
  <c r="J118" i="2"/>
  <c r="J126" i="2"/>
  <c r="J136" i="2"/>
  <c r="J144" i="2"/>
  <c r="J154" i="2"/>
  <c r="J162" i="2"/>
  <c r="J172" i="2"/>
  <c r="J180" i="2"/>
  <c r="J190" i="2"/>
  <c r="J198" i="2"/>
  <c r="J208" i="2"/>
  <c r="J216" i="2"/>
  <c r="J224" i="2"/>
  <c r="J231" i="2"/>
  <c r="J238" i="2"/>
  <c r="J245" i="2"/>
  <c r="J252" i="2"/>
  <c r="J260" i="2"/>
  <c r="J267" i="2"/>
  <c r="J274" i="2"/>
  <c r="J3" i="2"/>
  <c r="J11" i="2"/>
  <c r="J21" i="2"/>
  <c r="J29" i="2"/>
  <c r="J39" i="2"/>
  <c r="J47" i="2"/>
  <c r="J57" i="2"/>
  <c r="J65" i="2"/>
  <c r="J75" i="2"/>
  <c r="J83" i="2"/>
  <c r="J93" i="2"/>
  <c r="J101" i="2"/>
  <c r="J111" i="2"/>
  <c r="J119" i="2"/>
  <c r="J129" i="2"/>
  <c r="J137" i="2"/>
  <c r="J147" i="2"/>
  <c r="J155" i="2"/>
  <c r="J165" i="2"/>
  <c r="J173" i="2"/>
  <c r="J183" i="2"/>
  <c r="J191" i="2"/>
  <c r="J201" i="2"/>
  <c r="J209" i="2"/>
  <c r="J218" i="2"/>
  <c r="J225" i="2"/>
  <c r="J232" i="2"/>
  <c r="J239" i="2"/>
  <c r="J246" i="2"/>
  <c r="J254" i="2"/>
  <c r="J261" i="2"/>
  <c r="J268" i="2"/>
  <c r="J275" i="2"/>
  <c r="J4" i="2"/>
  <c r="J12" i="2"/>
  <c r="J22" i="2"/>
  <c r="J30" i="2"/>
  <c r="J40" i="2"/>
  <c r="J94" i="2"/>
  <c r="J148" i="2"/>
  <c r="J202" i="2"/>
  <c r="J248" i="2"/>
  <c r="J48" i="2"/>
  <c r="J102" i="2"/>
  <c r="J156" i="2"/>
  <c r="J210" i="2"/>
  <c r="J255" i="2"/>
  <c r="J58" i="2"/>
  <c r="J112" i="2"/>
  <c r="J166" i="2"/>
  <c r="J219" i="2"/>
  <c r="J262" i="2"/>
  <c r="J66" i="2"/>
  <c r="J120" i="2"/>
  <c r="J174" i="2"/>
  <c r="J226" i="2"/>
  <c r="J269" i="2"/>
  <c r="J76" i="2"/>
  <c r="J130" i="2"/>
  <c r="J184" i="2"/>
  <c r="J233" i="2"/>
  <c r="J276" i="2"/>
  <c r="J84" i="2"/>
  <c r="J138" i="2"/>
  <c r="J192" i="2"/>
  <c r="J240" i="2"/>
  <c r="I514" i="1"/>
  <c r="I515" i="1"/>
  <c r="K515" i="1" s="1"/>
  <c r="L515" i="1" s="1"/>
  <c r="I516" i="1"/>
  <c r="I517" i="1"/>
  <c r="I518" i="1"/>
  <c r="I519" i="1"/>
  <c r="K519" i="1" s="1"/>
  <c r="L519" i="1" s="1"/>
  <c r="I520" i="1"/>
  <c r="K520" i="1" s="1"/>
  <c r="L520" i="1" s="1"/>
  <c r="I521" i="1"/>
  <c r="K521" i="1" s="1"/>
  <c r="L521" i="1" s="1"/>
  <c r="I522" i="1"/>
  <c r="I523" i="1"/>
  <c r="K523" i="1" s="1"/>
  <c r="L523" i="1" s="1"/>
  <c r="I524" i="1"/>
  <c r="K524" i="1" s="1"/>
  <c r="L524" i="1" s="1"/>
  <c r="I525" i="1"/>
  <c r="K525" i="1" s="1"/>
  <c r="L525" i="1" s="1"/>
  <c r="I526" i="1"/>
  <c r="K526" i="1" s="1"/>
  <c r="L526" i="1" s="1"/>
  <c r="I527" i="1"/>
  <c r="I513" i="1"/>
  <c r="I512" i="1"/>
  <c r="K512" i="1" s="1"/>
  <c r="L512" i="1" s="1"/>
  <c r="I511" i="1"/>
  <c r="K511" i="1" s="1"/>
  <c r="L511" i="1" s="1"/>
  <c r="I510" i="1"/>
  <c r="K510" i="1" s="1"/>
  <c r="L510" i="1" s="1"/>
  <c r="I509" i="1"/>
  <c r="I508" i="1"/>
  <c r="K508" i="1" s="1"/>
  <c r="L508" i="1" s="1"/>
  <c r="I507" i="1"/>
  <c r="K507" i="1" s="1"/>
  <c r="L507" i="1" s="1"/>
  <c r="I506" i="1"/>
  <c r="K506" i="1" s="1"/>
  <c r="L506" i="1" s="1"/>
  <c r="I505" i="1"/>
  <c r="K505" i="1" s="1"/>
  <c r="L505" i="1" s="1"/>
  <c r="I504" i="1"/>
  <c r="I503" i="1"/>
  <c r="K503" i="1" s="1"/>
  <c r="L503" i="1" s="1"/>
  <c r="I502" i="1"/>
  <c r="K502" i="1" s="1"/>
  <c r="L502" i="1" s="1"/>
  <c r="I501" i="1"/>
  <c r="I500" i="1"/>
  <c r="I499" i="1"/>
  <c r="I498" i="1"/>
  <c r="I497" i="1"/>
  <c r="I496" i="1"/>
  <c r="K496" i="1" s="1"/>
  <c r="L496" i="1" s="1"/>
  <c r="I495" i="1"/>
  <c r="I494" i="1"/>
  <c r="K494" i="1" s="1"/>
  <c r="L494" i="1" s="1"/>
  <c r="I493" i="1"/>
  <c r="K493" i="1" s="1"/>
  <c r="L493" i="1" s="1"/>
  <c r="I492" i="1"/>
  <c r="K492" i="1" s="1"/>
  <c r="L492" i="1" s="1"/>
  <c r="I491" i="1"/>
  <c r="K491" i="1" s="1"/>
  <c r="L491" i="1" s="1"/>
  <c r="I490" i="1"/>
  <c r="K490" i="1" s="1"/>
  <c r="L490" i="1" s="1"/>
  <c r="I489" i="1"/>
  <c r="K489" i="1" s="1"/>
  <c r="L489" i="1" s="1"/>
  <c r="I488" i="1"/>
  <c r="I487" i="1"/>
  <c r="K487" i="1" s="1"/>
  <c r="L487" i="1" s="1"/>
  <c r="I486" i="1"/>
  <c r="K486" i="1" s="1"/>
  <c r="L486" i="1" s="1"/>
  <c r="I485" i="1"/>
  <c r="I484" i="1"/>
  <c r="I483" i="1"/>
  <c r="I482" i="1"/>
  <c r="I481" i="1"/>
  <c r="K481" i="1" s="1"/>
  <c r="L481" i="1" s="1"/>
  <c r="I480" i="1"/>
  <c r="K480" i="1" s="1"/>
  <c r="L480" i="1" s="1"/>
  <c r="I479" i="1"/>
  <c r="I478" i="1"/>
  <c r="K478" i="1" s="1"/>
  <c r="L478" i="1" s="1"/>
  <c r="I477" i="1"/>
  <c r="K477" i="1" s="1"/>
  <c r="L477" i="1" s="1"/>
  <c r="I476" i="1"/>
  <c r="I475" i="1"/>
  <c r="K475" i="1" s="1"/>
  <c r="L475" i="1" s="1"/>
  <c r="I474" i="1"/>
  <c r="I473" i="1"/>
  <c r="K473" i="1" s="1"/>
  <c r="L473" i="1" s="1"/>
  <c r="I472" i="1"/>
  <c r="K472" i="1" s="1"/>
  <c r="L472" i="1" s="1"/>
  <c r="I471" i="1"/>
  <c r="K471" i="1" s="1"/>
  <c r="L471" i="1" s="1"/>
  <c r="I470" i="1"/>
  <c r="I469" i="1"/>
  <c r="I468" i="1"/>
  <c r="K468" i="1" s="1"/>
  <c r="L468" i="1" s="1"/>
  <c r="I467" i="1"/>
  <c r="I466" i="1"/>
  <c r="K466" i="1" s="1"/>
  <c r="L466" i="1" s="1"/>
  <c r="I465" i="1"/>
  <c r="I464" i="1"/>
  <c r="K464" i="1" s="1"/>
  <c r="L464" i="1" s="1"/>
  <c r="I463" i="1"/>
  <c r="K463" i="1" s="1"/>
  <c r="L463" i="1" s="1"/>
  <c r="I462" i="1"/>
  <c r="K462" i="1" s="1"/>
  <c r="L462" i="1" s="1"/>
  <c r="I461" i="1"/>
  <c r="K461" i="1" s="1"/>
  <c r="L461" i="1" s="1"/>
  <c r="I460" i="1"/>
  <c r="K460" i="1" s="1"/>
  <c r="L460" i="1" s="1"/>
  <c r="I459" i="1"/>
  <c r="K459" i="1" s="1"/>
  <c r="L459" i="1" s="1"/>
  <c r="I458" i="1"/>
  <c r="I457" i="1"/>
  <c r="K457" i="1" s="1"/>
  <c r="L457" i="1" s="1"/>
  <c r="I456" i="1"/>
  <c r="K456" i="1" s="1"/>
  <c r="L456" i="1" s="1"/>
  <c r="I455" i="1"/>
  <c r="I454" i="1"/>
  <c r="I453" i="1"/>
  <c r="I452" i="1"/>
  <c r="I451" i="1"/>
  <c r="K451" i="1" s="1"/>
  <c r="L451" i="1" s="1"/>
  <c r="I450" i="1"/>
  <c r="K450" i="1" s="1"/>
  <c r="L450" i="1" s="1"/>
  <c r="I449" i="1"/>
  <c r="K449" i="1" s="1"/>
  <c r="L449" i="1" s="1"/>
  <c r="I448" i="1"/>
  <c r="I447" i="1"/>
  <c r="K447" i="1" s="1"/>
  <c r="L447" i="1" s="1"/>
  <c r="I446" i="1"/>
  <c r="K446" i="1" s="1"/>
  <c r="L446" i="1" s="1"/>
  <c r="I445" i="1"/>
  <c r="K445" i="1" s="1"/>
  <c r="L445" i="1" s="1"/>
  <c r="I444" i="1"/>
  <c r="K444" i="1" s="1"/>
  <c r="L444" i="1" s="1"/>
  <c r="I443" i="1"/>
  <c r="I442" i="1"/>
  <c r="K442" i="1" s="1"/>
  <c r="L442" i="1" s="1"/>
  <c r="I441" i="1"/>
  <c r="K441" i="1" s="1"/>
  <c r="L441" i="1" s="1"/>
  <c r="I440" i="1"/>
  <c r="K440" i="1" s="1"/>
  <c r="L440" i="1" s="1"/>
  <c r="I439" i="1"/>
  <c r="K439" i="1" s="1"/>
  <c r="L439" i="1" s="1"/>
  <c r="I438" i="1"/>
  <c r="K438" i="1" s="1"/>
  <c r="L438" i="1" s="1"/>
  <c r="I437" i="1"/>
  <c r="I436" i="1"/>
  <c r="I435" i="1"/>
  <c r="I434" i="1"/>
  <c r="K434" i="1" s="1"/>
  <c r="L434" i="1" s="1"/>
  <c r="I433" i="1"/>
  <c r="I432" i="1"/>
  <c r="K432" i="1" s="1"/>
  <c r="L432" i="1" s="1"/>
  <c r="I431" i="1"/>
  <c r="K431" i="1" s="1"/>
  <c r="L431" i="1" s="1"/>
  <c r="I430" i="1"/>
  <c r="I429" i="1"/>
  <c r="I428" i="1"/>
  <c r="I427" i="1"/>
  <c r="K427" i="1" s="1"/>
  <c r="L427" i="1" s="1"/>
  <c r="I426" i="1"/>
  <c r="K426" i="1" s="1"/>
  <c r="L426" i="1" s="1"/>
  <c r="I425" i="1"/>
  <c r="K425" i="1" s="1"/>
  <c r="L425" i="1" s="1"/>
  <c r="I424" i="1"/>
  <c r="K424" i="1" s="1"/>
  <c r="L424" i="1" s="1"/>
  <c r="I423" i="1"/>
  <c r="K423" i="1" s="1"/>
  <c r="L423" i="1" s="1"/>
  <c r="I422" i="1"/>
  <c r="I421" i="1"/>
  <c r="K421" i="1" s="1"/>
  <c r="L421" i="1" s="1"/>
  <c r="I420" i="1"/>
  <c r="K420" i="1" s="1"/>
  <c r="L420" i="1" s="1"/>
  <c r="I419" i="1"/>
  <c r="K419" i="1" s="1"/>
  <c r="L419" i="1" s="1"/>
  <c r="I418" i="1"/>
  <c r="K418" i="1" s="1"/>
  <c r="L418" i="1" s="1"/>
  <c r="I417" i="1"/>
  <c r="K417" i="1" s="1"/>
  <c r="L417" i="1" s="1"/>
  <c r="I416" i="1"/>
  <c r="K416" i="1" s="1"/>
  <c r="L416" i="1" s="1"/>
  <c r="I415" i="1"/>
  <c r="K415" i="1" s="1"/>
  <c r="L415" i="1" s="1"/>
  <c r="I414" i="1"/>
  <c r="K414" i="1" s="1"/>
  <c r="L414" i="1" s="1"/>
  <c r="I413" i="1"/>
  <c r="I412" i="1"/>
  <c r="K412" i="1" s="1"/>
  <c r="L412" i="1" s="1"/>
  <c r="I411" i="1"/>
  <c r="I410" i="1"/>
  <c r="I409" i="1"/>
  <c r="I408" i="1"/>
  <c r="K408" i="1" s="1"/>
  <c r="L408" i="1" s="1"/>
  <c r="I407" i="1"/>
  <c r="I406" i="1"/>
  <c r="K406" i="1" s="1"/>
  <c r="L406" i="1" s="1"/>
  <c r="I405" i="1"/>
  <c r="K405" i="1" s="1"/>
  <c r="L405" i="1" s="1"/>
  <c r="I404" i="1"/>
  <c r="I403" i="1"/>
  <c r="I402" i="1"/>
  <c r="I401" i="1"/>
  <c r="K401" i="1" s="1"/>
  <c r="L401" i="1" s="1"/>
  <c r="I400" i="1"/>
  <c r="K400" i="1" s="1"/>
  <c r="L400" i="1" s="1"/>
  <c r="I399" i="1"/>
  <c r="K399" i="1" s="1"/>
  <c r="L399" i="1" s="1"/>
  <c r="I398" i="1"/>
  <c r="I397" i="1"/>
  <c r="K397" i="1" s="1"/>
  <c r="L397" i="1" s="1"/>
  <c r="I396" i="1"/>
  <c r="K396" i="1" s="1"/>
  <c r="L396" i="1" s="1"/>
  <c r="I395" i="1"/>
  <c r="K395" i="1" s="1"/>
  <c r="L395" i="1" s="1"/>
  <c r="I394" i="1"/>
  <c r="K394" i="1" s="1"/>
  <c r="L394" i="1" s="1"/>
  <c r="I393" i="1"/>
  <c r="K393" i="1" s="1"/>
  <c r="L393" i="1" s="1"/>
  <c r="I392" i="1"/>
  <c r="K392" i="1" s="1"/>
  <c r="L392" i="1" s="1"/>
  <c r="I391" i="1"/>
  <c r="K391" i="1" s="1"/>
  <c r="L391" i="1" s="1"/>
  <c r="I390" i="1"/>
  <c r="I389" i="1"/>
  <c r="K389" i="1" s="1"/>
  <c r="L389" i="1" s="1"/>
  <c r="I388" i="1"/>
  <c r="K388" i="1" s="1"/>
  <c r="L388" i="1" s="1"/>
  <c r="I387" i="1"/>
  <c r="I386" i="1"/>
  <c r="K386" i="1" s="1"/>
  <c r="L386" i="1" s="1"/>
  <c r="I385" i="1"/>
  <c r="K385" i="1" s="1"/>
  <c r="L385" i="1" s="1"/>
  <c r="I384" i="1"/>
  <c r="K384" i="1" s="1"/>
  <c r="L384" i="1" s="1"/>
  <c r="I383" i="1"/>
  <c r="I382" i="1"/>
  <c r="K382" i="1" s="1"/>
  <c r="L382" i="1" s="1"/>
  <c r="I381" i="1"/>
  <c r="K381" i="1" s="1"/>
  <c r="L381" i="1" s="1"/>
  <c r="I380" i="1"/>
  <c r="K380" i="1" s="1"/>
  <c r="L380" i="1" s="1"/>
  <c r="I379" i="1"/>
  <c r="I378" i="1"/>
  <c r="I377" i="1"/>
  <c r="I376" i="1"/>
  <c r="K376" i="1" s="1"/>
  <c r="L376" i="1" s="1"/>
  <c r="I375" i="1"/>
  <c r="K375" i="1" s="1"/>
  <c r="L375" i="1" s="1"/>
  <c r="I374" i="1"/>
  <c r="K374" i="1" s="1"/>
  <c r="L374" i="1" s="1"/>
  <c r="I373" i="1"/>
  <c r="K373" i="1" s="1"/>
  <c r="L373" i="1" s="1"/>
  <c r="I372" i="1"/>
  <c r="K372" i="1" s="1"/>
  <c r="L372" i="1" s="1"/>
  <c r="I371" i="1"/>
  <c r="I370" i="1"/>
  <c r="K370" i="1" s="1"/>
  <c r="L370" i="1" s="1"/>
  <c r="I369" i="1"/>
  <c r="K369" i="1" s="1"/>
  <c r="L369" i="1" s="1"/>
  <c r="I368" i="1"/>
  <c r="K368" i="1" s="1"/>
  <c r="L368" i="1" s="1"/>
  <c r="I367" i="1"/>
  <c r="K367" i="1" s="1"/>
  <c r="L367" i="1" s="1"/>
  <c r="I366" i="1"/>
  <c r="K366" i="1" s="1"/>
  <c r="L366" i="1" s="1"/>
  <c r="I365" i="1"/>
  <c r="I364" i="1"/>
  <c r="K364" i="1" s="1"/>
  <c r="L364" i="1" s="1"/>
  <c r="I363" i="1"/>
  <c r="K363" i="1" s="1"/>
  <c r="L363" i="1" s="1"/>
  <c r="I362" i="1"/>
  <c r="K362" i="1" s="1"/>
  <c r="L362" i="1" s="1"/>
  <c r="I361" i="1"/>
  <c r="I360" i="1"/>
  <c r="K360" i="1" s="1"/>
  <c r="L360" i="1" s="1"/>
  <c r="I359" i="1"/>
  <c r="I358" i="1"/>
  <c r="K358" i="1" s="1"/>
  <c r="L358" i="1" s="1"/>
  <c r="I357" i="1"/>
  <c r="I356" i="1"/>
  <c r="I355" i="1"/>
  <c r="K355" i="1" s="1"/>
  <c r="L355" i="1" s="1"/>
  <c r="I354" i="1"/>
  <c r="K354" i="1" s="1"/>
  <c r="L354" i="1" s="1"/>
  <c r="I353" i="1"/>
  <c r="I352" i="1"/>
  <c r="I351" i="1"/>
  <c r="K351" i="1" s="1"/>
  <c r="L351" i="1" s="1"/>
  <c r="I350" i="1"/>
  <c r="K350" i="1" s="1"/>
  <c r="L350" i="1" s="1"/>
  <c r="I349" i="1"/>
  <c r="K349" i="1" s="1"/>
  <c r="L349" i="1" s="1"/>
  <c r="I348" i="1"/>
  <c r="K348" i="1" s="1"/>
  <c r="L348" i="1" s="1"/>
  <c r="I347" i="1"/>
  <c r="K347" i="1" s="1"/>
  <c r="L347" i="1" s="1"/>
  <c r="I346" i="1"/>
  <c r="K346" i="1" s="1"/>
  <c r="L346" i="1" s="1"/>
  <c r="I345" i="1"/>
  <c r="K345" i="1" s="1"/>
  <c r="L345" i="1" s="1"/>
  <c r="I344" i="1"/>
  <c r="K344" i="1" s="1"/>
  <c r="L344" i="1" s="1"/>
  <c r="I343" i="1"/>
  <c r="I342" i="1"/>
  <c r="K342" i="1" s="1"/>
  <c r="L342" i="1" s="1"/>
  <c r="I341" i="1"/>
  <c r="K341" i="1" s="1"/>
  <c r="L341" i="1" s="1"/>
  <c r="I340" i="1"/>
  <c r="K340" i="1" s="1"/>
  <c r="L340" i="1" s="1"/>
  <c r="I339" i="1"/>
  <c r="K339" i="1" s="1"/>
  <c r="L339" i="1" s="1"/>
  <c r="I338" i="1"/>
  <c r="K338" i="1" s="1"/>
  <c r="L338" i="1" s="1"/>
  <c r="I337" i="1"/>
  <c r="K337" i="1" s="1"/>
  <c r="L337" i="1" s="1"/>
  <c r="I336" i="1"/>
  <c r="I335" i="1"/>
  <c r="I334" i="1"/>
  <c r="K334" i="1" s="1"/>
  <c r="L334" i="1" s="1"/>
  <c r="I333" i="1"/>
  <c r="I332" i="1"/>
  <c r="K332" i="1" s="1"/>
  <c r="L332" i="1" s="1"/>
  <c r="I331" i="1"/>
  <c r="K331" i="1" s="1"/>
  <c r="L331" i="1" s="1"/>
  <c r="I330" i="1"/>
  <c r="I329" i="1"/>
  <c r="I328" i="1"/>
  <c r="I327" i="1"/>
  <c r="I326" i="1"/>
  <c r="K326" i="1" s="1"/>
  <c r="L326" i="1" s="1"/>
  <c r="I325" i="1"/>
  <c r="K325" i="1" s="1"/>
  <c r="L325" i="1" s="1"/>
  <c r="I324" i="1"/>
  <c r="K324" i="1" s="1"/>
  <c r="L324" i="1" s="1"/>
  <c r="I323" i="1"/>
  <c r="K323" i="1" s="1"/>
  <c r="L323" i="1" s="1"/>
  <c r="I322" i="1"/>
  <c r="K322" i="1" s="1"/>
  <c r="L322" i="1" s="1"/>
  <c r="I321" i="1"/>
  <c r="K321" i="1" s="1"/>
  <c r="L321" i="1" s="1"/>
  <c r="I320" i="1"/>
  <c r="I319" i="1"/>
  <c r="K319" i="1" s="1"/>
  <c r="L319" i="1" s="1"/>
  <c r="I318" i="1"/>
  <c r="K318" i="1" s="1"/>
  <c r="L318" i="1" s="1"/>
  <c r="I317" i="1"/>
  <c r="K317" i="1" s="1"/>
  <c r="L317" i="1" s="1"/>
  <c r="I316" i="1"/>
  <c r="K316" i="1" s="1"/>
  <c r="L316" i="1" s="1"/>
  <c r="I315" i="1"/>
  <c r="K315" i="1" s="1"/>
  <c r="L315" i="1" s="1"/>
  <c r="I314" i="1"/>
  <c r="K314" i="1" s="1"/>
  <c r="L314" i="1" s="1"/>
  <c r="I313" i="1"/>
  <c r="I312" i="1"/>
  <c r="K312" i="1" s="1"/>
  <c r="L312" i="1" s="1"/>
  <c r="I311" i="1"/>
  <c r="K311" i="1" s="1"/>
  <c r="L311" i="1" s="1"/>
  <c r="I310" i="1"/>
  <c r="I309" i="1"/>
  <c r="I308" i="1"/>
  <c r="K308" i="1" s="1"/>
  <c r="L308" i="1" s="1"/>
  <c r="I307" i="1"/>
  <c r="I306" i="1"/>
  <c r="I305" i="1"/>
  <c r="K305" i="1" s="1"/>
  <c r="L305" i="1" s="1"/>
  <c r="I304" i="1"/>
  <c r="K304" i="1" s="1"/>
  <c r="L304" i="1" s="1"/>
  <c r="I303" i="1"/>
  <c r="I302" i="1"/>
  <c r="I301" i="1"/>
  <c r="K301" i="1" s="1"/>
  <c r="L301" i="1" s="1"/>
  <c r="I300" i="1"/>
  <c r="K300" i="1" s="1"/>
  <c r="L300" i="1" s="1"/>
  <c r="I299" i="1"/>
  <c r="K299" i="1" s="1"/>
  <c r="L299" i="1" s="1"/>
  <c r="I298" i="1"/>
  <c r="K298" i="1" s="1"/>
  <c r="L298" i="1" s="1"/>
  <c r="I297" i="1"/>
  <c r="K297" i="1" s="1"/>
  <c r="L297" i="1" s="1"/>
  <c r="I296" i="1"/>
  <c r="K296" i="1" s="1"/>
  <c r="L296" i="1" s="1"/>
  <c r="I295" i="1"/>
  <c r="K295" i="1" s="1"/>
  <c r="L295" i="1" s="1"/>
  <c r="I294" i="1"/>
  <c r="K294" i="1" s="1"/>
  <c r="L294" i="1" s="1"/>
  <c r="I293" i="1"/>
  <c r="K293" i="1" s="1"/>
  <c r="L293" i="1" s="1"/>
  <c r="I292" i="1"/>
  <c r="K292" i="1" s="1"/>
  <c r="L292" i="1" s="1"/>
  <c r="I291" i="1"/>
  <c r="K291" i="1" s="1"/>
  <c r="L291" i="1" s="1"/>
  <c r="I290" i="1"/>
  <c r="K290" i="1" s="1"/>
  <c r="L290" i="1" s="1"/>
  <c r="I289" i="1"/>
  <c r="K289" i="1" s="1"/>
  <c r="L289" i="1" s="1"/>
  <c r="I288" i="1"/>
  <c r="K288" i="1" s="1"/>
  <c r="L288" i="1" s="1"/>
  <c r="I287" i="1"/>
  <c r="K287" i="1" s="1"/>
  <c r="L287" i="1" s="1"/>
  <c r="I286" i="1"/>
  <c r="K286" i="1" s="1"/>
  <c r="L286" i="1" s="1"/>
  <c r="I285" i="1"/>
  <c r="I284" i="1"/>
  <c r="I283" i="1"/>
  <c r="I282" i="1"/>
  <c r="I281" i="1"/>
  <c r="K281" i="1" s="1"/>
  <c r="L281" i="1" s="1"/>
  <c r="I280" i="1"/>
  <c r="I279" i="1"/>
  <c r="I278" i="1"/>
  <c r="I277" i="1"/>
  <c r="I226" i="1"/>
  <c r="K226" i="1" s="1"/>
  <c r="L226" i="1" s="1"/>
  <c r="I227" i="1"/>
  <c r="I228" i="1"/>
  <c r="K228" i="1" s="1"/>
  <c r="L228" i="1" s="1"/>
  <c r="I229" i="1"/>
  <c r="I230" i="1"/>
  <c r="K230" i="1" s="1"/>
  <c r="L230" i="1" s="1"/>
  <c r="I231" i="1"/>
  <c r="I232" i="1"/>
  <c r="K232" i="1" s="1"/>
  <c r="L232" i="1" s="1"/>
  <c r="I233" i="1"/>
  <c r="K233" i="1" s="1"/>
  <c r="L233" i="1" s="1"/>
  <c r="I234" i="1"/>
  <c r="K234" i="1" s="1"/>
  <c r="L234" i="1" s="1"/>
  <c r="I235" i="1"/>
  <c r="K235" i="1" s="1"/>
  <c r="L235" i="1" s="1"/>
  <c r="I236" i="1"/>
  <c r="I237" i="1"/>
  <c r="K237" i="1" s="1"/>
  <c r="L237" i="1" s="1"/>
  <c r="I238" i="1"/>
  <c r="K238" i="1" s="1"/>
  <c r="L238" i="1" s="1"/>
  <c r="I239" i="1"/>
  <c r="K239" i="1" s="1"/>
  <c r="L239" i="1" s="1"/>
  <c r="I240" i="1"/>
  <c r="K240" i="1" s="1"/>
  <c r="L240" i="1" s="1"/>
  <c r="I241" i="1"/>
  <c r="I242" i="1"/>
  <c r="K242" i="1" s="1"/>
  <c r="L242" i="1" s="1"/>
  <c r="I243" i="1"/>
  <c r="K243" i="1" s="1"/>
  <c r="L243" i="1" s="1"/>
  <c r="I244" i="1"/>
  <c r="I245" i="1"/>
  <c r="K245" i="1" s="1"/>
  <c r="L245" i="1" s="1"/>
  <c r="I246" i="1"/>
  <c r="K246" i="1" s="1"/>
  <c r="L246" i="1" s="1"/>
  <c r="I247" i="1"/>
  <c r="I248" i="1"/>
  <c r="K248" i="1" s="1"/>
  <c r="L248" i="1" s="1"/>
  <c r="I249" i="1"/>
  <c r="I250" i="1"/>
  <c r="K250" i="1" s="1"/>
  <c r="L250" i="1" s="1"/>
  <c r="I251" i="1"/>
  <c r="K251" i="1" s="1"/>
  <c r="L251" i="1" s="1"/>
  <c r="I252" i="1"/>
  <c r="I253" i="1"/>
  <c r="I254" i="1"/>
  <c r="I255" i="1"/>
  <c r="K255" i="1" s="1"/>
  <c r="L255" i="1" s="1"/>
  <c r="I256" i="1"/>
  <c r="I257" i="1"/>
  <c r="K257" i="1" s="1"/>
  <c r="L257" i="1" s="1"/>
  <c r="I258" i="1"/>
  <c r="I259" i="1"/>
  <c r="K259" i="1" s="1"/>
  <c r="L259" i="1" s="1"/>
  <c r="I260" i="1"/>
  <c r="K260" i="1" s="1"/>
  <c r="L260" i="1" s="1"/>
  <c r="I261" i="1"/>
  <c r="I262" i="1"/>
  <c r="K262" i="1" s="1"/>
  <c r="L262" i="1" s="1"/>
  <c r="I263" i="1"/>
  <c r="K263" i="1" s="1"/>
  <c r="L263" i="1" s="1"/>
  <c r="I264" i="1"/>
  <c r="I265" i="1"/>
  <c r="K265" i="1" s="1"/>
  <c r="L265" i="1" s="1"/>
  <c r="I266" i="1"/>
  <c r="K266" i="1" s="1"/>
  <c r="L266" i="1" s="1"/>
  <c r="I267" i="1"/>
  <c r="K267" i="1" s="1"/>
  <c r="L267" i="1" s="1"/>
  <c r="I268" i="1"/>
  <c r="K268" i="1" s="1"/>
  <c r="L268" i="1" s="1"/>
  <c r="I269" i="1"/>
  <c r="K269" i="1" s="1"/>
  <c r="L269" i="1" s="1"/>
  <c r="I270" i="1"/>
  <c r="K270" i="1" s="1"/>
  <c r="L270" i="1" s="1"/>
  <c r="I271" i="1"/>
  <c r="K271" i="1" s="1"/>
  <c r="L271" i="1" s="1"/>
  <c r="I272" i="1"/>
  <c r="K272" i="1" s="1"/>
  <c r="L272" i="1" s="1"/>
  <c r="I273" i="1"/>
  <c r="I274" i="1"/>
  <c r="K274" i="1" s="1"/>
  <c r="L274" i="1" s="1"/>
  <c r="I275" i="1"/>
  <c r="K275" i="1" s="1"/>
  <c r="L275" i="1" s="1"/>
  <c r="I276" i="1"/>
  <c r="I225" i="1"/>
  <c r="K225" i="1" s="1"/>
  <c r="L225" i="1" s="1"/>
  <c r="I224" i="1"/>
  <c r="K224" i="1" s="1"/>
  <c r="L224" i="1" s="1"/>
  <c r="I223" i="1"/>
  <c r="I222" i="1"/>
  <c r="I221" i="1"/>
  <c r="K221" i="1" s="1"/>
  <c r="L221" i="1" s="1"/>
  <c r="I220" i="1"/>
  <c r="I219" i="1"/>
  <c r="K219" i="1" s="1"/>
  <c r="L219" i="1" s="1"/>
  <c r="I218" i="1"/>
  <c r="K218" i="1" s="1"/>
  <c r="L218" i="1" s="1"/>
  <c r="I217" i="1"/>
  <c r="K217" i="1" s="1"/>
  <c r="L217" i="1" s="1"/>
  <c r="I216" i="1"/>
  <c r="I215" i="1"/>
  <c r="K215" i="1" s="1"/>
  <c r="L215" i="1" s="1"/>
  <c r="I214" i="1"/>
  <c r="K214" i="1" s="1"/>
  <c r="L214" i="1" s="1"/>
  <c r="I213" i="1"/>
  <c r="I212" i="1"/>
  <c r="K212" i="1" s="1"/>
  <c r="L212" i="1" s="1"/>
  <c r="I211" i="1"/>
  <c r="K211" i="1" s="1"/>
  <c r="L211" i="1" s="1"/>
  <c r="I210" i="1"/>
  <c r="K210" i="1" s="1"/>
  <c r="L210" i="1" s="1"/>
  <c r="I209" i="1"/>
  <c r="K209" i="1" s="1"/>
  <c r="L209" i="1" s="1"/>
  <c r="I208" i="1"/>
  <c r="K208" i="1" s="1"/>
  <c r="L208" i="1" s="1"/>
  <c r="I207" i="1"/>
  <c r="I206" i="1"/>
  <c r="I205" i="1"/>
  <c r="K205" i="1" s="1"/>
  <c r="L205" i="1" s="1"/>
  <c r="I204" i="1"/>
  <c r="K204" i="1" s="1"/>
  <c r="L204" i="1" s="1"/>
  <c r="I203" i="1"/>
  <c r="I202" i="1"/>
  <c r="K202" i="1" s="1"/>
  <c r="L202" i="1" s="1"/>
  <c r="I201" i="1"/>
  <c r="K201" i="1" s="1"/>
  <c r="L201" i="1" s="1"/>
  <c r="I200" i="1"/>
  <c r="K200" i="1" s="1"/>
  <c r="L200" i="1" s="1"/>
  <c r="I199" i="1"/>
  <c r="K199" i="1" s="1"/>
  <c r="L199" i="1" s="1"/>
  <c r="I198" i="1"/>
  <c r="K198" i="1" s="1"/>
  <c r="L198" i="1" s="1"/>
  <c r="I197" i="1"/>
  <c r="K197" i="1" s="1"/>
  <c r="L197" i="1" s="1"/>
  <c r="I196" i="1"/>
  <c r="I195" i="1"/>
  <c r="K195" i="1" s="1"/>
  <c r="L195" i="1" s="1"/>
  <c r="I194" i="1"/>
  <c r="K194" i="1" s="1"/>
  <c r="L194" i="1" s="1"/>
  <c r="I193" i="1"/>
  <c r="K193" i="1" s="1"/>
  <c r="L193" i="1" s="1"/>
  <c r="I192" i="1"/>
  <c r="K192" i="1" s="1"/>
  <c r="L192" i="1" s="1"/>
  <c r="I191" i="1"/>
  <c r="I190" i="1"/>
  <c r="K190" i="1" s="1"/>
  <c r="L190" i="1" s="1"/>
  <c r="I189" i="1"/>
  <c r="K189" i="1" s="1"/>
  <c r="L189" i="1" s="1"/>
  <c r="I188" i="1"/>
  <c r="K188" i="1" s="1"/>
  <c r="L188" i="1" s="1"/>
  <c r="I187" i="1"/>
  <c r="K187" i="1" s="1"/>
  <c r="L187" i="1" s="1"/>
  <c r="I186" i="1"/>
  <c r="K186" i="1" s="1"/>
  <c r="L186" i="1" s="1"/>
  <c r="I185" i="1"/>
  <c r="K185" i="1" s="1"/>
  <c r="L185" i="1" s="1"/>
  <c r="I184" i="1"/>
  <c r="K184" i="1" s="1"/>
  <c r="L184" i="1" s="1"/>
  <c r="I183" i="1"/>
  <c r="K183" i="1" s="1"/>
  <c r="L183" i="1" s="1"/>
  <c r="I182" i="1"/>
  <c r="I181" i="1"/>
  <c r="I180" i="1"/>
  <c r="I179" i="1"/>
  <c r="K179" i="1" s="1"/>
  <c r="L179" i="1" s="1"/>
  <c r="I178" i="1"/>
  <c r="I177" i="1"/>
  <c r="I3" i="1"/>
  <c r="I4" i="1"/>
  <c r="I5" i="1"/>
  <c r="K5" i="1" s="1"/>
  <c r="L5" i="1" s="1"/>
  <c r="I6" i="1"/>
  <c r="K6" i="1" s="1"/>
  <c r="L6" i="1" s="1"/>
  <c r="I7" i="1"/>
  <c r="I8" i="1"/>
  <c r="K8" i="1" s="1"/>
  <c r="L8" i="1" s="1"/>
  <c r="I9" i="1"/>
  <c r="I10" i="1"/>
  <c r="K10" i="1" s="1"/>
  <c r="L10" i="1" s="1"/>
  <c r="I11" i="1"/>
  <c r="K11" i="1" s="1"/>
  <c r="L11" i="1" s="1"/>
  <c r="I12" i="1"/>
  <c r="K12" i="1" s="1"/>
  <c r="L12" i="1" s="1"/>
  <c r="I13" i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21" i="1"/>
  <c r="K21" i="1" s="1"/>
  <c r="L21" i="1" s="1"/>
  <c r="I22" i="1"/>
  <c r="K22" i="1" s="1"/>
  <c r="L22" i="1" s="1"/>
  <c r="I23" i="1"/>
  <c r="I24" i="1"/>
  <c r="K24" i="1" s="1"/>
  <c r="L24" i="1" s="1"/>
  <c r="I25" i="1"/>
  <c r="K25" i="1" s="1"/>
  <c r="L25" i="1" s="1"/>
  <c r="I26" i="1"/>
  <c r="I27" i="1"/>
  <c r="I28" i="1"/>
  <c r="I29" i="1"/>
  <c r="I30" i="1"/>
  <c r="I31" i="1"/>
  <c r="K31" i="1" s="1"/>
  <c r="L31" i="1" s="1"/>
  <c r="I32" i="1"/>
  <c r="I33" i="1"/>
  <c r="K33" i="1" s="1"/>
  <c r="L33" i="1" s="1"/>
  <c r="I34" i="1"/>
  <c r="K34" i="1" s="1"/>
  <c r="L34" i="1" s="1"/>
  <c r="I35" i="1"/>
  <c r="K35" i="1" s="1"/>
  <c r="L35" i="1" s="1"/>
  <c r="I36" i="1"/>
  <c r="K36" i="1" s="1"/>
  <c r="L36" i="1" s="1"/>
  <c r="I37" i="1"/>
  <c r="K37" i="1" s="1"/>
  <c r="L37" i="1" s="1"/>
  <c r="I38" i="1"/>
  <c r="K38" i="1" s="1"/>
  <c r="L38" i="1" s="1"/>
  <c r="I39" i="1"/>
  <c r="K39" i="1" s="1"/>
  <c r="L39" i="1" s="1"/>
  <c r="I40" i="1"/>
  <c r="K40" i="1" s="1"/>
  <c r="L40" i="1" s="1"/>
  <c r="I41" i="1"/>
  <c r="K41" i="1" s="1"/>
  <c r="L41" i="1" s="1"/>
  <c r="I42" i="1"/>
  <c r="K42" i="1" s="1"/>
  <c r="L42" i="1" s="1"/>
  <c r="I43" i="1"/>
  <c r="I44" i="1"/>
  <c r="K44" i="1" s="1"/>
  <c r="L44" i="1" s="1"/>
  <c r="I45" i="1"/>
  <c r="I46" i="1"/>
  <c r="I47" i="1"/>
  <c r="K47" i="1" s="1"/>
  <c r="L47" i="1" s="1"/>
  <c r="I48" i="1"/>
  <c r="K48" i="1" s="1"/>
  <c r="L48" i="1" s="1"/>
  <c r="I49" i="1"/>
  <c r="K49" i="1" s="1"/>
  <c r="L49" i="1" s="1"/>
  <c r="I50" i="1"/>
  <c r="K50" i="1" s="1"/>
  <c r="L50" i="1" s="1"/>
  <c r="I51" i="1"/>
  <c r="K51" i="1" s="1"/>
  <c r="L51" i="1" s="1"/>
  <c r="I52" i="1"/>
  <c r="I53" i="1"/>
  <c r="I54" i="1"/>
  <c r="K54" i="1" s="1"/>
  <c r="L54" i="1" s="1"/>
  <c r="I55" i="1"/>
  <c r="I56" i="1"/>
  <c r="K56" i="1" s="1"/>
  <c r="L56" i="1" s="1"/>
  <c r="I57" i="1"/>
  <c r="I58" i="1"/>
  <c r="K58" i="1" s="1"/>
  <c r="L58" i="1" s="1"/>
  <c r="I59" i="1"/>
  <c r="I60" i="1"/>
  <c r="I61" i="1"/>
  <c r="K61" i="1" s="1"/>
  <c r="L61" i="1" s="1"/>
  <c r="I62" i="1"/>
  <c r="K62" i="1" s="1"/>
  <c r="L62" i="1" s="1"/>
  <c r="I63" i="1"/>
  <c r="K63" i="1" s="1"/>
  <c r="L63" i="1" s="1"/>
  <c r="I64" i="1"/>
  <c r="K64" i="1" s="1"/>
  <c r="L64" i="1" s="1"/>
  <c r="I65" i="1"/>
  <c r="K65" i="1" s="1"/>
  <c r="L65" i="1" s="1"/>
  <c r="I66" i="1"/>
  <c r="K66" i="1" s="1"/>
  <c r="L66" i="1" s="1"/>
  <c r="I67" i="1"/>
  <c r="K67" i="1" s="1"/>
  <c r="L67" i="1" s="1"/>
  <c r="I68" i="1"/>
  <c r="K68" i="1" s="1"/>
  <c r="L68" i="1" s="1"/>
  <c r="I69" i="1"/>
  <c r="K69" i="1" s="1"/>
  <c r="L69" i="1" s="1"/>
  <c r="I70" i="1"/>
  <c r="K70" i="1" s="1"/>
  <c r="L70" i="1" s="1"/>
  <c r="I71" i="1"/>
  <c r="K71" i="1" s="1"/>
  <c r="L71" i="1" s="1"/>
  <c r="I72" i="1"/>
  <c r="I73" i="1"/>
  <c r="K73" i="1" s="1"/>
  <c r="L73" i="1" s="1"/>
  <c r="I74" i="1"/>
  <c r="K74" i="1" s="1"/>
  <c r="L74" i="1" s="1"/>
  <c r="I75" i="1"/>
  <c r="K75" i="1" s="1"/>
  <c r="L75" i="1" s="1"/>
  <c r="I76" i="1"/>
  <c r="K76" i="1" s="1"/>
  <c r="L76" i="1" s="1"/>
  <c r="I77" i="1"/>
  <c r="I78" i="1"/>
  <c r="I79" i="1"/>
  <c r="I80" i="1"/>
  <c r="K80" i="1" s="1"/>
  <c r="L80" i="1" s="1"/>
  <c r="I81" i="1"/>
  <c r="I82" i="1"/>
  <c r="K82" i="1" s="1"/>
  <c r="L82" i="1" s="1"/>
  <c r="I83" i="1"/>
  <c r="K83" i="1" s="1"/>
  <c r="L83" i="1" s="1"/>
  <c r="I84" i="1"/>
  <c r="I85" i="1"/>
  <c r="K85" i="1" s="1"/>
  <c r="L85" i="1" s="1"/>
  <c r="I86" i="1"/>
  <c r="K86" i="1" s="1"/>
  <c r="L86" i="1" s="1"/>
  <c r="I87" i="1"/>
  <c r="K87" i="1" s="1"/>
  <c r="L87" i="1" s="1"/>
  <c r="I88" i="1"/>
  <c r="I89" i="1"/>
  <c r="K89" i="1" s="1"/>
  <c r="L89" i="1" s="1"/>
  <c r="I90" i="1"/>
  <c r="K90" i="1" s="1"/>
  <c r="L90" i="1" s="1"/>
  <c r="I91" i="1"/>
  <c r="K91" i="1" s="1"/>
  <c r="L91" i="1" s="1"/>
  <c r="I92" i="1"/>
  <c r="K92" i="1" s="1"/>
  <c r="L92" i="1" s="1"/>
  <c r="I93" i="1"/>
  <c r="K93" i="1" s="1"/>
  <c r="L93" i="1" s="1"/>
  <c r="I94" i="1"/>
  <c r="K94" i="1" s="1"/>
  <c r="L94" i="1" s="1"/>
  <c r="I95" i="1"/>
  <c r="K95" i="1" s="1"/>
  <c r="L95" i="1" s="1"/>
  <c r="I96" i="1"/>
  <c r="K96" i="1" s="1"/>
  <c r="L96" i="1" s="1"/>
  <c r="I97" i="1"/>
  <c r="K97" i="1" s="1"/>
  <c r="L97" i="1" s="1"/>
  <c r="I98" i="1"/>
  <c r="K98" i="1" s="1"/>
  <c r="L98" i="1" s="1"/>
  <c r="I99" i="1"/>
  <c r="K99" i="1" s="1"/>
  <c r="L99" i="1" s="1"/>
  <c r="I100" i="1"/>
  <c r="K100" i="1" s="1"/>
  <c r="L100" i="1" s="1"/>
  <c r="I101" i="1"/>
  <c r="I102" i="1"/>
  <c r="I103" i="1"/>
  <c r="I104" i="1"/>
  <c r="K104" i="1" s="1"/>
  <c r="L104" i="1" s="1"/>
  <c r="I105" i="1"/>
  <c r="I106" i="1"/>
  <c r="I107" i="1"/>
  <c r="K107" i="1" s="1"/>
  <c r="L107" i="1" s="1"/>
  <c r="I108" i="1"/>
  <c r="I109" i="1"/>
  <c r="K109" i="1" s="1"/>
  <c r="L109" i="1" s="1"/>
  <c r="I110" i="1"/>
  <c r="K110" i="1" s="1"/>
  <c r="L110" i="1" s="1"/>
  <c r="I111" i="1"/>
  <c r="K111" i="1" s="1"/>
  <c r="L111" i="1" s="1"/>
  <c r="I112" i="1"/>
  <c r="K112" i="1" s="1"/>
  <c r="L112" i="1" s="1"/>
  <c r="I113" i="1"/>
  <c r="K113" i="1" s="1"/>
  <c r="L113" i="1" s="1"/>
  <c r="I114" i="1"/>
  <c r="K114" i="1" s="1"/>
  <c r="L114" i="1" s="1"/>
  <c r="I115" i="1"/>
  <c r="K115" i="1" s="1"/>
  <c r="L115" i="1" s="1"/>
  <c r="I116" i="1"/>
  <c r="I117" i="1"/>
  <c r="K117" i="1" s="1"/>
  <c r="L117" i="1" s="1"/>
  <c r="I118" i="1"/>
  <c r="K118" i="1" s="1"/>
  <c r="L118" i="1" s="1"/>
  <c r="I119" i="1"/>
  <c r="K119" i="1" s="1"/>
  <c r="L119" i="1" s="1"/>
  <c r="I120" i="1"/>
  <c r="K120" i="1" s="1"/>
  <c r="L120" i="1" s="1"/>
  <c r="I121" i="1"/>
  <c r="K121" i="1" s="1"/>
  <c r="L121" i="1" s="1"/>
  <c r="I122" i="1"/>
  <c r="K122" i="1" s="1"/>
  <c r="L122" i="1" s="1"/>
  <c r="I123" i="1"/>
  <c r="K123" i="1" s="1"/>
  <c r="L123" i="1" s="1"/>
  <c r="I124" i="1"/>
  <c r="K124" i="1" s="1"/>
  <c r="L124" i="1" s="1"/>
  <c r="I125" i="1"/>
  <c r="I126" i="1"/>
  <c r="K126" i="1" s="1"/>
  <c r="L126" i="1" s="1"/>
  <c r="I127" i="1"/>
  <c r="I128" i="1"/>
  <c r="I129" i="1"/>
  <c r="I130" i="1"/>
  <c r="I131" i="1"/>
  <c r="K131" i="1" s="1"/>
  <c r="L131" i="1" s="1"/>
  <c r="I132" i="1"/>
  <c r="I133" i="1"/>
  <c r="K133" i="1" s="1"/>
  <c r="L133" i="1" s="1"/>
  <c r="I134" i="1"/>
  <c r="K134" i="1" s="1"/>
  <c r="L134" i="1" s="1"/>
  <c r="I135" i="1"/>
  <c r="K135" i="1" s="1"/>
  <c r="L135" i="1" s="1"/>
  <c r="I136" i="1"/>
  <c r="K136" i="1" s="1"/>
  <c r="L136" i="1" s="1"/>
  <c r="I137" i="1"/>
  <c r="K137" i="1" s="1"/>
  <c r="L137" i="1" s="1"/>
  <c r="I138" i="1"/>
  <c r="K138" i="1" s="1"/>
  <c r="L138" i="1" s="1"/>
  <c r="I139" i="1"/>
  <c r="K139" i="1" s="1"/>
  <c r="L139" i="1" s="1"/>
  <c r="I140" i="1"/>
  <c r="K140" i="1" s="1"/>
  <c r="L140" i="1" s="1"/>
  <c r="I141" i="1"/>
  <c r="K141" i="1" s="1"/>
  <c r="L141" i="1" s="1"/>
  <c r="I142" i="1"/>
  <c r="K142" i="1" s="1"/>
  <c r="L142" i="1" s="1"/>
  <c r="I143" i="1"/>
  <c r="K143" i="1" s="1"/>
  <c r="L143" i="1" s="1"/>
  <c r="I144" i="1"/>
  <c r="I145" i="1"/>
  <c r="K145" i="1" s="1"/>
  <c r="L145" i="1" s="1"/>
  <c r="I146" i="1"/>
  <c r="K146" i="1" s="1"/>
  <c r="L146" i="1" s="1"/>
  <c r="I147" i="1"/>
  <c r="K147" i="1" s="1"/>
  <c r="L147" i="1" s="1"/>
  <c r="I148" i="1"/>
  <c r="K148" i="1" s="1"/>
  <c r="L148" i="1" s="1"/>
  <c r="I149" i="1"/>
  <c r="K149" i="1" s="1"/>
  <c r="L149" i="1" s="1"/>
  <c r="I150" i="1"/>
  <c r="K150" i="1" s="1"/>
  <c r="L150" i="1" s="1"/>
  <c r="I151" i="1"/>
  <c r="K151" i="1" s="1"/>
  <c r="L151" i="1" s="1"/>
  <c r="I152" i="1"/>
  <c r="I153" i="1"/>
  <c r="I154" i="1"/>
  <c r="I155" i="1"/>
  <c r="I156" i="1"/>
  <c r="I157" i="1"/>
  <c r="K157" i="1" s="1"/>
  <c r="L157" i="1" s="1"/>
  <c r="I158" i="1"/>
  <c r="K158" i="1" s="1"/>
  <c r="L158" i="1" s="1"/>
  <c r="I159" i="1"/>
  <c r="K159" i="1" s="1"/>
  <c r="L159" i="1" s="1"/>
  <c r="I160" i="1"/>
  <c r="K160" i="1" s="1"/>
  <c r="L160" i="1" s="1"/>
  <c r="I161" i="1"/>
  <c r="K161" i="1" s="1"/>
  <c r="L161" i="1" s="1"/>
  <c r="I162" i="1"/>
  <c r="K162" i="1" s="1"/>
  <c r="L162" i="1" s="1"/>
  <c r="I163" i="1"/>
  <c r="K163" i="1" s="1"/>
  <c r="L163" i="1" s="1"/>
  <c r="I164" i="1"/>
  <c r="K164" i="1" s="1"/>
  <c r="L164" i="1" s="1"/>
  <c r="I165" i="1"/>
  <c r="K165" i="1" s="1"/>
  <c r="L165" i="1" s="1"/>
  <c r="I166" i="1"/>
  <c r="K166" i="1" s="1"/>
  <c r="L166" i="1" s="1"/>
  <c r="I167" i="1"/>
  <c r="K167" i="1" s="1"/>
  <c r="L167" i="1" s="1"/>
  <c r="I168" i="1"/>
  <c r="K168" i="1" s="1"/>
  <c r="L168" i="1" s="1"/>
  <c r="I169" i="1"/>
  <c r="K169" i="1" s="1"/>
  <c r="L169" i="1" s="1"/>
  <c r="I170" i="1"/>
  <c r="K170" i="1" s="1"/>
  <c r="L170" i="1" s="1"/>
  <c r="I171" i="1"/>
  <c r="I172" i="1"/>
  <c r="K172" i="1" s="1"/>
  <c r="L172" i="1" s="1"/>
  <c r="I173" i="1"/>
  <c r="K173" i="1" s="1"/>
  <c r="L173" i="1" s="1"/>
  <c r="I174" i="1"/>
  <c r="K174" i="1" s="1"/>
  <c r="L174" i="1" s="1"/>
  <c r="I175" i="1"/>
  <c r="K175" i="1" s="1"/>
  <c r="L175" i="1" s="1"/>
  <c r="I176" i="1"/>
  <c r="K176" i="1" s="1"/>
  <c r="L176" i="1" s="1"/>
  <c r="I2" i="1"/>
  <c r="J2" i="1" s="1"/>
  <c r="W21" i="1" l="1"/>
  <c r="C7" i="4" s="1"/>
  <c r="W20" i="1"/>
  <c r="Y11" i="4" s="1"/>
  <c r="W19" i="1"/>
  <c r="Y7" i="4" s="1"/>
  <c r="W18" i="1"/>
  <c r="C11" i="4" s="1"/>
  <c r="J3" i="1"/>
  <c r="K3" i="1" s="1"/>
  <c r="L3" i="1" s="1"/>
  <c r="N3" i="1" s="1"/>
  <c r="K2" i="1"/>
  <c r="L2" i="1" l="1"/>
  <c r="M2" i="1" s="1"/>
  <c r="M3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N2" i="1" l="1"/>
  <c r="K7" i="1"/>
  <c r="L7" i="1" s="1"/>
  <c r="N7" i="1" s="1"/>
  <c r="K9" i="1"/>
  <c r="L9" i="1" s="1"/>
  <c r="N9" i="1" s="1"/>
  <c r="K4" i="1"/>
  <c r="L4" i="1" s="1"/>
  <c r="N4" i="1" s="1"/>
  <c r="J14" i="1"/>
  <c r="J15" i="1" s="1"/>
  <c r="J16" i="1" s="1"/>
  <c r="J17" i="1" s="1"/>
  <c r="J18" i="1" s="1"/>
  <c r="J19" i="1" s="1"/>
  <c r="J20" i="1" s="1"/>
  <c r="J21" i="1" s="1"/>
  <c r="J22" i="1" s="1"/>
  <c r="J23" i="1" s="1"/>
  <c r="K13" i="1"/>
  <c r="L13" i="1" s="1"/>
  <c r="N13" i="1" s="1"/>
  <c r="M4" i="1" l="1"/>
  <c r="M5" i="1" s="1"/>
  <c r="J24" i="1"/>
  <c r="J25" i="1" s="1"/>
  <c r="J26" i="1" s="1"/>
  <c r="K23" i="1"/>
  <c r="L23" i="1" s="1"/>
  <c r="M6" i="1" l="1"/>
  <c r="N5" i="1"/>
  <c r="J27" i="1"/>
  <c r="K26" i="1"/>
  <c r="L26" i="1" s="1"/>
  <c r="M7" i="1" l="1"/>
  <c r="M8" i="1" s="1"/>
  <c r="N6" i="1"/>
  <c r="J28" i="1"/>
  <c r="K27" i="1"/>
  <c r="L27" i="1" s="1"/>
  <c r="N27" i="1" s="1"/>
  <c r="M9" i="1" l="1"/>
  <c r="M10" i="1" s="1"/>
  <c r="N8" i="1"/>
  <c r="J29" i="1"/>
  <c r="K28" i="1"/>
  <c r="L28" i="1" s="1"/>
  <c r="N28" i="1" s="1"/>
  <c r="M11" i="1" l="1"/>
  <c r="N10" i="1"/>
  <c r="J30" i="1"/>
  <c r="K29" i="1"/>
  <c r="L29" i="1" s="1"/>
  <c r="N29" i="1" s="1"/>
  <c r="M12" i="1" l="1"/>
  <c r="N11" i="1"/>
  <c r="J31" i="1"/>
  <c r="J32" i="1" s="1"/>
  <c r="K30" i="1"/>
  <c r="L30" i="1" s="1"/>
  <c r="N30" i="1" s="1"/>
  <c r="M13" i="1" l="1"/>
  <c r="M14" i="1" s="1"/>
  <c r="N12" i="1"/>
  <c r="J33" i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K32" i="1"/>
  <c r="L32" i="1" s="1"/>
  <c r="N32" i="1" s="1"/>
  <c r="M15" i="1" l="1"/>
  <c r="N14" i="1"/>
  <c r="J44" i="1"/>
  <c r="J45" i="1" s="1"/>
  <c r="K43" i="1"/>
  <c r="L43" i="1" s="1"/>
  <c r="N43" i="1" s="1"/>
  <c r="M16" i="1" l="1"/>
  <c r="N15" i="1"/>
  <c r="J46" i="1"/>
  <c r="K45" i="1"/>
  <c r="L45" i="1" s="1"/>
  <c r="M17" i="1" l="1"/>
  <c r="N16" i="1"/>
  <c r="J47" i="1"/>
  <c r="J48" i="1" s="1"/>
  <c r="J49" i="1" s="1"/>
  <c r="J50" i="1" s="1"/>
  <c r="J51" i="1" s="1"/>
  <c r="J52" i="1" s="1"/>
  <c r="K46" i="1"/>
  <c r="L46" i="1" s="1"/>
  <c r="M18" i="1" l="1"/>
  <c r="N17" i="1"/>
  <c r="J53" i="1"/>
  <c r="K52" i="1"/>
  <c r="L52" i="1" s="1"/>
  <c r="N52" i="1" s="1"/>
  <c r="M19" i="1" l="1"/>
  <c r="N18" i="1"/>
  <c r="J54" i="1"/>
  <c r="J55" i="1" s="1"/>
  <c r="K53" i="1"/>
  <c r="L53" i="1" s="1"/>
  <c r="N53" i="1" s="1"/>
  <c r="M20" i="1" l="1"/>
  <c r="N19" i="1"/>
  <c r="J56" i="1"/>
  <c r="J57" i="1" s="1"/>
  <c r="K55" i="1"/>
  <c r="L55" i="1" s="1"/>
  <c r="N55" i="1" s="1"/>
  <c r="M21" i="1" l="1"/>
  <c r="N20" i="1"/>
  <c r="J58" i="1"/>
  <c r="J59" i="1" s="1"/>
  <c r="K57" i="1"/>
  <c r="L57" i="1" s="1"/>
  <c r="N57" i="1" s="1"/>
  <c r="M22" i="1" l="1"/>
  <c r="N21" i="1"/>
  <c r="J60" i="1"/>
  <c r="K59" i="1"/>
  <c r="L59" i="1" s="1"/>
  <c r="N59" i="1" s="1"/>
  <c r="N22" i="1" l="1"/>
  <c r="M23" i="1"/>
  <c r="J61" i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K60" i="1"/>
  <c r="L60" i="1" s="1"/>
  <c r="N60" i="1" s="1"/>
  <c r="M24" i="1" l="1"/>
  <c r="N23" i="1"/>
  <c r="J73" i="1"/>
  <c r="J74" i="1" s="1"/>
  <c r="J75" i="1" s="1"/>
  <c r="J76" i="1" s="1"/>
  <c r="J77" i="1" s="1"/>
  <c r="K72" i="1"/>
  <c r="L72" i="1" s="1"/>
  <c r="M25" i="1" l="1"/>
  <c r="N24" i="1"/>
  <c r="J78" i="1"/>
  <c r="K77" i="1"/>
  <c r="L77" i="1" s="1"/>
  <c r="N77" i="1" s="1"/>
  <c r="N25" i="1" l="1"/>
  <c r="M26" i="1"/>
  <c r="J79" i="1"/>
  <c r="K78" i="1"/>
  <c r="L78" i="1" s="1"/>
  <c r="N78" i="1" s="1"/>
  <c r="N26" i="1" l="1"/>
  <c r="M27" i="1"/>
  <c r="M28" i="1" s="1"/>
  <c r="M29" i="1" s="1"/>
  <c r="M30" i="1" s="1"/>
  <c r="M31" i="1" s="1"/>
  <c r="J80" i="1"/>
  <c r="J81" i="1" s="1"/>
  <c r="K79" i="1"/>
  <c r="L79" i="1" s="1"/>
  <c r="N79" i="1" s="1"/>
  <c r="M32" i="1" l="1"/>
  <c r="M33" i="1" s="1"/>
  <c r="N31" i="1"/>
  <c r="J82" i="1"/>
  <c r="J83" i="1" s="1"/>
  <c r="J84" i="1" s="1"/>
  <c r="K81" i="1"/>
  <c r="L81" i="1" s="1"/>
  <c r="N81" i="1" s="1"/>
  <c r="M34" i="1" l="1"/>
  <c r="N33" i="1"/>
  <c r="J85" i="1"/>
  <c r="J86" i="1" s="1"/>
  <c r="J87" i="1" s="1"/>
  <c r="J88" i="1" s="1"/>
  <c r="K84" i="1"/>
  <c r="L84" i="1" s="1"/>
  <c r="N84" i="1" s="1"/>
  <c r="M35" i="1" l="1"/>
  <c r="N34" i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K88" i="1"/>
  <c r="L88" i="1" s="1"/>
  <c r="N88" i="1" s="1"/>
  <c r="M36" i="1" l="1"/>
  <c r="N35" i="1"/>
  <c r="J102" i="1"/>
  <c r="K101" i="1"/>
  <c r="L101" i="1" s="1"/>
  <c r="M37" i="1" l="1"/>
  <c r="N36" i="1"/>
  <c r="J103" i="1"/>
  <c r="K102" i="1"/>
  <c r="L102" i="1" s="1"/>
  <c r="N102" i="1" s="1"/>
  <c r="M38" i="1" l="1"/>
  <c r="N37" i="1"/>
  <c r="J104" i="1"/>
  <c r="J105" i="1" s="1"/>
  <c r="K103" i="1"/>
  <c r="L103" i="1" s="1"/>
  <c r="N103" i="1" s="1"/>
  <c r="M39" i="1" l="1"/>
  <c r="N38" i="1"/>
  <c r="J106" i="1"/>
  <c r="K105" i="1"/>
  <c r="L105" i="1" s="1"/>
  <c r="N105" i="1" s="1"/>
  <c r="M40" i="1" l="1"/>
  <c r="N39" i="1"/>
  <c r="J107" i="1"/>
  <c r="J108" i="1" s="1"/>
  <c r="K106" i="1"/>
  <c r="L106" i="1" s="1"/>
  <c r="N106" i="1" s="1"/>
  <c r="M41" i="1" l="1"/>
  <c r="N40" i="1"/>
  <c r="J109" i="1"/>
  <c r="J110" i="1" s="1"/>
  <c r="J111" i="1" s="1"/>
  <c r="J112" i="1" s="1"/>
  <c r="J113" i="1" s="1"/>
  <c r="J114" i="1" s="1"/>
  <c r="J115" i="1" s="1"/>
  <c r="J116" i="1" s="1"/>
  <c r="K108" i="1"/>
  <c r="L108" i="1" s="1"/>
  <c r="N108" i="1" s="1"/>
  <c r="M42" i="1" l="1"/>
  <c r="N41" i="1"/>
  <c r="J117" i="1"/>
  <c r="J118" i="1" s="1"/>
  <c r="J119" i="1" s="1"/>
  <c r="J120" i="1" s="1"/>
  <c r="J121" i="1" s="1"/>
  <c r="J122" i="1" s="1"/>
  <c r="J123" i="1" s="1"/>
  <c r="J124" i="1" s="1"/>
  <c r="J125" i="1" s="1"/>
  <c r="K116" i="1"/>
  <c r="L116" i="1" s="1"/>
  <c r="N116" i="1" s="1"/>
  <c r="M43" i="1" l="1"/>
  <c r="M44" i="1" s="1"/>
  <c r="N42" i="1"/>
  <c r="J126" i="1"/>
  <c r="J127" i="1" s="1"/>
  <c r="K125" i="1"/>
  <c r="L125" i="1" s="1"/>
  <c r="M45" i="1" l="1"/>
  <c r="N44" i="1"/>
  <c r="J128" i="1"/>
  <c r="K127" i="1"/>
  <c r="L127" i="1" s="1"/>
  <c r="N127" i="1" s="1"/>
  <c r="M46" i="1" l="1"/>
  <c r="N45" i="1"/>
  <c r="J129" i="1"/>
  <c r="K128" i="1"/>
  <c r="L128" i="1" s="1"/>
  <c r="N128" i="1" s="1"/>
  <c r="M47" i="1" l="1"/>
  <c r="N46" i="1"/>
  <c r="J130" i="1"/>
  <c r="K129" i="1"/>
  <c r="L129" i="1" s="1"/>
  <c r="N129" i="1" s="1"/>
  <c r="M48" i="1" l="1"/>
  <c r="N47" i="1"/>
  <c r="J131" i="1"/>
  <c r="J132" i="1" s="1"/>
  <c r="K130" i="1"/>
  <c r="L130" i="1" s="1"/>
  <c r="N130" i="1" s="1"/>
  <c r="M49" i="1" l="1"/>
  <c r="N48" i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K132" i="1"/>
  <c r="L132" i="1" s="1"/>
  <c r="N132" i="1" s="1"/>
  <c r="M50" i="1" l="1"/>
  <c r="N49" i="1"/>
  <c r="J145" i="1"/>
  <c r="J146" i="1" s="1"/>
  <c r="J147" i="1" s="1"/>
  <c r="J148" i="1" s="1"/>
  <c r="J149" i="1" s="1"/>
  <c r="J150" i="1" s="1"/>
  <c r="J151" i="1" s="1"/>
  <c r="J152" i="1" s="1"/>
  <c r="K144" i="1"/>
  <c r="L144" i="1" s="1"/>
  <c r="N144" i="1" s="1"/>
  <c r="M51" i="1" l="1"/>
  <c r="N50" i="1"/>
  <c r="J153" i="1"/>
  <c r="K152" i="1"/>
  <c r="L152" i="1" s="1"/>
  <c r="N152" i="1" s="1"/>
  <c r="M52" i="1" l="1"/>
  <c r="M53" i="1" s="1"/>
  <c r="M54" i="1" s="1"/>
  <c r="N51" i="1"/>
  <c r="J154" i="1"/>
  <c r="K153" i="1"/>
  <c r="L153" i="1" s="1"/>
  <c r="N153" i="1" s="1"/>
  <c r="M55" i="1" l="1"/>
  <c r="M56" i="1" s="1"/>
  <c r="N54" i="1"/>
  <c r="J155" i="1"/>
  <c r="K154" i="1"/>
  <c r="L154" i="1" s="1"/>
  <c r="N154" i="1" s="1"/>
  <c r="M57" i="1" l="1"/>
  <c r="M58" i="1" s="1"/>
  <c r="N56" i="1"/>
  <c r="J156" i="1"/>
  <c r="K155" i="1"/>
  <c r="L155" i="1" s="1"/>
  <c r="N155" i="1" s="1"/>
  <c r="M59" i="1" l="1"/>
  <c r="M60" i="1" s="1"/>
  <c r="M61" i="1" s="1"/>
  <c r="N58" i="1"/>
  <c r="J157" i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K156" i="1"/>
  <c r="L156" i="1" s="1"/>
  <c r="N156" i="1" s="1"/>
  <c r="M62" i="1" l="1"/>
  <c r="N61" i="1"/>
  <c r="J172" i="1"/>
  <c r="J173" i="1" s="1"/>
  <c r="J174" i="1" s="1"/>
  <c r="J175" i="1" s="1"/>
  <c r="J176" i="1" s="1"/>
  <c r="J177" i="1" s="1"/>
  <c r="K171" i="1"/>
  <c r="L171" i="1" s="1"/>
  <c r="N171" i="1" s="1"/>
  <c r="M63" i="1" l="1"/>
  <c r="N62" i="1"/>
  <c r="J178" i="1"/>
  <c r="K177" i="1"/>
  <c r="L177" i="1" s="1"/>
  <c r="N177" i="1" s="1"/>
  <c r="M64" i="1" l="1"/>
  <c r="N63" i="1"/>
  <c r="J179" i="1"/>
  <c r="J180" i="1" s="1"/>
  <c r="K178" i="1"/>
  <c r="L178" i="1" s="1"/>
  <c r="N178" i="1" s="1"/>
  <c r="M65" i="1" l="1"/>
  <c r="N64" i="1"/>
  <c r="J181" i="1"/>
  <c r="K180" i="1"/>
  <c r="L180" i="1" s="1"/>
  <c r="N180" i="1" s="1"/>
  <c r="M66" i="1" l="1"/>
  <c r="N65" i="1"/>
  <c r="J182" i="1"/>
  <c r="K181" i="1"/>
  <c r="L181" i="1" s="1"/>
  <c r="N181" i="1" s="1"/>
  <c r="M67" i="1" l="1"/>
  <c r="N66" i="1"/>
  <c r="J183" i="1"/>
  <c r="J184" i="1" s="1"/>
  <c r="J185" i="1" s="1"/>
  <c r="J186" i="1" s="1"/>
  <c r="J187" i="1" s="1"/>
  <c r="J188" i="1" s="1"/>
  <c r="J189" i="1" s="1"/>
  <c r="J190" i="1" s="1"/>
  <c r="J191" i="1" s="1"/>
  <c r="K182" i="1"/>
  <c r="L182" i="1" s="1"/>
  <c r="N182" i="1" s="1"/>
  <c r="M68" i="1" l="1"/>
  <c r="N67" i="1"/>
  <c r="J192" i="1"/>
  <c r="J193" i="1" s="1"/>
  <c r="J194" i="1" s="1"/>
  <c r="J195" i="1" s="1"/>
  <c r="J196" i="1" s="1"/>
  <c r="K191" i="1"/>
  <c r="L191" i="1" s="1"/>
  <c r="N191" i="1" s="1"/>
  <c r="M69" i="1" l="1"/>
  <c r="N68" i="1"/>
  <c r="J197" i="1"/>
  <c r="J198" i="1" s="1"/>
  <c r="J199" i="1" s="1"/>
  <c r="J200" i="1" s="1"/>
  <c r="J201" i="1" s="1"/>
  <c r="J202" i="1" s="1"/>
  <c r="J203" i="1" s="1"/>
  <c r="K196" i="1"/>
  <c r="L196" i="1" s="1"/>
  <c r="M70" i="1" l="1"/>
  <c r="N69" i="1"/>
  <c r="J204" i="1"/>
  <c r="J205" i="1" s="1"/>
  <c r="J206" i="1" s="1"/>
  <c r="K203" i="1"/>
  <c r="L203" i="1" s="1"/>
  <c r="N203" i="1" s="1"/>
  <c r="M71" i="1" l="1"/>
  <c r="N70" i="1"/>
  <c r="J207" i="1"/>
  <c r="K206" i="1"/>
  <c r="L206" i="1" s="1"/>
  <c r="N206" i="1" s="1"/>
  <c r="M72" i="1" l="1"/>
  <c r="N71" i="1"/>
  <c r="J208" i="1"/>
  <c r="J209" i="1" s="1"/>
  <c r="J210" i="1" s="1"/>
  <c r="J211" i="1" s="1"/>
  <c r="J212" i="1" s="1"/>
  <c r="J213" i="1" s="1"/>
  <c r="K207" i="1"/>
  <c r="L207" i="1" s="1"/>
  <c r="N207" i="1" s="1"/>
  <c r="M73" i="1" l="1"/>
  <c r="N72" i="1"/>
  <c r="J214" i="1"/>
  <c r="J215" i="1" s="1"/>
  <c r="J216" i="1" s="1"/>
  <c r="K213" i="1"/>
  <c r="L213" i="1" s="1"/>
  <c r="N213" i="1" s="1"/>
  <c r="M74" i="1" l="1"/>
  <c r="N73" i="1"/>
  <c r="J217" i="1"/>
  <c r="J218" i="1" s="1"/>
  <c r="J219" i="1" s="1"/>
  <c r="J220" i="1" s="1"/>
  <c r="K216" i="1"/>
  <c r="L216" i="1" s="1"/>
  <c r="N216" i="1" s="1"/>
  <c r="M75" i="1" l="1"/>
  <c r="N74" i="1"/>
  <c r="J221" i="1"/>
  <c r="J222" i="1" s="1"/>
  <c r="K220" i="1"/>
  <c r="L220" i="1" s="1"/>
  <c r="N220" i="1" s="1"/>
  <c r="M76" i="1" l="1"/>
  <c r="N75" i="1"/>
  <c r="J223" i="1"/>
  <c r="K222" i="1"/>
  <c r="L222" i="1" s="1"/>
  <c r="M77" i="1" l="1"/>
  <c r="M78" i="1" s="1"/>
  <c r="M79" i="1" s="1"/>
  <c r="M80" i="1" s="1"/>
  <c r="N76" i="1"/>
  <c r="J224" i="1"/>
  <c r="J225" i="1" s="1"/>
  <c r="J226" i="1" s="1"/>
  <c r="J227" i="1" s="1"/>
  <c r="K223" i="1"/>
  <c r="L223" i="1" s="1"/>
  <c r="M81" i="1" l="1"/>
  <c r="M82" i="1" s="1"/>
  <c r="N80" i="1"/>
  <c r="J228" i="1"/>
  <c r="J229" i="1" s="1"/>
  <c r="K227" i="1"/>
  <c r="L227" i="1" s="1"/>
  <c r="N227" i="1" s="1"/>
  <c r="M83" i="1" l="1"/>
  <c r="N82" i="1"/>
  <c r="J230" i="1"/>
  <c r="J231" i="1" s="1"/>
  <c r="K229" i="1"/>
  <c r="L229" i="1" s="1"/>
  <c r="N229" i="1" s="1"/>
  <c r="M84" i="1" l="1"/>
  <c r="M85" i="1" s="1"/>
  <c r="N83" i="1"/>
  <c r="J232" i="1"/>
  <c r="J233" i="1" s="1"/>
  <c r="J234" i="1" s="1"/>
  <c r="J235" i="1" s="1"/>
  <c r="J236" i="1" s="1"/>
  <c r="K231" i="1"/>
  <c r="L231" i="1" s="1"/>
  <c r="N231" i="1" s="1"/>
  <c r="M86" i="1" l="1"/>
  <c r="N85" i="1"/>
  <c r="J237" i="1"/>
  <c r="J238" i="1" s="1"/>
  <c r="J239" i="1" s="1"/>
  <c r="J240" i="1" s="1"/>
  <c r="J241" i="1" s="1"/>
  <c r="K236" i="1"/>
  <c r="L236" i="1" s="1"/>
  <c r="N236" i="1" s="1"/>
  <c r="M87" i="1" l="1"/>
  <c r="N86" i="1"/>
  <c r="J242" i="1"/>
  <c r="J243" i="1" s="1"/>
  <c r="J244" i="1" s="1"/>
  <c r="K241" i="1"/>
  <c r="L241" i="1" s="1"/>
  <c r="N241" i="1" s="1"/>
  <c r="M88" i="1" l="1"/>
  <c r="M89" i="1" s="1"/>
  <c r="N87" i="1"/>
  <c r="J245" i="1"/>
  <c r="J246" i="1" s="1"/>
  <c r="J247" i="1" s="1"/>
  <c r="K244" i="1"/>
  <c r="L244" i="1" s="1"/>
  <c r="N244" i="1" s="1"/>
  <c r="M90" i="1" l="1"/>
  <c r="N89" i="1"/>
  <c r="J248" i="1"/>
  <c r="J249" i="1" s="1"/>
  <c r="K247" i="1"/>
  <c r="L247" i="1" s="1"/>
  <c r="M91" i="1" l="1"/>
  <c r="N90" i="1"/>
  <c r="J250" i="1"/>
  <c r="J251" i="1" s="1"/>
  <c r="J252" i="1" s="1"/>
  <c r="K249" i="1"/>
  <c r="L249" i="1" s="1"/>
  <c r="M92" i="1" l="1"/>
  <c r="N91" i="1"/>
  <c r="J253" i="1"/>
  <c r="K252" i="1"/>
  <c r="L252" i="1" s="1"/>
  <c r="N252" i="1" s="1"/>
  <c r="M93" i="1" l="1"/>
  <c r="N92" i="1"/>
  <c r="J254" i="1"/>
  <c r="K253" i="1"/>
  <c r="L253" i="1" s="1"/>
  <c r="N253" i="1" s="1"/>
  <c r="M94" i="1" l="1"/>
  <c r="N93" i="1"/>
  <c r="J255" i="1"/>
  <c r="J256" i="1" s="1"/>
  <c r="K254" i="1"/>
  <c r="L254" i="1" s="1"/>
  <c r="N254" i="1" s="1"/>
  <c r="M95" i="1" l="1"/>
  <c r="N94" i="1"/>
  <c r="J257" i="1"/>
  <c r="J258" i="1" s="1"/>
  <c r="K256" i="1"/>
  <c r="L256" i="1" s="1"/>
  <c r="N256" i="1" s="1"/>
  <c r="M96" i="1" l="1"/>
  <c r="N95" i="1"/>
  <c r="J259" i="1"/>
  <c r="J260" i="1" s="1"/>
  <c r="J261" i="1" s="1"/>
  <c r="K258" i="1"/>
  <c r="L258" i="1" s="1"/>
  <c r="N258" i="1" s="1"/>
  <c r="M97" i="1" l="1"/>
  <c r="N96" i="1"/>
  <c r="J262" i="1"/>
  <c r="J263" i="1" s="1"/>
  <c r="J264" i="1" s="1"/>
  <c r="K261" i="1"/>
  <c r="L261" i="1" s="1"/>
  <c r="N261" i="1" s="1"/>
  <c r="M98" i="1" l="1"/>
  <c r="N97" i="1"/>
  <c r="J265" i="1"/>
  <c r="J266" i="1" s="1"/>
  <c r="J267" i="1" s="1"/>
  <c r="J268" i="1" s="1"/>
  <c r="J269" i="1" s="1"/>
  <c r="J270" i="1" s="1"/>
  <c r="J271" i="1" s="1"/>
  <c r="J272" i="1" s="1"/>
  <c r="J273" i="1" s="1"/>
  <c r="K264" i="1"/>
  <c r="L264" i="1" s="1"/>
  <c r="M99" i="1" l="1"/>
  <c r="N98" i="1"/>
  <c r="J274" i="1"/>
  <c r="J275" i="1" s="1"/>
  <c r="J276" i="1" s="1"/>
  <c r="K273" i="1"/>
  <c r="L273" i="1" s="1"/>
  <c r="M100" i="1" l="1"/>
  <c r="N99" i="1"/>
  <c r="J277" i="1"/>
  <c r="K276" i="1"/>
  <c r="L276" i="1" s="1"/>
  <c r="M101" i="1" l="1"/>
  <c r="N100" i="1"/>
  <c r="J278" i="1"/>
  <c r="K277" i="1"/>
  <c r="L277" i="1" s="1"/>
  <c r="N277" i="1" s="1"/>
  <c r="M102" i="1" l="1"/>
  <c r="M103" i="1" s="1"/>
  <c r="M104" i="1" s="1"/>
  <c r="N101" i="1"/>
  <c r="J279" i="1"/>
  <c r="K278" i="1"/>
  <c r="L278" i="1" s="1"/>
  <c r="N278" i="1" s="1"/>
  <c r="M105" i="1" l="1"/>
  <c r="M106" i="1" s="1"/>
  <c r="M107" i="1" s="1"/>
  <c r="N104" i="1"/>
  <c r="J280" i="1"/>
  <c r="K279" i="1"/>
  <c r="L279" i="1" s="1"/>
  <c r="N279" i="1" s="1"/>
  <c r="M108" i="1" l="1"/>
  <c r="M109" i="1" s="1"/>
  <c r="N107" i="1"/>
  <c r="J281" i="1"/>
  <c r="J282" i="1" s="1"/>
  <c r="K280" i="1"/>
  <c r="L280" i="1" s="1"/>
  <c r="N280" i="1" s="1"/>
  <c r="M110" i="1" l="1"/>
  <c r="N109" i="1"/>
  <c r="J283" i="1"/>
  <c r="K282" i="1"/>
  <c r="L282" i="1" s="1"/>
  <c r="N282" i="1" s="1"/>
  <c r="M111" i="1" l="1"/>
  <c r="N110" i="1"/>
  <c r="J284" i="1"/>
  <c r="K283" i="1"/>
  <c r="L283" i="1" s="1"/>
  <c r="N283" i="1" s="1"/>
  <c r="M112" i="1" l="1"/>
  <c r="N111" i="1"/>
  <c r="J285" i="1"/>
  <c r="K284" i="1"/>
  <c r="L284" i="1" s="1"/>
  <c r="M113" i="1" l="1"/>
  <c r="N112" i="1"/>
  <c r="J286" i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K285" i="1"/>
  <c r="L285" i="1" s="1"/>
  <c r="M114" i="1" l="1"/>
  <c r="N113" i="1"/>
  <c r="J303" i="1"/>
  <c r="K302" i="1"/>
  <c r="L302" i="1" s="1"/>
  <c r="N302" i="1" s="1"/>
  <c r="M115" i="1" l="1"/>
  <c r="N114" i="1"/>
  <c r="J304" i="1"/>
  <c r="J305" i="1" s="1"/>
  <c r="J306" i="1" s="1"/>
  <c r="K303" i="1"/>
  <c r="L303" i="1" s="1"/>
  <c r="N303" i="1" s="1"/>
  <c r="M116" i="1" l="1"/>
  <c r="M117" i="1" s="1"/>
  <c r="N115" i="1"/>
  <c r="J307" i="1"/>
  <c r="K306" i="1"/>
  <c r="L306" i="1" s="1"/>
  <c r="N306" i="1" s="1"/>
  <c r="M118" i="1" l="1"/>
  <c r="N117" i="1"/>
  <c r="J308" i="1"/>
  <c r="J309" i="1" s="1"/>
  <c r="K307" i="1"/>
  <c r="L307" i="1" s="1"/>
  <c r="N307" i="1" s="1"/>
  <c r="M119" i="1" l="1"/>
  <c r="N118" i="1"/>
  <c r="J310" i="1"/>
  <c r="K309" i="1"/>
  <c r="L309" i="1" s="1"/>
  <c r="N309" i="1" s="1"/>
  <c r="M120" i="1" l="1"/>
  <c r="N119" i="1"/>
  <c r="J311" i="1"/>
  <c r="J312" i="1" s="1"/>
  <c r="J313" i="1" s="1"/>
  <c r="K310" i="1"/>
  <c r="L310" i="1" s="1"/>
  <c r="N310" i="1" s="1"/>
  <c r="M121" i="1" l="1"/>
  <c r="N120" i="1"/>
  <c r="J314" i="1"/>
  <c r="J315" i="1" s="1"/>
  <c r="J316" i="1" s="1"/>
  <c r="J317" i="1" s="1"/>
  <c r="J318" i="1" s="1"/>
  <c r="J319" i="1" s="1"/>
  <c r="J320" i="1" s="1"/>
  <c r="K313" i="1"/>
  <c r="L313" i="1" s="1"/>
  <c r="M122" i="1" l="1"/>
  <c r="N121" i="1"/>
  <c r="J321" i="1"/>
  <c r="J322" i="1" s="1"/>
  <c r="J323" i="1" s="1"/>
  <c r="J324" i="1" s="1"/>
  <c r="J325" i="1" s="1"/>
  <c r="J326" i="1" s="1"/>
  <c r="J327" i="1" s="1"/>
  <c r="K320" i="1"/>
  <c r="L320" i="1" s="1"/>
  <c r="M123" i="1" l="1"/>
  <c r="N122" i="1"/>
  <c r="J328" i="1"/>
  <c r="K327" i="1"/>
  <c r="L327" i="1" s="1"/>
  <c r="N327" i="1" s="1"/>
  <c r="M124" i="1" l="1"/>
  <c r="N123" i="1"/>
  <c r="J329" i="1"/>
  <c r="K328" i="1"/>
  <c r="L328" i="1" s="1"/>
  <c r="N328" i="1" s="1"/>
  <c r="M125" i="1" l="1"/>
  <c r="N124" i="1"/>
  <c r="J330" i="1"/>
  <c r="K329" i="1"/>
  <c r="L329" i="1" s="1"/>
  <c r="N329" i="1" s="1"/>
  <c r="M126" i="1" l="1"/>
  <c r="N125" i="1"/>
  <c r="J331" i="1"/>
  <c r="J332" i="1" s="1"/>
  <c r="J333" i="1" s="1"/>
  <c r="K330" i="1"/>
  <c r="L330" i="1" s="1"/>
  <c r="N330" i="1" s="1"/>
  <c r="M127" i="1" l="1"/>
  <c r="M128" i="1" s="1"/>
  <c r="M129" i="1" s="1"/>
  <c r="M130" i="1" s="1"/>
  <c r="M131" i="1" s="1"/>
  <c r="N126" i="1"/>
  <c r="J334" i="1"/>
  <c r="J335" i="1" s="1"/>
  <c r="K333" i="1"/>
  <c r="L333" i="1" s="1"/>
  <c r="N333" i="1" s="1"/>
  <c r="M132" i="1" l="1"/>
  <c r="M133" i="1" s="1"/>
  <c r="N131" i="1"/>
  <c r="J336" i="1"/>
  <c r="K335" i="1"/>
  <c r="L335" i="1" s="1"/>
  <c r="N335" i="1" s="1"/>
  <c r="M134" i="1" l="1"/>
  <c r="N133" i="1"/>
  <c r="J337" i="1"/>
  <c r="J338" i="1" s="1"/>
  <c r="J339" i="1" s="1"/>
  <c r="J340" i="1" s="1"/>
  <c r="J341" i="1" s="1"/>
  <c r="J342" i="1" s="1"/>
  <c r="J343" i="1" s="1"/>
  <c r="K336" i="1"/>
  <c r="L336" i="1" s="1"/>
  <c r="M135" i="1" l="1"/>
  <c r="N134" i="1"/>
  <c r="J344" i="1"/>
  <c r="J345" i="1" s="1"/>
  <c r="J346" i="1" s="1"/>
  <c r="J347" i="1" s="1"/>
  <c r="J348" i="1" s="1"/>
  <c r="J349" i="1" s="1"/>
  <c r="J350" i="1" s="1"/>
  <c r="J351" i="1" s="1"/>
  <c r="J352" i="1" s="1"/>
  <c r="K343" i="1"/>
  <c r="L343" i="1" s="1"/>
  <c r="M136" i="1" l="1"/>
  <c r="N135" i="1"/>
  <c r="J353" i="1"/>
  <c r="K352" i="1"/>
  <c r="L352" i="1" s="1"/>
  <c r="N352" i="1" s="1"/>
  <c r="M137" i="1" l="1"/>
  <c r="N136" i="1"/>
  <c r="J354" i="1"/>
  <c r="J355" i="1" s="1"/>
  <c r="J356" i="1" s="1"/>
  <c r="K353" i="1"/>
  <c r="L353" i="1" s="1"/>
  <c r="N353" i="1" s="1"/>
  <c r="M138" i="1" l="1"/>
  <c r="N137" i="1"/>
  <c r="J357" i="1"/>
  <c r="K356" i="1"/>
  <c r="L356" i="1" s="1"/>
  <c r="N356" i="1" s="1"/>
  <c r="M139" i="1" l="1"/>
  <c r="N138" i="1"/>
  <c r="J358" i="1"/>
  <c r="J359" i="1" s="1"/>
  <c r="K357" i="1"/>
  <c r="L357" i="1" s="1"/>
  <c r="N357" i="1" s="1"/>
  <c r="M140" i="1" l="1"/>
  <c r="N139" i="1"/>
  <c r="J360" i="1"/>
  <c r="J361" i="1" s="1"/>
  <c r="K359" i="1"/>
  <c r="L359" i="1" s="1"/>
  <c r="N359" i="1" s="1"/>
  <c r="M141" i="1" l="1"/>
  <c r="N140" i="1"/>
  <c r="J362" i="1"/>
  <c r="J363" i="1" s="1"/>
  <c r="J364" i="1" s="1"/>
  <c r="J365" i="1" s="1"/>
  <c r="K361" i="1"/>
  <c r="L361" i="1" s="1"/>
  <c r="N361" i="1" s="1"/>
  <c r="M142" i="1" l="1"/>
  <c r="N141" i="1"/>
  <c r="J366" i="1"/>
  <c r="J367" i="1" s="1"/>
  <c r="J368" i="1" s="1"/>
  <c r="J369" i="1" s="1"/>
  <c r="J370" i="1" s="1"/>
  <c r="J371" i="1" s="1"/>
  <c r="K365" i="1"/>
  <c r="L365" i="1" s="1"/>
  <c r="M143" i="1" l="1"/>
  <c r="N142" i="1"/>
  <c r="J372" i="1"/>
  <c r="J373" i="1" s="1"/>
  <c r="J374" i="1" s="1"/>
  <c r="J375" i="1" s="1"/>
  <c r="J376" i="1" s="1"/>
  <c r="J377" i="1" s="1"/>
  <c r="K371" i="1"/>
  <c r="L371" i="1" s="1"/>
  <c r="M144" i="1" l="1"/>
  <c r="M145" i="1" s="1"/>
  <c r="N143" i="1"/>
  <c r="J378" i="1"/>
  <c r="K377" i="1"/>
  <c r="L377" i="1" s="1"/>
  <c r="N377" i="1" s="1"/>
  <c r="M146" i="1" l="1"/>
  <c r="N145" i="1"/>
  <c r="J379" i="1"/>
  <c r="K378" i="1"/>
  <c r="L378" i="1" s="1"/>
  <c r="N378" i="1" s="1"/>
  <c r="M147" i="1" l="1"/>
  <c r="N146" i="1"/>
  <c r="J380" i="1"/>
  <c r="J381" i="1" s="1"/>
  <c r="J382" i="1" s="1"/>
  <c r="J383" i="1" s="1"/>
  <c r="K379" i="1"/>
  <c r="L379" i="1" s="1"/>
  <c r="N379" i="1" s="1"/>
  <c r="M148" i="1" l="1"/>
  <c r="N147" i="1"/>
  <c r="J384" i="1"/>
  <c r="J385" i="1" s="1"/>
  <c r="J386" i="1" s="1"/>
  <c r="J387" i="1" s="1"/>
  <c r="K383" i="1"/>
  <c r="L383" i="1" s="1"/>
  <c r="N383" i="1" s="1"/>
  <c r="M149" i="1" l="1"/>
  <c r="N148" i="1"/>
  <c r="J388" i="1"/>
  <c r="J389" i="1" s="1"/>
  <c r="J390" i="1" s="1"/>
  <c r="K387" i="1"/>
  <c r="L387" i="1" s="1"/>
  <c r="N387" i="1" s="1"/>
  <c r="M150" i="1" l="1"/>
  <c r="N149" i="1"/>
  <c r="J391" i="1"/>
  <c r="J392" i="1" s="1"/>
  <c r="J393" i="1" s="1"/>
  <c r="J394" i="1" s="1"/>
  <c r="J395" i="1" s="1"/>
  <c r="J396" i="1" s="1"/>
  <c r="J397" i="1" s="1"/>
  <c r="J398" i="1" s="1"/>
  <c r="K390" i="1"/>
  <c r="L390" i="1" s="1"/>
  <c r="N390" i="1" s="1"/>
  <c r="M151" i="1" l="1"/>
  <c r="N150" i="1"/>
  <c r="J399" i="1"/>
  <c r="J400" i="1" s="1"/>
  <c r="J401" i="1" s="1"/>
  <c r="J402" i="1" s="1"/>
  <c r="K398" i="1"/>
  <c r="L398" i="1" s="1"/>
  <c r="M152" i="1" l="1"/>
  <c r="M153" i="1" s="1"/>
  <c r="M154" i="1" s="1"/>
  <c r="M155" i="1" s="1"/>
  <c r="M156" i="1" s="1"/>
  <c r="M157" i="1" s="1"/>
  <c r="N151" i="1"/>
  <c r="J403" i="1"/>
  <c r="K402" i="1"/>
  <c r="L402" i="1" s="1"/>
  <c r="N402" i="1" s="1"/>
  <c r="M158" i="1" l="1"/>
  <c r="N157" i="1"/>
  <c r="J404" i="1"/>
  <c r="K403" i="1"/>
  <c r="L403" i="1" s="1"/>
  <c r="N403" i="1" s="1"/>
  <c r="M159" i="1" l="1"/>
  <c r="N158" i="1"/>
  <c r="J405" i="1"/>
  <c r="J406" i="1" s="1"/>
  <c r="J407" i="1" s="1"/>
  <c r="K404" i="1"/>
  <c r="L404" i="1" s="1"/>
  <c r="N404" i="1" s="1"/>
  <c r="M160" i="1" l="1"/>
  <c r="N159" i="1"/>
  <c r="J408" i="1"/>
  <c r="J409" i="1" s="1"/>
  <c r="K407" i="1"/>
  <c r="L407" i="1" s="1"/>
  <c r="N407" i="1" s="1"/>
  <c r="M161" i="1" l="1"/>
  <c r="N160" i="1"/>
  <c r="J410" i="1"/>
  <c r="K409" i="1"/>
  <c r="L409" i="1" s="1"/>
  <c r="N409" i="1" s="1"/>
  <c r="M162" i="1" l="1"/>
  <c r="N161" i="1"/>
  <c r="J411" i="1"/>
  <c r="K410" i="1"/>
  <c r="L410" i="1" s="1"/>
  <c r="N410" i="1" s="1"/>
  <c r="M163" i="1" l="1"/>
  <c r="N162" i="1"/>
  <c r="J412" i="1"/>
  <c r="J413" i="1" s="1"/>
  <c r="K411" i="1"/>
  <c r="L411" i="1" s="1"/>
  <c r="M164" i="1" l="1"/>
  <c r="N163" i="1"/>
  <c r="J414" i="1"/>
  <c r="J415" i="1" s="1"/>
  <c r="J416" i="1" s="1"/>
  <c r="J417" i="1" s="1"/>
  <c r="J418" i="1" s="1"/>
  <c r="J419" i="1" s="1"/>
  <c r="J420" i="1" s="1"/>
  <c r="J421" i="1" s="1"/>
  <c r="J422" i="1" s="1"/>
  <c r="K413" i="1"/>
  <c r="L413" i="1" s="1"/>
  <c r="M165" i="1" l="1"/>
  <c r="N164" i="1"/>
  <c r="J423" i="1"/>
  <c r="J424" i="1" s="1"/>
  <c r="J425" i="1" s="1"/>
  <c r="J426" i="1" s="1"/>
  <c r="J427" i="1" s="1"/>
  <c r="J428" i="1" s="1"/>
  <c r="K422" i="1"/>
  <c r="L422" i="1" s="1"/>
  <c r="M166" i="1" l="1"/>
  <c r="N165" i="1"/>
  <c r="J429" i="1"/>
  <c r="K428" i="1"/>
  <c r="L428" i="1" s="1"/>
  <c r="N428" i="1" s="1"/>
  <c r="M167" i="1" l="1"/>
  <c r="N166" i="1"/>
  <c r="J430" i="1"/>
  <c r="K429" i="1"/>
  <c r="L429" i="1" s="1"/>
  <c r="N429" i="1" s="1"/>
  <c r="M168" i="1" l="1"/>
  <c r="N167" i="1"/>
  <c r="J431" i="1"/>
  <c r="J432" i="1" s="1"/>
  <c r="J433" i="1" s="1"/>
  <c r="K430" i="1"/>
  <c r="L430" i="1" s="1"/>
  <c r="N430" i="1" s="1"/>
  <c r="M169" i="1" l="1"/>
  <c r="N168" i="1"/>
  <c r="J434" i="1"/>
  <c r="J435" i="1" s="1"/>
  <c r="K433" i="1"/>
  <c r="L433" i="1" s="1"/>
  <c r="N433" i="1" s="1"/>
  <c r="M170" i="1" l="1"/>
  <c r="N169" i="1"/>
  <c r="J436" i="1"/>
  <c r="K435" i="1"/>
  <c r="L435" i="1" s="1"/>
  <c r="N435" i="1" s="1"/>
  <c r="M171" i="1" l="1"/>
  <c r="M172" i="1" s="1"/>
  <c r="N170" i="1"/>
  <c r="J437" i="1"/>
  <c r="K436" i="1"/>
  <c r="L436" i="1" s="1"/>
  <c r="N436" i="1" s="1"/>
  <c r="M173" i="1" l="1"/>
  <c r="N172" i="1"/>
  <c r="J438" i="1"/>
  <c r="J439" i="1" s="1"/>
  <c r="J440" i="1" s="1"/>
  <c r="J441" i="1" s="1"/>
  <c r="J442" i="1" s="1"/>
  <c r="J443" i="1" s="1"/>
  <c r="K437" i="1"/>
  <c r="L437" i="1" s="1"/>
  <c r="M174" i="1" l="1"/>
  <c r="N173" i="1"/>
  <c r="J444" i="1"/>
  <c r="J445" i="1" s="1"/>
  <c r="J446" i="1" s="1"/>
  <c r="J447" i="1" s="1"/>
  <c r="J448" i="1" s="1"/>
  <c r="K443" i="1"/>
  <c r="L443" i="1" s="1"/>
  <c r="M175" i="1" l="1"/>
  <c r="N174" i="1"/>
  <c r="J449" i="1"/>
  <c r="J450" i="1" s="1"/>
  <c r="J451" i="1" s="1"/>
  <c r="J452" i="1" s="1"/>
  <c r="K448" i="1"/>
  <c r="L448" i="1" s="1"/>
  <c r="M176" i="1" l="1"/>
  <c r="N175" i="1"/>
  <c r="J453" i="1"/>
  <c r="K452" i="1"/>
  <c r="L452" i="1" s="1"/>
  <c r="N452" i="1" s="1"/>
  <c r="M177" i="1" l="1"/>
  <c r="M178" i="1" s="1"/>
  <c r="M179" i="1" s="1"/>
  <c r="N176" i="1"/>
  <c r="J454" i="1"/>
  <c r="K453" i="1"/>
  <c r="L453" i="1" s="1"/>
  <c r="N453" i="1" s="1"/>
  <c r="M180" i="1" l="1"/>
  <c r="M181" i="1" s="1"/>
  <c r="M182" i="1" s="1"/>
  <c r="M183" i="1" s="1"/>
  <c r="N179" i="1"/>
  <c r="J455" i="1"/>
  <c r="K454" i="1"/>
  <c r="L454" i="1" s="1"/>
  <c r="N454" i="1" s="1"/>
  <c r="M184" i="1" l="1"/>
  <c r="N183" i="1"/>
  <c r="J456" i="1"/>
  <c r="J457" i="1" s="1"/>
  <c r="J458" i="1" s="1"/>
  <c r="K455" i="1"/>
  <c r="L455" i="1" s="1"/>
  <c r="N455" i="1" s="1"/>
  <c r="M185" i="1" l="1"/>
  <c r="N184" i="1"/>
  <c r="J459" i="1"/>
  <c r="J460" i="1" s="1"/>
  <c r="J461" i="1" s="1"/>
  <c r="J462" i="1" s="1"/>
  <c r="J463" i="1" s="1"/>
  <c r="J464" i="1" s="1"/>
  <c r="J465" i="1" s="1"/>
  <c r="K458" i="1"/>
  <c r="L458" i="1" s="1"/>
  <c r="N458" i="1" s="1"/>
  <c r="M186" i="1" l="1"/>
  <c r="N185" i="1"/>
  <c r="J466" i="1"/>
  <c r="J467" i="1" s="1"/>
  <c r="K465" i="1"/>
  <c r="L465" i="1" s="1"/>
  <c r="N465" i="1" s="1"/>
  <c r="M187" i="1" l="1"/>
  <c r="N186" i="1"/>
  <c r="J468" i="1"/>
  <c r="J469" i="1" s="1"/>
  <c r="K467" i="1"/>
  <c r="L467" i="1" s="1"/>
  <c r="N467" i="1" s="1"/>
  <c r="M188" i="1" l="1"/>
  <c r="N187" i="1"/>
  <c r="J470" i="1"/>
  <c r="K469" i="1"/>
  <c r="L469" i="1" s="1"/>
  <c r="N469" i="1" s="1"/>
  <c r="M189" i="1" l="1"/>
  <c r="N188" i="1"/>
  <c r="J471" i="1"/>
  <c r="J472" i="1" s="1"/>
  <c r="J473" i="1" s="1"/>
  <c r="J474" i="1" s="1"/>
  <c r="K470" i="1"/>
  <c r="L470" i="1" s="1"/>
  <c r="N470" i="1" s="1"/>
  <c r="M190" i="1" l="1"/>
  <c r="N189" i="1"/>
  <c r="J475" i="1"/>
  <c r="J476" i="1" s="1"/>
  <c r="K474" i="1"/>
  <c r="L474" i="1" s="1"/>
  <c r="N474" i="1" s="1"/>
  <c r="M191" i="1" l="1"/>
  <c r="M192" i="1" s="1"/>
  <c r="N190" i="1"/>
  <c r="J477" i="1"/>
  <c r="J478" i="1" s="1"/>
  <c r="J479" i="1" s="1"/>
  <c r="K476" i="1"/>
  <c r="L476" i="1" s="1"/>
  <c r="N476" i="1" s="1"/>
  <c r="M193" i="1" l="1"/>
  <c r="N192" i="1"/>
  <c r="J480" i="1"/>
  <c r="J481" i="1" s="1"/>
  <c r="J482" i="1" s="1"/>
  <c r="K479" i="1"/>
  <c r="L479" i="1" s="1"/>
  <c r="N479" i="1" s="1"/>
  <c r="M194" i="1" l="1"/>
  <c r="N193" i="1"/>
  <c r="J483" i="1"/>
  <c r="K482" i="1"/>
  <c r="L482" i="1" s="1"/>
  <c r="N482" i="1" s="1"/>
  <c r="M195" i="1" l="1"/>
  <c r="N194" i="1"/>
  <c r="J484" i="1"/>
  <c r="K483" i="1"/>
  <c r="L483" i="1" s="1"/>
  <c r="N483" i="1" s="1"/>
  <c r="M196" i="1" l="1"/>
  <c r="N195" i="1"/>
  <c r="J485" i="1"/>
  <c r="K484" i="1"/>
  <c r="L484" i="1" s="1"/>
  <c r="N484" i="1" s="1"/>
  <c r="M197" i="1" l="1"/>
  <c r="N196" i="1"/>
  <c r="J486" i="1"/>
  <c r="J487" i="1" s="1"/>
  <c r="J488" i="1" s="1"/>
  <c r="K485" i="1"/>
  <c r="L485" i="1" s="1"/>
  <c r="N485" i="1" s="1"/>
  <c r="M198" i="1" l="1"/>
  <c r="N197" i="1"/>
  <c r="J489" i="1"/>
  <c r="J490" i="1" s="1"/>
  <c r="J491" i="1" s="1"/>
  <c r="J492" i="1" s="1"/>
  <c r="J493" i="1" s="1"/>
  <c r="J494" i="1" s="1"/>
  <c r="J495" i="1" s="1"/>
  <c r="K488" i="1"/>
  <c r="L488" i="1" s="1"/>
  <c r="N488" i="1" s="1"/>
  <c r="M199" i="1" l="1"/>
  <c r="N198" i="1"/>
  <c r="J496" i="1"/>
  <c r="J497" i="1" s="1"/>
  <c r="K495" i="1"/>
  <c r="L495" i="1" s="1"/>
  <c r="N495" i="1" s="1"/>
  <c r="M200" i="1" l="1"/>
  <c r="N199" i="1"/>
  <c r="J498" i="1"/>
  <c r="K497" i="1"/>
  <c r="L497" i="1" s="1"/>
  <c r="M201" i="1" l="1"/>
  <c r="N200" i="1"/>
  <c r="J499" i="1"/>
  <c r="K498" i="1"/>
  <c r="L498" i="1" s="1"/>
  <c r="N498" i="1" s="1"/>
  <c r="M202" i="1" l="1"/>
  <c r="N201" i="1"/>
  <c r="J500" i="1"/>
  <c r="K499" i="1"/>
  <c r="L499" i="1" s="1"/>
  <c r="N499" i="1" s="1"/>
  <c r="M203" i="1" l="1"/>
  <c r="M204" i="1" s="1"/>
  <c r="N202" i="1"/>
  <c r="J501" i="1"/>
  <c r="K500" i="1"/>
  <c r="L500" i="1" s="1"/>
  <c r="N500" i="1" s="1"/>
  <c r="M205" i="1" l="1"/>
  <c r="N204" i="1"/>
  <c r="J502" i="1"/>
  <c r="J503" i="1" s="1"/>
  <c r="J504" i="1" s="1"/>
  <c r="K501" i="1"/>
  <c r="L501" i="1" s="1"/>
  <c r="N501" i="1" s="1"/>
  <c r="M206" i="1" l="1"/>
  <c r="M207" i="1" s="1"/>
  <c r="M208" i="1" s="1"/>
  <c r="N205" i="1"/>
  <c r="J505" i="1"/>
  <c r="J506" i="1" s="1"/>
  <c r="J507" i="1" s="1"/>
  <c r="J508" i="1" s="1"/>
  <c r="J509" i="1" s="1"/>
  <c r="K504" i="1"/>
  <c r="L504" i="1" s="1"/>
  <c r="N504" i="1" s="1"/>
  <c r="M209" i="1" l="1"/>
  <c r="N208" i="1"/>
  <c r="J510" i="1"/>
  <c r="J511" i="1" s="1"/>
  <c r="J512" i="1" s="1"/>
  <c r="J513" i="1" s="1"/>
  <c r="K509" i="1"/>
  <c r="L509" i="1" s="1"/>
  <c r="N509" i="1" s="1"/>
  <c r="M210" i="1" l="1"/>
  <c r="N209" i="1"/>
  <c r="J514" i="1"/>
  <c r="K513" i="1"/>
  <c r="L513" i="1" s="1"/>
  <c r="N513" i="1" s="1"/>
  <c r="W3" i="1"/>
  <c r="V14" i="1" s="1"/>
  <c r="U3" i="1" l="1"/>
  <c r="U14" i="1" s="1"/>
  <c r="G5" i="4" s="1"/>
  <c r="V3" i="1"/>
  <c r="M211" i="1"/>
  <c r="N210" i="1"/>
  <c r="J515" i="1"/>
  <c r="J516" i="1" s="1"/>
  <c r="K514" i="1"/>
  <c r="L514" i="1" s="1"/>
  <c r="N514" i="1" s="1"/>
  <c r="AE3" i="4" l="1"/>
  <c r="M212" i="1"/>
  <c r="N211" i="1"/>
  <c r="U4" i="1"/>
  <c r="W4" i="1"/>
  <c r="V15" i="1" s="1"/>
  <c r="V4" i="1"/>
  <c r="J517" i="1"/>
  <c r="K516" i="1"/>
  <c r="U15" i="1" l="1"/>
  <c r="W5" i="4" s="1"/>
  <c r="AE4" i="4"/>
  <c r="M213" i="1"/>
  <c r="M214" i="1" s="1"/>
  <c r="N212" i="1"/>
  <c r="V5" i="1"/>
  <c r="L516" i="1"/>
  <c r="N516" i="1" s="1"/>
  <c r="W5" i="1"/>
  <c r="V16" i="1" s="1"/>
  <c r="J518" i="1"/>
  <c r="K517" i="1"/>
  <c r="U5" i="1"/>
  <c r="U16" i="1" l="1"/>
  <c r="W13" i="4" s="1"/>
  <c r="AE5" i="4"/>
  <c r="M215" i="1"/>
  <c r="N214" i="1"/>
  <c r="W6" i="1"/>
  <c r="V17" i="1" s="1"/>
  <c r="L517" i="1"/>
  <c r="N517" i="1" s="1"/>
  <c r="V6" i="1"/>
  <c r="J519" i="1"/>
  <c r="J520" i="1" s="1"/>
  <c r="J521" i="1" s="1"/>
  <c r="J522" i="1" s="1"/>
  <c r="K518" i="1"/>
  <c r="L518" i="1" s="1"/>
  <c r="N518" i="1" s="1"/>
  <c r="U6" i="1"/>
  <c r="U7" i="1"/>
  <c r="U17" i="1" l="1"/>
  <c r="G13" i="4" s="1"/>
  <c r="AE6" i="4"/>
  <c r="AD3" i="1"/>
  <c r="AE7" i="4"/>
  <c r="M216" i="1"/>
  <c r="M217" i="1" s="1"/>
  <c r="N215" i="1"/>
  <c r="W7" i="1"/>
  <c r="AF3" i="1" s="1"/>
  <c r="V7" i="1"/>
  <c r="AE3" i="1" s="1"/>
  <c r="J523" i="1"/>
  <c r="J524" i="1" s="1"/>
  <c r="J525" i="1" s="1"/>
  <c r="J526" i="1" s="1"/>
  <c r="J527" i="1" s="1"/>
  <c r="K527" i="1" s="1"/>
  <c r="L527" i="1" s="1"/>
  <c r="K522" i="1"/>
  <c r="L522" i="1" s="1"/>
  <c r="N522" i="1" s="1"/>
  <c r="V8" i="1"/>
  <c r="AE4" i="1" s="1"/>
  <c r="U8" i="1" l="1"/>
  <c r="AD4" i="1" s="1"/>
  <c r="W8" i="1"/>
  <c r="AF4" i="1" s="1"/>
  <c r="M218" i="1"/>
  <c r="N217" i="1"/>
  <c r="AE8" i="4" l="1"/>
  <c r="M219" i="1"/>
  <c r="N218" i="1"/>
  <c r="M220" i="1" l="1"/>
  <c r="M221" i="1" s="1"/>
  <c r="N219" i="1"/>
  <c r="M222" i="1" l="1"/>
  <c r="N221" i="1"/>
  <c r="M223" i="1" l="1"/>
  <c r="N222" i="1"/>
  <c r="M224" i="1" l="1"/>
  <c r="N223" i="1"/>
  <c r="M225" i="1" l="1"/>
  <c r="N224" i="1"/>
  <c r="M226" i="1" l="1"/>
  <c r="N225" i="1"/>
  <c r="M227" i="1" l="1"/>
  <c r="M228" i="1" s="1"/>
  <c r="N226" i="1"/>
  <c r="M229" i="1" l="1"/>
  <c r="M230" i="1" s="1"/>
  <c r="N228" i="1"/>
  <c r="M231" i="1" l="1"/>
  <c r="M232" i="1" s="1"/>
  <c r="N230" i="1"/>
  <c r="M233" i="1" l="1"/>
  <c r="N232" i="1"/>
  <c r="M234" i="1" l="1"/>
  <c r="N233" i="1"/>
  <c r="M235" i="1" l="1"/>
  <c r="N234" i="1"/>
  <c r="M236" i="1" l="1"/>
  <c r="M237" i="1" s="1"/>
  <c r="N235" i="1"/>
  <c r="M238" i="1" l="1"/>
  <c r="N237" i="1"/>
  <c r="M239" i="1" l="1"/>
  <c r="N238" i="1"/>
  <c r="M240" i="1" l="1"/>
  <c r="N239" i="1"/>
  <c r="M241" i="1" l="1"/>
  <c r="M242" i="1" s="1"/>
  <c r="N240" i="1"/>
  <c r="M243" i="1" l="1"/>
  <c r="N242" i="1"/>
  <c r="M244" i="1" l="1"/>
  <c r="M245" i="1" s="1"/>
  <c r="N243" i="1"/>
  <c r="M246" i="1" l="1"/>
  <c r="N245" i="1"/>
  <c r="M247" i="1" l="1"/>
  <c r="N246" i="1"/>
  <c r="M248" i="1" l="1"/>
  <c r="N247" i="1"/>
  <c r="M249" i="1" l="1"/>
  <c r="N248" i="1"/>
  <c r="M250" i="1" l="1"/>
  <c r="N249" i="1"/>
  <c r="M251" i="1" l="1"/>
  <c r="N250" i="1"/>
  <c r="M252" i="1" l="1"/>
  <c r="M253" i="1" s="1"/>
  <c r="M254" i="1" s="1"/>
  <c r="M255" i="1" s="1"/>
  <c r="N251" i="1"/>
  <c r="M256" i="1" l="1"/>
  <c r="M257" i="1" s="1"/>
  <c r="N255" i="1"/>
  <c r="M258" i="1" l="1"/>
  <c r="M259" i="1" s="1"/>
  <c r="N257" i="1"/>
  <c r="M260" i="1" l="1"/>
  <c r="N259" i="1"/>
  <c r="M261" i="1" l="1"/>
  <c r="M262" i="1" s="1"/>
  <c r="N260" i="1"/>
  <c r="M263" i="1" l="1"/>
  <c r="N262" i="1"/>
  <c r="M264" i="1" l="1"/>
  <c r="N263" i="1"/>
  <c r="M265" i="1" l="1"/>
  <c r="N264" i="1"/>
  <c r="M266" i="1" l="1"/>
  <c r="N265" i="1"/>
  <c r="M267" i="1" l="1"/>
  <c r="N266" i="1"/>
  <c r="M268" i="1" l="1"/>
  <c r="N267" i="1"/>
  <c r="M269" i="1" l="1"/>
  <c r="N268" i="1"/>
  <c r="M270" i="1" l="1"/>
  <c r="N269" i="1"/>
  <c r="M271" i="1" l="1"/>
  <c r="N270" i="1"/>
  <c r="M272" i="1" l="1"/>
  <c r="N271" i="1"/>
  <c r="M273" i="1" l="1"/>
  <c r="N272" i="1"/>
  <c r="M274" i="1" l="1"/>
  <c r="N273" i="1"/>
  <c r="M275" i="1" l="1"/>
  <c r="N274" i="1"/>
  <c r="M276" i="1" l="1"/>
  <c r="N275" i="1"/>
  <c r="M277" i="1" l="1"/>
  <c r="M278" i="1" s="1"/>
  <c r="M279" i="1" s="1"/>
  <c r="M280" i="1" s="1"/>
  <c r="M281" i="1" s="1"/>
  <c r="N276" i="1"/>
  <c r="M282" i="1" l="1"/>
  <c r="M283" i="1" s="1"/>
  <c r="M284" i="1" s="1"/>
  <c r="N281" i="1"/>
  <c r="M285" i="1" l="1"/>
  <c r="N284" i="1"/>
  <c r="M286" i="1" l="1"/>
  <c r="N285" i="1"/>
  <c r="M287" i="1" l="1"/>
  <c r="N286" i="1"/>
  <c r="M288" i="1" l="1"/>
  <c r="N287" i="1"/>
  <c r="M289" i="1" l="1"/>
  <c r="N288" i="1"/>
  <c r="M290" i="1" l="1"/>
  <c r="N289" i="1"/>
  <c r="M291" i="1" l="1"/>
  <c r="N290" i="1"/>
  <c r="M292" i="1" l="1"/>
  <c r="N291" i="1"/>
  <c r="M293" i="1" l="1"/>
  <c r="N292" i="1"/>
  <c r="M294" i="1" l="1"/>
  <c r="N293" i="1"/>
  <c r="M295" i="1" l="1"/>
  <c r="N294" i="1"/>
  <c r="M296" i="1" l="1"/>
  <c r="N295" i="1"/>
  <c r="M297" i="1" l="1"/>
  <c r="N296" i="1"/>
  <c r="M298" i="1" l="1"/>
  <c r="N297" i="1"/>
  <c r="M299" i="1" l="1"/>
  <c r="N298" i="1"/>
  <c r="M300" i="1" l="1"/>
  <c r="N299" i="1"/>
  <c r="M301" i="1" l="1"/>
  <c r="N300" i="1"/>
  <c r="M302" i="1" l="1"/>
  <c r="M303" i="1" s="1"/>
  <c r="M304" i="1" s="1"/>
  <c r="N301" i="1"/>
  <c r="M305" i="1" l="1"/>
  <c r="N304" i="1"/>
  <c r="M306" i="1" l="1"/>
  <c r="M307" i="1" s="1"/>
  <c r="M308" i="1" s="1"/>
  <c r="N305" i="1"/>
  <c r="M309" i="1" l="1"/>
  <c r="M310" i="1" s="1"/>
  <c r="M311" i="1" s="1"/>
  <c r="N308" i="1"/>
  <c r="M312" i="1" l="1"/>
  <c r="N311" i="1"/>
  <c r="M313" i="1" l="1"/>
  <c r="N312" i="1"/>
  <c r="M314" i="1" l="1"/>
  <c r="N313" i="1"/>
  <c r="M315" i="1" l="1"/>
  <c r="N314" i="1"/>
  <c r="M316" i="1" l="1"/>
  <c r="N315" i="1"/>
  <c r="M317" i="1" l="1"/>
  <c r="N316" i="1"/>
  <c r="M318" i="1" l="1"/>
  <c r="N317" i="1"/>
  <c r="M319" i="1" l="1"/>
  <c r="N318" i="1"/>
  <c r="M320" i="1" l="1"/>
  <c r="N319" i="1"/>
  <c r="M321" i="1" l="1"/>
  <c r="N320" i="1"/>
  <c r="M322" i="1" l="1"/>
  <c r="N321" i="1"/>
  <c r="M323" i="1" l="1"/>
  <c r="N322" i="1"/>
  <c r="M324" i="1" l="1"/>
  <c r="N323" i="1"/>
  <c r="M325" i="1" l="1"/>
  <c r="N324" i="1"/>
  <c r="M326" i="1" l="1"/>
  <c r="N325" i="1"/>
  <c r="M327" i="1" l="1"/>
  <c r="M328" i="1" s="1"/>
  <c r="M329" i="1" s="1"/>
  <c r="M330" i="1" s="1"/>
  <c r="M331" i="1" s="1"/>
  <c r="N326" i="1"/>
  <c r="M332" i="1" l="1"/>
  <c r="N331" i="1"/>
  <c r="M333" i="1" l="1"/>
  <c r="M334" i="1" s="1"/>
  <c r="N332" i="1"/>
  <c r="M335" i="1" l="1"/>
  <c r="M336" i="1" s="1"/>
  <c r="N334" i="1"/>
  <c r="M337" i="1" l="1"/>
  <c r="N336" i="1"/>
  <c r="M338" i="1" l="1"/>
  <c r="N337" i="1"/>
  <c r="M339" i="1" l="1"/>
  <c r="N338" i="1"/>
  <c r="M340" i="1" l="1"/>
  <c r="N339" i="1"/>
  <c r="M341" i="1" l="1"/>
  <c r="N340" i="1"/>
  <c r="M342" i="1" l="1"/>
  <c r="N341" i="1"/>
  <c r="M343" i="1" l="1"/>
  <c r="N342" i="1"/>
  <c r="M344" i="1" l="1"/>
  <c r="N343" i="1"/>
  <c r="M345" i="1" l="1"/>
  <c r="N344" i="1"/>
  <c r="M346" i="1" l="1"/>
  <c r="N345" i="1"/>
  <c r="M347" i="1" l="1"/>
  <c r="N346" i="1"/>
  <c r="M348" i="1" l="1"/>
  <c r="N347" i="1"/>
  <c r="M349" i="1" l="1"/>
  <c r="N348" i="1"/>
  <c r="M350" i="1" l="1"/>
  <c r="N349" i="1"/>
  <c r="M351" i="1" l="1"/>
  <c r="N350" i="1"/>
  <c r="M352" i="1" l="1"/>
  <c r="M353" i="1" s="1"/>
  <c r="M354" i="1" s="1"/>
  <c r="N351" i="1"/>
  <c r="M355" i="1" l="1"/>
  <c r="N354" i="1"/>
  <c r="M356" i="1" l="1"/>
  <c r="M357" i="1" s="1"/>
  <c r="M358" i="1" s="1"/>
  <c r="N355" i="1"/>
  <c r="M359" i="1" l="1"/>
  <c r="M360" i="1" s="1"/>
  <c r="N358" i="1"/>
  <c r="M361" i="1" l="1"/>
  <c r="M362" i="1" s="1"/>
  <c r="N360" i="1"/>
  <c r="M363" i="1" l="1"/>
  <c r="N362" i="1"/>
  <c r="M364" i="1" l="1"/>
  <c r="N363" i="1"/>
  <c r="M365" i="1" l="1"/>
  <c r="N364" i="1"/>
  <c r="M366" i="1" l="1"/>
  <c r="N365" i="1"/>
  <c r="M367" i="1" l="1"/>
  <c r="N366" i="1"/>
  <c r="M368" i="1" l="1"/>
  <c r="N367" i="1"/>
  <c r="M369" i="1" l="1"/>
  <c r="N368" i="1"/>
  <c r="M370" i="1" l="1"/>
  <c r="N369" i="1"/>
  <c r="M371" i="1" l="1"/>
  <c r="N370" i="1"/>
  <c r="M372" i="1" l="1"/>
  <c r="N371" i="1"/>
  <c r="M373" i="1" l="1"/>
  <c r="N372" i="1"/>
  <c r="M374" i="1" l="1"/>
  <c r="N373" i="1"/>
  <c r="M375" i="1" l="1"/>
  <c r="N374" i="1"/>
  <c r="M376" i="1" l="1"/>
  <c r="N375" i="1"/>
  <c r="M377" i="1" l="1"/>
  <c r="M378" i="1" s="1"/>
  <c r="M379" i="1" s="1"/>
  <c r="M380" i="1" s="1"/>
  <c r="N376" i="1"/>
  <c r="M381" i="1" l="1"/>
  <c r="N380" i="1"/>
  <c r="M382" i="1" l="1"/>
  <c r="N381" i="1"/>
  <c r="M383" i="1" l="1"/>
  <c r="M384" i="1" s="1"/>
  <c r="N382" i="1"/>
  <c r="M385" i="1" l="1"/>
  <c r="N384" i="1"/>
  <c r="M386" i="1" l="1"/>
  <c r="N385" i="1"/>
  <c r="M387" i="1" l="1"/>
  <c r="M388" i="1" s="1"/>
  <c r="N386" i="1"/>
  <c r="M389" i="1" l="1"/>
  <c r="N388" i="1"/>
  <c r="M390" i="1" l="1"/>
  <c r="M391" i="1" s="1"/>
  <c r="N389" i="1"/>
  <c r="M392" i="1" l="1"/>
  <c r="N391" i="1"/>
  <c r="M393" i="1" l="1"/>
  <c r="N392" i="1"/>
  <c r="M394" i="1" l="1"/>
  <c r="N393" i="1"/>
  <c r="M395" i="1" l="1"/>
  <c r="N394" i="1"/>
  <c r="M396" i="1" l="1"/>
  <c r="N395" i="1"/>
  <c r="M397" i="1" l="1"/>
  <c r="N396" i="1"/>
  <c r="M398" i="1" l="1"/>
  <c r="N397" i="1"/>
  <c r="M399" i="1" l="1"/>
  <c r="N398" i="1"/>
  <c r="M400" i="1" l="1"/>
  <c r="N399" i="1"/>
  <c r="M401" i="1" l="1"/>
  <c r="N400" i="1"/>
  <c r="M402" i="1" l="1"/>
  <c r="M403" i="1" s="1"/>
  <c r="M404" i="1" s="1"/>
  <c r="M405" i="1" s="1"/>
  <c r="N401" i="1"/>
  <c r="M406" i="1" l="1"/>
  <c r="N405" i="1"/>
  <c r="M407" i="1" l="1"/>
  <c r="M408" i="1" s="1"/>
  <c r="N406" i="1"/>
  <c r="M409" i="1" l="1"/>
  <c r="M410" i="1" s="1"/>
  <c r="M411" i="1" s="1"/>
  <c r="N408" i="1"/>
  <c r="M412" i="1" l="1"/>
  <c r="N411" i="1"/>
  <c r="M413" i="1" l="1"/>
  <c r="N412" i="1"/>
  <c r="M414" i="1" l="1"/>
  <c r="N413" i="1"/>
  <c r="M415" i="1" l="1"/>
  <c r="N414" i="1"/>
  <c r="M416" i="1" l="1"/>
  <c r="N415" i="1"/>
  <c r="M417" i="1" l="1"/>
  <c r="N416" i="1"/>
  <c r="M418" i="1" l="1"/>
  <c r="N417" i="1"/>
  <c r="M419" i="1" l="1"/>
  <c r="N418" i="1"/>
  <c r="M420" i="1" l="1"/>
  <c r="N419" i="1"/>
  <c r="M421" i="1" l="1"/>
  <c r="N420" i="1"/>
  <c r="M422" i="1" l="1"/>
  <c r="N421" i="1"/>
  <c r="M423" i="1" l="1"/>
  <c r="N422" i="1"/>
  <c r="M424" i="1" l="1"/>
  <c r="N423" i="1"/>
  <c r="M425" i="1" l="1"/>
  <c r="N424" i="1"/>
  <c r="M426" i="1" l="1"/>
  <c r="N425" i="1"/>
  <c r="M427" i="1" l="1"/>
  <c r="N426" i="1"/>
  <c r="M428" i="1" l="1"/>
  <c r="M429" i="1" s="1"/>
  <c r="M430" i="1" s="1"/>
  <c r="M431" i="1" s="1"/>
  <c r="N427" i="1"/>
  <c r="M432" i="1" l="1"/>
  <c r="N431" i="1"/>
  <c r="M433" i="1" l="1"/>
  <c r="M434" i="1" s="1"/>
  <c r="N432" i="1"/>
  <c r="M435" i="1" l="1"/>
  <c r="M436" i="1" s="1"/>
  <c r="M437" i="1" s="1"/>
  <c r="N434" i="1"/>
  <c r="M438" i="1" l="1"/>
  <c r="N437" i="1"/>
  <c r="M439" i="1" l="1"/>
  <c r="N438" i="1"/>
  <c r="M440" i="1" l="1"/>
  <c r="N439" i="1"/>
  <c r="M441" i="1" l="1"/>
  <c r="N440" i="1"/>
  <c r="M442" i="1" l="1"/>
  <c r="N441" i="1"/>
  <c r="M443" i="1" l="1"/>
  <c r="N442" i="1"/>
  <c r="M444" i="1" l="1"/>
  <c r="N443" i="1"/>
  <c r="M445" i="1" l="1"/>
  <c r="N444" i="1"/>
  <c r="M446" i="1" l="1"/>
  <c r="N445" i="1"/>
  <c r="M447" i="1" l="1"/>
  <c r="N446" i="1"/>
  <c r="M448" i="1" l="1"/>
  <c r="N447" i="1"/>
  <c r="M449" i="1" l="1"/>
  <c r="N448" i="1"/>
  <c r="M450" i="1" l="1"/>
  <c r="N449" i="1"/>
  <c r="M451" i="1" l="1"/>
  <c r="N450" i="1"/>
  <c r="M452" i="1" l="1"/>
  <c r="M453" i="1" s="1"/>
  <c r="M454" i="1" s="1"/>
  <c r="M455" i="1" s="1"/>
  <c r="M456" i="1" s="1"/>
  <c r="N451" i="1"/>
  <c r="M457" i="1" l="1"/>
  <c r="N456" i="1"/>
  <c r="M458" i="1" l="1"/>
  <c r="M459" i="1" s="1"/>
  <c r="N457" i="1"/>
  <c r="M460" i="1" l="1"/>
  <c r="N459" i="1"/>
  <c r="M461" i="1" l="1"/>
  <c r="N460" i="1"/>
  <c r="M462" i="1" l="1"/>
  <c r="N461" i="1"/>
  <c r="M463" i="1" l="1"/>
  <c r="N462" i="1"/>
  <c r="M464" i="1" l="1"/>
  <c r="N463" i="1"/>
  <c r="M465" i="1" l="1"/>
  <c r="M466" i="1" s="1"/>
  <c r="N464" i="1"/>
  <c r="M467" i="1" l="1"/>
  <c r="M468" i="1" s="1"/>
  <c r="N466" i="1"/>
  <c r="M469" i="1" l="1"/>
  <c r="M470" i="1" s="1"/>
  <c r="M471" i="1" s="1"/>
  <c r="N468" i="1"/>
  <c r="M472" i="1" l="1"/>
  <c r="N471" i="1"/>
  <c r="M473" i="1" l="1"/>
  <c r="N472" i="1"/>
  <c r="M474" i="1" l="1"/>
  <c r="M475" i="1" s="1"/>
  <c r="N473" i="1"/>
  <c r="M476" i="1" l="1"/>
  <c r="M477" i="1" s="1"/>
  <c r="N475" i="1"/>
  <c r="M478" i="1" l="1"/>
  <c r="N477" i="1"/>
  <c r="M479" i="1" l="1"/>
  <c r="M480" i="1" s="1"/>
  <c r="N478" i="1"/>
  <c r="M481" i="1" l="1"/>
  <c r="N480" i="1"/>
  <c r="M482" i="1" l="1"/>
  <c r="M483" i="1" s="1"/>
  <c r="M484" i="1" s="1"/>
  <c r="M485" i="1" s="1"/>
  <c r="M486" i="1" s="1"/>
  <c r="N481" i="1"/>
  <c r="M487" i="1" l="1"/>
  <c r="N486" i="1"/>
  <c r="M488" i="1" l="1"/>
  <c r="M489" i="1" s="1"/>
  <c r="N487" i="1"/>
  <c r="M490" i="1" l="1"/>
  <c r="N489" i="1"/>
  <c r="M491" i="1" l="1"/>
  <c r="N490" i="1"/>
  <c r="M492" i="1" l="1"/>
  <c r="N491" i="1"/>
  <c r="M493" i="1" l="1"/>
  <c r="N492" i="1"/>
  <c r="M494" i="1" l="1"/>
  <c r="N493" i="1"/>
  <c r="M495" i="1" l="1"/>
  <c r="M496" i="1" s="1"/>
  <c r="N494" i="1"/>
  <c r="M497" i="1" l="1"/>
  <c r="N496" i="1"/>
  <c r="M498" i="1" l="1"/>
  <c r="M499" i="1" s="1"/>
  <c r="M500" i="1" s="1"/>
  <c r="M501" i="1" s="1"/>
  <c r="M502" i="1" s="1"/>
  <c r="N497" i="1"/>
  <c r="M503" i="1" l="1"/>
  <c r="N502" i="1"/>
  <c r="M504" i="1" l="1"/>
  <c r="M505" i="1" s="1"/>
  <c r="N503" i="1"/>
  <c r="M506" i="1" l="1"/>
  <c r="N505" i="1"/>
  <c r="M507" i="1" l="1"/>
  <c r="N506" i="1"/>
  <c r="M508" i="1" l="1"/>
  <c r="N507" i="1"/>
  <c r="M509" i="1" l="1"/>
  <c r="M510" i="1" s="1"/>
  <c r="N508" i="1"/>
  <c r="M511" i="1" l="1"/>
  <c r="N510" i="1"/>
  <c r="M512" i="1" l="1"/>
  <c r="N511" i="1"/>
  <c r="M513" i="1" l="1"/>
  <c r="M514" i="1" s="1"/>
  <c r="M515" i="1" s="1"/>
  <c r="N512" i="1"/>
  <c r="M516" i="1" l="1"/>
  <c r="M517" i="1" s="1"/>
  <c r="M518" i="1" s="1"/>
  <c r="M519" i="1" s="1"/>
  <c r="N515" i="1"/>
  <c r="AA3" i="1"/>
  <c r="AE5" i="1" s="1"/>
  <c r="M520" i="1" l="1"/>
  <c r="N519" i="1"/>
  <c r="M521" i="1" l="1"/>
  <c r="N520" i="1"/>
  <c r="AB5" i="1" s="1"/>
  <c r="AF7" i="1" s="1"/>
  <c r="M522" i="1" l="1"/>
  <c r="M523" i="1" s="1"/>
  <c r="N521" i="1"/>
  <c r="AB6" i="1" s="1"/>
  <c r="AF8" i="1" s="1"/>
  <c r="M524" i="1" l="1"/>
  <c r="N523" i="1"/>
  <c r="M525" i="1" l="1"/>
  <c r="N524" i="1"/>
  <c r="Z8" i="1" s="1"/>
  <c r="AD10" i="1" l="1"/>
  <c r="AE16" i="4"/>
  <c r="M526" i="1"/>
  <c r="N525" i="1"/>
  <c r="M527" i="1" l="1"/>
  <c r="N527" i="1" s="1"/>
  <c r="N526" i="1"/>
  <c r="AB3" i="1" l="1"/>
  <c r="AF5" i="1" s="1"/>
  <c r="AA4" i="1"/>
  <c r="AE6" i="1" s="1"/>
  <c r="Z3" i="1"/>
  <c r="Z4" i="1"/>
  <c r="Z5" i="1"/>
  <c r="AA5" i="1"/>
  <c r="AE7" i="1" s="1"/>
  <c r="AB4" i="1"/>
  <c r="AF6" i="1" s="1"/>
  <c r="Z6" i="1"/>
  <c r="AB7" i="1"/>
  <c r="AF9" i="1" s="1"/>
  <c r="AA6" i="1"/>
  <c r="AE8" i="1" s="1"/>
  <c r="AA7" i="1"/>
  <c r="AE9" i="1" s="1"/>
  <c r="Z7" i="1"/>
  <c r="AA8" i="1"/>
  <c r="AE10" i="1" s="1"/>
  <c r="AB8" i="1"/>
  <c r="AF10" i="1" s="1"/>
  <c r="AD9" i="1" l="1"/>
  <c r="AE15" i="4"/>
  <c r="AD5" i="1"/>
  <c r="AE11" i="4"/>
  <c r="AD6" i="1"/>
  <c r="U19" i="1" s="1"/>
  <c r="Z6" i="4" s="1"/>
  <c r="AE12" i="4"/>
  <c r="AD8" i="1"/>
  <c r="AE14" i="4"/>
  <c r="AD7" i="1"/>
  <c r="AE13" i="4"/>
  <c r="V19" i="1"/>
  <c r="U18" i="1"/>
  <c r="D10" i="4" s="1"/>
  <c r="U25" i="1"/>
  <c r="D12" i="4" s="1"/>
  <c r="V23" i="1"/>
  <c r="U22" i="1"/>
  <c r="D8" i="4" s="1"/>
  <c r="V20" i="1"/>
  <c r="V24" i="1"/>
  <c r="V18" i="1"/>
  <c r="V22" i="1"/>
  <c r="U23" i="1"/>
  <c r="Z12" i="4" s="1"/>
  <c r="U24" i="1"/>
  <c r="Z8" i="4" s="1"/>
  <c r="V21" i="1"/>
  <c r="V25" i="1"/>
  <c r="U21" i="1"/>
  <c r="D6" i="4" s="1"/>
  <c r="U20" i="1" l="1"/>
  <c r="Z10" i="4" s="1"/>
</calcChain>
</file>

<file path=xl/sharedStrings.xml><?xml version="1.0" encoding="utf-8"?>
<sst xmlns="http://schemas.openxmlformats.org/spreadsheetml/2006/main" count="2901" uniqueCount="263">
  <si>
    <t>Team</t>
  </si>
  <si>
    <t>Season</t>
  </si>
  <si>
    <t>W</t>
  </si>
  <si>
    <t>L</t>
  </si>
  <si>
    <t>Conference Champ</t>
  </si>
  <si>
    <t>Conference</t>
  </si>
  <si>
    <t>Alabama</t>
  </si>
  <si>
    <t>Clemson</t>
  </si>
  <si>
    <t>Ohio State</t>
  </si>
  <si>
    <t>Notre Dame</t>
  </si>
  <si>
    <t>Texas A&amp;M</t>
  </si>
  <si>
    <t>Oklahoma</t>
  </si>
  <si>
    <t>Florida</t>
  </si>
  <si>
    <t>Cincinnati</t>
  </si>
  <si>
    <t>Georgia</t>
  </si>
  <si>
    <t>Iowa State</t>
  </si>
  <si>
    <t>Indiana</t>
  </si>
  <si>
    <t>Coastal Carolina</t>
  </si>
  <si>
    <t>North Carolina</t>
  </si>
  <si>
    <t>Northwestern</t>
  </si>
  <si>
    <t xml:space="preserve">Iowa  </t>
  </si>
  <si>
    <t>BYU</t>
  </si>
  <si>
    <t>Miami</t>
  </si>
  <si>
    <t>Louisiana</t>
  </si>
  <si>
    <t xml:space="preserve">Texas  </t>
  </si>
  <si>
    <t>Oklahoma State</t>
  </si>
  <si>
    <t>San Jose State</t>
  </si>
  <si>
    <t>NC State</t>
  </si>
  <si>
    <t>Tulsa</t>
  </si>
  <si>
    <t>Oregon</t>
  </si>
  <si>
    <t>Y</t>
  </si>
  <si>
    <t>N</t>
  </si>
  <si>
    <t>SEC</t>
  </si>
  <si>
    <t>ACC</t>
  </si>
  <si>
    <t>Big 12</t>
  </si>
  <si>
    <t>American</t>
  </si>
  <si>
    <t>Sun Belt</t>
  </si>
  <si>
    <t>Mountain West</t>
  </si>
  <si>
    <t>Big Ten</t>
  </si>
  <si>
    <t>Pac-12</t>
  </si>
  <si>
    <t>FBS Indep.</t>
  </si>
  <si>
    <t>Rank</t>
  </si>
  <si>
    <t>LSU</t>
  </si>
  <si>
    <t>Baylor</t>
  </si>
  <si>
    <t>Wisconsin</t>
  </si>
  <si>
    <t>Penn State</t>
  </si>
  <si>
    <t>Utah</t>
  </si>
  <si>
    <t>Auburn</t>
  </si>
  <si>
    <t>Michigan</t>
  </si>
  <si>
    <t>Iowa</t>
  </si>
  <si>
    <t>Memphis</t>
  </si>
  <si>
    <t>Minnesota</t>
  </si>
  <si>
    <t>Boise State</t>
  </si>
  <si>
    <t>Appalachian State</t>
  </si>
  <si>
    <t>Navy</t>
  </si>
  <si>
    <t>Virginia</t>
  </si>
  <si>
    <t>UCF</t>
  </si>
  <si>
    <t>Washington</t>
  </si>
  <si>
    <t>Washington State</t>
  </si>
  <si>
    <t>Kentucky</t>
  </si>
  <si>
    <t>Texas</t>
  </si>
  <si>
    <t>West Virginia</t>
  </si>
  <si>
    <t>Mississippi State</t>
  </si>
  <si>
    <t>Syracuse</t>
  </si>
  <si>
    <t>Fresno State</t>
  </si>
  <si>
    <t>Missouri</t>
  </si>
  <si>
    <t>Stanford</t>
  </si>
  <si>
    <t>TCU</t>
  </si>
  <si>
    <t>Michigan State</t>
  </si>
  <si>
    <t>Virginia Tech</t>
  </si>
  <si>
    <t>Colorado</t>
  </si>
  <si>
    <t>Florida State</t>
  </si>
  <si>
    <t>Louisville</t>
  </si>
  <si>
    <t>Western Michigan</t>
  </si>
  <si>
    <t>Tennessee</t>
  </si>
  <si>
    <t>Pittsburgh</t>
  </si>
  <si>
    <t>Temple</t>
  </si>
  <si>
    <t>MAC</t>
  </si>
  <si>
    <t xml:space="preserve">Mississippi  </t>
  </si>
  <si>
    <t>Houston</t>
  </si>
  <si>
    <t>Mississippi</t>
  </si>
  <si>
    <t>Arizona</t>
  </si>
  <si>
    <t>Kansas State</t>
  </si>
  <si>
    <t>Georgia Tech</t>
  </si>
  <si>
    <t>UCLA</t>
  </si>
  <si>
    <t>Arizona State</t>
  </si>
  <si>
    <t>Louisiana and Coastal Carolina were declared Sun Belt co-champions for the season. For these purposes Coastal Carolina was awarded the title due to higher ranking.</t>
  </si>
  <si>
    <t>TCU and Baylor were declared Big 12 co-champions for the season. For these purposes Baylor was awarded the title due to higher ranking.</t>
  </si>
  <si>
    <t>Automatic Bids</t>
  </si>
  <si>
    <t>At-large Bids</t>
  </si>
  <si>
    <t>Sum</t>
  </si>
  <si>
    <t>Conf Champs Ranking</t>
  </si>
  <si>
    <t>Conf Champs by Season</t>
  </si>
  <si>
    <t>Notes</t>
  </si>
  <si>
    <t>Not Conf Champs by Season</t>
  </si>
  <si>
    <t>Not Conf Champs Rankings</t>
  </si>
  <si>
    <t>Bottom 8</t>
  </si>
  <si>
    <t>South Carolina</t>
  </si>
  <si>
    <t>Northern Illinois</t>
  </si>
  <si>
    <t>Duke</t>
  </si>
  <si>
    <t>Oregon State</t>
  </si>
  <si>
    <t>Nebraska</t>
  </si>
  <si>
    <t>Utah State</t>
  </si>
  <si>
    <t>Kent State</t>
  </si>
  <si>
    <t>Big East</t>
  </si>
  <si>
    <t>WAC</t>
  </si>
  <si>
    <t>Oklahoma and Kansas State were declared Big 12 co-champions for the season. For these purposes Kansas State was awarded the title due to higher ranking.</t>
  </si>
  <si>
    <t>Arkansas</t>
  </si>
  <si>
    <t>Southern Miss</t>
  </si>
  <si>
    <t>Conference USA</t>
  </si>
  <si>
    <t>Nevada</t>
  </si>
  <si>
    <t>Hawaii</t>
  </si>
  <si>
    <t>Pac-10</t>
  </si>
  <si>
    <t>Ohio State, Michigan State, and Wisconsin were declared Big Ten co-champions for the season. For these purposes Wisconsin was awarded the title due to higher ranking.</t>
  </si>
  <si>
    <t>Michigan State, Ohio State, and Wisconsin were declared Big Ten co-champions for the season. For these purposes Wisconsin was awarded the title due to higher ranking.</t>
  </si>
  <si>
    <t>Nevada, Hawaii, and Boise State were declared WAC co-champions for the season. For these purposes Boise State was awarded the title due to higher ranking.</t>
  </si>
  <si>
    <t>Hawaii, Nevada, and Boise State were declared WAC co-champions for the season. For these purposes Boise State was awarded the title due to higher ranking.</t>
  </si>
  <si>
    <t>Texas Tech</t>
  </si>
  <si>
    <t>Ball State</t>
  </si>
  <si>
    <t>Boston College</t>
  </si>
  <si>
    <t>Ohio State and Penn State were declared Big Ten co-champions for the season. For these purposes Penn State was awarded the title due to higher ranking.</t>
  </si>
  <si>
    <t xml:space="preserve">Kansas  </t>
  </si>
  <si>
    <t>Illinois</t>
  </si>
  <si>
    <t>South Florida</t>
  </si>
  <si>
    <t>Connecticut</t>
  </si>
  <si>
    <t>Connecticut and West Virginia were declared Big East co-champions for the season. For these purposes West Virginia was awarded the title due to higher ranking.</t>
  </si>
  <si>
    <t>USC</t>
  </si>
  <si>
    <t>Arizona State and USC were declared Pac-10 co-champions for the season. For these purposes USC was awarded the title due to higher ranking.</t>
  </si>
  <si>
    <t>Wake Forest</t>
  </si>
  <si>
    <t>Rutgers</t>
  </si>
  <si>
    <t>California</t>
  </si>
  <si>
    <t>California and USC were declared Pac-10 co-champions for the season. For these purposes USC was awarded the title due to higher ranking.</t>
  </si>
  <si>
    <t>Michigan and Iowa were declared Big Ten co-champions for the season. For these purposes Iowa was awarded the title due to higher ranking.</t>
  </si>
  <si>
    <t>Miami (OH)</t>
  </si>
  <si>
    <t>Purdue</t>
  </si>
  <si>
    <t>Maryland</t>
  </si>
  <si>
    <t>Bowling Green</t>
  </si>
  <si>
    <t>Iowa and Ohio State were declared Big Ten co-champions for the season. For these purposes Ohio State was awarded the title due to higher ranking.</t>
  </si>
  <si>
    <t>Washington State and USC were declared Pac-10 co-champions for the season. For these purposes USC was awarded the title due to higher ranking.</t>
  </si>
  <si>
    <t>Oregon State, Oregon, and Washington  were declared Pac-10 co-champions for the season. For these purposes Washington was awarded the title due to higher ranking.</t>
  </si>
  <si>
    <t>Oregon, Oregon State, and Washington  were declared Pac-10 co-champions for the season. For these purposes Washington was awarded the title due to higher ranking.</t>
  </si>
  <si>
    <t>Marshall</t>
  </si>
  <si>
    <t>Tulane</t>
  </si>
  <si>
    <t>Georgia Tech and Florida State  were declared ACC co-champions for the season. For these purposes Florida State was awarded the title due to higher ranking.</t>
  </si>
  <si>
    <t>Wisconsin and Ohio State  were declared Big Ten co-champions for the season. For these purposes Ohio State was awarded the title due to higher ranking.</t>
  </si>
  <si>
    <t>Playoff Rank</t>
  </si>
  <si>
    <t>Lookup Name</t>
  </si>
  <si>
    <t>Ohio_State</t>
  </si>
  <si>
    <t>Arizona_State</t>
  </si>
  <si>
    <t>Boise_State</t>
  </si>
  <si>
    <t>Coastal_Carolina</t>
  </si>
  <si>
    <t>Florida_State</t>
  </si>
  <si>
    <t>Georgia_Tech</t>
  </si>
  <si>
    <t>Iowa_State</t>
  </si>
  <si>
    <t>Kansas</t>
  </si>
  <si>
    <t>Kansas_State</t>
  </si>
  <si>
    <t>Miami__OH</t>
  </si>
  <si>
    <t>Michigan_State</t>
  </si>
  <si>
    <t>Mississippi_State</t>
  </si>
  <si>
    <t>North_Carolina</t>
  </si>
  <si>
    <t>Northern_Illinois</t>
  </si>
  <si>
    <t>Notre_Dame</t>
  </si>
  <si>
    <t>Oklahoma_State</t>
  </si>
  <si>
    <t>Oregon_State</t>
  </si>
  <si>
    <t>Penn_State</t>
  </si>
  <si>
    <t>South_Carolina</t>
  </si>
  <si>
    <t>Texas_A_M</t>
  </si>
  <si>
    <t>Texas_Tech</t>
  </si>
  <si>
    <t>Virginia_Tech</t>
  </si>
  <si>
    <t>Washington_State</t>
  </si>
  <si>
    <t>West_Virginia</t>
  </si>
  <si>
    <t>Western_Michigan</t>
  </si>
  <si>
    <t>Big_12</t>
  </si>
  <si>
    <t>Big_East</t>
  </si>
  <si>
    <t>Big_Ten</t>
  </si>
  <si>
    <t>Conference_USA</t>
  </si>
  <si>
    <t>FBS_Indep.</t>
  </si>
  <si>
    <t>Mountain_West</t>
  </si>
  <si>
    <t>Pac_10</t>
  </si>
  <si>
    <t>Pac_12</t>
  </si>
  <si>
    <t>Sun_Belt</t>
  </si>
  <si>
    <t>At Large Bids</t>
  </si>
  <si>
    <t>Stadium</t>
  </si>
  <si>
    <t>City</t>
  </si>
  <si>
    <t>State</t>
  </si>
  <si>
    <t>Bryant-Denny Stadium</t>
  </si>
  <si>
    <t>Tuscaloosa</t>
  </si>
  <si>
    <t>Arizona Stadium</t>
  </si>
  <si>
    <t>Boise</t>
  </si>
  <si>
    <t>Donald W. Reynolds Razorback Stadium</t>
  </si>
  <si>
    <t>Fayetteville</t>
  </si>
  <si>
    <t>Jordan-Hare Stadium</t>
  </si>
  <si>
    <t>McLane Stadium</t>
  </si>
  <si>
    <t>Waco</t>
  </si>
  <si>
    <t>Notre Dame Stadium</t>
  </si>
  <si>
    <t>Michigan Stadium</t>
  </si>
  <si>
    <t>Kyle Field</t>
  </si>
  <si>
    <t>College Station</t>
  </si>
  <si>
    <t>Ohio</t>
  </si>
  <si>
    <t>Stanford Stadium</t>
  </si>
  <si>
    <t>Ben Hill Griffin Stadium</t>
  </si>
  <si>
    <t>Gainesville</t>
  </si>
  <si>
    <t>Nippert Stadium</t>
  </si>
  <si>
    <t>Sanford Stadium</t>
  </si>
  <si>
    <t>Athens</t>
  </si>
  <si>
    <t>Autzen Stadium</t>
  </si>
  <si>
    <t>Eugene</t>
  </si>
  <si>
    <t>Floyd Casey Stadium</t>
  </si>
  <si>
    <t>Camp Randall Stadium</t>
  </si>
  <si>
    <t>Madison</t>
  </si>
  <si>
    <t>Ann Arbor</t>
  </si>
  <si>
    <t>Spectrum Stadium</t>
  </si>
  <si>
    <t>Orlando</t>
  </si>
  <si>
    <t>Los Angeles Memorial Coliseum</t>
  </si>
  <si>
    <t>Los Angeles</t>
  </si>
  <si>
    <t>Ohio Stadium</t>
  </si>
  <si>
    <t>Columbus</t>
  </si>
  <si>
    <t>Gaylord Family Oklahoma Memorial Stadium</t>
  </si>
  <si>
    <t>Norman</t>
  </si>
  <si>
    <t>Oklahoma Memorial Stadium</t>
  </si>
  <si>
    <t>Kinnick Stadium</t>
  </si>
  <si>
    <t>Iowa City</t>
  </si>
  <si>
    <t>Amon G. Carter Stadium</t>
  </si>
  <si>
    <t>Fort Worth</t>
  </si>
  <si>
    <t>Davis Wade Stadium</t>
  </si>
  <si>
    <t>Starkville</t>
  </si>
  <si>
    <t>Spartan Stadium</t>
  </si>
  <si>
    <t>East Lansing</t>
  </si>
  <si>
    <t>Tucson</t>
  </si>
  <si>
    <t>KSU Stadium</t>
  </si>
  <si>
    <t>Manhattan</t>
  </si>
  <si>
    <t>Bronco Stadium</t>
  </si>
  <si>
    <t>Idaho</t>
  </si>
  <si>
    <t>Neyland Stadium</t>
  </si>
  <si>
    <t>Knoxville</t>
  </si>
  <si>
    <t>Darrell K Royal-Texas Memorial Stadium</t>
  </si>
  <si>
    <t>Austin</t>
  </si>
  <si>
    <t>Memorial Stadium</t>
  </si>
  <si>
    <t>Lincoln</t>
  </si>
  <si>
    <t>Jones AT&amp;T Stadium</t>
  </si>
  <si>
    <t>Lubbock</t>
  </si>
  <si>
    <t>Beaver Stadium</t>
  </si>
  <si>
    <t>University Park</t>
  </si>
  <si>
    <t>Pennsylvania</t>
  </si>
  <si>
    <t>Lawrence</t>
  </si>
  <si>
    <t>Tiger Stadium</t>
  </si>
  <si>
    <t>Baton Rouge</t>
  </si>
  <si>
    <t>Miami Orange Bowl</t>
  </si>
  <si>
    <t>California Memorial Stadium</t>
  </si>
  <si>
    <t>Berkeley</t>
  </si>
  <si>
    <t>Lane Stadium</t>
  </si>
  <si>
    <t>Blacksburg</t>
  </si>
  <si>
    <t>Reser Stadium</t>
  </si>
  <si>
    <t>Corvallis</t>
  </si>
  <si>
    <t>Martin Stadium</t>
  </si>
  <si>
    <t>Pullman</t>
  </si>
  <si>
    <t>Lookup</t>
  </si>
  <si>
    <t>Location</t>
  </si>
  <si>
    <t>Faurot Field</t>
  </si>
  <si>
    <t>Columbia</t>
  </si>
  <si>
    <t>Conference_Adjusted</t>
  </si>
  <si>
    <t>Current_Conference</t>
  </si>
  <si>
    <t xml:space="preserve">Mountain West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</si>
</sst>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2" borderId="9" xfId="0" applyFill="1" applyBorder="1"/>
    <xf numFmtId="0" fontId="0" fillId="2" borderId="6" xfId="0" applyFill="1" applyBorder="1"/>
    <xf numFmtId="0" fontId="0" fillId="2" borderId="0" xfId="0" applyFill="1" applyBorder="1" applyAlignment="1"/>
    <xf numFmtId="0" fontId="0" fillId="2" borderId="7" xfId="0" applyFill="1" applyBorder="1"/>
    <xf numFmtId="0" fontId="1" fillId="0" borderId="11" xfId="0" applyFont="1" applyBorder="1" applyAlignment="1">
      <alignment horizontal="center" vertical="center"/>
    </xf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0" fillId="0" borderId="14" xfId="0" applyBorder="1"/>
    <xf numFmtId="0" fontId="1" fillId="3" borderId="1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3" borderId="8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62.gif"/><Relationship Id="rId21" Type="http://schemas.openxmlformats.org/officeDocument/2006/relationships/image" Target="../media/image57.gif"/><Relationship Id="rId42" Type="http://schemas.openxmlformats.org/officeDocument/2006/relationships/image" Target="../media/image78.gif"/><Relationship Id="rId47" Type="http://schemas.openxmlformats.org/officeDocument/2006/relationships/image" Target="../media/image83.gif"/><Relationship Id="rId63" Type="http://schemas.openxmlformats.org/officeDocument/2006/relationships/image" Target="../media/image99.gif"/><Relationship Id="rId68" Type="http://schemas.openxmlformats.org/officeDocument/2006/relationships/image" Target="../media/image104.gif"/><Relationship Id="rId16" Type="http://schemas.openxmlformats.org/officeDocument/2006/relationships/image" Target="../media/image52.gif"/><Relationship Id="rId11" Type="http://schemas.openxmlformats.org/officeDocument/2006/relationships/image" Target="../media/image47.gif"/><Relationship Id="rId24" Type="http://schemas.openxmlformats.org/officeDocument/2006/relationships/image" Target="../media/image60.gif"/><Relationship Id="rId32" Type="http://schemas.openxmlformats.org/officeDocument/2006/relationships/image" Target="../media/image68.gif"/><Relationship Id="rId37" Type="http://schemas.openxmlformats.org/officeDocument/2006/relationships/image" Target="../media/image73.gif"/><Relationship Id="rId40" Type="http://schemas.openxmlformats.org/officeDocument/2006/relationships/image" Target="../media/image76.gif"/><Relationship Id="rId45" Type="http://schemas.openxmlformats.org/officeDocument/2006/relationships/image" Target="../media/image81.gif"/><Relationship Id="rId53" Type="http://schemas.openxmlformats.org/officeDocument/2006/relationships/image" Target="../media/image89.gif"/><Relationship Id="rId58" Type="http://schemas.openxmlformats.org/officeDocument/2006/relationships/image" Target="../media/image94.gif"/><Relationship Id="rId66" Type="http://schemas.openxmlformats.org/officeDocument/2006/relationships/image" Target="../media/image102.gif"/><Relationship Id="rId74" Type="http://schemas.openxmlformats.org/officeDocument/2006/relationships/image" Target="../media/image110.gif"/><Relationship Id="rId79" Type="http://schemas.openxmlformats.org/officeDocument/2006/relationships/image" Target="../media/image115.gif"/><Relationship Id="rId5" Type="http://schemas.openxmlformats.org/officeDocument/2006/relationships/image" Target="../media/image41.gif"/><Relationship Id="rId61" Type="http://schemas.openxmlformats.org/officeDocument/2006/relationships/image" Target="../media/image97.gif"/><Relationship Id="rId19" Type="http://schemas.openxmlformats.org/officeDocument/2006/relationships/image" Target="../media/image55.gif"/><Relationship Id="rId14" Type="http://schemas.openxmlformats.org/officeDocument/2006/relationships/image" Target="../media/image50.gif"/><Relationship Id="rId22" Type="http://schemas.openxmlformats.org/officeDocument/2006/relationships/image" Target="../media/image58.gif"/><Relationship Id="rId27" Type="http://schemas.openxmlformats.org/officeDocument/2006/relationships/image" Target="../media/image63.gif"/><Relationship Id="rId30" Type="http://schemas.openxmlformats.org/officeDocument/2006/relationships/image" Target="../media/image66.gif"/><Relationship Id="rId35" Type="http://schemas.openxmlformats.org/officeDocument/2006/relationships/image" Target="../media/image71.gif"/><Relationship Id="rId43" Type="http://schemas.openxmlformats.org/officeDocument/2006/relationships/image" Target="../media/image79.gif"/><Relationship Id="rId48" Type="http://schemas.openxmlformats.org/officeDocument/2006/relationships/image" Target="../media/image84.gif"/><Relationship Id="rId56" Type="http://schemas.openxmlformats.org/officeDocument/2006/relationships/image" Target="../media/image92.gif"/><Relationship Id="rId64" Type="http://schemas.openxmlformats.org/officeDocument/2006/relationships/image" Target="../media/image100.gif"/><Relationship Id="rId69" Type="http://schemas.openxmlformats.org/officeDocument/2006/relationships/image" Target="../media/image105.gif"/><Relationship Id="rId77" Type="http://schemas.openxmlformats.org/officeDocument/2006/relationships/image" Target="../media/image113.gif"/><Relationship Id="rId8" Type="http://schemas.openxmlformats.org/officeDocument/2006/relationships/image" Target="../media/image44.gif"/><Relationship Id="rId51" Type="http://schemas.openxmlformats.org/officeDocument/2006/relationships/image" Target="../media/image87.gif"/><Relationship Id="rId72" Type="http://schemas.openxmlformats.org/officeDocument/2006/relationships/image" Target="../media/image108.gif"/><Relationship Id="rId3" Type="http://schemas.openxmlformats.org/officeDocument/2006/relationships/image" Target="../media/image39.gif"/><Relationship Id="rId12" Type="http://schemas.openxmlformats.org/officeDocument/2006/relationships/image" Target="../media/image48.gif"/><Relationship Id="rId17" Type="http://schemas.openxmlformats.org/officeDocument/2006/relationships/image" Target="../media/image53.gif"/><Relationship Id="rId25" Type="http://schemas.openxmlformats.org/officeDocument/2006/relationships/image" Target="../media/image61.gif"/><Relationship Id="rId33" Type="http://schemas.openxmlformats.org/officeDocument/2006/relationships/image" Target="../media/image69.gif"/><Relationship Id="rId38" Type="http://schemas.openxmlformats.org/officeDocument/2006/relationships/image" Target="../media/image74.gif"/><Relationship Id="rId46" Type="http://schemas.openxmlformats.org/officeDocument/2006/relationships/image" Target="../media/image82.gif"/><Relationship Id="rId59" Type="http://schemas.openxmlformats.org/officeDocument/2006/relationships/image" Target="../media/image95.gif"/><Relationship Id="rId67" Type="http://schemas.openxmlformats.org/officeDocument/2006/relationships/image" Target="../media/image103.gif"/><Relationship Id="rId20" Type="http://schemas.openxmlformats.org/officeDocument/2006/relationships/image" Target="../media/image56.gif"/><Relationship Id="rId41" Type="http://schemas.openxmlformats.org/officeDocument/2006/relationships/image" Target="../media/image77.gif"/><Relationship Id="rId54" Type="http://schemas.openxmlformats.org/officeDocument/2006/relationships/image" Target="../media/image90.gif"/><Relationship Id="rId62" Type="http://schemas.openxmlformats.org/officeDocument/2006/relationships/image" Target="../media/image98.gif"/><Relationship Id="rId70" Type="http://schemas.openxmlformats.org/officeDocument/2006/relationships/image" Target="../media/image106.gif"/><Relationship Id="rId75" Type="http://schemas.openxmlformats.org/officeDocument/2006/relationships/image" Target="../media/image111.gif"/><Relationship Id="rId1" Type="http://schemas.openxmlformats.org/officeDocument/2006/relationships/image" Target="../media/image37.gif"/><Relationship Id="rId6" Type="http://schemas.openxmlformats.org/officeDocument/2006/relationships/image" Target="../media/image42.gif"/><Relationship Id="rId15" Type="http://schemas.openxmlformats.org/officeDocument/2006/relationships/image" Target="../media/image51.gif"/><Relationship Id="rId23" Type="http://schemas.openxmlformats.org/officeDocument/2006/relationships/image" Target="../media/image59.gif"/><Relationship Id="rId28" Type="http://schemas.openxmlformats.org/officeDocument/2006/relationships/image" Target="../media/image64.gif"/><Relationship Id="rId36" Type="http://schemas.openxmlformats.org/officeDocument/2006/relationships/image" Target="../media/image72.gif"/><Relationship Id="rId49" Type="http://schemas.openxmlformats.org/officeDocument/2006/relationships/image" Target="../media/image85.gif"/><Relationship Id="rId57" Type="http://schemas.openxmlformats.org/officeDocument/2006/relationships/image" Target="../media/image93.gif"/><Relationship Id="rId10" Type="http://schemas.openxmlformats.org/officeDocument/2006/relationships/image" Target="../media/image46.gif"/><Relationship Id="rId31" Type="http://schemas.openxmlformats.org/officeDocument/2006/relationships/image" Target="../media/image67.gif"/><Relationship Id="rId44" Type="http://schemas.openxmlformats.org/officeDocument/2006/relationships/image" Target="../media/image80.gif"/><Relationship Id="rId52" Type="http://schemas.openxmlformats.org/officeDocument/2006/relationships/image" Target="../media/image88.gif"/><Relationship Id="rId60" Type="http://schemas.openxmlformats.org/officeDocument/2006/relationships/image" Target="../media/image96.gif"/><Relationship Id="rId65" Type="http://schemas.openxmlformats.org/officeDocument/2006/relationships/image" Target="../media/image101.gif"/><Relationship Id="rId73" Type="http://schemas.openxmlformats.org/officeDocument/2006/relationships/image" Target="../media/image109.gif"/><Relationship Id="rId78" Type="http://schemas.openxmlformats.org/officeDocument/2006/relationships/image" Target="../media/image114.gif"/><Relationship Id="rId4" Type="http://schemas.openxmlformats.org/officeDocument/2006/relationships/image" Target="../media/image40.gif"/><Relationship Id="rId9" Type="http://schemas.openxmlformats.org/officeDocument/2006/relationships/image" Target="../media/image45.gif"/><Relationship Id="rId13" Type="http://schemas.openxmlformats.org/officeDocument/2006/relationships/image" Target="../media/image49.gif"/><Relationship Id="rId18" Type="http://schemas.openxmlformats.org/officeDocument/2006/relationships/image" Target="../media/image54.gif"/><Relationship Id="rId39" Type="http://schemas.openxmlformats.org/officeDocument/2006/relationships/image" Target="../media/image75.gif"/><Relationship Id="rId34" Type="http://schemas.openxmlformats.org/officeDocument/2006/relationships/image" Target="../media/image70.gif"/><Relationship Id="rId50" Type="http://schemas.openxmlformats.org/officeDocument/2006/relationships/image" Target="../media/image86.gif"/><Relationship Id="rId55" Type="http://schemas.openxmlformats.org/officeDocument/2006/relationships/image" Target="../media/image91.gif"/><Relationship Id="rId76" Type="http://schemas.openxmlformats.org/officeDocument/2006/relationships/image" Target="../media/image112.gif"/><Relationship Id="rId7" Type="http://schemas.openxmlformats.org/officeDocument/2006/relationships/image" Target="../media/image43.gif"/><Relationship Id="rId71" Type="http://schemas.openxmlformats.org/officeDocument/2006/relationships/image" Target="../media/image107.gif"/><Relationship Id="rId2" Type="http://schemas.openxmlformats.org/officeDocument/2006/relationships/image" Target="../media/image38.gif"/><Relationship Id="rId29" Type="http://schemas.openxmlformats.org/officeDocument/2006/relationships/image" Target="../media/image65.gi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31.emf"/><Relationship Id="rId18" Type="http://schemas.openxmlformats.org/officeDocument/2006/relationships/image" Target="../media/image36.emf"/><Relationship Id="rId3" Type="http://schemas.openxmlformats.org/officeDocument/2006/relationships/image" Target="../media/image21.emf"/><Relationship Id="rId7" Type="http://schemas.openxmlformats.org/officeDocument/2006/relationships/image" Target="../media/image25.emf"/><Relationship Id="rId12" Type="http://schemas.openxmlformats.org/officeDocument/2006/relationships/image" Target="../media/image30.emf"/><Relationship Id="rId17" Type="http://schemas.openxmlformats.org/officeDocument/2006/relationships/image" Target="../media/image35.emf"/><Relationship Id="rId2" Type="http://schemas.openxmlformats.org/officeDocument/2006/relationships/image" Target="../media/image20.emf"/><Relationship Id="rId16" Type="http://schemas.openxmlformats.org/officeDocument/2006/relationships/image" Target="../media/image34.emf"/><Relationship Id="rId1" Type="http://schemas.openxmlformats.org/officeDocument/2006/relationships/image" Target="../media/image19.emf"/><Relationship Id="rId6" Type="http://schemas.openxmlformats.org/officeDocument/2006/relationships/image" Target="../media/image24.emf"/><Relationship Id="rId11" Type="http://schemas.openxmlformats.org/officeDocument/2006/relationships/image" Target="../media/image29.emf"/><Relationship Id="rId5" Type="http://schemas.openxmlformats.org/officeDocument/2006/relationships/image" Target="../media/image23.emf"/><Relationship Id="rId15" Type="http://schemas.openxmlformats.org/officeDocument/2006/relationships/image" Target="../media/image33.emf"/><Relationship Id="rId10" Type="http://schemas.openxmlformats.org/officeDocument/2006/relationships/image" Target="../media/image28.emf"/><Relationship Id="rId4" Type="http://schemas.openxmlformats.org/officeDocument/2006/relationships/image" Target="../media/image22.emf"/><Relationship Id="rId9" Type="http://schemas.openxmlformats.org/officeDocument/2006/relationships/image" Target="../media/image27.emf"/><Relationship Id="rId14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1087</xdr:colOff>
          <xdr:row>5</xdr:row>
          <xdr:rowOff>1451</xdr:rowOff>
        </xdr:to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321ADEE6-45A5-4C8F-9B9A-DC3BB53C0DC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one_seed" spid="_x0000_s67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189514" y="5551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4</xdr:row>
          <xdr:rowOff>0</xdr:rowOff>
        </xdr:from>
        <xdr:to>
          <xdr:col>22</xdr:col>
          <xdr:colOff>1089</xdr:colOff>
          <xdr:row>5</xdr:row>
          <xdr:rowOff>1451</xdr:rowOff>
        </xdr:to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2F57F9D9-2247-4D71-81A8-C1C97B42FFD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wo_seed" spid="_x0000_s675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356771" y="5551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12</xdr:row>
          <xdr:rowOff>0</xdr:rowOff>
        </xdr:from>
        <xdr:to>
          <xdr:col>22</xdr:col>
          <xdr:colOff>1089</xdr:colOff>
          <xdr:row>13</xdr:row>
          <xdr:rowOff>1451</xdr:rowOff>
        </xdr:to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057A6B02-D8DD-41BE-9794-D8906A80FEF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hree_seed" spid="_x0000_s675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3356771" y="64770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1087</xdr:colOff>
          <xdr:row>13</xdr:row>
          <xdr:rowOff>1451</xdr:rowOff>
        </xdr:to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F438B076-EA15-4DED-B56F-64643CADC8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ur_seed" spid="_x0000_s675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3189514" y="64770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1089</xdr:colOff>
          <xdr:row>10</xdr:row>
          <xdr:rowOff>1451</xdr:rowOff>
        </xdr:to>
        <xdr:pic>
          <xdr:nvPicPr>
            <xdr:cNvPr id="29" name="Picture 28">
              <a:extLst>
                <a:ext uri="{FF2B5EF4-FFF2-40B4-BE49-F238E27FC236}">
                  <a16:creationId xmlns:a16="http://schemas.microsoft.com/office/drawing/2014/main" id="{206F5F2D-48A8-4E3F-A48B-B29EB149F73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ive_seed" spid="_x0000_s675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805543" y="4256314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5</xdr:row>
          <xdr:rowOff>0</xdr:rowOff>
        </xdr:from>
        <xdr:to>
          <xdr:col>25</xdr:col>
          <xdr:colOff>1087</xdr:colOff>
          <xdr:row>6</xdr:row>
          <xdr:rowOff>1451</xdr:rowOff>
        </xdr:to>
        <xdr:pic>
          <xdr:nvPicPr>
            <xdr:cNvPr id="31" name="Picture 30">
              <a:extLst>
                <a:ext uri="{FF2B5EF4-FFF2-40B4-BE49-F238E27FC236}">
                  <a16:creationId xmlns:a16="http://schemas.microsoft.com/office/drawing/2014/main" id="{E27D7A54-9FEA-4E12-B0A9-D3882E88D50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ix_seed" spid="_x0000_s675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5337971" y="12954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9</xdr:row>
          <xdr:rowOff>0</xdr:rowOff>
        </xdr:from>
        <xdr:to>
          <xdr:col>25</xdr:col>
          <xdr:colOff>1087</xdr:colOff>
          <xdr:row>10</xdr:row>
          <xdr:rowOff>1451</xdr:rowOff>
        </xdr:to>
        <xdr:pic>
          <xdr:nvPicPr>
            <xdr:cNvPr id="33" name="Picture 32">
              <a:extLst>
                <a:ext uri="{FF2B5EF4-FFF2-40B4-BE49-F238E27FC236}">
                  <a16:creationId xmlns:a16="http://schemas.microsoft.com/office/drawing/2014/main" id="{E4BB139D-6D42-41DB-ABA5-E98A6777F94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even_seed" spid="_x0000_s675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5337971" y="4256314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1089</xdr:colOff>
          <xdr:row>6</xdr:row>
          <xdr:rowOff>1451</xdr:rowOff>
        </xdr:to>
        <xdr:pic>
          <xdr:nvPicPr>
            <xdr:cNvPr id="35" name="Picture 34">
              <a:extLst>
                <a:ext uri="{FF2B5EF4-FFF2-40B4-BE49-F238E27FC236}">
                  <a16:creationId xmlns:a16="http://schemas.microsoft.com/office/drawing/2014/main" id="{F01F2DA9-7E96-4460-9C5B-F1EB79E5D84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ight_seed" spid="_x0000_s6758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805543" y="1295400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1089</xdr:colOff>
          <xdr:row>8</xdr:row>
          <xdr:rowOff>1451</xdr:rowOff>
        </xdr:to>
        <xdr:pic>
          <xdr:nvPicPr>
            <xdr:cNvPr id="37" name="Picture 36">
              <a:extLst>
                <a:ext uri="{FF2B5EF4-FFF2-40B4-BE49-F238E27FC236}">
                  <a16:creationId xmlns:a16="http://schemas.microsoft.com/office/drawing/2014/main" id="{DCA4C6BE-5035-4E93-AE48-17BA7856C43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nine_seed" spid="_x0000_s6759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805543" y="2775857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11</xdr:row>
          <xdr:rowOff>0</xdr:rowOff>
        </xdr:from>
        <xdr:to>
          <xdr:col>25</xdr:col>
          <xdr:colOff>1087</xdr:colOff>
          <xdr:row>12</xdr:row>
          <xdr:rowOff>1451</xdr:rowOff>
        </xdr:to>
        <xdr:pic>
          <xdr:nvPicPr>
            <xdr:cNvPr id="39" name="Picture 38">
              <a:extLst>
                <a:ext uri="{FF2B5EF4-FFF2-40B4-BE49-F238E27FC236}">
                  <a16:creationId xmlns:a16="http://schemas.microsoft.com/office/drawing/2014/main" id="{274B3DDC-65D3-4036-A107-38F6C51F945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en_seed" spid="_x0000_s6760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5337971" y="57367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7</xdr:row>
          <xdr:rowOff>0</xdr:rowOff>
        </xdr:from>
        <xdr:to>
          <xdr:col>25</xdr:col>
          <xdr:colOff>1087</xdr:colOff>
          <xdr:row>8</xdr:row>
          <xdr:rowOff>1451</xdr:rowOff>
        </xdr:to>
        <xdr:pic>
          <xdr:nvPicPr>
            <xdr:cNvPr id="41" name="Picture 40">
              <a:extLst>
                <a:ext uri="{FF2B5EF4-FFF2-40B4-BE49-F238E27FC236}">
                  <a16:creationId xmlns:a16="http://schemas.microsoft.com/office/drawing/2014/main" id="{507C9BF8-E3D9-4228-B3E2-98E6AC04693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leven_seed" spid="_x0000_s6761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5337971" y="2775857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1089</xdr:colOff>
          <xdr:row>12</xdr:row>
          <xdr:rowOff>1451</xdr:rowOff>
        </xdr:to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CABEF29A-2D1C-48CE-8A26-AE6A3E6DF7E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welve_seed" spid="_x0000_s6762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805543" y="5736771"/>
              <a:ext cx="1089660" cy="73914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15574</xdr:colOff>
          <xdr:row>2</xdr:row>
          <xdr:rowOff>10584</xdr:rowOff>
        </xdr:from>
        <xdr:to>
          <xdr:col>32</xdr:col>
          <xdr:colOff>1688</xdr:colOff>
          <xdr:row>3</xdr:row>
          <xdr:rowOff>1912</xdr:rowOff>
        </xdr:to>
        <xdr:pic>
          <xdr:nvPicPr>
            <xdr:cNvPr id="44" name="Picture 43">
              <a:extLst>
                <a:ext uri="{FF2B5EF4-FFF2-40B4-BE49-F238E27FC236}">
                  <a16:creationId xmlns:a16="http://schemas.microsoft.com/office/drawing/2014/main" id="{166B200A-E552-4C74-8ED2-355D49FD55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1" spid="_x0000_s6763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3394157" y="751417"/>
              <a:ext cx="1069848" cy="72708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10583</xdr:colOff>
          <xdr:row>3</xdr:row>
          <xdr:rowOff>10583</xdr:rowOff>
        </xdr:from>
        <xdr:to>
          <xdr:col>32</xdr:col>
          <xdr:colOff>1777</xdr:colOff>
          <xdr:row>4</xdr:row>
          <xdr:rowOff>1911</xdr:rowOff>
        </xdr:to>
        <xdr:pic>
          <xdr:nvPicPr>
            <xdr:cNvPr id="45" name="Picture 44">
              <a:extLst>
                <a:ext uri="{FF2B5EF4-FFF2-40B4-BE49-F238E27FC236}">
                  <a16:creationId xmlns:a16="http://schemas.microsoft.com/office/drawing/2014/main" id="{0912AC7F-9E3B-422D-9A4C-39047ED571C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2" spid="_x0000_s6764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23389166" y="1492250"/>
              <a:ext cx="1069848" cy="727081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10583</xdr:colOff>
          <xdr:row>4</xdr:row>
          <xdr:rowOff>10583</xdr:rowOff>
        </xdr:from>
        <xdr:to>
          <xdr:col>32</xdr:col>
          <xdr:colOff>1777</xdr:colOff>
          <xdr:row>5</xdr:row>
          <xdr:rowOff>3062</xdr:rowOff>
        </xdr:to>
        <xdr:pic>
          <xdr:nvPicPr>
            <xdr:cNvPr id="46" name="Picture 45">
              <a:extLst>
                <a:ext uri="{FF2B5EF4-FFF2-40B4-BE49-F238E27FC236}">
                  <a16:creationId xmlns:a16="http://schemas.microsoft.com/office/drawing/2014/main" id="{A5DBDDE7-391A-4990-A7E6-F78B64201F1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3" spid="_x0000_s6765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23389166" y="2233083"/>
              <a:ext cx="1069848" cy="733312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10583</xdr:colOff>
          <xdr:row>5</xdr:row>
          <xdr:rowOff>10584</xdr:rowOff>
        </xdr:from>
        <xdr:to>
          <xdr:col>32</xdr:col>
          <xdr:colOff>1777</xdr:colOff>
          <xdr:row>6</xdr:row>
          <xdr:rowOff>3063</xdr:rowOff>
        </xdr:to>
        <xdr:pic>
          <xdr:nvPicPr>
            <xdr:cNvPr id="47" name="Picture 46">
              <a:extLst>
                <a:ext uri="{FF2B5EF4-FFF2-40B4-BE49-F238E27FC236}">
                  <a16:creationId xmlns:a16="http://schemas.microsoft.com/office/drawing/2014/main" id="{0C49BA19-2C14-4D1C-8F76-88E63C49A5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4" spid="_x0000_s6766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23389166" y="2973917"/>
              <a:ext cx="1069848" cy="733313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21168</xdr:colOff>
          <xdr:row>6</xdr:row>
          <xdr:rowOff>14814</xdr:rowOff>
        </xdr:from>
        <xdr:to>
          <xdr:col>31</xdr:col>
          <xdr:colOff>1077521</xdr:colOff>
          <xdr:row>7</xdr:row>
          <xdr:rowOff>8676</xdr:rowOff>
        </xdr:to>
        <xdr:pic>
          <xdr:nvPicPr>
            <xdr:cNvPr id="48" name="Picture 47">
              <a:extLst>
                <a:ext uri="{FF2B5EF4-FFF2-40B4-BE49-F238E27FC236}">
                  <a16:creationId xmlns:a16="http://schemas.microsoft.com/office/drawing/2014/main" id="{367A008C-52E4-40C2-8AEC-65F8F30F893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5" spid="_x0000_s6767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23399751" y="3718981"/>
              <a:ext cx="1053178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10585</xdr:colOff>
          <xdr:row>7</xdr:row>
          <xdr:rowOff>10584</xdr:rowOff>
        </xdr:from>
        <xdr:to>
          <xdr:col>31</xdr:col>
          <xdr:colOff>1072738</xdr:colOff>
          <xdr:row>8</xdr:row>
          <xdr:rowOff>1271</xdr:rowOff>
        </xdr:to>
        <xdr:pic>
          <xdr:nvPicPr>
            <xdr:cNvPr id="49" name="Picture 48">
              <a:extLst>
                <a:ext uri="{FF2B5EF4-FFF2-40B4-BE49-F238E27FC236}">
                  <a16:creationId xmlns:a16="http://schemas.microsoft.com/office/drawing/2014/main" id="{3E83845C-F6A8-4A79-B391-8B36EF82FE0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to_bid_6" spid="_x0000_s6768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23389168" y="4455584"/>
              <a:ext cx="1077393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23284</xdr:colOff>
          <xdr:row>10</xdr:row>
          <xdr:rowOff>15241</xdr:rowOff>
        </xdr:from>
        <xdr:to>
          <xdr:col>31</xdr:col>
          <xdr:colOff>1078168</xdr:colOff>
          <xdr:row>11</xdr:row>
          <xdr:rowOff>9103</xdr:rowOff>
        </xdr:to>
        <xdr:pic>
          <xdr:nvPicPr>
            <xdr:cNvPr id="51" name="Picture 50">
              <a:extLst>
                <a:ext uri="{FF2B5EF4-FFF2-40B4-BE49-F238E27FC236}">
                  <a16:creationId xmlns:a16="http://schemas.microsoft.com/office/drawing/2014/main" id="{68254970-77BC-4CB6-8F02-D3535CBBE9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1" spid="_x0000_s6769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23401867" y="6682741"/>
              <a:ext cx="1051709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23284</xdr:colOff>
          <xdr:row>11</xdr:row>
          <xdr:rowOff>15241</xdr:rowOff>
        </xdr:from>
        <xdr:to>
          <xdr:col>31</xdr:col>
          <xdr:colOff>1078166</xdr:colOff>
          <xdr:row>12</xdr:row>
          <xdr:rowOff>9102</xdr:rowOff>
        </xdr:to>
        <xdr:pic>
          <xdr:nvPicPr>
            <xdr:cNvPr id="53" name="Picture 52">
              <a:extLst>
                <a:ext uri="{FF2B5EF4-FFF2-40B4-BE49-F238E27FC236}">
                  <a16:creationId xmlns:a16="http://schemas.microsoft.com/office/drawing/2014/main" id="{F9139FF8-88AB-4837-8D8E-41A5AFCB013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2" spid="_x0000_s6770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3401867" y="7423574"/>
              <a:ext cx="1051707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23284</xdr:colOff>
          <xdr:row>12</xdr:row>
          <xdr:rowOff>15241</xdr:rowOff>
        </xdr:from>
        <xdr:to>
          <xdr:col>31</xdr:col>
          <xdr:colOff>1078168</xdr:colOff>
          <xdr:row>13</xdr:row>
          <xdr:rowOff>9103</xdr:rowOff>
        </xdr:to>
        <xdr:pic>
          <xdr:nvPicPr>
            <xdr:cNvPr id="55" name="Picture 54">
              <a:extLst>
                <a:ext uri="{FF2B5EF4-FFF2-40B4-BE49-F238E27FC236}">
                  <a16:creationId xmlns:a16="http://schemas.microsoft.com/office/drawing/2014/main" id="{60103A14-60EB-43F4-82C4-26D17F4AA12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3" spid="_x0000_s6771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3401867" y="8164408"/>
              <a:ext cx="1051709" cy="73152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12700</xdr:colOff>
          <xdr:row>13</xdr:row>
          <xdr:rowOff>15241</xdr:rowOff>
        </xdr:from>
        <xdr:to>
          <xdr:col>32</xdr:col>
          <xdr:colOff>508</xdr:colOff>
          <xdr:row>14</xdr:row>
          <xdr:rowOff>2446</xdr:rowOff>
        </xdr:to>
        <xdr:pic>
          <xdr:nvPicPr>
            <xdr:cNvPr id="57" name="Picture 56">
              <a:extLst>
                <a:ext uri="{FF2B5EF4-FFF2-40B4-BE49-F238E27FC236}">
                  <a16:creationId xmlns:a16="http://schemas.microsoft.com/office/drawing/2014/main" id="{2660E3EC-6639-4C99-A42E-80FF53970AB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4" spid="_x0000_s6772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23406100" y="8892541"/>
              <a:ext cx="1069848" cy="7314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12700</xdr:colOff>
          <xdr:row>14</xdr:row>
          <xdr:rowOff>15241</xdr:rowOff>
        </xdr:from>
        <xdr:to>
          <xdr:col>32</xdr:col>
          <xdr:colOff>508</xdr:colOff>
          <xdr:row>15</xdr:row>
          <xdr:rowOff>2446</xdr:rowOff>
        </xdr:to>
        <xdr:pic>
          <xdr:nvPicPr>
            <xdr:cNvPr id="59" name="Picture 58">
              <a:extLst>
                <a:ext uri="{FF2B5EF4-FFF2-40B4-BE49-F238E27FC236}">
                  <a16:creationId xmlns:a16="http://schemas.microsoft.com/office/drawing/2014/main" id="{7147237D-A5A4-4950-AD73-528E64828BD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5" spid="_x0000_s6773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23406100" y="9641841"/>
              <a:ext cx="1069848" cy="7314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12700</xdr:colOff>
          <xdr:row>15</xdr:row>
          <xdr:rowOff>15241</xdr:rowOff>
        </xdr:from>
        <xdr:to>
          <xdr:col>32</xdr:col>
          <xdr:colOff>508</xdr:colOff>
          <xdr:row>16</xdr:row>
          <xdr:rowOff>2446</xdr:rowOff>
        </xdr:to>
        <xdr:pic>
          <xdr:nvPicPr>
            <xdr:cNvPr id="61" name="Picture 60">
              <a:extLst>
                <a:ext uri="{FF2B5EF4-FFF2-40B4-BE49-F238E27FC236}">
                  <a16:creationId xmlns:a16="http://schemas.microsoft.com/office/drawing/2014/main" id="{0FCAE562-6B62-461D-938B-453C5B2ED92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t_large_bid_6" spid="_x0000_s6774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23406100" y="10391141"/>
              <a:ext cx="1069848" cy="7314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71120</xdr:colOff>
      <xdr:row>2</xdr:row>
      <xdr:rowOff>39370</xdr:rowOff>
    </xdr:from>
    <xdr:to>
      <xdr:col>1</xdr:col>
      <xdr:colOff>1016279</xdr:colOff>
      <xdr:row>2</xdr:row>
      <xdr:rowOff>706120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6264550-E709-481E-A0AC-A932C55BF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70" y="407670"/>
          <a:ext cx="951509" cy="6642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72390</xdr:colOff>
      <xdr:row>3</xdr:row>
      <xdr:rowOff>60960</xdr:rowOff>
    </xdr:from>
    <xdr:to>
      <xdr:col>1</xdr:col>
      <xdr:colOff>1011936</xdr:colOff>
      <xdr:row>3</xdr:row>
      <xdr:rowOff>673701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3692BAC-39D2-451A-94D2-B602426FD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740" y="1165860"/>
          <a:ext cx="950976" cy="6190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71120</xdr:colOff>
      <xdr:row>4</xdr:row>
      <xdr:rowOff>52070</xdr:rowOff>
    </xdr:from>
    <xdr:to>
      <xdr:col>1</xdr:col>
      <xdr:colOff>1015746</xdr:colOff>
      <xdr:row>4</xdr:row>
      <xdr:rowOff>709100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C88C5C7-C77A-4C11-B5FA-8C92F748D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70" y="1893570"/>
          <a:ext cx="950976" cy="649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71120</xdr:colOff>
      <xdr:row>5</xdr:row>
      <xdr:rowOff>43180</xdr:rowOff>
    </xdr:from>
    <xdr:to>
      <xdr:col>1</xdr:col>
      <xdr:colOff>1015746</xdr:colOff>
      <xdr:row>5</xdr:row>
      <xdr:rowOff>708902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E56402D6-F6E0-4844-9F9D-C4D9FE89D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470" y="2621280"/>
          <a:ext cx="950976" cy="6631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69850</xdr:colOff>
      <xdr:row>6</xdr:row>
      <xdr:rowOff>58420</xdr:rowOff>
    </xdr:from>
    <xdr:to>
      <xdr:col>1</xdr:col>
      <xdr:colOff>1014476</xdr:colOff>
      <xdr:row>6</xdr:row>
      <xdr:rowOff>672908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1D1653B-14B6-485B-989E-C5F3F83EB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373120"/>
          <a:ext cx="948436" cy="62083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69850</xdr:colOff>
      <xdr:row>7</xdr:row>
      <xdr:rowOff>57150</xdr:rowOff>
    </xdr:from>
    <xdr:to>
      <xdr:col>1</xdr:col>
      <xdr:colOff>1013206</xdr:colOff>
      <xdr:row>7</xdr:row>
      <xdr:rowOff>673102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654B6E8-B7A4-4B14-861D-85A25B211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108450"/>
          <a:ext cx="950976" cy="622302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8</xdr:row>
      <xdr:rowOff>50800</xdr:rowOff>
    </xdr:from>
    <xdr:to>
      <xdr:col>1</xdr:col>
      <xdr:colOff>1013206</xdr:colOff>
      <xdr:row>8</xdr:row>
      <xdr:rowOff>684784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18BE908-8082-47A1-AC9E-DE4225A42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838700"/>
          <a:ext cx="950976" cy="633984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9</xdr:row>
      <xdr:rowOff>50800</xdr:rowOff>
    </xdr:from>
    <xdr:to>
      <xdr:col>1</xdr:col>
      <xdr:colOff>1013206</xdr:colOff>
      <xdr:row>9</xdr:row>
      <xdr:rowOff>682653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2D7B874-B3B7-446C-8735-1A496545F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575300"/>
          <a:ext cx="950976" cy="631853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10</xdr:row>
      <xdr:rowOff>50800</xdr:rowOff>
    </xdr:from>
    <xdr:to>
      <xdr:col>1</xdr:col>
      <xdr:colOff>1013206</xdr:colOff>
      <xdr:row>10</xdr:row>
      <xdr:rowOff>688534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EAA13A31-A67A-465F-AC44-E2AD2CEC3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6311900"/>
          <a:ext cx="950976" cy="637734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11</xdr:row>
      <xdr:rowOff>57150</xdr:rowOff>
    </xdr:from>
    <xdr:to>
      <xdr:col>1</xdr:col>
      <xdr:colOff>1013206</xdr:colOff>
      <xdr:row>11</xdr:row>
      <xdr:rowOff>673102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413D4CA-5E19-411F-AD91-AFE0AE667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7054850"/>
          <a:ext cx="950976" cy="622302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12</xdr:row>
      <xdr:rowOff>63501</xdr:rowOff>
    </xdr:from>
    <xdr:to>
      <xdr:col>1</xdr:col>
      <xdr:colOff>1013206</xdr:colOff>
      <xdr:row>12</xdr:row>
      <xdr:rowOff>671888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5717303-1BEE-4BBD-8175-06F3BE69B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7797801"/>
          <a:ext cx="950976" cy="618547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13</xdr:row>
      <xdr:rowOff>50800</xdr:rowOff>
    </xdr:from>
    <xdr:to>
      <xdr:col>1</xdr:col>
      <xdr:colOff>1013206</xdr:colOff>
      <xdr:row>13</xdr:row>
      <xdr:rowOff>688534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BEEE6DCF-DD5C-45DC-AC8E-EB5E217F2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8521700"/>
          <a:ext cx="950976" cy="63773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</xdr:row>
      <xdr:rowOff>47625</xdr:rowOff>
    </xdr:from>
    <xdr:to>
      <xdr:col>1</xdr:col>
      <xdr:colOff>1013841</xdr:colOff>
      <xdr:row>14</xdr:row>
      <xdr:rowOff>682671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591913B-A5EB-4BE4-9C40-B1312D738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92551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15</xdr:row>
      <xdr:rowOff>47625</xdr:rowOff>
    </xdr:from>
    <xdr:to>
      <xdr:col>1</xdr:col>
      <xdr:colOff>1013206</xdr:colOff>
      <xdr:row>15</xdr:row>
      <xdr:rowOff>682671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E02B7E25-33B1-468E-87F5-CC4484110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9991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16</xdr:row>
      <xdr:rowOff>50800</xdr:rowOff>
    </xdr:from>
    <xdr:to>
      <xdr:col>1</xdr:col>
      <xdr:colOff>1013206</xdr:colOff>
      <xdr:row>16</xdr:row>
      <xdr:rowOff>706801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94AC727-B1E3-4754-82FF-1ED3653B5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07315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17</xdr:row>
      <xdr:rowOff>50800</xdr:rowOff>
    </xdr:from>
    <xdr:to>
      <xdr:col>1</xdr:col>
      <xdr:colOff>1013841</xdr:colOff>
      <xdr:row>17</xdr:row>
      <xdr:rowOff>685846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4BCBE1B-08B2-4506-BD8D-C2132213E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1468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18</xdr:row>
      <xdr:rowOff>50800</xdr:rowOff>
    </xdr:from>
    <xdr:to>
      <xdr:col>1</xdr:col>
      <xdr:colOff>1012571</xdr:colOff>
      <xdr:row>18</xdr:row>
      <xdr:rowOff>684788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5074B54C-CAAA-4DF8-AB37-434327583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12204700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19</xdr:row>
      <xdr:rowOff>53975</xdr:rowOff>
    </xdr:from>
    <xdr:to>
      <xdr:col>1</xdr:col>
      <xdr:colOff>1013206</xdr:colOff>
      <xdr:row>19</xdr:row>
      <xdr:rowOff>687963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1F06897-3963-40F8-BF51-2DA558C70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294447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20</xdr:row>
      <xdr:rowOff>50800</xdr:rowOff>
    </xdr:from>
    <xdr:to>
      <xdr:col>1</xdr:col>
      <xdr:colOff>1013206</xdr:colOff>
      <xdr:row>20</xdr:row>
      <xdr:rowOff>706801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71B539C4-70CA-4F03-B9F2-3ADA7E6EE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36779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21</xdr:row>
      <xdr:rowOff>57150</xdr:rowOff>
    </xdr:from>
    <xdr:to>
      <xdr:col>1</xdr:col>
      <xdr:colOff>1013206</xdr:colOff>
      <xdr:row>21</xdr:row>
      <xdr:rowOff>708706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1C0F95A-B874-42C4-BFC0-A3F057F9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44208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22</xdr:row>
      <xdr:rowOff>47625</xdr:rowOff>
    </xdr:from>
    <xdr:to>
      <xdr:col>1</xdr:col>
      <xdr:colOff>1013206</xdr:colOff>
      <xdr:row>22</xdr:row>
      <xdr:rowOff>684767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250BDE17-77CA-471E-8C99-CA21D6304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5147925"/>
          <a:ext cx="950976" cy="637142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23</xdr:row>
      <xdr:rowOff>47625</xdr:rowOff>
    </xdr:from>
    <xdr:to>
      <xdr:col>1</xdr:col>
      <xdr:colOff>1013206</xdr:colOff>
      <xdr:row>23</xdr:row>
      <xdr:rowOff>682671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456FB8B9-DDB7-431D-9BB2-CE9C41F9F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58845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24</xdr:row>
      <xdr:rowOff>50800</xdr:rowOff>
    </xdr:from>
    <xdr:to>
      <xdr:col>1</xdr:col>
      <xdr:colOff>1013841</xdr:colOff>
      <xdr:row>24</xdr:row>
      <xdr:rowOff>685846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8EC603D-8BD6-4668-9497-24597474F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6624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25</xdr:row>
      <xdr:rowOff>50800</xdr:rowOff>
    </xdr:from>
    <xdr:to>
      <xdr:col>1</xdr:col>
      <xdr:colOff>1013206</xdr:colOff>
      <xdr:row>25</xdr:row>
      <xdr:rowOff>685846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64220DC7-98DE-4140-A0EF-EB43274C2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73609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26</xdr:row>
      <xdr:rowOff>50800</xdr:rowOff>
    </xdr:from>
    <xdr:to>
      <xdr:col>1</xdr:col>
      <xdr:colOff>1013841</xdr:colOff>
      <xdr:row>26</xdr:row>
      <xdr:rowOff>685846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913DEAE9-E1AE-45CA-8CE2-D0028150B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8097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27</xdr:row>
      <xdr:rowOff>57150</xdr:rowOff>
    </xdr:from>
    <xdr:to>
      <xdr:col>1</xdr:col>
      <xdr:colOff>1013841</xdr:colOff>
      <xdr:row>27</xdr:row>
      <xdr:rowOff>708706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1E20FC8-4A01-4CEF-AD1D-7A9B6DEA1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88404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28</xdr:row>
      <xdr:rowOff>53975</xdr:rowOff>
    </xdr:from>
    <xdr:to>
      <xdr:col>1</xdr:col>
      <xdr:colOff>1013206</xdr:colOff>
      <xdr:row>28</xdr:row>
      <xdr:rowOff>687963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E17109A-9FF9-403A-848D-06169386C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957387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29</xdr:row>
      <xdr:rowOff>50800</xdr:rowOff>
    </xdr:from>
    <xdr:to>
      <xdr:col>1</xdr:col>
      <xdr:colOff>1012571</xdr:colOff>
      <xdr:row>29</xdr:row>
      <xdr:rowOff>685846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7E7FBCFC-F370-4072-ABCE-C927B1C69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0307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30</xdr:row>
      <xdr:rowOff>57150</xdr:rowOff>
    </xdr:from>
    <xdr:to>
      <xdr:col>1</xdr:col>
      <xdr:colOff>1012571</xdr:colOff>
      <xdr:row>30</xdr:row>
      <xdr:rowOff>708706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1AA8C856-FCED-4E9A-9961-C04202F5F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10502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31</xdr:row>
      <xdr:rowOff>57150</xdr:rowOff>
    </xdr:from>
    <xdr:to>
      <xdr:col>1</xdr:col>
      <xdr:colOff>1012571</xdr:colOff>
      <xdr:row>31</xdr:row>
      <xdr:rowOff>708706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84DB2445-D476-4EA3-A355-9595120B3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17868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32</xdr:row>
      <xdr:rowOff>50800</xdr:rowOff>
    </xdr:from>
    <xdr:to>
      <xdr:col>1</xdr:col>
      <xdr:colOff>1012571</xdr:colOff>
      <xdr:row>32</xdr:row>
      <xdr:rowOff>685846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D1FD4E19-ABE8-4990-90B0-C0CBD51A3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2517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33</xdr:row>
      <xdr:rowOff>50800</xdr:rowOff>
    </xdr:from>
    <xdr:to>
      <xdr:col>1</xdr:col>
      <xdr:colOff>1013206</xdr:colOff>
      <xdr:row>33</xdr:row>
      <xdr:rowOff>685846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6EF6CDB3-5F93-4382-B2F7-C3BC84FB4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32537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34</xdr:row>
      <xdr:rowOff>47625</xdr:rowOff>
    </xdr:from>
    <xdr:to>
      <xdr:col>1</xdr:col>
      <xdr:colOff>1013841</xdr:colOff>
      <xdr:row>34</xdr:row>
      <xdr:rowOff>685846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89A371E3-3AB2-4E07-A784-8FF3B9ECD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239871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35</xdr:row>
      <xdr:rowOff>47625</xdr:rowOff>
    </xdr:from>
    <xdr:to>
      <xdr:col>1</xdr:col>
      <xdr:colOff>1012571</xdr:colOff>
      <xdr:row>35</xdr:row>
      <xdr:rowOff>682671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D7D3422C-9431-4D40-BA74-5CE84B820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24723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36</xdr:row>
      <xdr:rowOff>50800</xdr:rowOff>
    </xdr:from>
    <xdr:to>
      <xdr:col>1</xdr:col>
      <xdr:colOff>1013206</xdr:colOff>
      <xdr:row>36</xdr:row>
      <xdr:rowOff>685846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495A20AF-FC25-490A-8B8B-B5D7BEE5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5463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37</xdr:row>
      <xdr:rowOff>47625</xdr:rowOff>
    </xdr:from>
    <xdr:to>
      <xdr:col>1</xdr:col>
      <xdr:colOff>1013841</xdr:colOff>
      <xdr:row>37</xdr:row>
      <xdr:rowOff>682671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88BD684A-BB89-4FAC-827D-0DA0906E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60794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38</xdr:row>
      <xdr:rowOff>57150</xdr:rowOff>
    </xdr:from>
    <xdr:to>
      <xdr:col>1</xdr:col>
      <xdr:colOff>1013206</xdr:colOff>
      <xdr:row>38</xdr:row>
      <xdr:rowOff>708706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F01520D7-0EBA-4068-A606-FE312BB57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69430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39</xdr:row>
      <xdr:rowOff>50800</xdr:rowOff>
    </xdr:from>
    <xdr:to>
      <xdr:col>1</xdr:col>
      <xdr:colOff>1013206</xdr:colOff>
      <xdr:row>39</xdr:row>
      <xdr:rowOff>684788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98FDE44C-D450-4535-B111-58E036346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7673300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40</xdr:row>
      <xdr:rowOff>53975</xdr:rowOff>
    </xdr:from>
    <xdr:to>
      <xdr:col>1</xdr:col>
      <xdr:colOff>1013206</xdr:colOff>
      <xdr:row>40</xdr:row>
      <xdr:rowOff>687963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3B9C43A-F4ED-4259-996F-568022BE2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2841307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41</xdr:row>
      <xdr:rowOff>53975</xdr:rowOff>
    </xdr:from>
    <xdr:to>
      <xdr:col>1</xdr:col>
      <xdr:colOff>1013841</xdr:colOff>
      <xdr:row>41</xdr:row>
      <xdr:rowOff>706801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2428425-F9F2-4595-BA66-96ACD1D22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2914967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42</xdr:row>
      <xdr:rowOff>47625</xdr:rowOff>
    </xdr:from>
    <xdr:to>
      <xdr:col>1</xdr:col>
      <xdr:colOff>1013841</xdr:colOff>
      <xdr:row>42</xdr:row>
      <xdr:rowOff>682671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8CB6A9C9-549F-420B-A992-1C24FF06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298799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43</xdr:row>
      <xdr:rowOff>47625</xdr:rowOff>
    </xdr:from>
    <xdr:to>
      <xdr:col>1</xdr:col>
      <xdr:colOff>1013206</xdr:colOff>
      <xdr:row>43</xdr:row>
      <xdr:rowOff>671453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761E18E-27E2-4A60-A521-64348945F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061652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44</xdr:row>
      <xdr:rowOff>47625</xdr:rowOff>
    </xdr:from>
    <xdr:to>
      <xdr:col>1</xdr:col>
      <xdr:colOff>1013206</xdr:colOff>
      <xdr:row>44</xdr:row>
      <xdr:rowOff>682671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CB2FBB91-FE4F-43EB-8788-CEFA06F52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13531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45</xdr:row>
      <xdr:rowOff>47625</xdr:rowOff>
    </xdr:from>
    <xdr:to>
      <xdr:col>1</xdr:col>
      <xdr:colOff>1013206</xdr:colOff>
      <xdr:row>45</xdr:row>
      <xdr:rowOff>682671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884362CD-2528-419C-9CF8-D4F0D7025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2089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46</xdr:row>
      <xdr:rowOff>47625</xdr:rowOff>
    </xdr:from>
    <xdr:to>
      <xdr:col>1</xdr:col>
      <xdr:colOff>1012571</xdr:colOff>
      <xdr:row>46</xdr:row>
      <xdr:rowOff>682671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18051A29-D900-4368-A92B-9365825D8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32826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50800</xdr:rowOff>
    </xdr:from>
    <xdr:to>
      <xdr:col>1</xdr:col>
      <xdr:colOff>1013841</xdr:colOff>
      <xdr:row>47</xdr:row>
      <xdr:rowOff>685846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49D832CC-909D-4A41-8E16-D0D7D194C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33566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48</xdr:row>
      <xdr:rowOff>47625</xdr:rowOff>
    </xdr:from>
    <xdr:to>
      <xdr:col>1</xdr:col>
      <xdr:colOff>1013206</xdr:colOff>
      <xdr:row>48</xdr:row>
      <xdr:rowOff>682671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7196528-4E27-4C64-8D8C-43617CD66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42995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49</xdr:row>
      <xdr:rowOff>47625</xdr:rowOff>
    </xdr:from>
    <xdr:to>
      <xdr:col>1</xdr:col>
      <xdr:colOff>1013206</xdr:colOff>
      <xdr:row>49</xdr:row>
      <xdr:rowOff>671453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BA4C877D-1F52-443E-85CD-815E7FD11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5036125"/>
          <a:ext cx="950976" cy="633988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50</xdr:row>
      <xdr:rowOff>50800</xdr:rowOff>
    </xdr:from>
    <xdr:to>
      <xdr:col>1</xdr:col>
      <xdr:colOff>1013206</xdr:colOff>
      <xdr:row>50</xdr:row>
      <xdr:rowOff>685846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27AB776E-251F-42FD-A781-5E15CD85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57759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51</xdr:row>
      <xdr:rowOff>47625</xdr:rowOff>
    </xdr:from>
    <xdr:to>
      <xdr:col>1</xdr:col>
      <xdr:colOff>1013206</xdr:colOff>
      <xdr:row>51</xdr:row>
      <xdr:rowOff>682671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6F7B4EEF-1834-472A-B72F-679129496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6509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52</xdr:row>
      <xdr:rowOff>47625</xdr:rowOff>
    </xdr:from>
    <xdr:to>
      <xdr:col>1</xdr:col>
      <xdr:colOff>1013841</xdr:colOff>
      <xdr:row>52</xdr:row>
      <xdr:rowOff>682671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729EB31-BBB6-450A-9F3D-C11BA9E57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372459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53</xdr:row>
      <xdr:rowOff>47625</xdr:rowOff>
    </xdr:from>
    <xdr:to>
      <xdr:col>1</xdr:col>
      <xdr:colOff>1013206</xdr:colOff>
      <xdr:row>53</xdr:row>
      <xdr:rowOff>682671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BA193196-9256-483B-815B-1C6F88656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79825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54</xdr:row>
      <xdr:rowOff>50800</xdr:rowOff>
    </xdr:from>
    <xdr:to>
      <xdr:col>1</xdr:col>
      <xdr:colOff>1013206</xdr:colOff>
      <xdr:row>54</xdr:row>
      <xdr:rowOff>685846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62BDBFE-EDEF-4ACF-89A0-A13BB416F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8722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55</xdr:row>
      <xdr:rowOff>47625</xdr:rowOff>
    </xdr:from>
    <xdr:to>
      <xdr:col>1</xdr:col>
      <xdr:colOff>1013206</xdr:colOff>
      <xdr:row>55</xdr:row>
      <xdr:rowOff>682671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C2970D44-7E34-4A3B-B726-533F537DA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9455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56</xdr:row>
      <xdr:rowOff>50800</xdr:rowOff>
    </xdr:from>
    <xdr:to>
      <xdr:col>1</xdr:col>
      <xdr:colOff>1012571</xdr:colOff>
      <xdr:row>56</xdr:row>
      <xdr:rowOff>685846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72F852CF-00CC-4C6E-90CB-972A2D641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0195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57</xdr:row>
      <xdr:rowOff>50800</xdr:rowOff>
    </xdr:from>
    <xdr:to>
      <xdr:col>1</xdr:col>
      <xdr:colOff>1013841</xdr:colOff>
      <xdr:row>57</xdr:row>
      <xdr:rowOff>685846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7EBB118-F9DF-48EB-9F67-338CE2195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40932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58</xdr:row>
      <xdr:rowOff>50800</xdr:rowOff>
    </xdr:from>
    <xdr:to>
      <xdr:col>1</xdr:col>
      <xdr:colOff>1013206</xdr:colOff>
      <xdr:row>58</xdr:row>
      <xdr:rowOff>685846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ADAF5B87-0847-4C05-A4E3-F6B004393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16687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59</xdr:row>
      <xdr:rowOff>53975</xdr:rowOff>
    </xdr:from>
    <xdr:to>
      <xdr:col>1</xdr:col>
      <xdr:colOff>1012571</xdr:colOff>
      <xdr:row>59</xdr:row>
      <xdr:rowOff>684809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B15F6B5D-5F1B-4647-A520-7795AAB4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2408475"/>
          <a:ext cx="950976" cy="630834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60</xdr:row>
      <xdr:rowOff>47625</xdr:rowOff>
    </xdr:from>
    <xdr:to>
      <xdr:col>1</xdr:col>
      <xdr:colOff>1013206</xdr:colOff>
      <xdr:row>60</xdr:row>
      <xdr:rowOff>685846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C312C87-0FE1-424D-B2CC-02010BCEE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31387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61</xdr:row>
      <xdr:rowOff>50800</xdr:rowOff>
    </xdr:from>
    <xdr:to>
      <xdr:col>1</xdr:col>
      <xdr:colOff>1012571</xdr:colOff>
      <xdr:row>61</xdr:row>
      <xdr:rowOff>685846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B7FB966-A694-4956-A8EF-E96C2EF14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38785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62</xdr:row>
      <xdr:rowOff>47625</xdr:rowOff>
    </xdr:from>
    <xdr:to>
      <xdr:col>1</xdr:col>
      <xdr:colOff>1013841</xdr:colOff>
      <xdr:row>62</xdr:row>
      <xdr:rowOff>682671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20A2749A-7051-4E42-833C-6F4603994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441507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63</xdr:row>
      <xdr:rowOff>47625</xdr:rowOff>
    </xdr:from>
    <xdr:to>
      <xdr:col>1</xdr:col>
      <xdr:colOff>1013206</xdr:colOff>
      <xdr:row>63</xdr:row>
      <xdr:rowOff>685846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7F1C4DBB-D3FE-4958-9876-B78B9DDF9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53485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64</xdr:row>
      <xdr:rowOff>50800</xdr:rowOff>
    </xdr:from>
    <xdr:to>
      <xdr:col>1</xdr:col>
      <xdr:colOff>1013841</xdr:colOff>
      <xdr:row>64</xdr:row>
      <xdr:rowOff>685846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D26D97BB-4667-42B6-89C7-6A5406390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46088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65</xdr:row>
      <xdr:rowOff>50800</xdr:rowOff>
    </xdr:from>
    <xdr:to>
      <xdr:col>1</xdr:col>
      <xdr:colOff>1013206</xdr:colOff>
      <xdr:row>65</xdr:row>
      <xdr:rowOff>706801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98C71E71-89A3-4940-8232-B34384511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68249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66</xdr:row>
      <xdr:rowOff>50800</xdr:rowOff>
    </xdr:from>
    <xdr:to>
      <xdr:col>1</xdr:col>
      <xdr:colOff>1012571</xdr:colOff>
      <xdr:row>66</xdr:row>
      <xdr:rowOff>687959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7FDB6784-607F-4CEA-8FC5-5F2492551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7561500"/>
          <a:ext cx="950976" cy="63715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71</xdr:row>
      <xdr:rowOff>50800</xdr:rowOff>
    </xdr:from>
    <xdr:to>
      <xdr:col>1</xdr:col>
      <xdr:colOff>1013841</xdr:colOff>
      <xdr:row>71</xdr:row>
      <xdr:rowOff>706801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43D03B1-55D0-4406-8A71-74CFFA92B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490347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72</xdr:row>
      <xdr:rowOff>50800</xdr:rowOff>
    </xdr:from>
    <xdr:to>
      <xdr:col>1</xdr:col>
      <xdr:colOff>1012571</xdr:colOff>
      <xdr:row>72</xdr:row>
      <xdr:rowOff>685846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4E1468B1-567D-48E0-848E-D7B0B47DB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49771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73</xdr:row>
      <xdr:rowOff>47625</xdr:rowOff>
    </xdr:from>
    <xdr:to>
      <xdr:col>1</xdr:col>
      <xdr:colOff>1012571</xdr:colOff>
      <xdr:row>73</xdr:row>
      <xdr:rowOff>682671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90152DCA-CBE9-473E-8CF7-2E9F246AC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05047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74</xdr:row>
      <xdr:rowOff>47625</xdr:rowOff>
    </xdr:from>
    <xdr:to>
      <xdr:col>1</xdr:col>
      <xdr:colOff>1013841</xdr:colOff>
      <xdr:row>74</xdr:row>
      <xdr:rowOff>682671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9AFAC02E-665D-45E6-9108-D63013E01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1241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75</xdr:row>
      <xdr:rowOff>50800</xdr:rowOff>
    </xdr:from>
    <xdr:to>
      <xdr:col>1</xdr:col>
      <xdr:colOff>1013841</xdr:colOff>
      <xdr:row>75</xdr:row>
      <xdr:rowOff>685846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54021BB4-CF7F-4AAA-B9BD-7961D49CE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19811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76</xdr:row>
      <xdr:rowOff>50800</xdr:rowOff>
    </xdr:from>
    <xdr:to>
      <xdr:col>1</xdr:col>
      <xdr:colOff>1013841</xdr:colOff>
      <xdr:row>76</xdr:row>
      <xdr:rowOff>685846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DFE94DA5-5B65-42F4-873D-2F5B605C2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27177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77</xdr:row>
      <xdr:rowOff>50800</xdr:rowOff>
    </xdr:from>
    <xdr:to>
      <xdr:col>1</xdr:col>
      <xdr:colOff>1012571</xdr:colOff>
      <xdr:row>77</xdr:row>
      <xdr:rowOff>685846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B6F64941-38FF-47F3-8DF2-25A5F735C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34543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78</xdr:row>
      <xdr:rowOff>47625</xdr:rowOff>
    </xdr:from>
    <xdr:to>
      <xdr:col>1</xdr:col>
      <xdr:colOff>1012571</xdr:colOff>
      <xdr:row>78</xdr:row>
      <xdr:rowOff>685846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16C19C9C-6890-46E7-A0DF-33EF91530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4187725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79</xdr:row>
      <xdr:rowOff>47625</xdr:rowOff>
    </xdr:from>
    <xdr:to>
      <xdr:col>1</xdr:col>
      <xdr:colOff>1012571</xdr:colOff>
      <xdr:row>79</xdr:row>
      <xdr:rowOff>682671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BA675C01-A722-4282-AA3B-374534E5B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492432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80</xdr:row>
      <xdr:rowOff>53975</xdr:rowOff>
    </xdr:from>
    <xdr:to>
      <xdr:col>1</xdr:col>
      <xdr:colOff>1012571</xdr:colOff>
      <xdr:row>80</xdr:row>
      <xdr:rowOff>706801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3307F595-D888-4FCC-8C42-65B04646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5667275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81</xdr:row>
      <xdr:rowOff>57150</xdr:rowOff>
    </xdr:from>
    <xdr:to>
      <xdr:col>1</xdr:col>
      <xdr:colOff>1013206</xdr:colOff>
      <xdr:row>81</xdr:row>
      <xdr:rowOff>708706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FF20EBB2-7BC2-4547-AA6E-4D4009181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640705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82</xdr:row>
      <xdr:rowOff>50800</xdr:rowOff>
    </xdr:from>
    <xdr:to>
      <xdr:col>1</xdr:col>
      <xdr:colOff>1013841</xdr:colOff>
      <xdr:row>82</xdr:row>
      <xdr:rowOff>706801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D9D41D31-3075-4C90-8A46-243F2ACD2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57137300"/>
          <a:ext cx="950976" cy="638221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</xdr:colOff>
      <xdr:row>83</xdr:row>
      <xdr:rowOff>50800</xdr:rowOff>
    </xdr:from>
    <xdr:to>
      <xdr:col>1</xdr:col>
      <xdr:colOff>1012571</xdr:colOff>
      <xdr:row>83</xdr:row>
      <xdr:rowOff>685846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686CECC8-F482-4544-9803-EF1B893A3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57873900"/>
          <a:ext cx="950976" cy="63504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84</xdr:row>
      <xdr:rowOff>47625</xdr:rowOff>
    </xdr:from>
    <xdr:to>
      <xdr:col>1</xdr:col>
      <xdr:colOff>1010666</xdr:colOff>
      <xdr:row>84</xdr:row>
      <xdr:rowOff>684784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CBC148C-24C5-4F87-B34B-95A4E0725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58340625"/>
          <a:ext cx="950976" cy="637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BD103-57DD-4D0A-A1DB-9A63C837AC27}">
  <dimension ref="A1:AG21"/>
  <sheetViews>
    <sheetView showGridLines="0" showRowColHeaders="0" tabSelected="1" topLeftCell="A3" zoomScale="60" zoomScaleNormal="60" workbookViewId="0">
      <selection activeCell="N5" sqref="N5"/>
    </sheetView>
  </sheetViews>
  <sheetFormatPr defaultRowHeight="14.4" x14ac:dyDescent="0.3"/>
  <cols>
    <col min="2" max="2" width="5" customWidth="1"/>
    <col min="3" max="3" width="15.5546875" customWidth="1"/>
    <col min="4" max="4" width="29.5546875" customWidth="1"/>
    <col min="5" max="5" width="5" customWidth="1"/>
    <col min="6" max="6" width="15.5546875" customWidth="1"/>
    <col min="7" max="7" width="26.21875" customWidth="1"/>
    <col min="8" max="9" width="2.77734375" customWidth="1"/>
    <col min="11" max="11" width="2.77734375" customWidth="1"/>
    <col min="12" max="12" width="2.88671875" customWidth="1"/>
    <col min="14" max="14" width="11.88671875" bestFit="1" customWidth="1"/>
    <col min="15" max="15" width="2.77734375" customWidth="1"/>
    <col min="16" max="16" width="2.88671875" customWidth="1"/>
    <col min="18" max="19" width="2.77734375" customWidth="1"/>
    <col min="21" max="21" width="5" customWidth="1"/>
    <col min="22" max="22" width="15.6640625" customWidth="1"/>
    <col min="23" max="23" width="26.21875" customWidth="1"/>
    <col min="24" max="24" width="5" customWidth="1"/>
    <col min="25" max="25" width="15.6640625" customWidth="1"/>
    <col min="26" max="26" width="29.6640625" customWidth="1"/>
    <col min="30" max="30" width="8.77734375" customWidth="1"/>
    <col min="31" max="31" width="29.6640625" customWidth="1"/>
    <col min="32" max="32" width="15.6640625" customWidth="1"/>
  </cols>
  <sheetData>
    <row r="1" spans="1:33" ht="15" thickBot="1" x14ac:dyDescent="0.3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2"/>
    </row>
    <row r="2" spans="1:33" ht="58.5" customHeight="1" thickBot="1" x14ac:dyDescent="0.3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21"/>
      <c r="AE2" s="30" t="s">
        <v>88</v>
      </c>
      <c r="AF2" s="31"/>
      <c r="AG2" s="14"/>
    </row>
    <row r="3" spans="1:33" ht="58.5" customHeight="1" thickBot="1" x14ac:dyDescent="0.3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3"/>
      <c r="AD3" s="13"/>
      <c r="AE3" s="23" t="str">
        <f>final_rankings_by_season!U3</f>
        <v>Alabama</v>
      </c>
      <c r="AF3" s="24"/>
      <c r="AG3" s="14"/>
    </row>
    <row r="4" spans="1:33" ht="58.5" customHeight="1" thickBot="1" x14ac:dyDescent="0.35">
      <c r="A4" s="6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7" t="s">
        <v>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/>
      <c r="AC4" s="13"/>
      <c r="AD4" s="13"/>
      <c r="AE4" s="23" t="str">
        <f>final_rankings_by_season!U4</f>
        <v>Clemson</v>
      </c>
      <c r="AF4" s="24"/>
      <c r="AG4" s="14"/>
    </row>
    <row r="5" spans="1:33" ht="58.05" customHeight="1" thickBot="1" x14ac:dyDescent="0.35">
      <c r="A5" s="6"/>
      <c r="B5" s="2"/>
      <c r="C5" s="2"/>
      <c r="D5" s="2"/>
      <c r="E5" s="7">
        <v>1</v>
      </c>
      <c r="F5" s="1"/>
      <c r="G5" s="7" t="str">
        <f>final_rankings_by_season!U14</f>
        <v>Alabama</v>
      </c>
      <c r="H5" s="2"/>
      <c r="I5" s="2"/>
      <c r="J5" s="2"/>
      <c r="K5" s="2"/>
      <c r="L5" s="2"/>
      <c r="M5" s="2"/>
      <c r="N5" s="32">
        <v>2020</v>
      </c>
      <c r="O5" s="2"/>
      <c r="P5" s="2"/>
      <c r="Q5" s="2"/>
      <c r="R5" s="2"/>
      <c r="S5" s="2"/>
      <c r="T5" s="2"/>
      <c r="U5" s="7">
        <v>2</v>
      </c>
      <c r="V5" s="1"/>
      <c r="W5" s="7" t="str">
        <f>final_rankings_by_season!U15</f>
        <v>Clemson</v>
      </c>
      <c r="X5" s="2"/>
      <c r="Y5" s="2"/>
      <c r="Z5" s="2"/>
      <c r="AA5" s="2"/>
      <c r="AB5" s="3"/>
      <c r="AC5" s="13"/>
      <c r="AD5" s="13"/>
      <c r="AE5" s="23" t="str">
        <f>final_rankings_by_season!U5</f>
        <v>Ohio State</v>
      </c>
      <c r="AF5" s="24"/>
      <c r="AG5" s="14"/>
    </row>
    <row r="6" spans="1:33" ht="58.05" customHeight="1" thickBot="1" x14ac:dyDescent="0.35">
      <c r="A6" s="6"/>
      <c r="B6" s="7">
        <v>8</v>
      </c>
      <c r="C6" s="1"/>
      <c r="D6" s="7" t="str">
        <f>final_rankings_by_season!U21</f>
        <v>Cincinnati</v>
      </c>
      <c r="E6" s="2"/>
      <c r="F6" s="2"/>
      <c r="G6" s="2"/>
      <c r="H6" s="5"/>
      <c r="I6" s="1"/>
      <c r="J6" s="1"/>
      <c r="K6" s="2"/>
      <c r="L6" s="2"/>
      <c r="M6" s="2"/>
      <c r="O6" s="2"/>
      <c r="P6" s="2"/>
      <c r="Q6" s="2"/>
      <c r="R6" s="1"/>
      <c r="S6" s="1"/>
      <c r="T6" s="1"/>
      <c r="U6" s="6"/>
      <c r="V6" s="2"/>
      <c r="W6" s="2"/>
      <c r="X6" s="7">
        <v>6</v>
      </c>
      <c r="Y6" s="1"/>
      <c r="Z6" s="7" t="str">
        <f>final_rankings_by_season!U19</f>
        <v>Texas A&amp;M</v>
      </c>
      <c r="AA6" s="2"/>
      <c r="AB6" s="3"/>
      <c r="AC6" s="13"/>
      <c r="AD6" s="13"/>
      <c r="AE6" s="23" t="str">
        <f>final_rankings_by_season!U6</f>
        <v>Oklahoma</v>
      </c>
      <c r="AF6" s="24"/>
      <c r="AG6" s="14"/>
    </row>
    <row r="7" spans="1:33" ht="58.05" customHeight="1" thickBot="1" x14ac:dyDescent="0.35">
      <c r="A7" s="6"/>
      <c r="B7" s="2"/>
      <c r="C7" s="28" t="str">
        <f>final_rankings_by_season!W21</f>
        <v>Game Played at American (American, Nippert Stadium)</v>
      </c>
      <c r="D7" s="29"/>
      <c r="E7" s="5"/>
      <c r="F7" s="1"/>
      <c r="G7" s="1"/>
      <c r="H7" s="6"/>
      <c r="I7" s="2"/>
      <c r="J7" s="2"/>
      <c r="K7" s="6"/>
      <c r="L7" s="2"/>
      <c r="M7" s="2"/>
      <c r="N7" s="2"/>
      <c r="O7" s="2"/>
      <c r="P7" s="2"/>
      <c r="Q7" s="2"/>
      <c r="R7" s="6"/>
      <c r="S7" s="2"/>
      <c r="T7" s="2"/>
      <c r="U7" s="5"/>
      <c r="V7" s="1"/>
      <c r="W7" s="1"/>
      <c r="X7" s="6"/>
      <c r="Y7" s="28" t="str">
        <f>final_rankings_by_season!W19</f>
        <v>Game Played at SEC (SEC, Kyle Field)</v>
      </c>
      <c r="Z7" s="28"/>
      <c r="AA7" s="2"/>
      <c r="AB7" s="3"/>
      <c r="AC7" s="13"/>
      <c r="AD7" s="13"/>
      <c r="AE7" s="23" t="str">
        <f>final_rankings_by_season!U7</f>
        <v>Cincinnati</v>
      </c>
      <c r="AF7" s="24"/>
      <c r="AG7" s="14"/>
    </row>
    <row r="8" spans="1:33" ht="58.05" customHeight="1" thickBot="1" x14ac:dyDescent="0.35">
      <c r="A8" s="6"/>
      <c r="B8" s="7">
        <v>9</v>
      </c>
      <c r="C8" s="1"/>
      <c r="D8" s="9" t="str">
        <f>final_rankings_by_season!U22</f>
        <v>Georgia</v>
      </c>
      <c r="E8" s="2"/>
      <c r="F8" s="2"/>
      <c r="G8" s="2"/>
      <c r="H8" s="2"/>
      <c r="I8" s="2"/>
      <c r="J8" s="2"/>
      <c r="K8" s="5"/>
      <c r="L8" s="1"/>
      <c r="M8" s="1"/>
      <c r="N8" s="2"/>
      <c r="O8" s="2"/>
      <c r="P8" s="2"/>
      <c r="Q8" s="2"/>
      <c r="R8" s="6"/>
      <c r="S8" s="2"/>
      <c r="T8" s="2"/>
      <c r="U8" s="2"/>
      <c r="V8" s="2"/>
      <c r="W8" s="2"/>
      <c r="X8" s="8">
        <v>11</v>
      </c>
      <c r="Y8" s="1"/>
      <c r="Z8" s="7" t="str">
        <f>final_rankings_by_season!U24</f>
        <v>Indiana</v>
      </c>
      <c r="AA8" s="2"/>
      <c r="AB8" s="3"/>
      <c r="AC8" s="13"/>
      <c r="AD8" s="13"/>
      <c r="AE8" s="25" t="str">
        <f>final_rankings_by_season!U8</f>
        <v>Coastal Carolina</v>
      </c>
      <c r="AF8" s="26"/>
      <c r="AG8" s="14"/>
    </row>
    <row r="9" spans="1:33" ht="58.05" customHeight="1" thickBot="1" x14ac:dyDescent="0.35">
      <c r="A9" s="6"/>
      <c r="B9" s="2"/>
      <c r="C9" s="2"/>
      <c r="D9" s="2"/>
      <c r="E9" s="2"/>
      <c r="F9" s="2"/>
      <c r="G9" s="2"/>
      <c r="H9" s="2"/>
      <c r="I9" s="2"/>
      <c r="J9" s="2"/>
      <c r="K9" s="6"/>
      <c r="L9" s="2"/>
      <c r="M9" s="2"/>
      <c r="N9" s="2"/>
      <c r="O9" s="2"/>
      <c r="P9" s="2"/>
      <c r="Q9" s="3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13"/>
      <c r="AD9" s="13"/>
      <c r="AE9" s="13"/>
      <c r="AF9" s="13"/>
      <c r="AG9" s="14"/>
    </row>
    <row r="10" spans="1:33" ht="58.05" customHeight="1" thickBot="1" x14ac:dyDescent="0.35">
      <c r="A10" s="6"/>
      <c r="B10" s="7">
        <v>5</v>
      </c>
      <c r="C10" s="1"/>
      <c r="D10" s="7" t="str">
        <f>final_rankings_by_season!U18</f>
        <v>Notre Dame</v>
      </c>
      <c r="E10" s="2"/>
      <c r="F10" s="2"/>
      <c r="G10" s="2"/>
      <c r="H10" s="2"/>
      <c r="I10" s="2"/>
      <c r="J10" s="2"/>
      <c r="K10" s="6"/>
      <c r="L10" s="2"/>
      <c r="M10" s="2"/>
      <c r="N10" s="2"/>
      <c r="O10" s="1"/>
      <c r="P10" s="1"/>
      <c r="Q10" s="4"/>
      <c r="R10" s="6"/>
      <c r="S10" s="2"/>
      <c r="T10" s="2"/>
      <c r="U10" s="2"/>
      <c r="V10" s="2"/>
      <c r="W10" s="2"/>
      <c r="X10" s="7">
        <v>7</v>
      </c>
      <c r="Y10" s="1"/>
      <c r="Z10" s="7" t="str">
        <f>final_rankings_by_season!U20</f>
        <v>Florida</v>
      </c>
      <c r="AA10" s="2"/>
      <c r="AB10" s="3"/>
      <c r="AC10" s="13"/>
      <c r="AD10" s="21"/>
      <c r="AE10" s="30" t="s">
        <v>181</v>
      </c>
      <c r="AF10" s="31"/>
      <c r="AG10" s="14"/>
    </row>
    <row r="11" spans="1:33" ht="58.05" customHeight="1" thickBot="1" x14ac:dyDescent="0.35">
      <c r="A11" s="6"/>
      <c r="B11" s="2"/>
      <c r="C11" s="28" t="str">
        <f>final_rankings_by_season!W18</f>
        <v>Game Played at ACC (FBS Indep., Notre Dame Stadium)</v>
      </c>
      <c r="D11" s="29"/>
      <c r="E11" s="5"/>
      <c r="F11" s="1"/>
      <c r="G11" s="1"/>
      <c r="H11" s="2"/>
      <c r="I11" s="2"/>
      <c r="J11" s="2"/>
      <c r="K11" s="6"/>
      <c r="L11" s="2"/>
      <c r="M11" s="2"/>
      <c r="N11" s="2"/>
      <c r="O11" s="2"/>
      <c r="P11" s="2"/>
      <c r="Q11" s="2"/>
      <c r="R11" s="6"/>
      <c r="S11" s="2"/>
      <c r="T11" s="2"/>
      <c r="U11" s="1"/>
      <c r="V11" s="1"/>
      <c r="W11" s="1"/>
      <c r="X11" s="6"/>
      <c r="Y11" s="28" t="str">
        <f>final_rankings_by_season!W20</f>
        <v>Game Played at SEC (SEC, Ben Hill Griffin Stadium)</v>
      </c>
      <c r="Z11" s="28"/>
      <c r="AA11" s="2"/>
      <c r="AB11" s="3"/>
      <c r="AC11" s="13"/>
      <c r="AD11" s="13"/>
      <c r="AE11" s="23" t="str">
        <f>final_rankings_by_season!Z3</f>
        <v>Notre Dame</v>
      </c>
      <c r="AF11" s="24"/>
      <c r="AG11" s="14"/>
    </row>
    <row r="12" spans="1:33" ht="58.05" customHeight="1" thickBot="1" x14ac:dyDescent="0.35">
      <c r="A12" s="6"/>
      <c r="B12" s="7">
        <v>12</v>
      </c>
      <c r="C12" s="1"/>
      <c r="D12" s="7" t="str">
        <f>final_rankings_by_season!U25</f>
        <v>Coastal Carolina</v>
      </c>
      <c r="E12" s="6"/>
      <c r="F12" s="2"/>
      <c r="G12" s="2"/>
      <c r="H12" s="5"/>
      <c r="I12" s="1"/>
      <c r="J12" s="1"/>
      <c r="K12" s="6"/>
      <c r="L12" s="2"/>
      <c r="M12" s="2"/>
      <c r="N12" s="2"/>
      <c r="O12" s="2"/>
      <c r="P12" s="2"/>
      <c r="Q12" s="2"/>
      <c r="R12" s="5"/>
      <c r="S12" s="1"/>
      <c r="T12" s="1"/>
      <c r="U12" s="6"/>
      <c r="V12" s="2"/>
      <c r="W12" s="2"/>
      <c r="X12" s="8">
        <v>10</v>
      </c>
      <c r="Y12" s="1"/>
      <c r="Z12" s="7" t="str">
        <f>final_rankings_by_season!U23</f>
        <v>Iowa State</v>
      </c>
      <c r="AA12" s="2"/>
      <c r="AB12" s="3"/>
      <c r="AC12" s="13"/>
      <c r="AD12" s="13"/>
      <c r="AE12" s="23" t="str">
        <f>final_rankings_by_season!Z4</f>
        <v>Texas A&amp;M</v>
      </c>
      <c r="AF12" s="24"/>
      <c r="AG12" s="14"/>
    </row>
    <row r="13" spans="1:33" ht="58.05" customHeight="1" thickBot="1" x14ac:dyDescent="0.35">
      <c r="A13" s="6"/>
      <c r="B13" s="2"/>
      <c r="C13" s="2"/>
      <c r="D13" s="2"/>
      <c r="E13" s="7">
        <v>4</v>
      </c>
      <c r="F13" s="1"/>
      <c r="G13" s="7" t="str">
        <f>final_rankings_by_season!U17</f>
        <v>Oklahoma</v>
      </c>
      <c r="H13" s="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8">
        <v>3</v>
      </c>
      <c r="V13" s="1"/>
      <c r="W13" s="7" t="str">
        <f>final_rankings_by_season!U16</f>
        <v>Ohio State</v>
      </c>
      <c r="X13" s="2"/>
      <c r="Y13" s="2"/>
      <c r="Z13" s="2"/>
      <c r="AA13" s="2"/>
      <c r="AB13" s="3"/>
      <c r="AC13" s="13"/>
      <c r="AD13" s="13"/>
      <c r="AE13" s="23" t="str">
        <f>final_rankings_by_season!Z5</f>
        <v>Florida</v>
      </c>
      <c r="AF13" s="24"/>
      <c r="AG13" s="14"/>
    </row>
    <row r="14" spans="1:33" ht="58.5" customHeight="1" x14ac:dyDescent="0.3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13"/>
      <c r="AD14" s="13"/>
      <c r="AE14" s="23" t="str">
        <f>final_rankings_by_season!Z6</f>
        <v>Georgia</v>
      </c>
      <c r="AF14" s="24"/>
      <c r="AG14" s="14"/>
    </row>
    <row r="15" spans="1:33" ht="58.5" customHeight="1" thickBot="1" x14ac:dyDescent="0.35">
      <c r="A15" s="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4"/>
      <c r="AC15" s="13"/>
      <c r="AD15" s="13"/>
      <c r="AE15" s="23" t="str">
        <f>final_rankings_by_season!Z7</f>
        <v>Iowa State</v>
      </c>
      <c r="AF15" s="24"/>
      <c r="AG15" s="14"/>
    </row>
    <row r="16" spans="1:33" ht="58.5" customHeight="1" thickBot="1" x14ac:dyDescent="0.3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25" t="str">
        <f>final_rankings_by_season!Z8</f>
        <v>Indiana</v>
      </c>
      <c r="AF16" s="26"/>
      <c r="AG16" s="14"/>
    </row>
    <row r="17" spans="1:33" ht="15" customHeight="1" thickBot="1" x14ac:dyDescent="0.35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5"/>
    </row>
    <row r="18" spans="1:33" ht="58.5" customHeight="1" x14ac:dyDescent="0.3"/>
    <row r="19" spans="1:33" ht="58.5" customHeight="1" x14ac:dyDescent="0.3"/>
    <row r="20" spans="1:33" ht="58.5" customHeight="1" x14ac:dyDescent="0.3"/>
    <row r="21" spans="1:33" ht="58.5" customHeight="1" x14ac:dyDescent="0.3"/>
  </sheetData>
  <sheetProtection sheet="1" objects="1" scenarios="1"/>
  <mergeCells count="6">
    <mergeCell ref="C7:D7"/>
    <mergeCell ref="AE10:AF10"/>
    <mergeCell ref="AE2:AF2"/>
    <mergeCell ref="C11:D11"/>
    <mergeCell ref="Y7:Z7"/>
    <mergeCell ref="Y11:Z1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17AAC6-48F7-4A99-805B-10F361D9FEE6}">
          <x14:formula1>
            <xm:f>final_rankings_by_season!$P$2:$P$24</xm:f>
          </x14:formula1>
          <xm:sqref>N5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E057-9BD7-450B-8D08-6FBBAD7FD51C}">
  <dimension ref="A1:AF527"/>
  <sheetViews>
    <sheetView zoomScale="80" zoomScaleNormal="80" workbookViewId="0">
      <selection activeCell="J24" sqref="J24"/>
    </sheetView>
  </sheetViews>
  <sheetFormatPr defaultRowHeight="14.4" x14ac:dyDescent="0.3"/>
  <cols>
    <col min="1" max="1" width="17.109375" bestFit="1" customWidth="1"/>
    <col min="6" max="6" width="16.77734375" bestFit="1" customWidth="1"/>
    <col min="7" max="7" width="13.77734375" bestFit="1" customWidth="1"/>
    <col min="8" max="8" width="13.77734375" customWidth="1"/>
    <col min="9" max="9" width="21.21875" bestFit="1" customWidth="1"/>
    <col min="10" max="10" width="13.77734375" customWidth="1"/>
    <col min="11" max="11" width="19.33203125" bestFit="1" customWidth="1"/>
    <col min="12" max="14" width="19.33203125" customWidth="1"/>
    <col min="15" max="15" width="13.77734375" customWidth="1"/>
    <col min="20" max="20" width="11.109375" bestFit="1" customWidth="1"/>
    <col min="21" max="21" width="17.5546875" bestFit="1" customWidth="1"/>
    <col min="22" max="22" width="10.77734375" bestFit="1" customWidth="1"/>
    <col min="26" max="26" width="11.77734375" bestFit="1" customWidth="1"/>
    <col min="30" max="30" width="14.5546875" bestFit="1" customWidth="1"/>
  </cols>
  <sheetData>
    <row r="1" spans="1:32" x14ac:dyDescent="0.3">
      <c r="A1" t="s">
        <v>0</v>
      </c>
      <c r="B1" t="s">
        <v>1</v>
      </c>
      <c r="C1" t="s">
        <v>41</v>
      </c>
      <c r="D1" t="s">
        <v>2</v>
      </c>
      <c r="E1" t="s">
        <v>3</v>
      </c>
      <c r="F1" t="s">
        <v>4</v>
      </c>
      <c r="G1" t="s">
        <v>5</v>
      </c>
      <c r="H1" t="s">
        <v>93</v>
      </c>
      <c r="I1" t="s">
        <v>92</v>
      </c>
      <c r="J1" t="s">
        <v>90</v>
      </c>
      <c r="K1" t="s">
        <v>91</v>
      </c>
      <c r="L1" t="s">
        <v>94</v>
      </c>
      <c r="M1" t="s">
        <v>90</v>
      </c>
      <c r="N1" t="s">
        <v>95</v>
      </c>
      <c r="P1" t="s">
        <v>1</v>
      </c>
    </row>
    <row r="2" spans="1:32" x14ac:dyDescent="0.3">
      <c r="A2" t="s">
        <v>6</v>
      </c>
      <c r="B2">
        <v>2020</v>
      </c>
      <c r="C2">
        <v>1</v>
      </c>
      <c r="D2">
        <v>11</v>
      </c>
      <c r="E2">
        <v>0</v>
      </c>
      <c r="F2" t="s">
        <v>30</v>
      </c>
      <c r="G2" t="s">
        <v>32</v>
      </c>
      <c r="I2">
        <f t="shared" ref="I2:I65" si="0">IF(AND(B2=$R$2,F2="Y"),1,0)</f>
        <v>1</v>
      </c>
      <c r="J2">
        <f>I2</f>
        <v>1</v>
      </c>
      <c r="K2">
        <f>IF(I2&gt;0,J2,"")</f>
        <v>1</v>
      </c>
      <c r="L2">
        <f t="shared" ref="L2:L65" si="1">IF(AND(OR(F2="N",K2&gt;6),B2=$R$2),1,0)</f>
        <v>0</v>
      </c>
      <c r="M2">
        <f>L2</f>
        <v>0</v>
      </c>
      <c r="N2" t="str">
        <f>IF(L2&gt;0,M2,"")</f>
        <v/>
      </c>
      <c r="P2">
        <v>2020</v>
      </c>
      <c r="R2">
        <f>Bracket!N5</f>
        <v>2020</v>
      </c>
      <c r="U2" t="s">
        <v>88</v>
      </c>
      <c r="V2" t="s">
        <v>41</v>
      </c>
      <c r="W2" t="s">
        <v>5</v>
      </c>
      <c r="Z2" t="s">
        <v>89</v>
      </c>
      <c r="AA2" t="s">
        <v>41</v>
      </c>
      <c r="AB2" t="s">
        <v>5</v>
      </c>
      <c r="AD2" t="s">
        <v>96</v>
      </c>
      <c r="AE2" t="s">
        <v>41</v>
      </c>
      <c r="AF2" t="s">
        <v>5</v>
      </c>
    </row>
    <row r="3" spans="1:32" x14ac:dyDescent="0.3">
      <c r="A3" t="s">
        <v>7</v>
      </c>
      <c r="B3">
        <v>2020</v>
      </c>
      <c r="C3">
        <v>2</v>
      </c>
      <c r="D3">
        <v>10</v>
      </c>
      <c r="E3">
        <v>1</v>
      </c>
      <c r="F3" t="s">
        <v>30</v>
      </c>
      <c r="G3" t="s">
        <v>33</v>
      </c>
      <c r="I3">
        <f t="shared" si="0"/>
        <v>1</v>
      </c>
      <c r="J3">
        <f>J2+I3</f>
        <v>2</v>
      </c>
      <c r="K3">
        <f t="shared" ref="K3:K66" si="2">IF(I3&gt;0,J3,"")</f>
        <v>2</v>
      </c>
      <c r="L3">
        <f t="shared" si="1"/>
        <v>0</v>
      </c>
      <c r="M3">
        <f>M2+L3</f>
        <v>0</v>
      </c>
      <c r="N3" t="str">
        <f t="shared" ref="N3:N66" si="3">IF(L3&gt;0,M3,"")</f>
        <v/>
      </c>
      <c r="P3">
        <v>2019</v>
      </c>
      <c r="T3">
        <v>1</v>
      </c>
      <c r="U3" t="str">
        <f t="shared" ref="U3:U8" si="4">INDEX($A$1:$K$527,MATCH(T3,$K$1:$K$527,0),1)</f>
        <v>Alabama</v>
      </c>
      <c r="V3">
        <f t="shared" ref="V3:V8" si="5">INDEX($A$1:$K$527,MATCH(T3,$K$1:$K$527,0),3)</f>
        <v>1</v>
      </c>
      <c r="W3" t="str">
        <f t="shared" ref="W3:W8" si="6">INDEX($A$1:$K$527,MATCH(T3,$K$1:$K$527,0),7)</f>
        <v>SEC</v>
      </c>
      <c r="Y3">
        <v>1</v>
      </c>
      <c r="Z3" t="str">
        <f t="shared" ref="Z3:Z8" si="7">INDEX($A$2:$N$527,MATCH(Y3,$N$2:$N$527,0),1)</f>
        <v>Notre Dame</v>
      </c>
      <c r="AA3">
        <f t="shared" ref="AA3:AA8" si="8">INDEX($A$2:$N$527,MATCH(Y3,$N$2:$N$527,0),3)</f>
        <v>4</v>
      </c>
      <c r="AB3" t="str">
        <f t="shared" ref="AB3:AB8" si="9">INDEX($A$2:$N$527,MATCH(Y3,$N$2:$N$527,0),7)</f>
        <v>ACC</v>
      </c>
      <c r="AD3" t="str">
        <f t="shared" ref="AD3:AF4" si="10">U7</f>
        <v>Cincinnati</v>
      </c>
      <c r="AE3">
        <f t="shared" si="10"/>
        <v>8</v>
      </c>
      <c r="AF3" t="str">
        <f t="shared" si="10"/>
        <v>American</v>
      </c>
    </row>
    <row r="4" spans="1:32" x14ac:dyDescent="0.3">
      <c r="A4" t="s">
        <v>8</v>
      </c>
      <c r="B4">
        <v>2020</v>
      </c>
      <c r="C4">
        <v>3</v>
      </c>
      <c r="D4">
        <v>6</v>
      </c>
      <c r="E4">
        <v>0</v>
      </c>
      <c r="F4" t="s">
        <v>30</v>
      </c>
      <c r="G4" t="s">
        <v>38</v>
      </c>
      <c r="I4">
        <f t="shared" si="0"/>
        <v>1</v>
      </c>
      <c r="J4">
        <f t="shared" ref="J4:J67" si="11">J3+I4</f>
        <v>3</v>
      </c>
      <c r="K4">
        <f t="shared" si="2"/>
        <v>3</v>
      </c>
      <c r="L4">
        <f t="shared" si="1"/>
        <v>0</v>
      </c>
      <c r="M4">
        <f t="shared" ref="M4:M67" si="12">M3+L4</f>
        <v>0</v>
      </c>
      <c r="N4" t="str">
        <f t="shared" si="3"/>
        <v/>
      </c>
      <c r="P4">
        <v>2018</v>
      </c>
      <c r="T4">
        <v>2</v>
      </c>
      <c r="U4" t="str">
        <f t="shared" si="4"/>
        <v>Clemson</v>
      </c>
      <c r="V4">
        <f t="shared" si="5"/>
        <v>2</v>
      </c>
      <c r="W4" t="str">
        <f t="shared" si="6"/>
        <v>ACC</v>
      </c>
      <c r="Y4">
        <v>2</v>
      </c>
      <c r="Z4" t="str">
        <f t="shared" si="7"/>
        <v>Texas A&amp;M</v>
      </c>
      <c r="AA4">
        <f t="shared" si="8"/>
        <v>5</v>
      </c>
      <c r="AB4" t="str">
        <f t="shared" si="9"/>
        <v>SEC</v>
      </c>
      <c r="AD4" t="str">
        <f t="shared" si="10"/>
        <v>Coastal Carolina</v>
      </c>
      <c r="AE4">
        <f t="shared" si="10"/>
        <v>12</v>
      </c>
      <c r="AF4" t="str">
        <f t="shared" si="10"/>
        <v>Sun Belt</v>
      </c>
    </row>
    <row r="5" spans="1:32" x14ac:dyDescent="0.3">
      <c r="A5" t="s">
        <v>9</v>
      </c>
      <c r="B5">
        <v>2020</v>
      </c>
      <c r="C5">
        <v>4</v>
      </c>
      <c r="D5">
        <v>10</v>
      </c>
      <c r="E5">
        <v>1</v>
      </c>
      <c r="F5" t="s">
        <v>31</v>
      </c>
      <c r="G5" t="s">
        <v>33</v>
      </c>
      <c r="I5">
        <f t="shared" si="0"/>
        <v>0</v>
      </c>
      <c r="J5">
        <f t="shared" si="11"/>
        <v>3</v>
      </c>
      <c r="K5" t="str">
        <f t="shared" si="2"/>
        <v/>
      </c>
      <c r="L5">
        <f t="shared" si="1"/>
        <v>1</v>
      </c>
      <c r="M5">
        <f t="shared" si="12"/>
        <v>1</v>
      </c>
      <c r="N5">
        <f t="shared" si="3"/>
        <v>1</v>
      </c>
      <c r="P5">
        <v>2017</v>
      </c>
      <c r="T5">
        <v>3</v>
      </c>
      <c r="U5" t="str">
        <f t="shared" si="4"/>
        <v>Ohio State</v>
      </c>
      <c r="V5">
        <f t="shared" si="5"/>
        <v>3</v>
      </c>
      <c r="W5" t="str">
        <f t="shared" si="6"/>
        <v>Big Ten</v>
      </c>
      <c r="Y5">
        <v>3</v>
      </c>
      <c r="Z5" t="str">
        <f t="shared" si="7"/>
        <v>Florida</v>
      </c>
      <c r="AA5">
        <f t="shared" si="8"/>
        <v>7</v>
      </c>
      <c r="AB5" t="str">
        <f t="shared" si="9"/>
        <v>SEC</v>
      </c>
      <c r="AD5" t="str">
        <f>Z3</f>
        <v>Notre Dame</v>
      </c>
      <c r="AE5">
        <f>AA3</f>
        <v>4</v>
      </c>
      <c r="AF5" t="str">
        <f>AB3</f>
        <v>ACC</v>
      </c>
    </row>
    <row r="6" spans="1:32" x14ac:dyDescent="0.3">
      <c r="A6" t="s">
        <v>10</v>
      </c>
      <c r="B6">
        <v>2020</v>
      </c>
      <c r="C6">
        <v>5</v>
      </c>
      <c r="D6">
        <v>8</v>
      </c>
      <c r="E6">
        <v>1</v>
      </c>
      <c r="F6" t="s">
        <v>31</v>
      </c>
      <c r="G6" t="s">
        <v>32</v>
      </c>
      <c r="I6">
        <f t="shared" si="0"/>
        <v>0</v>
      </c>
      <c r="J6">
        <f t="shared" si="11"/>
        <v>3</v>
      </c>
      <c r="K6" t="str">
        <f t="shared" si="2"/>
        <v/>
      </c>
      <c r="L6">
        <f t="shared" si="1"/>
        <v>1</v>
      </c>
      <c r="M6">
        <f t="shared" si="12"/>
        <v>2</v>
      </c>
      <c r="N6">
        <f t="shared" si="3"/>
        <v>2</v>
      </c>
      <c r="P6">
        <v>2016</v>
      </c>
      <c r="T6">
        <v>4</v>
      </c>
      <c r="U6" t="str">
        <f t="shared" si="4"/>
        <v>Oklahoma</v>
      </c>
      <c r="V6">
        <f t="shared" si="5"/>
        <v>6</v>
      </c>
      <c r="W6" t="str">
        <f t="shared" si="6"/>
        <v>Big 12</v>
      </c>
      <c r="Y6">
        <v>4</v>
      </c>
      <c r="Z6" t="str">
        <f t="shared" si="7"/>
        <v>Georgia</v>
      </c>
      <c r="AA6">
        <f t="shared" si="8"/>
        <v>9</v>
      </c>
      <c r="AB6" t="str">
        <f t="shared" si="9"/>
        <v>SEC</v>
      </c>
      <c r="AD6" t="str">
        <f t="shared" ref="AD6:AE6" si="13">Z4</f>
        <v>Texas A&amp;M</v>
      </c>
      <c r="AE6">
        <f t="shared" si="13"/>
        <v>5</v>
      </c>
      <c r="AF6" t="str">
        <f>AB4</f>
        <v>SEC</v>
      </c>
    </row>
    <row r="7" spans="1:32" x14ac:dyDescent="0.3">
      <c r="A7" t="s">
        <v>11</v>
      </c>
      <c r="B7">
        <v>2020</v>
      </c>
      <c r="C7">
        <v>6</v>
      </c>
      <c r="D7">
        <v>8</v>
      </c>
      <c r="E7">
        <v>2</v>
      </c>
      <c r="F7" t="s">
        <v>30</v>
      </c>
      <c r="G7" t="s">
        <v>34</v>
      </c>
      <c r="I7">
        <f t="shared" si="0"/>
        <v>1</v>
      </c>
      <c r="J7">
        <f t="shared" si="11"/>
        <v>4</v>
      </c>
      <c r="K7">
        <f t="shared" si="2"/>
        <v>4</v>
      </c>
      <c r="L7">
        <f t="shared" si="1"/>
        <v>0</v>
      </c>
      <c r="M7">
        <f t="shared" si="12"/>
        <v>2</v>
      </c>
      <c r="N7" t="str">
        <f t="shared" si="3"/>
        <v/>
      </c>
      <c r="P7">
        <v>2015</v>
      </c>
      <c r="T7">
        <v>5</v>
      </c>
      <c r="U7" t="str">
        <f t="shared" si="4"/>
        <v>Cincinnati</v>
      </c>
      <c r="V7">
        <f t="shared" si="5"/>
        <v>8</v>
      </c>
      <c r="W7" t="str">
        <f t="shared" si="6"/>
        <v>American</v>
      </c>
      <c r="Y7">
        <v>5</v>
      </c>
      <c r="Z7" t="str">
        <f t="shared" si="7"/>
        <v>Iowa State</v>
      </c>
      <c r="AA7">
        <f t="shared" si="8"/>
        <v>10</v>
      </c>
      <c r="AB7" t="str">
        <f t="shared" si="9"/>
        <v>Big 12</v>
      </c>
      <c r="AD7" t="str">
        <f t="shared" ref="AD7:AE7" si="14">Z5</f>
        <v>Florida</v>
      </c>
      <c r="AE7">
        <f t="shared" si="14"/>
        <v>7</v>
      </c>
      <c r="AF7" t="str">
        <f>AB5</f>
        <v>SEC</v>
      </c>
    </row>
    <row r="8" spans="1:32" x14ac:dyDescent="0.3">
      <c r="A8" t="s">
        <v>12</v>
      </c>
      <c r="B8">
        <v>2020</v>
      </c>
      <c r="C8">
        <v>7</v>
      </c>
      <c r="D8">
        <v>8</v>
      </c>
      <c r="E8">
        <v>3</v>
      </c>
      <c r="F8" t="s">
        <v>31</v>
      </c>
      <c r="G8" t="s">
        <v>32</v>
      </c>
      <c r="I8">
        <f t="shared" si="0"/>
        <v>0</v>
      </c>
      <c r="J8">
        <f t="shared" si="11"/>
        <v>4</v>
      </c>
      <c r="K8" t="str">
        <f t="shared" si="2"/>
        <v/>
      </c>
      <c r="L8">
        <f t="shared" si="1"/>
        <v>1</v>
      </c>
      <c r="M8">
        <f t="shared" si="12"/>
        <v>3</v>
      </c>
      <c r="N8">
        <f t="shared" si="3"/>
        <v>3</v>
      </c>
      <c r="P8">
        <v>2014</v>
      </c>
      <c r="T8">
        <v>6</v>
      </c>
      <c r="U8" t="str">
        <f t="shared" si="4"/>
        <v>Coastal Carolina</v>
      </c>
      <c r="V8">
        <f t="shared" si="5"/>
        <v>12</v>
      </c>
      <c r="W8" t="str">
        <f t="shared" si="6"/>
        <v>Sun Belt</v>
      </c>
      <c r="Y8">
        <v>6</v>
      </c>
      <c r="Z8" t="str">
        <f t="shared" si="7"/>
        <v>Indiana</v>
      </c>
      <c r="AA8">
        <f t="shared" si="8"/>
        <v>11</v>
      </c>
      <c r="AB8" t="str">
        <f t="shared" si="9"/>
        <v>Big Ten</v>
      </c>
      <c r="AD8" t="str">
        <f t="shared" ref="AD8:AE8" si="15">Z6</f>
        <v>Georgia</v>
      </c>
      <c r="AE8">
        <f t="shared" si="15"/>
        <v>9</v>
      </c>
      <c r="AF8" t="str">
        <f>AB6</f>
        <v>SEC</v>
      </c>
    </row>
    <row r="9" spans="1:32" x14ac:dyDescent="0.3">
      <c r="A9" t="s">
        <v>13</v>
      </c>
      <c r="B9">
        <v>2020</v>
      </c>
      <c r="C9">
        <v>8</v>
      </c>
      <c r="D9">
        <v>9</v>
      </c>
      <c r="E9">
        <v>0</v>
      </c>
      <c r="F9" t="s">
        <v>30</v>
      </c>
      <c r="G9" t="s">
        <v>35</v>
      </c>
      <c r="I9">
        <f t="shared" si="0"/>
        <v>1</v>
      </c>
      <c r="J9">
        <f t="shared" si="11"/>
        <v>5</v>
      </c>
      <c r="K9">
        <f t="shared" si="2"/>
        <v>5</v>
      </c>
      <c r="L9">
        <f t="shared" si="1"/>
        <v>0</v>
      </c>
      <c r="M9">
        <f t="shared" si="12"/>
        <v>3</v>
      </c>
      <c r="N9" t="str">
        <f t="shared" si="3"/>
        <v/>
      </c>
      <c r="P9">
        <v>2013</v>
      </c>
      <c r="AD9" t="str">
        <f t="shared" ref="AD9:AE9" si="16">Z7</f>
        <v>Iowa State</v>
      </c>
      <c r="AE9">
        <f t="shared" si="16"/>
        <v>10</v>
      </c>
      <c r="AF9" t="str">
        <f>AB7</f>
        <v>Big 12</v>
      </c>
    </row>
    <row r="10" spans="1:32" x14ac:dyDescent="0.3">
      <c r="A10" t="s">
        <v>14</v>
      </c>
      <c r="B10">
        <v>2020</v>
      </c>
      <c r="C10">
        <v>9</v>
      </c>
      <c r="D10">
        <v>7</v>
      </c>
      <c r="E10">
        <v>2</v>
      </c>
      <c r="F10" t="s">
        <v>31</v>
      </c>
      <c r="G10" t="s">
        <v>32</v>
      </c>
      <c r="I10">
        <f t="shared" si="0"/>
        <v>0</v>
      </c>
      <c r="J10">
        <f t="shared" si="11"/>
        <v>5</v>
      </c>
      <c r="K10" t="str">
        <f t="shared" si="2"/>
        <v/>
      </c>
      <c r="L10">
        <f t="shared" si="1"/>
        <v>1</v>
      </c>
      <c r="M10">
        <f t="shared" si="12"/>
        <v>4</v>
      </c>
      <c r="N10">
        <f t="shared" si="3"/>
        <v>4</v>
      </c>
      <c r="P10">
        <v>2012</v>
      </c>
      <c r="AD10" t="str">
        <f t="shared" ref="AD10:AE10" si="17">Z8</f>
        <v>Indiana</v>
      </c>
      <c r="AE10">
        <f t="shared" si="17"/>
        <v>11</v>
      </c>
      <c r="AF10" t="str">
        <f>AB8</f>
        <v>Big Ten</v>
      </c>
    </row>
    <row r="11" spans="1:32" x14ac:dyDescent="0.3">
      <c r="A11" t="s">
        <v>15</v>
      </c>
      <c r="B11">
        <v>2020</v>
      </c>
      <c r="C11">
        <v>10</v>
      </c>
      <c r="D11">
        <v>8</v>
      </c>
      <c r="E11">
        <v>3</v>
      </c>
      <c r="F11" t="s">
        <v>31</v>
      </c>
      <c r="G11" t="s">
        <v>34</v>
      </c>
      <c r="I11">
        <f t="shared" si="0"/>
        <v>0</v>
      </c>
      <c r="J11">
        <f t="shared" si="11"/>
        <v>5</v>
      </c>
      <c r="K11" t="str">
        <f t="shared" si="2"/>
        <v/>
      </c>
      <c r="L11">
        <f t="shared" si="1"/>
        <v>1</v>
      </c>
      <c r="M11">
        <f t="shared" si="12"/>
        <v>5</v>
      </c>
      <c r="N11">
        <f t="shared" si="3"/>
        <v>5</v>
      </c>
      <c r="P11">
        <v>2011</v>
      </c>
    </row>
    <row r="12" spans="1:32" x14ac:dyDescent="0.3">
      <c r="A12" t="s">
        <v>16</v>
      </c>
      <c r="B12">
        <v>2020</v>
      </c>
      <c r="C12">
        <v>11</v>
      </c>
      <c r="D12">
        <v>6</v>
      </c>
      <c r="E12">
        <v>1</v>
      </c>
      <c r="F12" t="s">
        <v>31</v>
      </c>
      <c r="G12" t="s">
        <v>38</v>
      </c>
      <c r="I12">
        <f t="shared" si="0"/>
        <v>0</v>
      </c>
      <c r="J12">
        <f t="shared" si="11"/>
        <v>5</v>
      </c>
      <c r="K12" t="str">
        <f t="shared" si="2"/>
        <v/>
      </c>
      <c r="L12">
        <f t="shared" si="1"/>
        <v>1</v>
      </c>
      <c r="M12">
        <f t="shared" si="12"/>
        <v>6</v>
      </c>
      <c r="N12">
        <f t="shared" si="3"/>
        <v>6</v>
      </c>
      <c r="P12">
        <v>2010</v>
      </c>
    </row>
    <row r="13" spans="1:32" x14ac:dyDescent="0.3">
      <c r="A13" t="s">
        <v>17</v>
      </c>
      <c r="B13">
        <v>2020</v>
      </c>
      <c r="C13">
        <v>12</v>
      </c>
      <c r="D13">
        <v>11</v>
      </c>
      <c r="E13">
        <v>0</v>
      </c>
      <c r="F13" t="s">
        <v>30</v>
      </c>
      <c r="G13" t="s">
        <v>36</v>
      </c>
      <c r="I13">
        <f t="shared" si="0"/>
        <v>1</v>
      </c>
      <c r="J13">
        <f t="shared" si="11"/>
        <v>6</v>
      </c>
      <c r="K13">
        <f t="shared" si="2"/>
        <v>6</v>
      </c>
      <c r="L13">
        <f t="shared" si="1"/>
        <v>0</v>
      </c>
      <c r="M13">
        <f t="shared" si="12"/>
        <v>6</v>
      </c>
      <c r="N13" t="str">
        <f t="shared" si="3"/>
        <v/>
      </c>
      <c r="P13">
        <v>2009</v>
      </c>
      <c r="T13" t="s">
        <v>145</v>
      </c>
      <c r="U13" t="s">
        <v>0</v>
      </c>
      <c r="V13" t="s">
        <v>5</v>
      </c>
      <c r="W13" t="s">
        <v>257</v>
      </c>
    </row>
    <row r="14" spans="1:32" x14ac:dyDescent="0.3">
      <c r="A14" t="s">
        <v>18</v>
      </c>
      <c r="B14">
        <v>2020</v>
      </c>
      <c r="C14">
        <v>13</v>
      </c>
      <c r="D14">
        <v>8</v>
      </c>
      <c r="E14">
        <v>3</v>
      </c>
      <c r="F14" t="s">
        <v>31</v>
      </c>
      <c r="G14" t="s">
        <v>33</v>
      </c>
      <c r="I14">
        <f t="shared" si="0"/>
        <v>0</v>
      </c>
      <c r="J14">
        <f t="shared" si="11"/>
        <v>6</v>
      </c>
      <c r="K14" t="str">
        <f t="shared" si="2"/>
        <v/>
      </c>
      <c r="L14">
        <f t="shared" si="1"/>
        <v>1</v>
      </c>
      <c r="M14">
        <f t="shared" si="12"/>
        <v>7</v>
      </c>
      <c r="N14">
        <f t="shared" si="3"/>
        <v>7</v>
      </c>
      <c r="P14">
        <v>2008</v>
      </c>
      <c r="T14">
        <v>1</v>
      </c>
      <c r="U14" t="str">
        <f>U3</f>
        <v>Alabama</v>
      </c>
      <c r="V14" t="str">
        <f>W3</f>
        <v>SEC</v>
      </c>
    </row>
    <row r="15" spans="1:32" x14ac:dyDescent="0.3">
      <c r="A15" t="s">
        <v>19</v>
      </c>
      <c r="B15">
        <v>2020</v>
      </c>
      <c r="C15">
        <v>14</v>
      </c>
      <c r="D15">
        <v>6</v>
      </c>
      <c r="E15">
        <v>2</v>
      </c>
      <c r="F15" t="s">
        <v>31</v>
      </c>
      <c r="G15" t="s">
        <v>38</v>
      </c>
      <c r="I15">
        <f t="shared" si="0"/>
        <v>0</v>
      </c>
      <c r="J15">
        <f t="shared" si="11"/>
        <v>6</v>
      </c>
      <c r="K15" t="str">
        <f t="shared" si="2"/>
        <v/>
      </c>
      <c r="L15">
        <f t="shared" si="1"/>
        <v>1</v>
      </c>
      <c r="M15">
        <f t="shared" si="12"/>
        <v>8</v>
      </c>
      <c r="N15">
        <f t="shared" si="3"/>
        <v>8</v>
      </c>
      <c r="P15">
        <v>2007</v>
      </c>
      <c r="T15">
        <v>2</v>
      </c>
      <c r="U15" t="str">
        <f>U4</f>
        <v>Clemson</v>
      </c>
      <c r="V15" t="str">
        <f>W4</f>
        <v>ACC</v>
      </c>
    </row>
    <row r="16" spans="1:32" x14ac:dyDescent="0.3">
      <c r="A16" t="s">
        <v>20</v>
      </c>
      <c r="B16">
        <v>2020</v>
      </c>
      <c r="C16">
        <v>15</v>
      </c>
      <c r="D16">
        <v>6</v>
      </c>
      <c r="E16">
        <v>2</v>
      </c>
      <c r="F16" t="s">
        <v>31</v>
      </c>
      <c r="G16" t="s">
        <v>38</v>
      </c>
      <c r="I16">
        <f t="shared" si="0"/>
        <v>0</v>
      </c>
      <c r="J16">
        <f t="shared" si="11"/>
        <v>6</v>
      </c>
      <c r="K16" t="str">
        <f t="shared" si="2"/>
        <v/>
      </c>
      <c r="L16">
        <f t="shared" si="1"/>
        <v>1</v>
      </c>
      <c r="M16">
        <f t="shared" si="12"/>
        <v>9</v>
      </c>
      <c r="N16">
        <f t="shared" si="3"/>
        <v>9</v>
      </c>
      <c r="P16">
        <v>2006</v>
      </c>
      <c r="T16">
        <v>3</v>
      </c>
      <c r="U16" t="str">
        <f>U5</f>
        <v>Ohio State</v>
      </c>
      <c r="V16" t="str">
        <f>W5</f>
        <v>Big Ten</v>
      </c>
    </row>
    <row r="17" spans="1:23" x14ac:dyDescent="0.3">
      <c r="A17" t="s">
        <v>21</v>
      </c>
      <c r="B17">
        <v>2020</v>
      </c>
      <c r="C17">
        <v>16</v>
      </c>
      <c r="D17">
        <v>10</v>
      </c>
      <c r="E17">
        <v>1</v>
      </c>
      <c r="F17" t="s">
        <v>31</v>
      </c>
      <c r="G17" t="s">
        <v>40</v>
      </c>
      <c r="I17">
        <f t="shared" si="0"/>
        <v>0</v>
      </c>
      <c r="J17">
        <f t="shared" si="11"/>
        <v>6</v>
      </c>
      <c r="K17" t="str">
        <f t="shared" si="2"/>
        <v/>
      </c>
      <c r="L17">
        <f t="shared" si="1"/>
        <v>1</v>
      </c>
      <c r="M17">
        <f t="shared" si="12"/>
        <v>10</v>
      </c>
      <c r="N17">
        <f t="shared" si="3"/>
        <v>10</v>
      </c>
      <c r="P17">
        <v>2005</v>
      </c>
      <c r="T17">
        <v>4</v>
      </c>
      <c r="U17" t="str">
        <f>U6</f>
        <v>Oklahoma</v>
      </c>
      <c r="V17" t="str">
        <f>W6</f>
        <v>Big 12</v>
      </c>
    </row>
    <row r="18" spans="1:23" x14ac:dyDescent="0.3">
      <c r="A18" t="s">
        <v>126</v>
      </c>
      <c r="B18">
        <v>2020</v>
      </c>
      <c r="C18">
        <v>17</v>
      </c>
      <c r="D18">
        <v>5</v>
      </c>
      <c r="E18">
        <v>1</v>
      </c>
      <c r="F18" t="s">
        <v>31</v>
      </c>
      <c r="G18" t="s">
        <v>39</v>
      </c>
      <c r="I18">
        <f t="shared" si="0"/>
        <v>0</v>
      </c>
      <c r="J18">
        <f t="shared" si="11"/>
        <v>6</v>
      </c>
      <c r="K18" t="str">
        <f t="shared" si="2"/>
        <v/>
      </c>
      <c r="L18">
        <f t="shared" si="1"/>
        <v>1</v>
      </c>
      <c r="M18">
        <f t="shared" si="12"/>
        <v>11</v>
      </c>
      <c r="N18">
        <f t="shared" si="3"/>
        <v>11</v>
      </c>
      <c r="P18">
        <v>2004</v>
      </c>
      <c r="T18">
        <v>5</v>
      </c>
      <c r="U18" t="str">
        <f>INDEX($AD$3:$AE$10,MATCH(SMALL($AE$3:$AE$10,1),$AE$3:$AE$10,0),1)</f>
        <v>Notre Dame</v>
      </c>
      <c r="V18" t="str">
        <f>INDEX($AD$3:$AF$10,MATCH(SMALL($AE$3:$AE$10,1),$AE$3:$AE$10,0),3)</f>
        <v>ACC</v>
      </c>
      <c r="W18" t="str">
        <f>_xlfn.CONCAT("Game Played at ",INDEX(playoff_seedings_by_season!$A$2:$J$277,MATCH(final_rankings_by_season!T18,playoff_seedings_by_season!$J$2:$J$277,0),5)," (",INDEX(playoff_seedings_by_season!$A$2:$J$277,MATCH(final_rankings_by_season!T18,playoff_seedings_by_season!$J$2:$J$277,0),6),", ",INDEX(playoff_seedings_by_season!$A$2:$J$277,MATCH(final_rankings_by_season!T18,playoff_seedings_by_season!$J$2:$J$277,0),7),")")</f>
        <v>Game Played at ACC (FBS Indep., Notre Dame Stadium)</v>
      </c>
    </row>
    <row r="19" spans="1:23" x14ac:dyDescent="0.3">
      <c r="A19" t="s">
        <v>22</v>
      </c>
      <c r="B19">
        <v>2020</v>
      </c>
      <c r="C19">
        <v>18</v>
      </c>
      <c r="D19">
        <v>8</v>
      </c>
      <c r="E19">
        <v>2</v>
      </c>
      <c r="F19" t="s">
        <v>31</v>
      </c>
      <c r="G19" t="s">
        <v>33</v>
      </c>
      <c r="I19">
        <f t="shared" si="0"/>
        <v>0</v>
      </c>
      <c r="J19">
        <f t="shared" si="11"/>
        <v>6</v>
      </c>
      <c r="K19" t="str">
        <f t="shared" si="2"/>
        <v/>
      </c>
      <c r="L19">
        <f t="shared" si="1"/>
        <v>1</v>
      </c>
      <c r="M19">
        <f t="shared" si="12"/>
        <v>12</v>
      </c>
      <c r="N19">
        <f t="shared" si="3"/>
        <v>12</v>
      </c>
      <c r="P19">
        <v>2003</v>
      </c>
      <c r="T19">
        <v>6</v>
      </c>
      <c r="U19" t="str">
        <f>INDEX($AD$3:$AE$10,MATCH(SMALL($AE$3:$AE$10,2),$AE$3:$AE$10,0),1)</f>
        <v>Texas A&amp;M</v>
      </c>
      <c r="V19" t="str">
        <f>INDEX($AD$3:$AF$10,MATCH(SMALL($AE$3:$AE$10,2),$AE$3:$AE$10,0),3)</f>
        <v>SEC</v>
      </c>
      <c r="W19" t="str">
        <f>_xlfn.CONCAT("Game Played at ",INDEX(playoff_seedings_by_season!$A$2:$J$277,MATCH(final_rankings_by_season!T19,playoff_seedings_by_season!$J$2:$J$277,0),5)," (",INDEX(playoff_seedings_by_season!$A$2:$J$277,MATCH(final_rankings_by_season!T19,playoff_seedings_by_season!$J$2:$J$277,0),6),", ",INDEX(playoff_seedings_by_season!$A$2:$J$277,MATCH(final_rankings_by_season!T19,playoff_seedings_by_season!$J$2:$J$277,0),7),")")</f>
        <v>Game Played at SEC (SEC, Kyle Field)</v>
      </c>
    </row>
    <row r="20" spans="1:23" x14ac:dyDescent="0.3">
      <c r="A20" t="s">
        <v>23</v>
      </c>
      <c r="B20">
        <v>2020</v>
      </c>
      <c r="C20">
        <v>19</v>
      </c>
      <c r="D20">
        <v>9</v>
      </c>
      <c r="E20">
        <v>1</v>
      </c>
      <c r="F20" t="s">
        <v>31</v>
      </c>
      <c r="G20" t="s">
        <v>36</v>
      </c>
      <c r="H20" t="s">
        <v>86</v>
      </c>
      <c r="I20">
        <f t="shared" si="0"/>
        <v>0</v>
      </c>
      <c r="J20">
        <f t="shared" si="11"/>
        <v>6</v>
      </c>
      <c r="K20" t="str">
        <f t="shared" si="2"/>
        <v/>
      </c>
      <c r="L20">
        <f t="shared" si="1"/>
        <v>1</v>
      </c>
      <c r="M20">
        <f t="shared" si="12"/>
        <v>13</v>
      </c>
      <c r="N20">
        <f t="shared" si="3"/>
        <v>13</v>
      </c>
      <c r="P20">
        <v>2002</v>
      </c>
      <c r="T20">
        <v>7</v>
      </c>
      <c r="U20" t="str">
        <f>INDEX($AD$3:$AE$10,MATCH(SMALL($AE$3:$AE$10,3),$AE$3:$AE$10,0),1)</f>
        <v>Florida</v>
      </c>
      <c r="V20" t="str">
        <f>INDEX($AD$3:$AF$10,MATCH(SMALL($AE$3:$AE$10,3),$AE$3:$AE$10,0),3)</f>
        <v>SEC</v>
      </c>
      <c r="W20" t="str">
        <f>_xlfn.CONCAT("Game Played at ",INDEX(playoff_seedings_by_season!$A$2:$J$277,MATCH(final_rankings_by_season!T20,playoff_seedings_by_season!$J$2:$J$277,0),5)," (",INDEX(playoff_seedings_by_season!$A$2:$J$277,MATCH(final_rankings_by_season!T20,playoff_seedings_by_season!$J$2:$J$277,0),6),", ",INDEX(playoff_seedings_by_season!$A$2:$J$277,MATCH(final_rankings_by_season!T20,playoff_seedings_by_season!$J$2:$J$277,0),7),")")</f>
        <v>Game Played at SEC (SEC, Ben Hill Griffin Stadium)</v>
      </c>
    </row>
    <row r="21" spans="1:23" x14ac:dyDescent="0.3">
      <c r="A21" t="s">
        <v>24</v>
      </c>
      <c r="B21">
        <v>2020</v>
      </c>
      <c r="C21">
        <v>20</v>
      </c>
      <c r="D21">
        <v>6</v>
      </c>
      <c r="E21">
        <v>3</v>
      </c>
      <c r="F21" t="s">
        <v>31</v>
      </c>
      <c r="G21" t="s">
        <v>34</v>
      </c>
      <c r="I21">
        <f t="shared" si="0"/>
        <v>0</v>
      </c>
      <c r="J21">
        <f t="shared" si="11"/>
        <v>6</v>
      </c>
      <c r="K21" t="str">
        <f t="shared" si="2"/>
        <v/>
      </c>
      <c r="L21">
        <f t="shared" si="1"/>
        <v>1</v>
      </c>
      <c r="M21">
        <f t="shared" si="12"/>
        <v>14</v>
      </c>
      <c r="N21">
        <f t="shared" si="3"/>
        <v>14</v>
      </c>
      <c r="P21">
        <v>2001</v>
      </c>
      <c r="T21">
        <v>8</v>
      </c>
      <c r="U21" t="str">
        <f>INDEX($AD$3:$AE$10,MATCH(SMALL($AE$3:$AE$10,4),$AE$3:$AE$10,0),1)</f>
        <v>Cincinnati</v>
      </c>
      <c r="V21" t="str">
        <f>INDEX($AD$3:$AF$10,MATCH(SMALL($AE$3:$AE$10,4),$AE$3:$AE$10,0),3)</f>
        <v>American</v>
      </c>
      <c r="W21" t="str">
        <f>_xlfn.CONCAT("Game Played at ",INDEX(playoff_seedings_by_season!$A$2:$J$277,MATCH(final_rankings_by_season!T21,playoff_seedings_by_season!$J$2:$J$277,0),5)," (",INDEX(playoff_seedings_by_season!$A$2:$J$277,MATCH(final_rankings_by_season!T21,playoff_seedings_by_season!$J$2:$J$277,0),6),", ",INDEX(playoff_seedings_by_season!$A$2:$J$277,MATCH(final_rankings_by_season!T21,playoff_seedings_by_season!$J$2:$J$277,0),7),")")</f>
        <v>Game Played at American (American, Nippert Stadium)</v>
      </c>
    </row>
    <row r="22" spans="1:23" x14ac:dyDescent="0.3">
      <c r="A22" t="s">
        <v>25</v>
      </c>
      <c r="B22">
        <v>2020</v>
      </c>
      <c r="C22">
        <v>21</v>
      </c>
      <c r="D22">
        <v>7</v>
      </c>
      <c r="E22">
        <v>3</v>
      </c>
      <c r="F22" t="s">
        <v>31</v>
      </c>
      <c r="G22" t="s">
        <v>34</v>
      </c>
      <c r="I22">
        <f t="shared" si="0"/>
        <v>0</v>
      </c>
      <c r="J22">
        <f t="shared" si="11"/>
        <v>6</v>
      </c>
      <c r="K22" t="str">
        <f t="shared" si="2"/>
        <v/>
      </c>
      <c r="L22">
        <f t="shared" si="1"/>
        <v>1</v>
      </c>
      <c r="M22">
        <f t="shared" si="12"/>
        <v>15</v>
      </c>
      <c r="N22">
        <f t="shared" si="3"/>
        <v>15</v>
      </c>
      <c r="P22">
        <v>2000</v>
      </c>
      <c r="T22">
        <v>9</v>
      </c>
      <c r="U22" t="str">
        <f>INDEX($AD$3:$AE$10,MATCH(SMALL($AE$3:$AE$10,5),$AE$3:$AE$10,0),1)</f>
        <v>Georgia</v>
      </c>
      <c r="V22" t="str">
        <f>INDEX($AD$3:$AF$10,MATCH(SMALL($AE$3:$AE$10,5),$AE$3:$AE$10,0),3)</f>
        <v>SEC</v>
      </c>
    </row>
    <row r="23" spans="1:23" x14ac:dyDescent="0.3">
      <c r="A23" t="s">
        <v>26</v>
      </c>
      <c r="B23">
        <v>2020</v>
      </c>
      <c r="C23">
        <v>22</v>
      </c>
      <c r="D23">
        <v>7</v>
      </c>
      <c r="E23">
        <v>0</v>
      </c>
      <c r="F23" t="s">
        <v>30</v>
      </c>
      <c r="G23" t="s">
        <v>37</v>
      </c>
      <c r="I23">
        <f t="shared" si="0"/>
        <v>1</v>
      </c>
      <c r="J23">
        <f t="shared" si="11"/>
        <v>7</v>
      </c>
      <c r="K23">
        <f t="shared" si="2"/>
        <v>7</v>
      </c>
      <c r="L23">
        <f t="shared" si="1"/>
        <v>1</v>
      </c>
      <c r="M23">
        <f t="shared" si="12"/>
        <v>16</v>
      </c>
      <c r="N23">
        <f t="shared" si="3"/>
        <v>16</v>
      </c>
      <c r="P23">
        <v>1999</v>
      </c>
      <c r="T23">
        <v>10</v>
      </c>
      <c r="U23" t="str">
        <f>INDEX($AD$3:$AE$10,MATCH(SMALL($AE$3:$AE$10,6),$AE$3:$AE$10,0),1)</f>
        <v>Iowa State</v>
      </c>
      <c r="V23" t="str">
        <f>INDEX($AD$3:$AF$10,MATCH(SMALL($AE$3:$AE$10,6),$AE$3:$AE$10,0),3)</f>
        <v>Big 12</v>
      </c>
    </row>
    <row r="24" spans="1:23" x14ac:dyDescent="0.3">
      <c r="A24" t="s">
        <v>27</v>
      </c>
      <c r="B24">
        <v>2020</v>
      </c>
      <c r="C24">
        <v>23</v>
      </c>
      <c r="D24">
        <v>8</v>
      </c>
      <c r="E24">
        <v>3</v>
      </c>
      <c r="F24" t="s">
        <v>31</v>
      </c>
      <c r="G24" t="s">
        <v>33</v>
      </c>
      <c r="I24">
        <f t="shared" si="0"/>
        <v>0</v>
      </c>
      <c r="J24">
        <f t="shared" si="11"/>
        <v>7</v>
      </c>
      <c r="K24" t="str">
        <f t="shared" si="2"/>
        <v/>
      </c>
      <c r="L24">
        <f t="shared" si="1"/>
        <v>1</v>
      </c>
      <c r="M24">
        <f t="shared" si="12"/>
        <v>17</v>
      </c>
      <c r="N24">
        <f t="shared" si="3"/>
        <v>17</v>
      </c>
      <c r="P24">
        <v>1998</v>
      </c>
      <c r="T24">
        <v>11</v>
      </c>
      <c r="U24" t="str">
        <f>INDEX($AD$3:$AE$10,MATCH(SMALL($AE$3:$AE$10,7),$AE$3:$AE$10,0),1)</f>
        <v>Indiana</v>
      </c>
      <c r="V24" t="str">
        <f>INDEX($AD$3:$AF$10,MATCH(SMALL($AE$3:$AE$10,7),$AE$3:$AE$10,0),3)</f>
        <v>Big Ten</v>
      </c>
    </row>
    <row r="25" spans="1:23" x14ac:dyDescent="0.3">
      <c r="A25" t="s">
        <v>28</v>
      </c>
      <c r="B25">
        <v>2020</v>
      </c>
      <c r="C25">
        <v>24</v>
      </c>
      <c r="D25">
        <v>6</v>
      </c>
      <c r="E25">
        <v>2</v>
      </c>
      <c r="F25" t="s">
        <v>31</v>
      </c>
      <c r="G25" t="s">
        <v>35</v>
      </c>
      <c r="I25">
        <f t="shared" si="0"/>
        <v>0</v>
      </c>
      <c r="J25">
        <f t="shared" si="11"/>
        <v>7</v>
      </c>
      <c r="K25" t="str">
        <f t="shared" si="2"/>
        <v/>
      </c>
      <c r="L25">
        <f t="shared" si="1"/>
        <v>1</v>
      </c>
      <c r="M25">
        <f t="shared" si="12"/>
        <v>18</v>
      </c>
      <c r="N25">
        <f t="shared" si="3"/>
        <v>18</v>
      </c>
      <c r="T25">
        <v>12</v>
      </c>
      <c r="U25" t="str">
        <f>INDEX($AD$3:$AE$10,MATCH(SMALL($AE$3:$AE$10,8),$AE$3:$AE$10,0),1)</f>
        <v>Coastal Carolina</v>
      </c>
      <c r="V25" t="str">
        <f>INDEX($AD$3:$AF$10,MATCH(SMALL($AE$3:$AE$10,8),$AE$3:$AE$10,0),3)</f>
        <v>Sun Belt</v>
      </c>
    </row>
    <row r="26" spans="1:23" x14ac:dyDescent="0.3">
      <c r="A26" t="s">
        <v>29</v>
      </c>
      <c r="B26">
        <v>2020</v>
      </c>
      <c r="C26">
        <v>25</v>
      </c>
      <c r="D26">
        <v>4</v>
      </c>
      <c r="E26">
        <v>2</v>
      </c>
      <c r="F26" t="s">
        <v>30</v>
      </c>
      <c r="G26" t="s">
        <v>39</v>
      </c>
      <c r="I26">
        <f t="shared" si="0"/>
        <v>1</v>
      </c>
      <c r="J26">
        <f t="shared" si="11"/>
        <v>8</v>
      </c>
      <c r="K26">
        <f t="shared" si="2"/>
        <v>8</v>
      </c>
      <c r="L26">
        <f t="shared" si="1"/>
        <v>1</v>
      </c>
      <c r="M26">
        <f t="shared" si="12"/>
        <v>19</v>
      </c>
      <c r="N26">
        <f t="shared" si="3"/>
        <v>19</v>
      </c>
    </row>
    <row r="27" spans="1:23" x14ac:dyDescent="0.3">
      <c r="A27" t="s">
        <v>42</v>
      </c>
      <c r="B27">
        <v>2019</v>
      </c>
      <c r="C27">
        <v>1</v>
      </c>
      <c r="D27">
        <v>13</v>
      </c>
      <c r="E27">
        <v>0</v>
      </c>
      <c r="F27" t="s">
        <v>30</v>
      </c>
      <c r="G27" t="s">
        <v>32</v>
      </c>
      <c r="I27">
        <f t="shared" si="0"/>
        <v>0</v>
      </c>
      <c r="J27">
        <f t="shared" si="11"/>
        <v>8</v>
      </c>
      <c r="K27" t="str">
        <f t="shared" si="2"/>
        <v/>
      </c>
      <c r="L27">
        <f t="shared" si="1"/>
        <v>0</v>
      </c>
      <c r="M27">
        <f t="shared" si="12"/>
        <v>19</v>
      </c>
      <c r="N27" t="str">
        <f t="shared" si="3"/>
        <v/>
      </c>
    </row>
    <row r="28" spans="1:23" x14ac:dyDescent="0.3">
      <c r="A28" t="s">
        <v>8</v>
      </c>
      <c r="B28">
        <v>2019</v>
      </c>
      <c r="C28">
        <v>2</v>
      </c>
      <c r="D28">
        <v>13</v>
      </c>
      <c r="E28">
        <v>0</v>
      </c>
      <c r="F28" t="s">
        <v>30</v>
      </c>
      <c r="G28" t="s">
        <v>38</v>
      </c>
      <c r="I28">
        <f t="shared" si="0"/>
        <v>0</v>
      </c>
      <c r="J28">
        <f t="shared" si="11"/>
        <v>8</v>
      </c>
      <c r="K28" t="str">
        <f t="shared" si="2"/>
        <v/>
      </c>
      <c r="L28">
        <f t="shared" si="1"/>
        <v>0</v>
      </c>
      <c r="M28">
        <f t="shared" si="12"/>
        <v>19</v>
      </c>
      <c r="N28" t="str">
        <f t="shared" si="3"/>
        <v/>
      </c>
    </row>
    <row r="29" spans="1:23" x14ac:dyDescent="0.3">
      <c r="A29" t="s">
        <v>7</v>
      </c>
      <c r="B29">
        <v>2019</v>
      </c>
      <c r="C29">
        <v>3</v>
      </c>
      <c r="D29">
        <v>13</v>
      </c>
      <c r="E29">
        <v>0</v>
      </c>
      <c r="F29" t="s">
        <v>30</v>
      </c>
      <c r="G29" t="s">
        <v>33</v>
      </c>
      <c r="I29">
        <f t="shared" si="0"/>
        <v>0</v>
      </c>
      <c r="J29">
        <f t="shared" si="11"/>
        <v>8</v>
      </c>
      <c r="K29" t="str">
        <f t="shared" si="2"/>
        <v/>
      </c>
      <c r="L29">
        <f t="shared" si="1"/>
        <v>0</v>
      </c>
      <c r="M29">
        <f t="shared" si="12"/>
        <v>19</v>
      </c>
      <c r="N29" t="str">
        <f t="shared" si="3"/>
        <v/>
      </c>
    </row>
    <row r="30" spans="1:23" x14ac:dyDescent="0.3">
      <c r="A30" t="s">
        <v>11</v>
      </c>
      <c r="B30">
        <v>2019</v>
      </c>
      <c r="C30">
        <v>4</v>
      </c>
      <c r="D30">
        <v>12</v>
      </c>
      <c r="E30">
        <v>1</v>
      </c>
      <c r="F30" t="s">
        <v>30</v>
      </c>
      <c r="G30" t="s">
        <v>34</v>
      </c>
      <c r="I30">
        <f t="shared" si="0"/>
        <v>0</v>
      </c>
      <c r="J30">
        <f t="shared" si="11"/>
        <v>8</v>
      </c>
      <c r="K30" t="str">
        <f t="shared" si="2"/>
        <v/>
      </c>
      <c r="L30">
        <f t="shared" si="1"/>
        <v>0</v>
      </c>
      <c r="M30">
        <f t="shared" si="12"/>
        <v>19</v>
      </c>
      <c r="N30" t="str">
        <f t="shared" si="3"/>
        <v/>
      </c>
    </row>
    <row r="31" spans="1:23" x14ac:dyDescent="0.3">
      <c r="A31" t="s">
        <v>14</v>
      </c>
      <c r="B31">
        <v>2019</v>
      </c>
      <c r="C31">
        <v>5</v>
      </c>
      <c r="D31">
        <v>11</v>
      </c>
      <c r="E31">
        <v>2</v>
      </c>
      <c r="F31" t="s">
        <v>31</v>
      </c>
      <c r="G31" t="s">
        <v>32</v>
      </c>
      <c r="I31">
        <f t="shared" si="0"/>
        <v>0</v>
      </c>
      <c r="J31">
        <f t="shared" si="11"/>
        <v>8</v>
      </c>
      <c r="K31" t="str">
        <f t="shared" si="2"/>
        <v/>
      </c>
      <c r="L31">
        <f t="shared" si="1"/>
        <v>0</v>
      </c>
      <c r="M31">
        <f t="shared" si="12"/>
        <v>19</v>
      </c>
      <c r="N31" t="str">
        <f t="shared" si="3"/>
        <v/>
      </c>
    </row>
    <row r="32" spans="1:23" x14ac:dyDescent="0.3">
      <c r="A32" t="s">
        <v>29</v>
      </c>
      <c r="B32">
        <v>2019</v>
      </c>
      <c r="C32">
        <v>6</v>
      </c>
      <c r="D32">
        <v>11</v>
      </c>
      <c r="E32">
        <v>2</v>
      </c>
      <c r="F32" t="s">
        <v>30</v>
      </c>
      <c r="G32" t="s">
        <v>39</v>
      </c>
      <c r="I32">
        <f t="shared" si="0"/>
        <v>0</v>
      </c>
      <c r="J32">
        <f t="shared" si="11"/>
        <v>8</v>
      </c>
      <c r="K32" t="str">
        <f t="shared" si="2"/>
        <v/>
      </c>
      <c r="L32">
        <f t="shared" si="1"/>
        <v>0</v>
      </c>
      <c r="M32">
        <f t="shared" si="12"/>
        <v>19</v>
      </c>
      <c r="N32" t="str">
        <f t="shared" si="3"/>
        <v/>
      </c>
    </row>
    <row r="33" spans="1:14" x14ac:dyDescent="0.3">
      <c r="A33" t="s">
        <v>43</v>
      </c>
      <c r="B33">
        <v>2019</v>
      </c>
      <c r="C33">
        <v>7</v>
      </c>
      <c r="D33">
        <v>11</v>
      </c>
      <c r="E33">
        <v>2</v>
      </c>
      <c r="F33" t="s">
        <v>31</v>
      </c>
      <c r="G33" t="s">
        <v>34</v>
      </c>
      <c r="I33">
        <f t="shared" si="0"/>
        <v>0</v>
      </c>
      <c r="J33">
        <f t="shared" si="11"/>
        <v>8</v>
      </c>
      <c r="K33" t="str">
        <f t="shared" si="2"/>
        <v/>
      </c>
      <c r="L33">
        <f t="shared" si="1"/>
        <v>0</v>
      </c>
      <c r="M33">
        <f t="shared" si="12"/>
        <v>19</v>
      </c>
      <c r="N33" t="str">
        <f t="shared" si="3"/>
        <v/>
      </c>
    </row>
    <row r="34" spans="1:14" x14ac:dyDescent="0.3">
      <c r="A34" t="s">
        <v>44</v>
      </c>
      <c r="B34">
        <v>2019</v>
      </c>
      <c r="C34">
        <v>8</v>
      </c>
      <c r="D34">
        <v>10</v>
      </c>
      <c r="E34">
        <v>3</v>
      </c>
      <c r="F34" t="s">
        <v>31</v>
      </c>
      <c r="G34" t="s">
        <v>38</v>
      </c>
      <c r="I34">
        <f t="shared" si="0"/>
        <v>0</v>
      </c>
      <c r="J34">
        <f t="shared" si="11"/>
        <v>8</v>
      </c>
      <c r="K34" t="str">
        <f t="shared" si="2"/>
        <v/>
      </c>
      <c r="L34">
        <f t="shared" si="1"/>
        <v>0</v>
      </c>
      <c r="M34">
        <f t="shared" si="12"/>
        <v>19</v>
      </c>
      <c r="N34" t="str">
        <f t="shared" si="3"/>
        <v/>
      </c>
    </row>
    <row r="35" spans="1:14" x14ac:dyDescent="0.3">
      <c r="A35" t="s">
        <v>12</v>
      </c>
      <c r="B35">
        <v>2019</v>
      </c>
      <c r="C35">
        <v>9</v>
      </c>
      <c r="D35">
        <v>10</v>
      </c>
      <c r="E35">
        <v>2</v>
      </c>
      <c r="F35" t="s">
        <v>31</v>
      </c>
      <c r="G35" t="s">
        <v>32</v>
      </c>
      <c r="I35">
        <f t="shared" si="0"/>
        <v>0</v>
      </c>
      <c r="J35">
        <f t="shared" si="11"/>
        <v>8</v>
      </c>
      <c r="K35" t="str">
        <f t="shared" si="2"/>
        <v/>
      </c>
      <c r="L35">
        <f t="shared" si="1"/>
        <v>0</v>
      </c>
      <c r="M35">
        <f t="shared" si="12"/>
        <v>19</v>
      </c>
      <c r="N35" t="str">
        <f t="shared" si="3"/>
        <v/>
      </c>
    </row>
    <row r="36" spans="1:14" x14ac:dyDescent="0.3">
      <c r="A36" t="s">
        <v>45</v>
      </c>
      <c r="B36">
        <v>2019</v>
      </c>
      <c r="C36">
        <v>10</v>
      </c>
      <c r="D36">
        <v>10</v>
      </c>
      <c r="E36">
        <v>2</v>
      </c>
      <c r="F36" t="s">
        <v>31</v>
      </c>
      <c r="G36" t="s">
        <v>38</v>
      </c>
      <c r="I36">
        <f t="shared" si="0"/>
        <v>0</v>
      </c>
      <c r="J36">
        <f t="shared" si="11"/>
        <v>8</v>
      </c>
      <c r="K36" t="str">
        <f t="shared" si="2"/>
        <v/>
      </c>
      <c r="L36">
        <f t="shared" si="1"/>
        <v>0</v>
      </c>
      <c r="M36">
        <f t="shared" si="12"/>
        <v>19</v>
      </c>
      <c r="N36" t="str">
        <f t="shared" si="3"/>
        <v/>
      </c>
    </row>
    <row r="37" spans="1:14" x14ac:dyDescent="0.3">
      <c r="A37" t="s">
        <v>46</v>
      </c>
      <c r="B37">
        <v>2019</v>
      </c>
      <c r="C37">
        <v>11</v>
      </c>
      <c r="D37">
        <v>11</v>
      </c>
      <c r="E37">
        <v>2</v>
      </c>
      <c r="F37" t="s">
        <v>31</v>
      </c>
      <c r="G37" t="s">
        <v>39</v>
      </c>
      <c r="I37">
        <f t="shared" si="0"/>
        <v>0</v>
      </c>
      <c r="J37">
        <f t="shared" si="11"/>
        <v>8</v>
      </c>
      <c r="K37" t="str">
        <f t="shared" si="2"/>
        <v/>
      </c>
      <c r="L37">
        <f t="shared" si="1"/>
        <v>0</v>
      </c>
      <c r="M37">
        <f t="shared" si="12"/>
        <v>19</v>
      </c>
      <c r="N37" t="str">
        <f t="shared" si="3"/>
        <v/>
      </c>
    </row>
    <row r="38" spans="1:14" x14ac:dyDescent="0.3">
      <c r="A38" t="s">
        <v>47</v>
      </c>
      <c r="B38">
        <v>2019</v>
      </c>
      <c r="C38">
        <v>12</v>
      </c>
      <c r="D38">
        <v>9</v>
      </c>
      <c r="E38">
        <v>3</v>
      </c>
      <c r="F38" t="s">
        <v>31</v>
      </c>
      <c r="G38" t="s">
        <v>32</v>
      </c>
      <c r="I38">
        <f t="shared" si="0"/>
        <v>0</v>
      </c>
      <c r="J38">
        <f t="shared" si="11"/>
        <v>8</v>
      </c>
      <c r="K38" t="str">
        <f t="shared" si="2"/>
        <v/>
      </c>
      <c r="L38">
        <f t="shared" si="1"/>
        <v>0</v>
      </c>
      <c r="M38">
        <f t="shared" si="12"/>
        <v>19</v>
      </c>
      <c r="N38" t="str">
        <f t="shared" si="3"/>
        <v/>
      </c>
    </row>
    <row r="39" spans="1:14" x14ac:dyDescent="0.3">
      <c r="A39" t="s">
        <v>6</v>
      </c>
      <c r="B39">
        <v>2019</v>
      </c>
      <c r="C39">
        <v>13</v>
      </c>
      <c r="D39">
        <v>10</v>
      </c>
      <c r="E39">
        <v>2</v>
      </c>
      <c r="F39" t="s">
        <v>31</v>
      </c>
      <c r="G39" t="s">
        <v>32</v>
      </c>
      <c r="I39">
        <f t="shared" si="0"/>
        <v>0</v>
      </c>
      <c r="J39">
        <f t="shared" si="11"/>
        <v>8</v>
      </c>
      <c r="K39" t="str">
        <f t="shared" si="2"/>
        <v/>
      </c>
      <c r="L39">
        <f t="shared" si="1"/>
        <v>0</v>
      </c>
      <c r="M39">
        <f t="shared" si="12"/>
        <v>19</v>
      </c>
      <c r="N39" t="str">
        <f t="shared" si="3"/>
        <v/>
      </c>
    </row>
    <row r="40" spans="1:14" x14ac:dyDescent="0.3">
      <c r="A40" t="s">
        <v>48</v>
      </c>
      <c r="B40">
        <v>2019</v>
      </c>
      <c r="C40">
        <v>14</v>
      </c>
      <c r="D40">
        <v>9</v>
      </c>
      <c r="E40">
        <v>3</v>
      </c>
      <c r="F40" t="s">
        <v>31</v>
      </c>
      <c r="G40" t="s">
        <v>38</v>
      </c>
      <c r="I40">
        <f t="shared" si="0"/>
        <v>0</v>
      </c>
      <c r="J40">
        <f t="shared" si="11"/>
        <v>8</v>
      </c>
      <c r="K40" t="str">
        <f t="shared" si="2"/>
        <v/>
      </c>
      <c r="L40">
        <f t="shared" si="1"/>
        <v>0</v>
      </c>
      <c r="M40">
        <f t="shared" si="12"/>
        <v>19</v>
      </c>
      <c r="N40" t="str">
        <f t="shared" si="3"/>
        <v/>
      </c>
    </row>
    <row r="41" spans="1:14" x14ac:dyDescent="0.3">
      <c r="A41" t="s">
        <v>9</v>
      </c>
      <c r="B41">
        <v>2019</v>
      </c>
      <c r="C41">
        <v>15</v>
      </c>
      <c r="D41">
        <v>10</v>
      </c>
      <c r="E41">
        <v>2</v>
      </c>
      <c r="F41" t="s">
        <v>31</v>
      </c>
      <c r="G41" t="s">
        <v>40</v>
      </c>
      <c r="I41">
        <f t="shared" si="0"/>
        <v>0</v>
      </c>
      <c r="J41">
        <f t="shared" si="11"/>
        <v>8</v>
      </c>
      <c r="K41" t="str">
        <f t="shared" si="2"/>
        <v/>
      </c>
      <c r="L41">
        <f t="shared" si="1"/>
        <v>0</v>
      </c>
      <c r="M41">
        <f t="shared" si="12"/>
        <v>19</v>
      </c>
      <c r="N41" t="str">
        <f t="shared" si="3"/>
        <v/>
      </c>
    </row>
    <row r="42" spans="1:14" x14ac:dyDescent="0.3">
      <c r="A42" t="s">
        <v>49</v>
      </c>
      <c r="B42">
        <v>2019</v>
      </c>
      <c r="C42">
        <v>16</v>
      </c>
      <c r="D42">
        <v>9</v>
      </c>
      <c r="E42">
        <v>3</v>
      </c>
      <c r="F42" t="s">
        <v>31</v>
      </c>
      <c r="G42" t="s">
        <v>38</v>
      </c>
      <c r="I42">
        <f t="shared" si="0"/>
        <v>0</v>
      </c>
      <c r="J42">
        <f t="shared" si="11"/>
        <v>8</v>
      </c>
      <c r="K42" t="str">
        <f t="shared" si="2"/>
        <v/>
      </c>
      <c r="L42">
        <f t="shared" si="1"/>
        <v>0</v>
      </c>
      <c r="M42">
        <f t="shared" si="12"/>
        <v>19</v>
      </c>
      <c r="N42" t="str">
        <f t="shared" si="3"/>
        <v/>
      </c>
    </row>
    <row r="43" spans="1:14" x14ac:dyDescent="0.3">
      <c r="A43" t="s">
        <v>50</v>
      </c>
      <c r="B43">
        <v>2019</v>
      </c>
      <c r="C43">
        <v>17</v>
      </c>
      <c r="D43">
        <v>12</v>
      </c>
      <c r="E43">
        <v>1</v>
      </c>
      <c r="F43" t="s">
        <v>30</v>
      </c>
      <c r="G43" t="s">
        <v>35</v>
      </c>
      <c r="I43">
        <f t="shared" si="0"/>
        <v>0</v>
      </c>
      <c r="J43">
        <f t="shared" si="11"/>
        <v>8</v>
      </c>
      <c r="K43" t="str">
        <f t="shared" si="2"/>
        <v/>
      </c>
      <c r="L43">
        <f t="shared" si="1"/>
        <v>0</v>
      </c>
      <c r="M43">
        <f t="shared" si="12"/>
        <v>19</v>
      </c>
      <c r="N43" t="str">
        <f t="shared" si="3"/>
        <v/>
      </c>
    </row>
    <row r="44" spans="1:14" x14ac:dyDescent="0.3">
      <c r="A44" t="s">
        <v>51</v>
      </c>
      <c r="B44">
        <v>2019</v>
      </c>
      <c r="C44">
        <v>18</v>
      </c>
      <c r="D44">
        <v>10</v>
      </c>
      <c r="E44">
        <v>2</v>
      </c>
      <c r="F44" t="s">
        <v>31</v>
      </c>
      <c r="G44" t="s">
        <v>38</v>
      </c>
      <c r="I44">
        <f t="shared" si="0"/>
        <v>0</v>
      </c>
      <c r="J44">
        <f t="shared" si="11"/>
        <v>8</v>
      </c>
      <c r="K44" t="str">
        <f t="shared" si="2"/>
        <v/>
      </c>
      <c r="L44">
        <f t="shared" si="1"/>
        <v>0</v>
      </c>
      <c r="M44">
        <f t="shared" si="12"/>
        <v>19</v>
      </c>
      <c r="N44" t="str">
        <f t="shared" si="3"/>
        <v/>
      </c>
    </row>
    <row r="45" spans="1:14" x14ac:dyDescent="0.3">
      <c r="A45" t="s">
        <v>52</v>
      </c>
      <c r="B45">
        <v>2019</v>
      </c>
      <c r="C45">
        <v>19</v>
      </c>
      <c r="D45">
        <v>12</v>
      </c>
      <c r="E45">
        <v>1</v>
      </c>
      <c r="F45" t="s">
        <v>30</v>
      </c>
      <c r="G45" t="s">
        <v>37</v>
      </c>
      <c r="I45">
        <f t="shared" si="0"/>
        <v>0</v>
      </c>
      <c r="J45">
        <f t="shared" si="11"/>
        <v>8</v>
      </c>
      <c r="K45" t="str">
        <f t="shared" si="2"/>
        <v/>
      </c>
      <c r="L45">
        <f t="shared" si="1"/>
        <v>0</v>
      </c>
      <c r="M45">
        <f t="shared" si="12"/>
        <v>19</v>
      </c>
      <c r="N45" t="str">
        <f t="shared" si="3"/>
        <v/>
      </c>
    </row>
    <row r="46" spans="1:14" x14ac:dyDescent="0.3">
      <c r="A46" t="s">
        <v>53</v>
      </c>
      <c r="B46">
        <v>2019</v>
      </c>
      <c r="C46">
        <v>20</v>
      </c>
      <c r="D46">
        <v>12</v>
      </c>
      <c r="E46">
        <v>1</v>
      </c>
      <c r="F46" t="s">
        <v>30</v>
      </c>
      <c r="G46" t="s">
        <v>36</v>
      </c>
      <c r="I46">
        <f t="shared" si="0"/>
        <v>0</v>
      </c>
      <c r="J46">
        <f t="shared" si="11"/>
        <v>8</v>
      </c>
      <c r="K46" t="str">
        <f t="shared" si="2"/>
        <v/>
      </c>
      <c r="L46">
        <f t="shared" si="1"/>
        <v>0</v>
      </c>
      <c r="M46">
        <f t="shared" si="12"/>
        <v>19</v>
      </c>
      <c r="N46" t="str">
        <f t="shared" si="3"/>
        <v/>
      </c>
    </row>
    <row r="47" spans="1:14" x14ac:dyDescent="0.3">
      <c r="A47" t="s">
        <v>13</v>
      </c>
      <c r="B47">
        <v>2019</v>
      </c>
      <c r="C47">
        <v>21</v>
      </c>
      <c r="D47">
        <v>10</v>
      </c>
      <c r="E47">
        <v>3</v>
      </c>
      <c r="F47" t="s">
        <v>31</v>
      </c>
      <c r="G47" t="s">
        <v>35</v>
      </c>
      <c r="I47">
        <f t="shared" si="0"/>
        <v>0</v>
      </c>
      <c r="J47">
        <f t="shared" si="11"/>
        <v>8</v>
      </c>
      <c r="K47" t="str">
        <f t="shared" si="2"/>
        <v/>
      </c>
      <c r="L47">
        <f t="shared" si="1"/>
        <v>0</v>
      </c>
      <c r="M47">
        <f t="shared" si="12"/>
        <v>19</v>
      </c>
      <c r="N47" t="str">
        <f t="shared" si="3"/>
        <v/>
      </c>
    </row>
    <row r="48" spans="1:14" x14ac:dyDescent="0.3">
      <c r="A48" t="s">
        <v>126</v>
      </c>
      <c r="B48">
        <v>2019</v>
      </c>
      <c r="C48">
        <v>22</v>
      </c>
      <c r="D48">
        <v>8</v>
      </c>
      <c r="E48">
        <v>4</v>
      </c>
      <c r="F48" t="s">
        <v>31</v>
      </c>
      <c r="G48" t="s">
        <v>39</v>
      </c>
      <c r="I48">
        <f t="shared" si="0"/>
        <v>0</v>
      </c>
      <c r="J48">
        <f t="shared" si="11"/>
        <v>8</v>
      </c>
      <c r="K48" t="str">
        <f t="shared" si="2"/>
        <v/>
      </c>
      <c r="L48">
        <f t="shared" si="1"/>
        <v>0</v>
      </c>
      <c r="M48">
        <f t="shared" si="12"/>
        <v>19</v>
      </c>
      <c r="N48" t="str">
        <f t="shared" si="3"/>
        <v/>
      </c>
    </row>
    <row r="49" spans="1:14" x14ac:dyDescent="0.3">
      <c r="A49" t="s">
        <v>54</v>
      </c>
      <c r="B49">
        <v>2019</v>
      </c>
      <c r="C49">
        <v>23</v>
      </c>
      <c r="D49">
        <v>9</v>
      </c>
      <c r="E49">
        <v>2</v>
      </c>
      <c r="F49" t="s">
        <v>31</v>
      </c>
      <c r="G49" t="s">
        <v>35</v>
      </c>
      <c r="I49">
        <f t="shared" si="0"/>
        <v>0</v>
      </c>
      <c r="J49">
        <f t="shared" si="11"/>
        <v>8</v>
      </c>
      <c r="K49" t="str">
        <f t="shared" si="2"/>
        <v/>
      </c>
      <c r="L49">
        <f t="shared" si="1"/>
        <v>0</v>
      </c>
      <c r="M49">
        <f t="shared" si="12"/>
        <v>19</v>
      </c>
      <c r="N49" t="str">
        <f t="shared" si="3"/>
        <v/>
      </c>
    </row>
    <row r="50" spans="1:14" x14ac:dyDescent="0.3">
      <c r="A50" t="s">
        <v>55</v>
      </c>
      <c r="B50">
        <v>2019</v>
      </c>
      <c r="C50">
        <v>24</v>
      </c>
      <c r="D50">
        <v>9</v>
      </c>
      <c r="E50">
        <v>4</v>
      </c>
      <c r="F50" t="s">
        <v>31</v>
      </c>
      <c r="G50" t="s">
        <v>33</v>
      </c>
      <c r="I50">
        <f t="shared" si="0"/>
        <v>0</v>
      </c>
      <c r="J50">
        <f t="shared" si="11"/>
        <v>8</v>
      </c>
      <c r="K50" t="str">
        <f t="shared" si="2"/>
        <v/>
      </c>
      <c r="L50">
        <f t="shared" si="1"/>
        <v>0</v>
      </c>
      <c r="M50">
        <f t="shared" si="12"/>
        <v>19</v>
      </c>
      <c r="N50" t="str">
        <f t="shared" si="3"/>
        <v/>
      </c>
    </row>
    <row r="51" spans="1:14" x14ac:dyDescent="0.3">
      <c r="A51" t="s">
        <v>25</v>
      </c>
      <c r="B51">
        <v>2019</v>
      </c>
      <c r="C51">
        <v>25</v>
      </c>
      <c r="D51">
        <v>8</v>
      </c>
      <c r="E51">
        <v>4</v>
      </c>
      <c r="F51" t="s">
        <v>31</v>
      </c>
      <c r="G51" t="s">
        <v>34</v>
      </c>
      <c r="I51">
        <f t="shared" si="0"/>
        <v>0</v>
      </c>
      <c r="J51">
        <f t="shared" si="11"/>
        <v>8</v>
      </c>
      <c r="K51" t="str">
        <f t="shared" si="2"/>
        <v/>
      </c>
      <c r="L51">
        <f t="shared" si="1"/>
        <v>0</v>
      </c>
      <c r="M51">
        <f t="shared" si="12"/>
        <v>19</v>
      </c>
      <c r="N51" t="str">
        <f t="shared" si="3"/>
        <v/>
      </c>
    </row>
    <row r="52" spans="1:14" x14ac:dyDescent="0.3">
      <c r="A52" t="s">
        <v>6</v>
      </c>
      <c r="B52">
        <v>2018</v>
      </c>
      <c r="C52">
        <v>1</v>
      </c>
      <c r="D52">
        <v>13</v>
      </c>
      <c r="E52">
        <v>0</v>
      </c>
      <c r="F52" t="s">
        <v>30</v>
      </c>
      <c r="G52" t="s">
        <v>32</v>
      </c>
      <c r="I52">
        <f t="shared" si="0"/>
        <v>0</v>
      </c>
      <c r="J52">
        <f t="shared" si="11"/>
        <v>8</v>
      </c>
      <c r="K52" t="str">
        <f t="shared" si="2"/>
        <v/>
      </c>
      <c r="L52">
        <f t="shared" si="1"/>
        <v>0</v>
      </c>
      <c r="M52">
        <f t="shared" si="12"/>
        <v>19</v>
      </c>
      <c r="N52" t="str">
        <f t="shared" si="3"/>
        <v/>
      </c>
    </row>
    <row r="53" spans="1:14" x14ac:dyDescent="0.3">
      <c r="A53" t="s">
        <v>7</v>
      </c>
      <c r="B53">
        <v>2018</v>
      </c>
      <c r="C53">
        <v>2</v>
      </c>
      <c r="D53">
        <v>13</v>
      </c>
      <c r="E53">
        <v>0</v>
      </c>
      <c r="F53" t="s">
        <v>30</v>
      </c>
      <c r="G53" t="s">
        <v>33</v>
      </c>
      <c r="I53">
        <f t="shared" si="0"/>
        <v>0</v>
      </c>
      <c r="J53">
        <f t="shared" si="11"/>
        <v>8</v>
      </c>
      <c r="K53" t="str">
        <f t="shared" si="2"/>
        <v/>
      </c>
      <c r="L53">
        <f t="shared" si="1"/>
        <v>0</v>
      </c>
      <c r="M53">
        <f t="shared" si="12"/>
        <v>19</v>
      </c>
      <c r="N53" t="str">
        <f t="shared" si="3"/>
        <v/>
      </c>
    </row>
    <row r="54" spans="1:14" x14ac:dyDescent="0.3">
      <c r="A54" t="s">
        <v>9</v>
      </c>
      <c r="B54">
        <v>2018</v>
      </c>
      <c r="C54">
        <v>3</v>
      </c>
      <c r="D54">
        <v>12</v>
      </c>
      <c r="E54">
        <v>0</v>
      </c>
      <c r="F54" t="s">
        <v>31</v>
      </c>
      <c r="G54" t="s">
        <v>40</v>
      </c>
      <c r="I54">
        <f t="shared" si="0"/>
        <v>0</v>
      </c>
      <c r="J54">
        <f t="shared" si="11"/>
        <v>8</v>
      </c>
      <c r="K54" t="str">
        <f t="shared" si="2"/>
        <v/>
      </c>
      <c r="L54">
        <f t="shared" si="1"/>
        <v>0</v>
      </c>
      <c r="M54">
        <f t="shared" si="12"/>
        <v>19</v>
      </c>
      <c r="N54" t="str">
        <f t="shared" si="3"/>
        <v/>
      </c>
    </row>
    <row r="55" spans="1:14" x14ac:dyDescent="0.3">
      <c r="A55" t="s">
        <v>11</v>
      </c>
      <c r="B55">
        <v>2018</v>
      </c>
      <c r="C55">
        <v>4</v>
      </c>
      <c r="D55">
        <v>12</v>
      </c>
      <c r="E55">
        <v>1</v>
      </c>
      <c r="F55" t="s">
        <v>30</v>
      </c>
      <c r="G55" t="s">
        <v>34</v>
      </c>
      <c r="I55">
        <f t="shared" si="0"/>
        <v>0</v>
      </c>
      <c r="J55">
        <f t="shared" si="11"/>
        <v>8</v>
      </c>
      <c r="K55" t="str">
        <f t="shared" si="2"/>
        <v/>
      </c>
      <c r="L55">
        <f t="shared" si="1"/>
        <v>0</v>
      </c>
      <c r="M55">
        <f t="shared" si="12"/>
        <v>19</v>
      </c>
      <c r="N55" t="str">
        <f t="shared" si="3"/>
        <v/>
      </c>
    </row>
    <row r="56" spans="1:14" x14ac:dyDescent="0.3">
      <c r="A56" t="s">
        <v>14</v>
      </c>
      <c r="B56">
        <v>2018</v>
      </c>
      <c r="C56">
        <v>5</v>
      </c>
      <c r="D56">
        <v>11</v>
      </c>
      <c r="E56">
        <v>2</v>
      </c>
      <c r="F56" t="s">
        <v>31</v>
      </c>
      <c r="G56" t="s">
        <v>32</v>
      </c>
      <c r="I56">
        <f t="shared" si="0"/>
        <v>0</v>
      </c>
      <c r="J56">
        <f t="shared" si="11"/>
        <v>8</v>
      </c>
      <c r="K56" t="str">
        <f t="shared" si="2"/>
        <v/>
      </c>
      <c r="L56">
        <f t="shared" si="1"/>
        <v>0</v>
      </c>
      <c r="M56">
        <f t="shared" si="12"/>
        <v>19</v>
      </c>
      <c r="N56" t="str">
        <f t="shared" si="3"/>
        <v/>
      </c>
    </row>
    <row r="57" spans="1:14" x14ac:dyDescent="0.3">
      <c r="A57" t="s">
        <v>8</v>
      </c>
      <c r="B57">
        <v>2018</v>
      </c>
      <c r="C57">
        <v>6</v>
      </c>
      <c r="D57">
        <v>12</v>
      </c>
      <c r="E57">
        <v>1</v>
      </c>
      <c r="F57" t="s">
        <v>30</v>
      </c>
      <c r="G57" t="s">
        <v>38</v>
      </c>
      <c r="I57">
        <f t="shared" si="0"/>
        <v>0</v>
      </c>
      <c r="J57">
        <f t="shared" si="11"/>
        <v>8</v>
      </c>
      <c r="K57" t="str">
        <f t="shared" si="2"/>
        <v/>
      </c>
      <c r="L57">
        <f t="shared" si="1"/>
        <v>0</v>
      </c>
      <c r="M57">
        <f t="shared" si="12"/>
        <v>19</v>
      </c>
      <c r="N57" t="str">
        <f t="shared" si="3"/>
        <v/>
      </c>
    </row>
    <row r="58" spans="1:14" x14ac:dyDescent="0.3">
      <c r="A58" t="s">
        <v>48</v>
      </c>
      <c r="B58">
        <v>2018</v>
      </c>
      <c r="C58">
        <v>7</v>
      </c>
      <c r="D58">
        <v>10</v>
      </c>
      <c r="E58">
        <v>2</v>
      </c>
      <c r="F58" t="s">
        <v>31</v>
      </c>
      <c r="G58" t="s">
        <v>38</v>
      </c>
      <c r="I58">
        <f t="shared" si="0"/>
        <v>0</v>
      </c>
      <c r="J58">
        <f t="shared" si="11"/>
        <v>8</v>
      </c>
      <c r="K58" t="str">
        <f t="shared" si="2"/>
        <v/>
      </c>
      <c r="L58">
        <f t="shared" si="1"/>
        <v>0</v>
      </c>
      <c r="M58">
        <f t="shared" si="12"/>
        <v>19</v>
      </c>
      <c r="N58" t="str">
        <f t="shared" si="3"/>
        <v/>
      </c>
    </row>
    <row r="59" spans="1:14" x14ac:dyDescent="0.3">
      <c r="A59" t="s">
        <v>56</v>
      </c>
      <c r="B59">
        <v>2018</v>
      </c>
      <c r="C59">
        <v>8</v>
      </c>
      <c r="D59">
        <v>12</v>
      </c>
      <c r="E59">
        <v>0</v>
      </c>
      <c r="F59" t="s">
        <v>30</v>
      </c>
      <c r="G59" t="s">
        <v>35</v>
      </c>
      <c r="I59">
        <f t="shared" si="0"/>
        <v>0</v>
      </c>
      <c r="J59">
        <f t="shared" si="11"/>
        <v>8</v>
      </c>
      <c r="K59" t="str">
        <f t="shared" si="2"/>
        <v/>
      </c>
      <c r="L59">
        <f t="shared" si="1"/>
        <v>0</v>
      </c>
      <c r="M59">
        <f t="shared" si="12"/>
        <v>19</v>
      </c>
      <c r="N59" t="str">
        <f t="shared" si="3"/>
        <v/>
      </c>
    </row>
    <row r="60" spans="1:14" x14ac:dyDescent="0.3">
      <c r="A60" t="s">
        <v>57</v>
      </c>
      <c r="B60">
        <v>2018</v>
      </c>
      <c r="C60">
        <v>9</v>
      </c>
      <c r="D60">
        <v>10</v>
      </c>
      <c r="E60">
        <v>3</v>
      </c>
      <c r="F60" t="s">
        <v>30</v>
      </c>
      <c r="G60" t="s">
        <v>39</v>
      </c>
      <c r="I60">
        <f t="shared" si="0"/>
        <v>0</v>
      </c>
      <c r="J60">
        <f t="shared" si="11"/>
        <v>8</v>
      </c>
      <c r="K60" t="str">
        <f t="shared" si="2"/>
        <v/>
      </c>
      <c r="L60">
        <f t="shared" si="1"/>
        <v>0</v>
      </c>
      <c r="M60">
        <f t="shared" si="12"/>
        <v>19</v>
      </c>
      <c r="N60" t="str">
        <f t="shared" si="3"/>
        <v/>
      </c>
    </row>
    <row r="61" spans="1:14" x14ac:dyDescent="0.3">
      <c r="A61" t="s">
        <v>12</v>
      </c>
      <c r="B61">
        <v>2018</v>
      </c>
      <c r="C61">
        <v>10</v>
      </c>
      <c r="D61">
        <v>9</v>
      </c>
      <c r="E61">
        <v>3</v>
      </c>
      <c r="F61" t="s">
        <v>31</v>
      </c>
      <c r="G61" t="s">
        <v>32</v>
      </c>
      <c r="I61">
        <f t="shared" si="0"/>
        <v>0</v>
      </c>
      <c r="J61">
        <f t="shared" si="11"/>
        <v>8</v>
      </c>
      <c r="K61" t="str">
        <f t="shared" si="2"/>
        <v/>
      </c>
      <c r="L61">
        <f t="shared" si="1"/>
        <v>0</v>
      </c>
      <c r="M61">
        <f t="shared" si="12"/>
        <v>19</v>
      </c>
      <c r="N61" t="str">
        <f t="shared" si="3"/>
        <v/>
      </c>
    </row>
    <row r="62" spans="1:14" x14ac:dyDescent="0.3">
      <c r="A62" t="s">
        <v>42</v>
      </c>
      <c r="B62">
        <v>2018</v>
      </c>
      <c r="C62">
        <v>11</v>
      </c>
      <c r="D62">
        <v>9</v>
      </c>
      <c r="E62">
        <v>3</v>
      </c>
      <c r="F62" t="s">
        <v>31</v>
      </c>
      <c r="G62" t="s">
        <v>32</v>
      </c>
      <c r="I62">
        <f t="shared" si="0"/>
        <v>0</v>
      </c>
      <c r="J62">
        <f t="shared" si="11"/>
        <v>8</v>
      </c>
      <c r="K62" t="str">
        <f t="shared" si="2"/>
        <v/>
      </c>
      <c r="L62">
        <f t="shared" si="1"/>
        <v>0</v>
      </c>
      <c r="M62">
        <f t="shared" si="12"/>
        <v>19</v>
      </c>
      <c r="N62" t="str">
        <f t="shared" si="3"/>
        <v/>
      </c>
    </row>
    <row r="63" spans="1:14" x14ac:dyDescent="0.3">
      <c r="A63" t="s">
        <v>45</v>
      </c>
      <c r="B63">
        <v>2018</v>
      </c>
      <c r="C63">
        <v>12</v>
      </c>
      <c r="D63">
        <v>9</v>
      </c>
      <c r="E63">
        <v>3</v>
      </c>
      <c r="F63" t="s">
        <v>31</v>
      </c>
      <c r="G63" t="s">
        <v>38</v>
      </c>
      <c r="I63">
        <f t="shared" si="0"/>
        <v>0</v>
      </c>
      <c r="J63">
        <f t="shared" si="11"/>
        <v>8</v>
      </c>
      <c r="K63" t="str">
        <f t="shared" si="2"/>
        <v/>
      </c>
      <c r="L63">
        <f t="shared" si="1"/>
        <v>0</v>
      </c>
      <c r="M63">
        <f t="shared" si="12"/>
        <v>19</v>
      </c>
      <c r="N63" t="str">
        <f t="shared" si="3"/>
        <v/>
      </c>
    </row>
    <row r="64" spans="1:14" x14ac:dyDescent="0.3">
      <c r="A64" t="s">
        <v>58</v>
      </c>
      <c r="B64">
        <v>2018</v>
      </c>
      <c r="C64">
        <v>13</v>
      </c>
      <c r="D64">
        <v>10</v>
      </c>
      <c r="E64">
        <v>2</v>
      </c>
      <c r="F64" t="s">
        <v>31</v>
      </c>
      <c r="G64" t="s">
        <v>39</v>
      </c>
      <c r="I64">
        <f t="shared" si="0"/>
        <v>0</v>
      </c>
      <c r="J64">
        <f t="shared" si="11"/>
        <v>8</v>
      </c>
      <c r="K64" t="str">
        <f t="shared" si="2"/>
        <v/>
      </c>
      <c r="L64">
        <f t="shared" si="1"/>
        <v>0</v>
      </c>
      <c r="M64">
        <f t="shared" si="12"/>
        <v>19</v>
      </c>
      <c r="N64" t="str">
        <f t="shared" si="3"/>
        <v/>
      </c>
    </row>
    <row r="65" spans="1:14" x14ac:dyDescent="0.3">
      <c r="A65" t="s">
        <v>59</v>
      </c>
      <c r="B65">
        <v>2018</v>
      </c>
      <c r="C65">
        <v>14</v>
      </c>
      <c r="D65">
        <v>9</v>
      </c>
      <c r="E65">
        <v>3</v>
      </c>
      <c r="F65" t="s">
        <v>31</v>
      </c>
      <c r="G65" t="s">
        <v>32</v>
      </c>
      <c r="I65">
        <f t="shared" si="0"/>
        <v>0</v>
      </c>
      <c r="J65">
        <f t="shared" si="11"/>
        <v>8</v>
      </c>
      <c r="K65" t="str">
        <f t="shared" si="2"/>
        <v/>
      </c>
      <c r="L65">
        <f t="shared" si="1"/>
        <v>0</v>
      </c>
      <c r="M65">
        <f t="shared" si="12"/>
        <v>19</v>
      </c>
      <c r="N65" t="str">
        <f t="shared" si="3"/>
        <v/>
      </c>
    </row>
    <row r="66" spans="1:14" x14ac:dyDescent="0.3">
      <c r="A66" t="s">
        <v>60</v>
      </c>
      <c r="B66">
        <v>2018</v>
      </c>
      <c r="C66">
        <v>15</v>
      </c>
      <c r="D66">
        <v>9</v>
      </c>
      <c r="E66">
        <v>4</v>
      </c>
      <c r="F66" t="s">
        <v>31</v>
      </c>
      <c r="G66" t="s">
        <v>34</v>
      </c>
      <c r="I66">
        <f t="shared" ref="I66:I129" si="18">IF(AND(B66=$R$2,F66="Y"),1,0)</f>
        <v>0</v>
      </c>
      <c r="J66">
        <f t="shared" si="11"/>
        <v>8</v>
      </c>
      <c r="K66" t="str">
        <f t="shared" si="2"/>
        <v/>
      </c>
      <c r="L66">
        <f t="shared" ref="L66:L129" si="19">IF(AND(OR(F66="N",K66&gt;6),B66=$R$2),1,0)</f>
        <v>0</v>
      </c>
      <c r="M66">
        <f t="shared" si="12"/>
        <v>19</v>
      </c>
      <c r="N66" t="str">
        <f t="shared" si="3"/>
        <v/>
      </c>
    </row>
    <row r="67" spans="1:14" x14ac:dyDescent="0.3">
      <c r="A67" t="s">
        <v>61</v>
      </c>
      <c r="B67">
        <v>2018</v>
      </c>
      <c r="C67">
        <v>16</v>
      </c>
      <c r="D67">
        <v>8</v>
      </c>
      <c r="E67">
        <v>3</v>
      </c>
      <c r="F67" t="s">
        <v>31</v>
      </c>
      <c r="G67" t="s">
        <v>34</v>
      </c>
      <c r="I67">
        <f t="shared" si="18"/>
        <v>0</v>
      </c>
      <c r="J67">
        <f t="shared" si="11"/>
        <v>8</v>
      </c>
      <c r="K67" t="str">
        <f t="shared" ref="K67:K130" si="20">IF(I67&gt;0,J67,"")</f>
        <v/>
      </c>
      <c r="L67">
        <f t="shared" si="19"/>
        <v>0</v>
      </c>
      <c r="M67">
        <f t="shared" si="12"/>
        <v>19</v>
      </c>
      <c r="N67" t="str">
        <f t="shared" ref="N67:N130" si="21">IF(L67&gt;0,M67,"")</f>
        <v/>
      </c>
    </row>
    <row r="68" spans="1:14" x14ac:dyDescent="0.3">
      <c r="A68" t="s">
        <v>46</v>
      </c>
      <c r="B68">
        <v>2018</v>
      </c>
      <c r="C68">
        <v>17</v>
      </c>
      <c r="D68">
        <v>9</v>
      </c>
      <c r="E68">
        <v>4</v>
      </c>
      <c r="F68" t="s">
        <v>31</v>
      </c>
      <c r="G68" t="s">
        <v>39</v>
      </c>
      <c r="I68">
        <f t="shared" si="18"/>
        <v>0</v>
      </c>
      <c r="J68">
        <f t="shared" ref="J68:J131" si="22">J67+I68</f>
        <v>8</v>
      </c>
      <c r="K68" t="str">
        <f t="shared" si="20"/>
        <v/>
      </c>
      <c r="L68">
        <f t="shared" si="19"/>
        <v>0</v>
      </c>
      <c r="M68">
        <f t="shared" ref="M68:M131" si="23">M67+L68</f>
        <v>19</v>
      </c>
      <c r="N68" t="str">
        <f t="shared" si="21"/>
        <v/>
      </c>
    </row>
    <row r="69" spans="1:14" x14ac:dyDescent="0.3">
      <c r="A69" t="s">
        <v>62</v>
      </c>
      <c r="B69">
        <v>2018</v>
      </c>
      <c r="C69">
        <v>18</v>
      </c>
      <c r="D69">
        <v>8</v>
      </c>
      <c r="E69">
        <v>4</v>
      </c>
      <c r="F69" t="s">
        <v>31</v>
      </c>
      <c r="G69" t="s">
        <v>32</v>
      </c>
      <c r="I69">
        <f t="shared" si="18"/>
        <v>0</v>
      </c>
      <c r="J69">
        <f t="shared" si="22"/>
        <v>8</v>
      </c>
      <c r="K69" t="str">
        <f t="shared" si="20"/>
        <v/>
      </c>
      <c r="L69">
        <f t="shared" si="19"/>
        <v>0</v>
      </c>
      <c r="M69">
        <f t="shared" si="23"/>
        <v>19</v>
      </c>
      <c r="N69" t="str">
        <f t="shared" si="21"/>
        <v/>
      </c>
    </row>
    <row r="70" spans="1:14" x14ac:dyDescent="0.3">
      <c r="A70" t="s">
        <v>10</v>
      </c>
      <c r="B70">
        <v>2018</v>
      </c>
      <c r="C70">
        <v>19</v>
      </c>
      <c r="D70">
        <v>8</v>
      </c>
      <c r="E70">
        <v>4</v>
      </c>
      <c r="F70" t="s">
        <v>31</v>
      </c>
      <c r="G70" t="s">
        <v>32</v>
      </c>
      <c r="I70">
        <f t="shared" si="18"/>
        <v>0</v>
      </c>
      <c r="J70">
        <f t="shared" si="22"/>
        <v>8</v>
      </c>
      <c r="K70" t="str">
        <f t="shared" si="20"/>
        <v/>
      </c>
      <c r="L70">
        <f t="shared" si="19"/>
        <v>0</v>
      </c>
      <c r="M70">
        <f t="shared" si="23"/>
        <v>19</v>
      </c>
      <c r="N70" t="str">
        <f t="shared" si="21"/>
        <v/>
      </c>
    </row>
    <row r="71" spans="1:14" x14ac:dyDescent="0.3">
      <c r="A71" t="s">
        <v>63</v>
      </c>
      <c r="B71">
        <v>2018</v>
      </c>
      <c r="C71">
        <v>20</v>
      </c>
      <c r="D71">
        <v>9</v>
      </c>
      <c r="E71">
        <v>3</v>
      </c>
      <c r="F71" t="s">
        <v>31</v>
      </c>
      <c r="G71" t="s">
        <v>33</v>
      </c>
      <c r="I71">
        <f t="shared" si="18"/>
        <v>0</v>
      </c>
      <c r="J71">
        <f t="shared" si="22"/>
        <v>8</v>
      </c>
      <c r="K71" t="str">
        <f t="shared" si="20"/>
        <v/>
      </c>
      <c r="L71">
        <f t="shared" si="19"/>
        <v>0</v>
      </c>
      <c r="M71">
        <f t="shared" si="23"/>
        <v>19</v>
      </c>
      <c r="N71" t="str">
        <f t="shared" si="21"/>
        <v/>
      </c>
    </row>
    <row r="72" spans="1:14" x14ac:dyDescent="0.3">
      <c r="A72" t="s">
        <v>64</v>
      </c>
      <c r="B72">
        <v>2018</v>
      </c>
      <c r="C72">
        <v>21</v>
      </c>
      <c r="D72">
        <v>11</v>
      </c>
      <c r="E72">
        <v>2</v>
      </c>
      <c r="F72" t="s">
        <v>30</v>
      </c>
      <c r="G72" t="s">
        <v>37</v>
      </c>
      <c r="I72">
        <f t="shared" si="18"/>
        <v>0</v>
      </c>
      <c r="J72">
        <f t="shared" si="22"/>
        <v>8</v>
      </c>
      <c r="K72" t="str">
        <f t="shared" si="20"/>
        <v/>
      </c>
      <c r="L72">
        <f t="shared" si="19"/>
        <v>0</v>
      </c>
      <c r="M72">
        <f t="shared" si="23"/>
        <v>19</v>
      </c>
      <c r="N72" t="str">
        <f t="shared" si="21"/>
        <v/>
      </c>
    </row>
    <row r="73" spans="1:14" x14ac:dyDescent="0.3">
      <c r="A73" t="s">
        <v>19</v>
      </c>
      <c r="B73">
        <v>2018</v>
      </c>
      <c r="C73">
        <v>22</v>
      </c>
      <c r="D73">
        <v>8</v>
      </c>
      <c r="E73">
        <v>5</v>
      </c>
      <c r="F73" t="s">
        <v>31</v>
      </c>
      <c r="G73" t="s">
        <v>38</v>
      </c>
      <c r="I73">
        <f t="shared" si="18"/>
        <v>0</v>
      </c>
      <c r="J73">
        <f t="shared" si="22"/>
        <v>8</v>
      </c>
      <c r="K73" t="str">
        <f t="shared" si="20"/>
        <v/>
      </c>
      <c r="L73">
        <f t="shared" si="19"/>
        <v>0</v>
      </c>
      <c r="M73">
        <f t="shared" si="23"/>
        <v>19</v>
      </c>
      <c r="N73" t="str">
        <f t="shared" si="21"/>
        <v/>
      </c>
    </row>
    <row r="74" spans="1:14" x14ac:dyDescent="0.3">
      <c r="A74" t="s">
        <v>65</v>
      </c>
      <c r="B74">
        <v>2018</v>
      </c>
      <c r="C74">
        <v>23</v>
      </c>
      <c r="D74">
        <v>8</v>
      </c>
      <c r="E74">
        <v>4</v>
      </c>
      <c r="F74" t="s">
        <v>31</v>
      </c>
      <c r="G74" t="s">
        <v>32</v>
      </c>
      <c r="I74">
        <f t="shared" si="18"/>
        <v>0</v>
      </c>
      <c r="J74">
        <f t="shared" si="22"/>
        <v>8</v>
      </c>
      <c r="K74" t="str">
        <f t="shared" si="20"/>
        <v/>
      </c>
      <c r="L74">
        <f t="shared" si="19"/>
        <v>0</v>
      </c>
      <c r="M74">
        <f t="shared" si="23"/>
        <v>19</v>
      </c>
      <c r="N74" t="str">
        <f t="shared" si="21"/>
        <v/>
      </c>
    </row>
    <row r="75" spans="1:14" x14ac:dyDescent="0.3">
      <c r="A75" t="s">
        <v>15</v>
      </c>
      <c r="B75">
        <v>2018</v>
      </c>
      <c r="C75">
        <v>24</v>
      </c>
      <c r="D75">
        <v>8</v>
      </c>
      <c r="E75">
        <v>4</v>
      </c>
      <c r="F75" t="s">
        <v>31</v>
      </c>
      <c r="G75" t="s">
        <v>34</v>
      </c>
      <c r="I75">
        <f t="shared" si="18"/>
        <v>0</v>
      </c>
      <c r="J75">
        <f t="shared" si="22"/>
        <v>8</v>
      </c>
      <c r="K75" t="str">
        <f t="shared" si="20"/>
        <v/>
      </c>
      <c r="L75">
        <f t="shared" si="19"/>
        <v>0</v>
      </c>
      <c r="M75">
        <f t="shared" si="23"/>
        <v>19</v>
      </c>
      <c r="N75" t="str">
        <f t="shared" si="21"/>
        <v/>
      </c>
    </row>
    <row r="76" spans="1:14" x14ac:dyDescent="0.3">
      <c r="A76" t="s">
        <v>52</v>
      </c>
      <c r="B76">
        <v>2018</v>
      </c>
      <c r="C76">
        <v>25</v>
      </c>
      <c r="D76">
        <v>10</v>
      </c>
      <c r="E76">
        <v>3</v>
      </c>
      <c r="F76" t="s">
        <v>31</v>
      </c>
      <c r="G76" t="s">
        <v>37</v>
      </c>
      <c r="I76">
        <f t="shared" si="18"/>
        <v>0</v>
      </c>
      <c r="J76">
        <f t="shared" si="22"/>
        <v>8</v>
      </c>
      <c r="K76" t="str">
        <f t="shared" si="20"/>
        <v/>
      </c>
      <c r="L76">
        <f t="shared" si="19"/>
        <v>0</v>
      </c>
      <c r="M76">
        <f t="shared" si="23"/>
        <v>19</v>
      </c>
      <c r="N76" t="str">
        <f t="shared" si="21"/>
        <v/>
      </c>
    </row>
    <row r="77" spans="1:14" x14ac:dyDescent="0.3">
      <c r="A77" t="s">
        <v>7</v>
      </c>
      <c r="B77">
        <v>2017</v>
      </c>
      <c r="C77">
        <v>1</v>
      </c>
      <c r="D77">
        <v>12</v>
      </c>
      <c r="E77">
        <v>1</v>
      </c>
      <c r="F77" t="s">
        <v>30</v>
      </c>
      <c r="G77" t="s">
        <v>33</v>
      </c>
      <c r="I77">
        <f t="shared" si="18"/>
        <v>0</v>
      </c>
      <c r="J77">
        <f t="shared" si="22"/>
        <v>8</v>
      </c>
      <c r="K77" t="str">
        <f t="shared" si="20"/>
        <v/>
      </c>
      <c r="L77">
        <f t="shared" si="19"/>
        <v>0</v>
      </c>
      <c r="M77">
        <f t="shared" si="23"/>
        <v>19</v>
      </c>
      <c r="N77" t="str">
        <f t="shared" si="21"/>
        <v/>
      </c>
    </row>
    <row r="78" spans="1:14" x14ac:dyDescent="0.3">
      <c r="A78" t="s">
        <v>11</v>
      </c>
      <c r="B78">
        <v>2017</v>
      </c>
      <c r="C78">
        <v>2</v>
      </c>
      <c r="D78">
        <v>12</v>
      </c>
      <c r="E78">
        <v>1</v>
      </c>
      <c r="F78" t="s">
        <v>30</v>
      </c>
      <c r="G78" t="s">
        <v>34</v>
      </c>
      <c r="I78">
        <f t="shared" si="18"/>
        <v>0</v>
      </c>
      <c r="J78">
        <f t="shared" si="22"/>
        <v>8</v>
      </c>
      <c r="K78" t="str">
        <f t="shared" si="20"/>
        <v/>
      </c>
      <c r="L78">
        <f t="shared" si="19"/>
        <v>0</v>
      </c>
      <c r="M78">
        <f t="shared" si="23"/>
        <v>19</v>
      </c>
      <c r="N78" t="str">
        <f t="shared" si="21"/>
        <v/>
      </c>
    </row>
    <row r="79" spans="1:14" x14ac:dyDescent="0.3">
      <c r="A79" t="s">
        <v>14</v>
      </c>
      <c r="B79">
        <v>2017</v>
      </c>
      <c r="C79">
        <v>3</v>
      </c>
      <c r="D79">
        <v>12</v>
      </c>
      <c r="E79">
        <v>1</v>
      </c>
      <c r="F79" t="s">
        <v>30</v>
      </c>
      <c r="G79" t="s">
        <v>32</v>
      </c>
      <c r="I79">
        <f t="shared" si="18"/>
        <v>0</v>
      </c>
      <c r="J79">
        <f t="shared" si="22"/>
        <v>8</v>
      </c>
      <c r="K79" t="str">
        <f t="shared" si="20"/>
        <v/>
      </c>
      <c r="L79">
        <f t="shared" si="19"/>
        <v>0</v>
      </c>
      <c r="M79">
        <f t="shared" si="23"/>
        <v>19</v>
      </c>
      <c r="N79" t="str">
        <f t="shared" si="21"/>
        <v/>
      </c>
    </row>
    <row r="80" spans="1:14" x14ac:dyDescent="0.3">
      <c r="A80" t="s">
        <v>6</v>
      </c>
      <c r="B80">
        <v>2017</v>
      </c>
      <c r="C80">
        <v>4</v>
      </c>
      <c r="D80">
        <v>11</v>
      </c>
      <c r="E80">
        <v>1</v>
      </c>
      <c r="F80" t="s">
        <v>31</v>
      </c>
      <c r="G80" t="s">
        <v>32</v>
      </c>
      <c r="I80">
        <f t="shared" si="18"/>
        <v>0</v>
      </c>
      <c r="J80">
        <f t="shared" si="22"/>
        <v>8</v>
      </c>
      <c r="K80" t="str">
        <f t="shared" si="20"/>
        <v/>
      </c>
      <c r="L80">
        <f t="shared" si="19"/>
        <v>0</v>
      </c>
      <c r="M80">
        <f t="shared" si="23"/>
        <v>19</v>
      </c>
      <c r="N80" t="str">
        <f t="shared" si="21"/>
        <v/>
      </c>
    </row>
    <row r="81" spans="1:14" x14ac:dyDescent="0.3">
      <c r="A81" t="s">
        <v>8</v>
      </c>
      <c r="B81">
        <v>2017</v>
      </c>
      <c r="C81">
        <v>5</v>
      </c>
      <c r="D81">
        <v>11</v>
      </c>
      <c r="E81">
        <v>2</v>
      </c>
      <c r="F81" t="s">
        <v>30</v>
      </c>
      <c r="G81" t="s">
        <v>38</v>
      </c>
      <c r="I81">
        <f t="shared" si="18"/>
        <v>0</v>
      </c>
      <c r="J81">
        <f t="shared" si="22"/>
        <v>8</v>
      </c>
      <c r="K81" t="str">
        <f t="shared" si="20"/>
        <v/>
      </c>
      <c r="L81">
        <f t="shared" si="19"/>
        <v>0</v>
      </c>
      <c r="M81">
        <f t="shared" si="23"/>
        <v>19</v>
      </c>
      <c r="N81" t="str">
        <f t="shared" si="21"/>
        <v/>
      </c>
    </row>
    <row r="82" spans="1:14" x14ac:dyDescent="0.3">
      <c r="A82" t="s">
        <v>44</v>
      </c>
      <c r="B82">
        <v>2017</v>
      </c>
      <c r="C82">
        <v>6</v>
      </c>
      <c r="D82">
        <v>12</v>
      </c>
      <c r="E82">
        <v>1</v>
      </c>
      <c r="F82" t="s">
        <v>31</v>
      </c>
      <c r="G82" t="s">
        <v>38</v>
      </c>
      <c r="I82">
        <f t="shared" si="18"/>
        <v>0</v>
      </c>
      <c r="J82">
        <f t="shared" si="22"/>
        <v>8</v>
      </c>
      <c r="K82" t="str">
        <f t="shared" si="20"/>
        <v/>
      </c>
      <c r="L82">
        <f t="shared" si="19"/>
        <v>0</v>
      </c>
      <c r="M82">
        <f t="shared" si="23"/>
        <v>19</v>
      </c>
      <c r="N82" t="str">
        <f t="shared" si="21"/>
        <v/>
      </c>
    </row>
    <row r="83" spans="1:14" x14ac:dyDescent="0.3">
      <c r="A83" t="s">
        <v>47</v>
      </c>
      <c r="B83">
        <v>2017</v>
      </c>
      <c r="C83">
        <v>7</v>
      </c>
      <c r="D83">
        <v>10</v>
      </c>
      <c r="E83">
        <v>3</v>
      </c>
      <c r="F83" t="s">
        <v>31</v>
      </c>
      <c r="G83" t="s">
        <v>32</v>
      </c>
      <c r="I83">
        <f t="shared" si="18"/>
        <v>0</v>
      </c>
      <c r="J83">
        <f t="shared" si="22"/>
        <v>8</v>
      </c>
      <c r="K83" t="str">
        <f t="shared" si="20"/>
        <v/>
      </c>
      <c r="L83">
        <f t="shared" si="19"/>
        <v>0</v>
      </c>
      <c r="M83">
        <f t="shared" si="23"/>
        <v>19</v>
      </c>
      <c r="N83" t="str">
        <f t="shared" si="21"/>
        <v/>
      </c>
    </row>
    <row r="84" spans="1:14" x14ac:dyDescent="0.3">
      <c r="A84" t="s">
        <v>126</v>
      </c>
      <c r="B84">
        <v>2017</v>
      </c>
      <c r="C84">
        <v>8</v>
      </c>
      <c r="D84">
        <v>11</v>
      </c>
      <c r="E84">
        <v>2</v>
      </c>
      <c r="F84" t="s">
        <v>30</v>
      </c>
      <c r="G84" t="s">
        <v>39</v>
      </c>
      <c r="I84">
        <f t="shared" si="18"/>
        <v>0</v>
      </c>
      <c r="J84">
        <f t="shared" si="22"/>
        <v>8</v>
      </c>
      <c r="K84" t="str">
        <f t="shared" si="20"/>
        <v/>
      </c>
      <c r="L84">
        <f t="shared" si="19"/>
        <v>0</v>
      </c>
      <c r="M84">
        <f t="shared" si="23"/>
        <v>19</v>
      </c>
      <c r="N84" t="str">
        <f t="shared" si="21"/>
        <v/>
      </c>
    </row>
    <row r="85" spans="1:14" x14ac:dyDescent="0.3">
      <c r="A85" t="s">
        <v>45</v>
      </c>
      <c r="B85">
        <v>2017</v>
      </c>
      <c r="C85">
        <v>9</v>
      </c>
      <c r="D85">
        <v>10</v>
      </c>
      <c r="E85">
        <v>2</v>
      </c>
      <c r="F85" t="s">
        <v>31</v>
      </c>
      <c r="G85" t="s">
        <v>38</v>
      </c>
      <c r="I85">
        <f t="shared" si="18"/>
        <v>0</v>
      </c>
      <c r="J85">
        <f t="shared" si="22"/>
        <v>8</v>
      </c>
      <c r="K85" t="str">
        <f t="shared" si="20"/>
        <v/>
      </c>
      <c r="L85">
        <f t="shared" si="19"/>
        <v>0</v>
      </c>
      <c r="M85">
        <f t="shared" si="23"/>
        <v>19</v>
      </c>
      <c r="N85" t="str">
        <f t="shared" si="21"/>
        <v/>
      </c>
    </row>
    <row r="86" spans="1:14" x14ac:dyDescent="0.3">
      <c r="A86" t="s">
        <v>22</v>
      </c>
      <c r="B86">
        <v>2017</v>
      </c>
      <c r="C86">
        <v>10</v>
      </c>
      <c r="D86">
        <v>10</v>
      </c>
      <c r="E86">
        <v>2</v>
      </c>
      <c r="F86" t="s">
        <v>31</v>
      </c>
      <c r="G86" t="s">
        <v>33</v>
      </c>
      <c r="I86">
        <f t="shared" si="18"/>
        <v>0</v>
      </c>
      <c r="J86">
        <f t="shared" si="22"/>
        <v>8</v>
      </c>
      <c r="K86" t="str">
        <f t="shared" si="20"/>
        <v/>
      </c>
      <c r="L86">
        <f t="shared" si="19"/>
        <v>0</v>
      </c>
      <c r="M86">
        <f t="shared" si="23"/>
        <v>19</v>
      </c>
      <c r="N86" t="str">
        <f t="shared" si="21"/>
        <v/>
      </c>
    </row>
    <row r="87" spans="1:14" x14ac:dyDescent="0.3">
      <c r="A87" t="s">
        <v>57</v>
      </c>
      <c r="B87">
        <v>2017</v>
      </c>
      <c r="C87">
        <v>11</v>
      </c>
      <c r="D87">
        <v>10</v>
      </c>
      <c r="E87">
        <v>2</v>
      </c>
      <c r="F87" t="s">
        <v>31</v>
      </c>
      <c r="G87" t="s">
        <v>39</v>
      </c>
      <c r="I87">
        <f t="shared" si="18"/>
        <v>0</v>
      </c>
      <c r="J87">
        <f t="shared" si="22"/>
        <v>8</v>
      </c>
      <c r="K87" t="str">
        <f t="shared" si="20"/>
        <v/>
      </c>
      <c r="L87">
        <f t="shared" si="19"/>
        <v>0</v>
      </c>
      <c r="M87">
        <f t="shared" si="23"/>
        <v>19</v>
      </c>
      <c r="N87" t="str">
        <f t="shared" si="21"/>
        <v/>
      </c>
    </row>
    <row r="88" spans="1:14" x14ac:dyDescent="0.3">
      <c r="A88" t="s">
        <v>56</v>
      </c>
      <c r="B88">
        <v>2017</v>
      </c>
      <c r="C88">
        <v>12</v>
      </c>
      <c r="D88">
        <v>12</v>
      </c>
      <c r="E88">
        <v>0</v>
      </c>
      <c r="F88" t="s">
        <v>30</v>
      </c>
      <c r="G88" t="s">
        <v>35</v>
      </c>
      <c r="I88">
        <f t="shared" si="18"/>
        <v>0</v>
      </c>
      <c r="J88">
        <f t="shared" si="22"/>
        <v>8</v>
      </c>
      <c r="K88" t="str">
        <f t="shared" si="20"/>
        <v/>
      </c>
      <c r="L88">
        <f t="shared" si="19"/>
        <v>0</v>
      </c>
      <c r="M88">
        <f t="shared" si="23"/>
        <v>19</v>
      </c>
      <c r="N88" t="str">
        <f t="shared" si="21"/>
        <v/>
      </c>
    </row>
    <row r="89" spans="1:14" x14ac:dyDescent="0.3">
      <c r="A89" t="s">
        <v>66</v>
      </c>
      <c r="B89">
        <v>2017</v>
      </c>
      <c r="C89">
        <v>13</v>
      </c>
      <c r="D89">
        <v>9</v>
      </c>
      <c r="E89">
        <v>4</v>
      </c>
      <c r="F89" t="s">
        <v>31</v>
      </c>
      <c r="G89" t="s">
        <v>39</v>
      </c>
      <c r="I89">
        <f t="shared" si="18"/>
        <v>0</v>
      </c>
      <c r="J89">
        <f t="shared" si="22"/>
        <v>8</v>
      </c>
      <c r="K89" t="str">
        <f t="shared" si="20"/>
        <v/>
      </c>
      <c r="L89">
        <f t="shared" si="19"/>
        <v>0</v>
      </c>
      <c r="M89">
        <f t="shared" si="23"/>
        <v>19</v>
      </c>
      <c r="N89" t="str">
        <f t="shared" si="21"/>
        <v/>
      </c>
    </row>
    <row r="90" spans="1:14" x14ac:dyDescent="0.3">
      <c r="A90" t="s">
        <v>9</v>
      </c>
      <c r="B90">
        <v>2017</v>
      </c>
      <c r="C90">
        <v>14</v>
      </c>
      <c r="D90">
        <v>9</v>
      </c>
      <c r="E90">
        <v>3</v>
      </c>
      <c r="F90" t="s">
        <v>31</v>
      </c>
      <c r="G90" t="s">
        <v>40</v>
      </c>
      <c r="I90">
        <f t="shared" si="18"/>
        <v>0</v>
      </c>
      <c r="J90">
        <f t="shared" si="22"/>
        <v>8</v>
      </c>
      <c r="K90" t="str">
        <f t="shared" si="20"/>
        <v/>
      </c>
      <c r="L90">
        <f t="shared" si="19"/>
        <v>0</v>
      </c>
      <c r="M90">
        <f t="shared" si="23"/>
        <v>19</v>
      </c>
      <c r="N90" t="str">
        <f t="shared" si="21"/>
        <v/>
      </c>
    </row>
    <row r="91" spans="1:14" x14ac:dyDescent="0.3">
      <c r="A91" t="s">
        <v>67</v>
      </c>
      <c r="B91">
        <v>2017</v>
      </c>
      <c r="C91">
        <v>15</v>
      </c>
      <c r="D91">
        <v>10</v>
      </c>
      <c r="E91">
        <v>3</v>
      </c>
      <c r="F91" t="s">
        <v>31</v>
      </c>
      <c r="G91" t="s">
        <v>34</v>
      </c>
      <c r="I91">
        <f t="shared" si="18"/>
        <v>0</v>
      </c>
      <c r="J91">
        <f t="shared" si="22"/>
        <v>8</v>
      </c>
      <c r="K91" t="str">
        <f t="shared" si="20"/>
        <v/>
      </c>
      <c r="L91">
        <f t="shared" si="19"/>
        <v>0</v>
      </c>
      <c r="M91">
        <f t="shared" si="23"/>
        <v>19</v>
      </c>
      <c r="N91" t="str">
        <f t="shared" si="21"/>
        <v/>
      </c>
    </row>
    <row r="92" spans="1:14" x14ac:dyDescent="0.3">
      <c r="A92" t="s">
        <v>68</v>
      </c>
      <c r="B92">
        <v>2017</v>
      </c>
      <c r="C92">
        <v>16</v>
      </c>
      <c r="D92">
        <v>9</v>
      </c>
      <c r="E92">
        <v>3</v>
      </c>
      <c r="F92" t="s">
        <v>31</v>
      </c>
      <c r="G92" t="s">
        <v>38</v>
      </c>
      <c r="I92">
        <f t="shared" si="18"/>
        <v>0</v>
      </c>
      <c r="J92">
        <f t="shared" si="22"/>
        <v>8</v>
      </c>
      <c r="K92" t="str">
        <f t="shared" si="20"/>
        <v/>
      </c>
      <c r="L92">
        <f t="shared" si="19"/>
        <v>0</v>
      </c>
      <c r="M92">
        <f t="shared" si="23"/>
        <v>19</v>
      </c>
      <c r="N92" t="str">
        <f t="shared" si="21"/>
        <v/>
      </c>
    </row>
    <row r="93" spans="1:14" x14ac:dyDescent="0.3">
      <c r="A93" t="s">
        <v>42</v>
      </c>
      <c r="B93">
        <v>2017</v>
      </c>
      <c r="C93">
        <v>17</v>
      </c>
      <c r="D93">
        <v>9</v>
      </c>
      <c r="E93">
        <v>3</v>
      </c>
      <c r="F93" t="s">
        <v>31</v>
      </c>
      <c r="G93" t="s">
        <v>32</v>
      </c>
      <c r="I93">
        <f t="shared" si="18"/>
        <v>0</v>
      </c>
      <c r="J93">
        <f t="shared" si="22"/>
        <v>8</v>
      </c>
      <c r="K93" t="str">
        <f t="shared" si="20"/>
        <v/>
      </c>
      <c r="L93">
        <f t="shared" si="19"/>
        <v>0</v>
      </c>
      <c r="M93">
        <f t="shared" si="23"/>
        <v>19</v>
      </c>
      <c r="N93" t="str">
        <f t="shared" si="21"/>
        <v/>
      </c>
    </row>
    <row r="94" spans="1:14" x14ac:dyDescent="0.3">
      <c r="A94" t="s">
        <v>58</v>
      </c>
      <c r="B94">
        <v>2017</v>
      </c>
      <c r="C94">
        <v>18</v>
      </c>
      <c r="D94">
        <v>9</v>
      </c>
      <c r="E94">
        <v>3</v>
      </c>
      <c r="F94" t="s">
        <v>31</v>
      </c>
      <c r="G94" t="s">
        <v>39</v>
      </c>
      <c r="I94">
        <f t="shared" si="18"/>
        <v>0</v>
      </c>
      <c r="J94">
        <f t="shared" si="22"/>
        <v>8</v>
      </c>
      <c r="K94" t="str">
        <f t="shared" si="20"/>
        <v/>
      </c>
      <c r="L94">
        <f t="shared" si="19"/>
        <v>0</v>
      </c>
      <c r="M94">
        <f t="shared" si="23"/>
        <v>19</v>
      </c>
      <c r="N94" t="str">
        <f t="shared" si="21"/>
        <v/>
      </c>
    </row>
    <row r="95" spans="1:14" x14ac:dyDescent="0.3">
      <c r="A95" t="s">
        <v>25</v>
      </c>
      <c r="B95">
        <v>2017</v>
      </c>
      <c r="C95">
        <v>19</v>
      </c>
      <c r="D95">
        <v>9</v>
      </c>
      <c r="E95">
        <v>3</v>
      </c>
      <c r="F95" t="s">
        <v>31</v>
      </c>
      <c r="G95" t="s">
        <v>34</v>
      </c>
      <c r="I95">
        <f t="shared" si="18"/>
        <v>0</v>
      </c>
      <c r="J95">
        <f t="shared" si="22"/>
        <v>8</v>
      </c>
      <c r="K95" t="str">
        <f t="shared" si="20"/>
        <v/>
      </c>
      <c r="L95">
        <f t="shared" si="19"/>
        <v>0</v>
      </c>
      <c r="M95">
        <f t="shared" si="23"/>
        <v>19</v>
      </c>
      <c r="N95" t="str">
        <f t="shared" si="21"/>
        <v/>
      </c>
    </row>
    <row r="96" spans="1:14" x14ac:dyDescent="0.3">
      <c r="A96" t="s">
        <v>50</v>
      </c>
      <c r="B96">
        <v>2017</v>
      </c>
      <c r="C96">
        <v>20</v>
      </c>
      <c r="D96">
        <v>10</v>
      </c>
      <c r="E96">
        <v>2</v>
      </c>
      <c r="F96" t="s">
        <v>31</v>
      </c>
      <c r="G96" t="s">
        <v>35</v>
      </c>
      <c r="I96">
        <f t="shared" si="18"/>
        <v>0</v>
      </c>
      <c r="J96">
        <f t="shared" si="22"/>
        <v>8</v>
      </c>
      <c r="K96" t="str">
        <f t="shared" si="20"/>
        <v/>
      </c>
      <c r="L96">
        <f t="shared" si="19"/>
        <v>0</v>
      </c>
      <c r="M96">
        <f t="shared" si="23"/>
        <v>19</v>
      </c>
      <c r="N96" t="str">
        <f t="shared" si="21"/>
        <v/>
      </c>
    </row>
    <row r="97" spans="1:14" x14ac:dyDescent="0.3">
      <c r="A97" t="s">
        <v>19</v>
      </c>
      <c r="B97">
        <v>2017</v>
      </c>
      <c r="C97">
        <v>21</v>
      </c>
      <c r="D97">
        <v>9</v>
      </c>
      <c r="E97">
        <v>3</v>
      </c>
      <c r="F97" t="s">
        <v>31</v>
      </c>
      <c r="G97" t="s">
        <v>38</v>
      </c>
      <c r="I97">
        <f t="shared" si="18"/>
        <v>0</v>
      </c>
      <c r="J97">
        <f t="shared" si="22"/>
        <v>8</v>
      </c>
      <c r="K97" t="str">
        <f t="shared" si="20"/>
        <v/>
      </c>
      <c r="L97">
        <f t="shared" si="19"/>
        <v>0</v>
      </c>
      <c r="M97">
        <f t="shared" si="23"/>
        <v>19</v>
      </c>
      <c r="N97" t="str">
        <f t="shared" si="21"/>
        <v/>
      </c>
    </row>
    <row r="98" spans="1:14" x14ac:dyDescent="0.3">
      <c r="A98" t="s">
        <v>69</v>
      </c>
      <c r="B98">
        <v>2017</v>
      </c>
      <c r="C98">
        <v>22</v>
      </c>
      <c r="D98">
        <v>9</v>
      </c>
      <c r="E98">
        <v>3</v>
      </c>
      <c r="F98" t="s">
        <v>31</v>
      </c>
      <c r="G98" t="s">
        <v>33</v>
      </c>
      <c r="I98">
        <f t="shared" si="18"/>
        <v>0</v>
      </c>
      <c r="J98">
        <f t="shared" si="22"/>
        <v>8</v>
      </c>
      <c r="K98" t="str">
        <f t="shared" si="20"/>
        <v/>
      </c>
      <c r="L98">
        <f t="shared" si="19"/>
        <v>0</v>
      </c>
      <c r="M98">
        <f t="shared" si="23"/>
        <v>19</v>
      </c>
      <c r="N98" t="str">
        <f t="shared" si="21"/>
        <v/>
      </c>
    </row>
    <row r="99" spans="1:14" x14ac:dyDescent="0.3">
      <c r="A99" t="s">
        <v>62</v>
      </c>
      <c r="B99">
        <v>2017</v>
      </c>
      <c r="C99">
        <v>23</v>
      </c>
      <c r="D99">
        <v>8</v>
      </c>
      <c r="E99">
        <v>4</v>
      </c>
      <c r="F99" t="s">
        <v>31</v>
      </c>
      <c r="G99" t="s">
        <v>32</v>
      </c>
      <c r="I99">
        <f t="shared" si="18"/>
        <v>0</v>
      </c>
      <c r="J99">
        <f t="shared" si="22"/>
        <v>8</v>
      </c>
      <c r="K99" t="str">
        <f t="shared" si="20"/>
        <v/>
      </c>
      <c r="L99">
        <f t="shared" si="19"/>
        <v>0</v>
      </c>
      <c r="M99">
        <f t="shared" si="23"/>
        <v>19</v>
      </c>
      <c r="N99" t="str">
        <f t="shared" si="21"/>
        <v/>
      </c>
    </row>
    <row r="100" spans="1:14" x14ac:dyDescent="0.3">
      <c r="A100" t="s">
        <v>27</v>
      </c>
      <c r="B100">
        <v>2017</v>
      </c>
      <c r="C100">
        <v>24</v>
      </c>
      <c r="D100">
        <v>8</v>
      </c>
      <c r="E100">
        <v>4</v>
      </c>
      <c r="F100" t="s">
        <v>31</v>
      </c>
      <c r="G100" t="s">
        <v>33</v>
      </c>
      <c r="I100">
        <f t="shared" si="18"/>
        <v>0</v>
      </c>
      <c r="J100">
        <f t="shared" si="22"/>
        <v>8</v>
      </c>
      <c r="K100" t="str">
        <f t="shared" si="20"/>
        <v/>
      </c>
      <c r="L100">
        <f t="shared" si="19"/>
        <v>0</v>
      </c>
      <c r="M100">
        <f t="shared" si="23"/>
        <v>19</v>
      </c>
      <c r="N100" t="str">
        <f t="shared" si="21"/>
        <v/>
      </c>
    </row>
    <row r="101" spans="1:14" x14ac:dyDescent="0.3">
      <c r="A101" t="s">
        <v>52</v>
      </c>
      <c r="B101">
        <v>2017</v>
      </c>
      <c r="C101">
        <v>25</v>
      </c>
      <c r="D101">
        <v>10</v>
      </c>
      <c r="E101">
        <v>3</v>
      </c>
      <c r="F101" t="s">
        <v>30</v>
      </c>
      <c r="G101" t="s">
        <v>37</v>
      </c>
      <c r="I101">
        <f t="shared" si="18"/>
        <v>0</v>
      </c>
      <c r="J101">
        <f t="shared" si="22"/>
        <v>8</v>
      </c>
      <c r="K101" t="str">
        <f t="shared" si="20"/>
        <v/>
      </c>
      <c r="L101">
        <f t="shared" si="19"/>
        <v>0</v>
      </c>
      <c r="M101">
        <f t="shared" si="23"/>
        <v>19</v>
      </c>
      <c r="N101" t="str">
        <f t="shared" si="21"/>
        <v/>
      </c>
    </row>
    <row r="102" spans="1:14" x14ac:dyDescent="0.3">
      <c r="A102" t="s">
        <v>6</v>
      </c>
      <c r="B102">
        <v>2016</v>
      </c>
      <c r="C102">
        <v>1</v>
      </c>
      <c r="D102">
        <v>13</v>
      </c>
      <c r="E102">
        <v>0</v>
      </c>
      <c r="F102" t="s">
        <v>30</v>
      </c>
      <c r="G102" t="s">
        <v>32</v>
      </c>
      <c r="I102">
        <f t="shared" si="18"/>
        <v>0</v>
      </c>
      <c r="J102">
        <f t="shared" si="22"/>
        <v>8</v>
      </c>
      <c r="K102" t="str">
        <f t="shared" si="20"/>
        <v/>
      </c>
      <c r="L102">
        <f t="shared" si="19"/>
        <v>0</v>
      </c>
      <c r="M102">
        <f t="shared" si="23"/>
        <v>19</v>
      </c>
      <c r="N102" t="str">
        <f t="shared" si="21"/>
        <v/>
      </c>
    </row>
    <row r="103" spans="1:14" x14ac:dyDescent="0.3">
      <c r="A103" t="s">
        <v>7</v>
      </c>
      <c r="B103">
        <v>2016</v>
      </c>
      <c r="C103">
        <v>2</v>
      </c>
      <c r="D103">
        <v>12</v>
      </c>
      <c r="E103">
        <v>1</v>
      </c>
      <c r="F103" t="s">
        <v>30</v>
      </c>
      <c r="G103" t="s">
        <v>33</v>
      </c>
      <c r="I103">
        <f t="shared" si="18"/>
        <v>0</v>
      </c>
      <c r="J103">
        <f t="shared" si="22"/>
        <v>8</v>
      </c>
      <c r="K103" t="str">
        <f t="shared" si="20"/>
        <v/>
      </c>
      <c r="L103">
        <f t="shared" si="19"/>
        <v>0</v>
      </c>
      <c r="M103">
        <f t="shared" si="23"/>
        <v>19</v>
      </c>
      <c r="N103" t="str">
        <f t="shared" si="21"/>
        <v/>
      </c>
    </row>
    <row r="104" spans="1:14" x14ac:dyDescent="0.3">
      <c r="A104" t="s">
        <v>8</v>
      </c>
      <c r="B104">
        <v>2016</v>
      </c>
      <c r="C104">
        <v>3</v>
      </c>
      <c r="D104">
        <v>11</v>
      </c>
      <c r="E104">
        <v>1</v>
      </c>
      <c r="F104" t="s">
        <v>31</v>
      </c>
      <c r="G104" t="s">
        <v>38</v>
      </c>
      <c r="I104">
        <f t="shared" si="18"/>
        <v>0</v>
      </c>
      <c r="J104">
        <f t="shared" si="22"/>
        <v>8</v>
      </c>
      <c r="K104" t="str">
        <f t="shared" si="20"/>
        <v/>
      </c>
      <c r="L104">
        <f t="shared" si="19"/>
        <v>0</v>
      </c>
      <c r="M104">
        <f t="shared" si="23"/>
        <v>19</v>
      </c>
      <c r="N104" t="str">
        <f t="shared" si="21"/>
        <v/>
      </c>
    </row>
    <row r="105" spans="1:14" x14ac:dyDescent="0.3">
      <c r="A105" t="s">
        <v>57</v>
      </c>
      <c r="B105">
        <v>2016</v>
      </c>
      <c r="C105">
        <v>4</v>
      </c>
      <c r="D105">
        <v>12</v>
      </c>
      <c r="E105">
        <v>1</v>
      </c>
      <c r="F105" t="s">
        <v>30</v>
      </c>
      <c r="G105" t="s">
        <v>39</v>
      </c>
      <c r="I105">
        <f t="shared" si="18"/>
        <v>0</v>
      </c>
      <c r="J105">
        <f t="shared" si="22"/>
        <v>8</v>
      </c>
      <c r="K105" t="str">
        <f t="shared" si="20"/>
        <v/>
      </c>
      <c r="L105">
        <f t="shared" si="19"/>
        <v>0</v>
      </c>
      <c r="M105">
        <f t="shared" si="23"/>
        <v>19</v>
      </c>
      <c r="N105" t="str">
        <f t="shared" si="21"/>
        <v/>
      </c>
    </row>
    <row r="106" spans="1:14" x14ac:dyDescent="0.3">
      <c r="A106" t="s">
        <v>45</v>
      </c>
      <c r="B106">
        <v>2016</v>
      </c>
      <c r="C106">
        <v>5</v>
      </c>
      <c r="D106">
        <v>11</v>
      </c>
      <c r="E106">
        <v>2</v>
      </c>
      <c r="F106" t="s">
        <v>30</v>
      </c>
      <c r="G106" t="s">
        <v>38</v>
      </c>
      <c r="I106">
        <f t="shared" si="18"/>
        <v>0</v>
      </c>
      <c r="J106">
        <f t="shared" si="22"/>
        <v>8</v>
      </c>
      <c r="K106" t="str">
        <f t="shared" si="20"/>
        <v/>
      </c>
      <c r="L106">
        <f t="shared" si="19"/>
        <v>0</v>
      </c>
      <c r="M106">
        <f t="shared" si="23"/>
        <v>19</v>
      </c>
      <c r="N106" t="str">
        <f t="shared" si="21"/>
        <v/>
      </c>
    </row>
    <row r="107" spans="1:14" x14ac:dyDescent="0.3">
      <c r="A107" t="s">
        <v>48</v>
      </c>
      <c r="B107">
        <v>2016</v>
      </c>
      <c r="C107">
        <v>6</v>
      </c>
      <c r="D107">
        <v>10</v>
      </c>
      <c r="E107">
        <v>2</v>
      </c>
      <c r="F107" t="s">
        <v>31</v>
      </c>
      <c r="G107" t="s">
        <v>38</v>
      </c>
      <c r="I107">
        <f t="shared" si="18"/>
        <v>0</v>
      </c>
      <c r="J107">
        <f t="shared" si="22"/>
        <v>8</v>
      </c>
      <c r="K107" t="str">
        <f t="shared" si="20"/>
        <v/>
      </c>
      <c r="L107">
        <f t="shared" si="19"/>
        <v>0</v>
      </c>
      <c r="M107">
        <f t="shared" si="23"/>
        <v>19</v>
      </c>
      <c r="N107" t="str">
        <f t="shared" si="21"/>
        <v/>
      </c>
    </row>
    <row r="108" spans="1:14" x14ac:dyDescent="0.3">
      <c r="A108" t="s">
        <v>11</v>
      </c>
      <c r="B108">
        <v>2016</v>
      </c>
      <c r="C108">
        <v>7</v>
      </c>
      <c r="D108">
        <v>10</v>
      </c>
      <c r="E108">
        <v>2</v>
      </c>
      <c r="F108" t="s">
        <v>30</v>
      </c>
      <c r="G108" t="s">
        <v>34</v>
      </c>
      <c r="I108">
        <f t="shared" si="18"/>
        <v>0</v>
      </c>
      <c r="J108">
        <f t="shared" si="22"/>
        <v>8</v>
      </c>
      <c r="K108" t="str">
        <f t="shared" si="20"/>
        <v/>
      </c>
      <c r="L108">
        <f t="shared" si="19"/>
        <v>0</v>
      </c>
      <c r="M108">
        <f t="shared" si="23"/>
        <v>19</v>
      </c>
      <c r="N108" t="str">
        <f t="shared" si="21"/>
        <v/>
      </c>
    </row>
    <row r="109" spans="1:14" x14ac:dyDescent="0.3">
      <c r="A109" t="s">
        <v>44</v>
      </c>
      <c r="B109">
        <v>2016</v>
      </c>
      <c r="C109">
        <v>8</v>
      </c>
      <c r="D109">
        <v>10</v>
      </c>
      <c r="E109">
        <v>3</v>
      </c>
      <c r="F109" t="s">
        <v>31</v>
      </c>
      <c r="G109" t="s">
        <v>38</v>
      </c>
      <c r="I109">
        <f t="shared" si="18"/>
        <v>0</v>
      </c>
      <c r="J109">
        <f t="shared" si="22"/>
        <v>8</v>
      </c>
      <c r="K109" t="str">
        <f t="shared" si="20"/>
        <v/>
      </c>
      <c r="L109">
        <f t="shared" si="19"/>
        <v>0</v>
      </c>
      <c r="M109">
        <f t="shared" si="23"/>
        <v>19</v>
      </c>
      <c r="N109" t="str">
        <f t="shared" si="21"/>
        <v/>
      </c>
    </row>
    <row r="110" spans="1:14" x14ac:dyDescent="0.3">
      <c r="A110" t="s">
        <v>126</v>
      </c>
      <c r="B110">
        <v>2016</v>
      </c>
      <c r="C110">
        <v>9</v>
      </c>
      <c r="D110">
        <v>9</v>
      </c>
      <c r="E110">
        <v>3</v>
      </c>
      <c r="F110" t="s">
        <v>31</v>
      </c>
      <c r="G110" t="s">
        <v>39</v>
      </c>
      <c r="I110">
        <f t="shared" si="18"/>
        <v>0</v>
      </c>
      <c r="J110">
        <f t="shared" si="22"/>
        <v>8</v>
      </c>
      <c r="K110" t="str">
        <f t="shared" si="20"/>
        <v/>
      </c>
      <c r="L110">
        <f t="shared" si="19"/>
        <v>0</v>
      </c>
      <c r="M110">
        <f t="shared" si="23"/>
        <v>19</v>
      </c>
      <c r="N110" t="str">
        <f t="shared" si="21"/>
        <v/>
      </c>
    </row>
    <row r="111" spans="1:14" x14ac:dyDescent="0.3">
      <c r="A111" t="s">
        <v>70</v>
      </c>
      <c r="B111">
        <v>2016</v>
      </c>
      <c r="C111">
        <v>10</v>
      </c>
      <c r="D111">
        <v>10</v>
      </c>
      <c r="E111">
        <v>3</v>
      </c>
      <c r="F111" t="s">
        <v>31</v>
      </c>
      <c r="G111" t="s">
        <v>39</v>
      </c>
      <c r="I111">
        <f t="shared" si="18"/>
        <v>0</v>
      </c>
      <c r="J111">
        <f t="shared" si="22"/>
        <v>8</v>
      </c>
      <c r="K111" t="str">
        <f t="shared" si="20"/>
        <v/>
      </c>
      <c r="L111">
        <f t="shared" si="19"/>
        <v>0</v>
      </c>
      <c r="M111">
        <f t="shared" si="23"/>
        <v>19</v>
      </c>
      <c r="N111" t="str">
        <f t="shared" si="21"/>
        <v/>
      </c>
    </row>
    <row r="112" spans="1:14" x14ac:dyDescent="0.3">
      <c r="A112" t="s">
        <v>71</v>
      </c>
      <c r="B112">
        <v>2016</v>
      </c>
      <c r="C112">
        <v>11</v>
      </c>
      <c r="D112">
        <v>9</v>
      </c>
      <c r="E112">
        <v>3</v>
      </c>
      <c r="F112" t="s">
        <v>31</v>
      </c>
      <c r="G112" t="s">
        <v>33</v>
      </c>
      <c r="I112">
        <f t="shared" si="18"/>
        <v>0</v>
      </c>
      <c r="J112">
        <f t="shared" si="22"/>
        <v>8</v>
      </c>
      <c r="K112" t="str">
        <f t="shared" si="20"/>
        <v/>
      </c>
      <c r="L112">
        <f t="shared" si="19"/>
        <v>0</v>
      </c>
      <c r="M112">
        <f t="shared" si="23"/>
        <v>19</v>
      </c>
      <c r="N112" t="str">
        <f t="shared" si="21"/>
        <v/>
      </c>
    </row>
    <row r="113" spans="1:14" x14ac:dyDescent="0.3">
      <c r="A113" t="s">
        <v>25</v>
      </c>
      <c r="B113">
        <v>2016</v>
      </c>
      <c r="C113">
        <v>12</v>
      </c>
      <c r="D113">
        <v>9</v>
      </c>
      <c r="E113">
        <v>3</v>
      </c>
      <c r="F113" t="s">
        <v>31</v>
      </c>
      <c r="G113" t="s">
        <v>34</v>
      </c>
      <c r="I113">
        <f t="shared" si="18"/>
        <v>0</v>
      </c>
      <c r="J113">
        <f t="shared" si="22"/>
        <v>8</v>
      </c>
      <c r="K113" t="str">
        <f t="shared" si="20"/>
        <v/>
      </c>
      <c r="L113">
        <f t="shared" si="19"/>
        <v>0</v>
      </c>
      <c r="M113">
        <f t="shared" si="23"/>
        <v>19</v>
      </c>
      <c r="N113" t="str">
        <f t="shared" si="21"/>
        <v/>
      </c>
    </row>
    <row r="114" spans="1:14" x14ac:dyDescent="0.3">
      <c r="A114" t="s">
        <v>72</v>
      </c>
      <c r="B114">
        <v>2016</v>
      </c>
      <c r="C114">
        <v>13</v>
      </c>
      <c r="D114">
        <v>9</v>
      </c>
      <c r="E114">
        <v>3</v>
      </c>
      <c r="F114" t="s">
        <v>31</v>
      </c>
      <c r="G114" t="s">
        <v>33</v>
      </c>
      <c r="I114">
        <f t="shared" si="18"/>
        <v>0</v>
      </c>
      <c r="J114">
        <f t="shared" si="22"/>
        <v>8</v>
      </c>
      <c r="K114" t="str">
        <f t="shared" si="20"/>
        <v/>
      </c>
      <c r="L114">
        <f t="shared" si="19"/>
        <v>0</v>
      </c>
      <c r="M114">
        <f t="shared" si="23"/>
        <v>19</v>
      </c>
      <c r="N114" t="str">
        <f t="shared" si="21"/>
        <v/>
      </c>
    </row>
    <row r="115" spans="1:14" x14ac:dyDescent="0.3">
      <c r="A115" t="s">
        <v>47</v>
      </c>
      <c r="B115">
        <v>2016</v>
      </c>
      <c r="C115">
        <v>14</v>
      </c>
      <c r="D115">
        <v>8</v>
      </c>
      <c r="E115">
        <v>4</v>
      </c>
      <c r="F115" t="s">
        <v>31</v>
      </c>
      <c r="G115" t="s">
        <v>32</v>
      </c>
      <c r="I115">
        <f t="shared" si="18"/>
        <v>0</v>
      </c>
      <c r="J115">
        <f t="shared" si="22"/>
        <v>8</v>
      </c>
      <c r="K115" t="str">
        <f t="shared" si="20"/>
        <v/>
      </c>
      <c r="L115">
        <f t="shared" si="19"/>
        <v>0</v>
      </c>
      <c r="M115">
        <f t="shared" si="23"/>
        <v>19</v>
      </c>
      <c r="N115" t="str">
        <f t="shared" si="21"/>
        <v/>
      </c>
    </row>
    <row r="116" spans="1:14" x14ac:dyDescent="0.3">
      <c r="A116" t="s">
        <v>73</v>
      </c>
      <c r="B116">
        <v>2016</v>
      </c>
      <c r="C116">
        <v>15</v>
      </c>
      <c r="D116">
        <v>13</v>
      </c>
      <c r="E116">
        <v>0</v>
      </c>
      <c r="F116" t="s">
        <v>30</v>
      </c>
      <c r="G116" t="s">
        <v>77</v>
      </c>
      <c r="I116">
        <f t="shared" si="18"/>
        <v>0</v>
      </c>
      <c r="J116">
        <f t="shared" si="22"/>
        <v>8</v>
      </c>
      <c r="K116" t="str">
        <f t="shared" si="20"/>
        <v/>
      </c>
      <c r="L116">
        <f t="shared" si="19"/>
        <v>0</v>
      </c>
      <c r="M116">
        <f t="shared" si="23"/>
        <v>19</v>
      </c>
      <c r="N116" t="str">
        <f t="shared" si="21"/>
        <v/>
      </c>
    </row>
    <row r="117" spans="1:14" x14ac:dyDescent="0.3">
      <c r="A117" t="s">
        <v>61</v>
      </c>
      <c r="B117">
        <v>2016</v>
      </c>
      <c r="C117">
        <v>16</v>
      </c>
      <c r="D117">
        <v>10</v>
      </c>
      <c r="E117">
        <v>2</v>
      </c>
      <c r="F117" t="s">
        <v>31</v>
      </c>
      <c r="G117" t="s">
        <v>34</v>
      </c>
      <c r="I117">
        <f t="shared" si="18"/>
        <v>0</v>
      </c>
      <c r="J117">
        <f t="shared" si="22"/>
        <v>8</v>
      </c>
      <c r="K117" t="str">
        <f t="shared" si="20"/>
        <v/>
      </c>
      <c r="L117">
        <f t="shared" si="19"/>
        <v>0</v>
      </c>
      <c r="M117">
        <f t="shared" si="23"/>
        <v>19</v>
      </c>
      <c r="N117" t="str">
        <f t="shared" si="21"/>
        <v/>
      </c>
    </row>
    <row r="118" spans="1:14" x14ac:dyDescent="0.3">
      <c r="A118" t="s">
        <v>12</v>
      </c>
      <c r="B118">
        <v>2016</v>
      </c>
      <c r="C118">
        <v>17</v>
      </c>
      <c r="D118">
        <v>8</v>
      </c>
      <c r="E118">
        <v>4</v>
      </c>
      <c r="F118" t="s">
        <v>31</v>
      </c>
      <c r="G118" t="s">
        <v>32</v>
      </c>
      <c r="I118">
        <f t="shared" si="18"/>
        <v>0</v>
      </c>
      <c r="J118">
        <f t="shared" si="22"/>
        <v>8</v>
      </c>
      <c r="K118" t="str">
        <f t="shared" si="20"/>
        <v/>
      </c>
      <c r="L118">
        <f t="shared" si="19"/>
        <v>0</v>
      </c>
      <c r="M118">
        <f t="shared" si="23"/>
        <v>19</v>
      </c>
      <c r="N118" t="str">
        <f t="shared" si="21"/>
        <v/>
      </c>
    </row>
    <row r="119" spans="1:14" x14ac:dyDescent="0.3">
      <c r="A119" t="s">
        <v>66</v>
      </c>
      <c r="B119">
        <v>2016</v>
      </c>
      <c r="C119">
        <v>18</v>
      </c>
      <c r="D119">
        <v>9</v>
      </c>
      <c r="E119">
        <v>3</v>
      </c>
      <c r="F119" t="s">
        <v>31</v>
      </c>
      <c r="G119" t="s">
        <v>39</v>
      </c>
      <c r="I119">
        <f t="shared" si="18"/>
        <v>0</v>
      </c>
      <c r="J119">
        <f t="shared" si="22"/>
        <v>8</v>
      </c>
      <c r="K119" t="str">
        <f t="shared" si="20"/>
        <v/>
      </c>
      <c r="L119">
        <f t="shared" si="19"/>
        <v>0</v>
      </c>
      <c r="M119">
        <f t="shared" si="23"/>
        <v>19</v>
      </c>
      <c r="N119" t="str">
        <f t="shared" si="21"/>
        <v/>
      </c>
    </row>
    <row r="120" spans="1:14" x14ac:dyDescent="0.3">
      <c r="A120" t="s">
        <v>46</v>
      </c>
      <c r="B120">
        <v>2016</v>
      </c>
      <c r="C120">
        <v>19</v>
      </c>
      <c r="D120">
        <v>8</v>
      </c>
      <c r="E120">
        <v>4</v>
      </c>
      <c r="F120" t="s">
        <v>31</v>
      </c>
      <c r="G120" t="s">
        <v>39</v>
      </c>
      <c r="I120">
        <f t="shared" si="18"/>
        <v>0</v>
      </c>
      <c r="J120">
        <f t="shared" si="22"/>
        <v>8</v>
      </c>
      <c r="K120" t="str">
        <f t="shared" si="20"/>
        <v/>
      </c>
      <c r="L120">
        <f t="shared" si="19"/>
        <v>0</v>
      </c>
      <c r="M120">
        <f t="shared" si="23"/>
        <v>19</v>
      </c>
      <c r="N120" t="str">
        <f t="shared" si="21"/>
        <v/>
      </c>
    </row>
    <row r="121" spans="1:14" x14ac:dyDescent="0.3">
      <c r="A121" t="s">
        <v>42</v>
      </c>
      <c r="B121">
        <v>2016</v>
      </c>
      <c r="C121">
        <v>20</v>
      </c>
      <c r="D121">
        <v>7</v>
      </c>
      <c r="E121">
        <v>4</v>
      </c>
      <c r="F121" t="s">
        <v>31</v>
      </c>
      <c r="G121" t="s">
        <v>32</v>
      </c>
      <c r="I121">
        <f t="shared" si="18"/>
        <v>0</v>
      </c>
      <c r="J121">
        <f t="shared" si="22"/>
        <v>8</v>
      </c>
      <c r="K121" t="str">
        <f t="shared" si="20"/>
        <v/>
      </c>
      <c r="L121">
        <f t="shared" si="19"/>
        <v>0</v>
      </c>
      <c r="M121">
        <f t="shared" si="23"/>
        <v>19</v>
      </c>
      <c r="N121" t="str">
        <f t="shared" si="21"/>
        <v/>
      </c>
    </row>
    <row r="122" spans="1:14" x14ac:dyDescent="0.3">
      <c r="A122" t="s">
        <v>74</v>
      </c>
      <c r="B122">
        <v>2016</v>
      </c>
      <c r="C122">
        <v>21</v>
      </c>
      <c r="D122">
        <v>8</v>
      </c>
      <c r="E122">
        <v>4</v>
      </c>
      <c r="F122" t="s">
        <v>31</v>
      </c>
      <c r="G122" t="s">
        <v>32</v>
      </c>
      <c r="I122">
        <f t="shared" si="18"/>
        <v>0</v>
      </c>
      <c r="J122">
        <f t="shared" si="22"/>
        <v>8</v>
      </c>
      <c r="K122" t="str">
        <f t="shared" si="20"/>
        <v/>
      </c>
      <c r="L122">
        <f t="shared" si="19"/>
        <v>0</v>
      </c>
      <c r="M122">
        <f t="shared" si="23"/>
        <v>19</v>
      </c>
      <c r="N122" t="str">
        <f t="shared" si="21"/>
        <v/>
      </c>
    </row>
    <row r="123" spans="1:14" x14ac:dyDescent="0.3">
      <c r="A123" t="s">
        <v>69</v>
      </c>
      <c r="B123">
        <v>2016</v>
      </c>
      <c r="C123">
        <v>22</v>
      </c>
      <c r="D123">
        <v>9</v>
      </c>
      <c r="E123">
        <v>4</v>
      </c>
      <c r="F123" t="s">
        <v>31</v>
      </c>
      <c r="G123" t="s">
        <v>33</v>
      </c>
      <c r="I123">
        <f t="shared" si="18"/>
        <v>0</v>
      </c>
      <c r="J123">
        <f t="shared" si="22"/>
        <v>8</v>
      </c>
      <c r="K123" t="str">
        <f t="shared" si="20"/>
        <v/>
      </c>
      <c r="L123">
        <f t="shared" si="19"/>
        <v>0</v>
      </c>
      <c r="M123">
        <f t="shared" si="23"/>
        <v>19</v>
      </c>
      <c r="N123" t="str">
        <f t="shared" si="21"/>
        <v/>
      </c>
    </row>
    <row r="124" spans="1:14" x14ac:dyDescent="0.3">
      <c r="A124" t="s">
        <v>75</v>
      </c>
      <c r="B124">
        <v>2016</v>
      </c>
      <c r="C124">
        <v>23</v>
      </c>
      <c r="D124">
        <v>8</v>
      </c>
      <c r="E124">
        <v>4</v>
      </c>
      <c r="F124" t="s">
        <v>31</v>
      </c>
      <c r="G124" t="s">
        <v>33</v>
      </c>
      <c r="I124">
        <f t="shared" si="18"/>
        <v>0</v>
      </c>
      <c r="J124">
        <f t="shared" si="22"/>
        <v>8</v>
      </c>
      <c r="K124" t="str">
        <f t="shared" si="20"/>
        <v/>
      </c>
      <c r="L124">
        <f t="shared" si="19"/>
        <v>0</v>
      </c>
      <c r="M124">
        <f t="shared" si="23"/>
        <v>19</v>
      </c>
      <c r="N124" t="str">
        <f t="shared" si="21"/>
        <v/>
      </c>
    </row>
    <row r="125" spans="1:14" x14ac:dyDescent="0.3">
      <c r="A125" t="s">
        <v>76</v>
      </c>
      <c r="B125">
        <v>2016</v>
      </c>
      <c r="C125">
        <v>24</v>
      </c>
      <c r="D125">
        <v>10</v>
      </c>
      <c r="E125">
        <v>3</v>
      </c>
      <c r="F125" t="s">
        <v>30</v>
      </c>
      <c r="G125" t="s">
        <v>35</v>
      </c>
      <c r="I125">
        <f t="shared" si="18"/>
        <v>0</v>
      </c>
      <c r="J125">
        <f t="shared" si="22"/>
        <v>8</v>
      </c>
      <c r="K125" t="str">
        <f t="shared" si="20"/>
        <v/>
      </c>
      <c r="L125">
        <f t="shared" si="19"/>
        <v>0</v>
      </c>
      <c r="M125">
        <f t="shared" si="23"/>
        <v>19</v>
      </c>
      <c r="N125" t="str">
        <f t="shared" si="21"/>
        <v/>
      </c>
    </row>
    <row r="126" spans="1:14" x14ac:dyDescent="0.3">
      <c r="A126" t="s">
        <v>54</v>
      </c>
      <c r="B126">
        <v>2016</v>
      </c>
      <c r="C126">
        <v>25</v>
      </c>
      <c r="D126">
        <v>9</v>
      </c>
      <c r="E126">
        <v>3</v>
      </c>
      <c r="F126" t="s">
        <v>31</v>
      </c>
      <c r="G126" t="s">
        <v>35</v>
      </c>
      <c r="I126">
        <f t="shared" si="18"/>
        <v>0</v>
      </c>
      <c r="J126">
        <f t="shared" si="22"/>
        <v>8</v>
      </c>
      <c r="K126" t="str">
        <f t="shared" si="20"/>
        <v/>
      </c>
      <c r="L126">
        <f t="shared" si="19"/>
        <v>0</v>
      </c>
      <c r="M126">
        <f t="shared" si="23"/>
        <v>19</v>
      </c>
      <c r="N126" t="str">
        <f t="shared" si="21"/>
        <v/>
      </c>
    </row>
    <row r="127" spans="1:14" x14ac:dyDescent="0.3">
      <c r="A127" t="s">
        <v>7</v>
      </c>
      <c r="B127">
        <v>2015</v>
      </c>
      <c r="C127">
        <v>1</v>
      </c>
      <c r="D127">
        <v>13</v>
      </c>
      <c r="E127">
        <v>0</v>
      </c>
      <c r="F127" t="s">
        <v>30</v>
      </c>
      <c r="G127" t="s">
        <v>33</v>
      </c>
      <c r="I127">
        <f t="shared" si="18"/>
        <v>0</v>
      </c>
      <c r="J127">
        <f t="shared" si="22"/>
        <v>8</v>
      </c>
      <c r="K127" t="str">
        <f t="shared" si="20"/>
        <v/>
      </c>
      <c r="L127">
        <f t="shared" si="19"/>
        <v>0</v>
      </c>
      <c r="M127">
        <f t="shared" si="23"/>
        <v>19</v>
      </c>
      <c r="N127" t="str">
        <f t="shared" si="21"/>
        <v/>
      </c>
    </row>
    <row r="128" spans="1:14" x14ac:dyDescent="0.3">
      <c r="A128" t="s">
        <v>6</v>
      </c>
      <c r="B128">
        <v>2015</v>
      </c>
      <c r="C128">
        <v>2</v>
      </c>
      <c r="D128">
        <v>12</v>
      </c>
      <c r="E128">
        <v>1</v>
      </c>
      <c r="F128" t="s">
        <v>30</v>
      </c>
      <c r="G128" t="s">
        <v>32</v>
      </c>
      <c r="I128">
        <f t="shared" si="18"/>
        <v>0</v>
      </c>
      <c r="J128">
        <f t="shared" si="22"/>
        <v>8</v>
      </c>
      <c r="K128" t="str">
        <f t="shared" si="20"/>
        <v/>
      </c>
      <c r="L128">
        <f t="shared" si="19"/>
        <v>0</v>
      </c>
      <c r="M128">
        <f t="shared" si="23"/>
        <v>19</v>
      </c>
      <c r="N128" t="str">
        <f t="shared" si="21"/>
        <v/>
      </c>
    </row>
    <row r="129" spans="1:14" x14ac:dyDescent="0.3">
      <c r="A129" t="s">
        <v>68</v>
      </c>
      <c r="B129">
        <v>2015</v>
      </c>
      <c r="C129">
        <v>3</v>
      </c>
      <c r="D129">
        <v>12</v>
      </c>
      <c r="E129">
        <v>1</v>
      </c>
      <c r="F129" t="s">
        <v>30</v>
      </c>
      <c r="G129" t="s">
        <v>38</v>
      </c>
      <c r="I129">
        <f t="shared" si="18"/>
        <v>0</v>
      </c>
      <c r="J129">
        <f t="shared" si="22"/>
        <v>8</v>
      </c>
      <c r="K129" t="str">
        <f t="shared" si="20"/>
        <v/>
      </c>
      <c r="L129">
        <f t="shared" si="19"/>
        <v>0</v>
      </c>
      <c r="M129">
        <f t="shared" si="23"/>
        <v>19</v>
      </c>
      <c r="N129" t="str">
        <f t="shared" si="21"/>
        <v/>
      </c>
    </row>
    <row r="130" spans="1:14" x14ac:dyDescent="0.3">
      <c r="A130" t="s">
        <v>11</v>
      </c>
      <c r="B130">
        <v>2015</v>
      </c>
      <c r="C130">
        <v>4</v>
      </c>
      <c r="D130">
        <v>11</v>
      </c>
      <c r="E130">
        <v>1</v>
      </c>
      <c r="F130" t="s">
        <v>30</v>
      </c>
      <c r="G130" t="s">
        <v>34</v>
      </c>
      <c r="I130">
        <f t="shared" ref="I130:I193" si="24">IF(AND(B130=$R$2,F130="Y"),1,0)</f>
        <v>0</v>
      </c>
      <c r="J130">
        <f t="shared" si="22"/>
        <v>8</v>
      </c>
      <c r="K130" t="str">
        <f t="shared" si="20"/>
        <v/>
      </c>
      <c r="L130">
        <f t="shared" ref="L130:L193" si="25">IF(AND(OR(F130="N",K130&gt;6),B130=$R$2),1,0)</f>
        <v>0</v>
      </c>
      <c r="M130">
        <f t="shared" si="23"/>
        <v>19</v>
      </c>
      <c r="N130" t="str">
        <f t="shared" si="21"/>
        <v/>
      </c>
    </row>
    <row r="131" spans="1:14" x14ac:dyDescent="0.3">
      <c r="A131" t="s">
        <v>49</v>
      </c>
      <c r="B131">
        <v>2015</v>
      </c>
      <c r="C131">
        <v>5</v>
      </c>
      <c r="D131">
        <v>12</v>
      </c>
      <c r="E131">
        <v>1</v>
      </c>
      <c r="F131" t="s">
        <v>31</v>
      </c>
      <c r="G131" t="s">
        <v>38</v>
      </c>
      <c r="I131">
        <f t="shared" si="24"/>
        <v>0</v>
      </c>
      <c r="J131">
        <f t="shared" si="22"/>
        <v>8</v>
      </c>
      <c r="K131" t="str">
        <f t="shared" ref="K131:K194" si="26">IF(I131&gt;0,J131,"")</f>
        <v/>
      </c>
      <c r="L131">
        <f t="shared" si="25"/>
        <v>0</v>
      </c>
      <c r="M131">
        <f t="shared" si="23"/>
        <v>19</v>
      </c>
      <c r="N131" t="str">
        <f t="shared" ref="N131:N194" si="27">IF(L131&gt;0,M131,"")</f>
        <v/>
      </c>
    </row>
    <row r="132" spans="1:14" x14ac:dyDescent="0.3">
      <c r="A132" t="s">
        <v>66</v>
      </c>
      <c r="B132">
        <v>2015</v>
      </c>
      <c r="C132">
        <v>6</v>
      </c>
      <c r="D132">
        <v>11</v>
      </c>
      <c r="E132">
        <v>2</v>
      </c>
      <c r="F132" t="s">
        <v>30</v>
      </c>
      <c r="G132" t="s">
        <v>39</v>
      </c>
      <c r="I132">
        <f t="shared" si="24"/>
        <v>0</v>
      </c>
      <c r="J132">
        <f t="shared" ref="J132:J195" si="28">J131+I132</f>
        <v>8</v>
      </c>
      <c r="K132" t="str">
        <f t="shared" si="26"/>
        <v/>
      </c>
      <c r="L132">
        <f t="shared" si="25"/>
        <v>0</v>
      </c>
      <c r="M132">
        <f t="shared" ref="M132:M195" si="29">M131+L132</f>
        <v>19</v>
      </c>
      <c r="N132" t="str">
        <f t="shared" si="27"/>
        <v/>
      </c>
    </row>
    <row r="133" spans="1:14" x14ac:dyDescent="0.3">
      <c r="A133" t="s">
        <v>8</v>
      </c>
      <c r="B133">
        <v>2015</v>
      </c>
      <c r="C133">
        <v>7</v>
      </c>
      <c r="D133">
        <v>11</v>
      </c>
      <c r="E133">
        <v>1</v>
      </c>
      <c r="F133" t="s">
        <v>31</v>
      </c>
      <c r="G133" t="s">
        <v>38</v>
      </c>
      <c r="I133">
        <f t="shared" si="24"/>
        <v>0</v>
      </c>
      <c r="J133">
        <f t="shared" si="28"/>
        <v>8</v>
      </c>
      <c r="K133" t="str">
        <f t="shared" si="26"/>
        <v/>
      </c>
      <c r="L133">
        <f t="shared" si="25"/>
        <v>0</v>
      </c>
      <c r="M133">
        <f t="shared" si="29"/>
        <v>19</v>
      </c>
      <c r="N133" t="str">
        <f t="shared" si="27"/>
        <v/>
      </c>
    </row>
    <row r="134" spans="1:14" x14ac:dyDescent="0.3">
      <c r="A134" t="s">
        <v>9</v>
      </c>
      <c r="B134">
        <v>2015</v>
      </c>
      <c r="C134">
        <v>8</v>
      </c>
      <c r="D134">
        <v>10</v>
      </c>
      <c r="E134">
        <v>2</v>
      </c>
      <c r="F134" t="s">
        <v>31</v>
      </c>
      <c r="G134" t="s">
        <v>40</v>
      </c>
      <c r="I134">
        <f t="shared" si="24"/>
        <v>0</v>
      </c>
      <c r="J134">
        <f t="shared" si="28"/>
        <v>8</v>
      </c>
      <c r="K134" t="str">
        <f t="shared" si="26"/>
        <v/>
      </c>
      <c r="L134">
        <f t="shared" si="25"/>
        <v>0</v>
      </c>
      <c r="M134">
        <f t="shared" si="29"/>
        <v>19</v>
      </c>
      <c r="N134" t="str">
        <f t="shared" si="27"/>
        <v/>
      </c>
    </row>
    <row r="135" spans="1:14" x14ac:dyDescent="0.3">
      <c r="A135" t="s">
        <v>71</v>
      </c>
      <c r="B135">
        <v>2015</v>
      </c>
      <c r="C135">
        <v>9</v>
      </c>
      <c r="D135">
        <v>10</v>
      </c>
      <c r="E135">
        <v>2</v>
      </c>
      <c r="F135" t="s">
        <v>31</v>
      </c>
      <c r="G135" t="s">
        <v>33</v>
      </c>
      <c r="I135">
        <f t="shared" si="24"/>
        <v>0</v>
      </c>
      <c r="J135">
        <f t="shared" si="28"/>
        <v>8</v>
      </c>
      <c r="K135" t="str">
        <f t="shared" si="26"/>
        <v/>
      </c>
      <c r="L135">
        <f t="shared" si="25"/>
        <v>0</v>
      </c>
      <c r="M135">
        <f t="shared" si="29"/>
        <v>19</v>
      </c>
      <c r="N135" t="str">
        <f t="shared" si="27"/>
        <v/>
      </c>
    </row>
    <row r="136" spans="1:14" x14ac:dyDescent="0.3">
      <c r="A136" t="s">
        <v>18</v>
      </c>
      <c r="B136">
        <v>2015</v>
      </c>
      <c r="C136">
        <v>10</v>
      </c>
      <c r="D136">
        <v>11</v>
      </c>
      <c r="E136">
        <v>2</v>
      </c>
      <c r="F136" t="s">
        <v>31</v>
      </c>
      <c r="G136" t="s">
        <v>33</v>
      </c>
      <c r="I136">
        <f t="shared" si="24"/>
        <v>0</v>
      </c>
      <c r="J136">
        <f t="shared" si="28"/>
        <v>8</v>
      </c>
      <c r="K136" t="str">
        <f t="shared" si="26"/>
        <v/>
      </c>
      <c r="L136">
        <f t="shared" si="25"/>
        <v>0</v>
      </c>
      <c r="M136">
        <f t="shared" si="29"/>
        <v>19</v>
      </c>
      <c r="N136" t="str">
        <f t="shared" si="27"/>
        <v/>
      </c>
    </row>
    <row r="137" spans="1:14" x14ac:dyDescent="0.3">
      <c r="A137" t="s">
        <v>67</v>
      </c>
      <c r="B137">
        <v>2015</v>
      </c>
      <c r="C137">
        <v>11</v>
      </c>
      <c r="D137">
        <v>10</v>
      </c>
      <c r="E137">
        <v>2</v>
      </c>
      <c r="F137" t="s">
        <v>31</v>
      </c>
      <c r="G137" t="s">
        <v>34</v>
      </c>
      <c r="I137">
        <f t="shared" si="24"/>
        <v>0</v>
      </c>
      <c r="J137">
        <f t="shared" si="28"/>
        <v>8</v>
      </c>
      <c r="K137" t="str">
        <f t="shared" si="26"/>
        <v/>
      </c>
      <c r="L137">
        <f t="shared" si="25"/>
        <v>0</v>
      </c>
      <c r="M137">
        <f t="shared" si="29"/>
        <v>19</v>
      </c>
      <c r="N137" t="str">
        <f t="shared" si="27"/>
        <v/>
      </c>
    </row>
    <row r="138" spans="1:14" x14ac:dyDescent="0.3">
      <c r="A138" t="s">
        <v>78</v>
      </c>
      <c r="B138">
        <v>2015</v>
      </c>
      <c r="C138">
        <v>12</v>
      </c>
      <c r="D138">
        <v>9</v>
      </c>
      <c r="E138">
        <v>3</v>
      </c>
      <c r="F138" t="s">
        <v>31</v>
      </c>
      <c r="G138" t="s">
        <v>32</v>
      </c>
      <c r="I138">
        <f t="shared" si="24"/>
        <v>0</v>
      </c>
      <c r="J138">
        <f t="shared" si="28"/>
        <v>8</v>
      </c>
      <c r="K138" t="str">
        <f t="shared" si="26"/>
        <v/>
      </c>
      <c r="L138">
        <f t="shared" si="25"/>
        <v>0</v>
      </c>
      <c r="M138">
        <f t="shared" si="29"/>
        <v>19</v>
      </c>
      <c r="N138" t="str">
        <f t="shared" si="27"/>
        <v/>
      </c>
    </row>
    <row r="139" spans="1:14" x14ac:dyDescent="0.3">
      <c r="A139" t="s">
        <v>19</v>
      </c>
      <c r="B139">
        <v>2015</v>
      </c>
      <c r="C139">
        <v>13</v>
      </c>
      <c r="D139">
        <v>10</v>
      </c>
      <c r="E139">
        <v>2</v>
      </c>
      <c r="F139" t="s">
        <v>31</v>
      </c>
      <c r="G139" t="s">
        <v>38</v>
      </c>
      <c r="I139">
        <f t="shared" si="24"/>
        <v>0</v>
      </c>
      <c r="J139">
        <f t="shared" si="28"/>
        <v>8</v>
      </c>
      <c r="K139" t="str">
        <f t="shared" si="26"/>
        <v/>
      </c>
      <c r="L139">
        <f t="shared" si="25"/>
        <v>0</v>
      </c>
      <c r="M139">
        <f t="shared" si="29"/>
        <v>19</v>
      </c>
      <c r="N139" t="str">
        <f t="shared" si="27"/>
        <v/>
      </c>
    </row>
    <row r="140" spans="1:14" x14ac:dyDescent="0.3">
      <c r="A140" t="s">
        <v>48</v>
      </c>
      <c r="B140">
        <v>2015</v>
      </c>
      <c r="C140">
        <v>14</v>
      </c>
      <c r="D140">
        <v>9</v>
      </c>
      <c r="E140">
        <v>3</v>
      </c>
      <c r="F140" t="s">
        <v>31</v>
      </c>
      <c r="G140" t="s">
        <v>38</v>
      </c>
      <c r="I140">
        <f t="shared" si="24"/>
        <v>0</v>
      </c>
      <c r="J140">
        <f t="shared" si="28"/>
        <v>8</v>
      </c>
      <c r="K140" t="str">
        <f t="shared" si="26"/>
        <v/>
      </c>
      <c r="L140">
        <f t="shared" si="25"/>
        <v>0</v>
      </c>
      <c r="M140">
        <f t="shared" si="29"/>
        <v>19</v>
      </c>
      <c r="N140" t="str">
        <f t="shared" si="27"/>
        <v/>
      </c>
    </row>
    <row r="141" spans="1:14" x14ac:dyDescent="0.3">
      <c r="A141" t="s">
        <v>29</v>
      </c>
      <c r="B141">
        <v>2015</v>
      </c>
      <c r="C141">
        <v>15</v>
      </c>
      <c r="D141">
        <v>9</v>
      </c>
      <c r="E141">
        <v>3</v>
      </c>
      <c r="F141" t="s">
        <v>31</v>
      </c>
      <c r="G141" t="s">
        <v>39</v>
      </c>
      <c r="I141">
        <f t="shared" si="24"/>
        <v>0</v>
      </c>
      <c r="J141">
        <f t="shared" si="28"/>
        <v>8</v>
      </c>
      <c r="K141" t="str">
        <f t="shared" si="26"/>
        <v/>
      </c>
      <c r="L141">
        <f t="shared" si="25"/>
        <v>0</v>
      </c>
      <c r="M141">
        <f t="shared" si="29"/>
        <v>19</v>
      </c>
      <c r="N141" t="str">
        <f t="shared" si="27"/>
        <v/>
      </c>
    </row>
    <row r="142" spans="1:14" x14ac:dyDescent="0.3">
      <c r="A142" t="s">
        <v>25</v>
      </c>
      <c r="B142">
        <v>2015</v>
      </c>
      <c r="C142">
        <v>16</v>
      </c>
      <c r="D142">
        <v>10</v>
      </c>
      <c r="E142">
        <v>2</v>
      </c>
      <c r="F142" t="s">
        <v>31</v>
      </c>
      <c r="G142" t="s">
        <v>34</v>
      </c>
      <c r="I142">
        <f t="shared" si="24"/>
        <v>0</v>
      </c>
      <c r="J142">
        <f t="shared" si="28"/>
        <v>8</v>
      </c>
      <c r="K142" t="str">
        <f t="shared" si="26"/>
        <v/>
      </c>
      <c r="L142">
        <f t="shared" si="25"/>
        <v>0</v>
      </c>
      <c r="M142">
        <f t="shared" si="29"/>
        <v>19</v>
      </c>
      <c r="N142" t="str">
        <f t="shared" si="27"/>
        <v/>
      </c>
    </row>
    <row r="143" spans="1:14" x14ac:dyDescent="0.3">
      <c r="A143" t="s">
        <v>43</v>
      </c>
      <c r="B143">
        <v>2015</v>
      </c>
      <c r="C143">
        <v>17</v>
      </c>
      <c r="D143">
        <v>9</v>
      </c>
      <c r="E143">
        <v>3</v>
      </c>
      <c r="F143" t="s">
        <v>31</v>
      </c>
      <c r="G143" t="s">
        <v>34</v>
      </c>
      <c r="I143">
        <f t="shared" si="24"/>
        <v>0</v>
      </c>
      <c r="J143">
        <f t="shared" si="28"/>
        <v>8</v>
      </c>
      <c r="K143" t="str">
        <f t="shared" si="26"/>
        <v/>
      </c>
      <c r="L143">
        <f t="shared" si="25"/>
        <v>0</v>
      </c>
      <c r="M143">
        <f t="shared" si="29"/>
        <v>19</v>
      </c>
      <c r="N143" t="str">
        <f t="shared" si="27"/>
        <v/>
      </c>
    </row>
    <row r="144" spans="1:14" x14ac:dyDescent="0.3">
      <c r="A144" t="s">
        <v>79</v>
      </c>
      <c r="B144">
        <v>2015</v>
      </c>
      <c r="C144">
        <v>18</v>
      </c>
      <c r="D144">
        <v>12</v>
      </c>
      <c r="E144">
        <v>1</v>
      </c>
      <c r="F144" t="s">
        <v>30</v>
      </c>
      <c r="G144" t="s">
        <v>35</v>
      </c>
      <c r="I144">
        <f t="shared" si="24"/>
        <v>0</v>
      </c>
      <c r="J144">
        <f t="shared" si="28"/>
        <v>8</v>
      </c>
      <c r="K144" t="str">
        <f t="shared" si="26"/>
        <v/>
      </c>
      <c r="L144">
        <f t="shared" si="25"/>
        <v>0</v>
      </c>
      <c r="M144">
        <f t="shared" si="29"/>
        <v>19</v>
      </c>
      <c r="N144" t="str">
        <f t="shared" si="27"/>
        <v/>
      </c>
    </row>
    <row r="145" spans="1:14" x14ac:dyDescent="0.3">
      <c r="A145" t="s">
        <v>12</v>
      </c>
      <c r="B145">
        <v>2015</v>
      </c>
      <c r="C145">
        <v>19</v>
      </c>
      <c r="D145">
        <v>10</v>
      </c>
      <c r="E145">
        <v>3</v>
      </c>
      <c r="F145" t="s">
        <v>31</v>
      </c>
      <c r="G145" t="s">
        <v>32</v>
      </c>
      <c r="I145">
        <f t="shared" si="24"/>
        <v>0</v>
      </c>
      <c r="J145">
        <f t="shared" si="28"/>
        <v>8</v>
      </c>
      <c r="K145" t="str">
        <f t="shared" si="26"/>
        <v/>
      </c>
      <c r="L145">
        <f t="shared" si="25"/>
        <v>0</v>
      </c>
      <c r="M145">
        <f t="shared" si="29"/>
        <v>19</v>
      </c>
      <c r="N145" t="str">
        <f t="shared" si="27"/>
        <v/>
      </c>
    </row>
    <row r="146" spans="1:14" x14ac:dyDescent="0.3">
      <c r="A146" t="s">
        <v>42</v>
      </c>
      <c r="B146">
        <v>2015</v>
      </c>
      <c r="C146">
        <v>20</v>
      </c>
      <c r="D146">
        <v>8</v>
      </c>
      <c r="E146">
        <v>3</v>
      </c>
      <c r="F146" t="s">
        <v>31</v>
      </c>
      <c r="G146" t="s">
        <v>32</v>
      </c>
      <c r="I146">
        <f t="shared" si="24"/>
        <v>0</v>
      </c>
      <c r="J146">
        <f t="shared" si="28"/>
        <v>8</v>
      </c>
      <c r="K146" t="str">
        <f t="shared" si="26"/>
        <v/>
      </c>
      <c r="L146">
        <f t="shared" si="25"/>
        <v>0</v>
      </c>
      <c r="M146">
        <f t="shared" si="29"/>
        <v>19</v>
      </c>
      <c r="N146" t="str">
        <f t="shared" si="27"/>
        <v/>
      </c>
    </row>
    <row r="147" spans="1:14" x14ac:dyDescent="0.3">
      <c r="A147" t="s">
        <v>54</v>
      </c>
      <c r="B147">
        <v>2015</v>
      </c>
      <c r="C147">
        <v>21</v>
      </c>
      <c r="D147">
        <v>9</v>
      </c>
      <c r="E147">
        <v>2</v>
      </c>
      <c r="F147" t="s">
        <v>31</v>
      </c>
      <c r="G147" t="s">
        <v>35</v>
      </c>
      <c r="I147">
        <f t="shared" si="24"/>
        <v>0</v>
      </c>
      <c r="J147">
        <f t="shared" si="28"/>
        <v>8</v>
      </c>
      <c r="K147" t="str">
        <f t="shared" si="26"/>
        <v/>
      </c>
      <c r="L147">
        <f t="shared" si="25"/>
        <v>0</v>
      </c>
      <c r="M147">
        <f t="shared" si="29"/>
        <v>19</v>
      </c>
      <c r="N147" t="str">
        <f t="shared" si="27"/>
        <v/>
      </c>
    </row>
    <row r="148" spans="1:14" x14ac:dyDescent="0.3">
      <c r="A148" t="s">
        <v>46</v>
      </c>
      <c r="B148">
        <v>2015</v>
      </c>
      <c r="C148">
        <v>22</v>
      </c>
      <c r="D148">
        <v>9</v>
      </c>
      <c r="E148">
        <v>3</v>
      </c>
      <c r="F148" t="s">
        <v>31</v>
      </c>
      <c r="G148" t="s">
        <v>39</v>
      </c>
      <c r="I148">
        <f t="shared" si="24"/>
        <v>0</v>
      </c>
      <c r="J148">
        <f t="shared" si="28"/>
        <v>8</v>
      </c>
      <c r="K148" t="str">
        <f t="shared" si="26"/>
        <v/>
      </c>
      <c r="L148">
        <f t="shared" si="25"/>
        <v>0</v>
      </c>
      <c r="M148">
        <f t="shared" si="29"/>
        <v>19</v>
      </c>
      <c r="N148" t="str">
        <f t="shared" si="27"/>
        <v/>
      </c>
    </row>
    <row r="149" spans="1:14" x14ac:dyDescent="0.3">
      <c r="A149" t="s">
        <v>74</v>
      </c>
      <c r="B149">
        <v>2015</v>
      </c>
      <c r="C149">
        <v>23</v>
      </c>
      <c r="D149">
        <v>8</v>
      </c>
      <c r="E149">
        <v>4</v>
      </c>
      <c r="F149" t="s">
        <v>31</v>
      </c>
      <c r="G149" t="s">
        <v>32</v>
      </c>
      <c r="I149">
        <f t="shared" si="24"/>
        <v>0</v>
      </c>
      <c r="J149">
        <f t="shared" si="28"/>
        <v>8</v>
      </c>
      <c r="K149" t="str">
        <f t="shared" si="26"/>
        <v/>
      </c>
      <c r="L149">
        <f t="shared" si="25"/>
        <v>0</v>
      </c>
      <c r="M149">
        <f t="shared" si="29"/>
        <v>19</v>
      </c>
      <c r="N149" t="str">
        <f t="shared" si="27"/>
        <v/>
      </c>
    </row>
    <row r="150" spans="1:14" x14ac:dyDescent="0.3">
      <c r="A150" t="s">
        <v>76</v>
      </c>
      <c r="B150">
        <v>2015</v>
      </c>
      <c r="C150">
        <v>24</v>
      </c>
      <c r="D150">
        <v>10</v>
      </c>
      <c r="E150">
        <v>3</v>
      </c>
      <c r="F150" t="s">
        <v>31</v>
      </c>
      <c r="G150" t="s">
        <v>35</v>
      </c>
      <c r="I150">
        <f t="shared" si="24"/>
        <v>0</v>
      </c>
      <c r="J150">
        <f t="shared" si="28"/>
        <v>8</v>
      </c>
      <c r="K150" t="str">
        <f t="shared" si="26"/>
        <v/>
      </c>
      <c r="L150">
        <f t="shared" si="25"/>
        <v>0</v>
      </c>
      <c r="M150">
        <f t="shared" si="29"/>
        <v>19</v>
      </c>
      <c r="N150" t="str">
        <f t="shared" si="27"/>
        <v/>
      </c>
    </row>
    <row r="151" spans="1:14" x14ac:dyDescent="0.3">
      <c r="A151" t="s">
        <v>126</v>
      </c>
      <c r="B151">
        <v>2015</v>
      </c>
      <c r="C151">
        <v>25</v>
      </c>
      <c r="D151">
        <v>8</v>
      </c>
      <c r="E151">
        <v>5</v>
      </c>
      <c r="F151" t="s">
        <v>31</v>
      </c>
      <c r="G151" t="s">
        <v>39</v>
      </c>
      <c r="I151">
        <f t="shared" si="24"/>
        <v>0</v>
      </c>
      <c r="J151">
        <f t="shared" si="28"/>
        <v>8</v>
      </c>
      <c r="K151" t="str">
        <f t="shared" si="26"/>
        <v/>
      </c>
      <c r="L151">
        <f t="shared" si="25"/>
        <v>0</v>
      </c>
      <c r="M151">
        <f t="shared" si="29"/>
        <v>19</v>
      </c>
      <c r="N151" t="str">
        <f t="shared" si="27"/>
        <v/>
      </c>
    </row>
    <row r="152" spans="1:14" x14ac:dyDescent="0.3">
      <c r="A152" t="s">
        <v>6</v>
      </c>
      <c r="B152">
        <v>2014</v>
      </c>
      <c r="C152">
        <v>1</v>
      </c>
      <c r="D152">
        <v>12</v>
      </c>
      <c r="E152">
        <v>1</v>
      </c>
      <c r="F152" t="s">
        <v>30</v>
      </c>
      <c r="G152" t="s">
        <v>32</v>
      </c>
      <c r="I152">
        <f t="shared" si="24"/>
        <v>0</v>
      </c>
      <c r="J152">
        <f t="shared" si="28"/>
        <v>8</v>
      </c>
      <c r="K152" t="str">
        <f t="shared" si="26"/>
        <v/>
      </c>
      <c r="L152">
        <f t="shared" si="25"/>
        <v>0</v>
      </c>
      <c r="M152">
        <f t="shared" si="29"/>
        <v>19</v>
      </c>
      <c r="N152" t="str">
        <f t="shared" si="27"/>
        <v/>
      </c>
    </row>
    <row r="153" spans="1:14" x14ac:dyDescent="0.3">
      <c r="A153" t="s">
        <v>29</v>
      </c>
      <c r="B153">
        <v>2014</v>
      </c>
      <c r="C153">
        <v>2</v>
      </c>
      <c r="D153">
        <v>12</v>
      </c>
      <c r="E153">
        <v>1</v>
      </c>
      <c r="F153" t="s">
        <v>30</v>
      </c>
      <c r="G153" t="s">
        <v>39</v>
      </c>
      <c r="I153">
        <f t="shared" si="24"/>
        <v>0</v>
      </c>
      <c r="J153">
        <f t="shared" si="28"/>
        <v>8</v>
      </c>
      <c r="K153" t="str">
        <f t="shared" si="26"/>
        <v/>
      </c>
      <c r="L153">
        <f t="shared" si="25"/>
        <v>0</v>
      </c>
      <c r="M153">
        <f t="shared" si="29"/>
        <v>19</v>
      </c>
      <c r="N153" t="str">
        <f t="shared" si="27"/>
        <v/>
      </c>
    </row>
    <row r="154" spans="1:14" x14ac:dyDescent="0.3">
      <c r="A154" t="s">
        <v>71</v>
      </c>
      <c r="B154">
        <v>2014</v>
      </c>
      <c r="C154">
        <v>3</v>
      </c>
      <c r="D154">
        <v>13</v>
      </c>
      <c r="E154">
        <v>0</v>
      </c>
      <c r="F154" t="s">
        <v>30</v>
      </c>
      <c r="G154" t="s">
        <v>33</v>
      </c>
      <c r="I154">
        <f t="shared" si="24"/>
        <v>0</v>
      </c>
      <c r="J154">
        <f t="shared" si="28"/>
        <v>8</v>
      </c>
      <c r="K154" t="str">
        <f t="shared" si="26"/>
        <v/>
      </c>
      <c r="L154">
        <f t="shared" si="25"/>
        <v>0</v>
      </c>
      <c r="M154">
        <f t="shared" si="29"/>
        <v>19</v>
      </c>
      <c r="N154" t="str">
        <f t="shared" si="27"/>
        <v/>
      </c>
    </row>
    <row r="155" spans="1:14" x14ac:dyDescent="0.3">
      <c r="A155" t="s">
        <v>8</v>
      </c>
      <c r="B155">
        <v>2014</v>
      </c>
      <c r="C155">
        <v>4</v>
      </c>
      <c r="D155">
        <v>12</v>
      </c>
      <c r="E155">
        <v>1</v>
      </c>
      <c r="F155" t="s">
        <v>30</v>
      </c>
      <c r="G155" t="s">
        <v>38</v>
      </c>
      <c r="I155">
        <f t="shared" si="24"/>
        <v>0</v>
      </c>
      <c r="J155">
        <f t="shared" si="28"/>
        <v>8</v>
      </c>
      <c r="K155" t="str">
        <f t="shared" si="26"/>
        <v/>
      </c>
      <c r="L155">
        <f t="shared" si="25"/>
        <v>0</v>
      </c>
      <c r="M155">
        <f t="shared" si="29"/>
        <v>19</v>
      </c>
      <c r="N155" t="str">
        <f t="shared" si="27"/>
        <v/>
      </c>
    </row>
    <row r="156" spans="1:14" x14ac:dyDescent="0.3">
      <c r="A156" t="s">
        <v>43</v>
      </c>
      <c r="B156">
        <v>2014</v>
      </c>
      <c r="C156">
        <v>5</v>
      </c>
      <c r="D156">
        <v>11</v>
      </c>
      <c r="E156">
        <v>1</v>
      </c>
      <c r="F156" t="s">
        <v>30</v>
      </c>
      <c r="G156" t="s">
        <v>34</v>
      </c>
      <c r="I156">
        <f t="shared" si="24"/>
        <v>0</v>
      </c>
      <c r="J156">
        <f t="shared" si="28"/>
        <v>8</v>
      </c>
      <c r="K156" t="str">
        <f t="shared" si="26"/>
        <v/>
      </c>
      <c r="L156">
        <f t="shared" si="25"/>
        <v>0</v>
      </c>
      <c r="M156">
        <f t="shared" si="29"/>
        <v>19</v>
      </c>
      <c r="N156" t="str">
        <f t="shared" si="27"/>
        <v/>
      </c>
    </row>
    <row r="157" spans="1:14" x14ac:dyDescent="0.3">
      <c r="A157" t="s">
        <v>67</v>
      </c>
      <c r="B157">
        <v>2014</v>
      </c>
      <c r="C157">
        <v>6</v>
      </c>
      <c r="D157">
        <v>11</v>
      </c>
      <c r="E157">
        <v>1</v>
      </c>
      <c r="F157" t="s">
        <v>31</v>
      </c>
      <c r="G157" t="s">
        <v>34</v>
      </c>
      <c r="H157" t="s">
        <v>87</v>
      </c>
      <c r="I157">
        <f t="shared" si="24"/>
        <v>0</v>
      </c>
      <c r="J157">
        <f t="shared" si="28"/>
        <v>8</v>
      </c>
      <c r="K157" t="str">
        <f t="shared" si="26"/>
        <v/>
      </c>
      <c r="L157">
        <f t="shared" si="25"/>
        <v>0</v>
      </c>
      <c r="M157">
        <f t="shared" si="29"/>
        <v>19</v>
      </c>
      <c r="N157" t="str">
        <f t="shared" si="27"/>
        <v/>
      </c>
    </row>
    <row r="158" spans="1:14" x14ac:dyDescent="0.3">
      <c r="A158" t="s">
        <v>62</v>
      </c>
      <c r="B158">
        <v>2014</v>
      </c>
      <c r="C158">
        <v>7</v>
      </c>
      <c r="D158">
        <v>10</v>
      </c>
      <c r="E158">
        <v>2</v>
      </c>
      <c r="F158" t="s">
        <v>31</v>
      </c>
      <c r="G158" t="s">
        <v>32</v>
      </c>
      <c r="I158">
        <f t="shared" si="24"/>
        <v>0</v>
      </c>
      <c r="J158">
        <f t="shared" si="28"/>
        <v>8</v>
      </c>
      <c r="K158" t="str">
        <f t="shared" si="26"/>
        <v/>
      </c>
      <c r="L158">
        <f t="shared" si="25"/>
        <v>0</v>
      </c>
      <c r="M158">
        <f t="shared" si="29"/>
        <v>19</v>
      </c>
      <c r="N158" t="str">
        <f t="shared" si="27"/>
        <v/>
      </c>
    </row>
    <row r="159" spans="1:14" x14ac:dyDescent="0.3">
      <c r="A159" t="s">
        <v>68</v>
      </c>
      <c r="B159">
        <v>2014</v>
      </c>
      <c r="C159">
        <v>8</v>
      </c>
      <c r="D159">
        <v>10</v>
      </c>
      <c r="E159">
        <v>2</v>
      </c>
      <c r="F159" t="s">
        <v>31</v>
      </c>
      <c r="G159" t="s">
        <v>38</v>
      </c>
      <c r="I159">
        <f t="shared" si="24"/>
        <v>0</v>
      </c>
      <c r="J159">
        <f t="shared" si="28"/>
        <v>8</v>
      </c>
      <c r="K159" t="str">
        <f t="shared" si="26"/>
        <v/>
      </c>
      <c r="L159">
        <f t="shared" si="25"/>
        <v>0</v>
      </c>
      <c r="M159">
        <f t="shared" si="29"/>
        <v>19</v>
      </c>
      <c r="N159" t="str">
        <f t="shared" si="27"/>
        <v/>
      </c>
    </row>
    <row r="160" spans="1:14" x14ac:dyDescent="0.3">
      <c r="A160" t="s">
        <v>80</v>
      </c>
      <c r="B160">
        <v>2014</v>
      </c>
      <c r="C160">
        <v>9</v>
      </c>
      <c r="D160">
        <v>9</v>
      </c>
      <c r="E160">
        <v>3</v>
      </c>
      <c r="F160" t="s">
        <v>31</v>
      </c>
      <c r="G160" t="s">
        <v>32</v>
      </c>
      <c r="I160">
        <f t="shared" si="24"/>
        <v>0</v>
      </c>
      <c r="J160">
        <f t="shared" si="28"/>
        <v>8</v>
      </c>
      <c r="K160" t="str">
        <f t="shared" si="26"/>
        <v/>
      </c>
      <c r="L160">
        <f t="shared" si="25"/>
        <v>0</v>
      </c>
      <c r="M160">
        <f t="shared" si="29"/>
        <v>19</v>
      </c>
      <c r="N160" t="str">
        <f t="shared" si="27"/>
        <v/>
      </c>
    </row>
    <row r="161" spans="1:14" x14ac:dyDescent="0.3">
      <c r="A161" t="s">
        <v>81</v>
      </c>
      <c r="B161">
        <v>2014</v>
      </c>
      <c r="C161">
        <v>10</v>
      </c>
      <c r="D161">
        <v>10</v>
      </c>
      <c r="E161">
        <v>3</v>
      </c>
      <c r="F161" t="s">
        <v>31</v>
      </c>
      <c r="G161" t="s">
        <v>39</v>
      </c>
      <c r="I161">
        <f t="shared" si="24"/>
        <v>0</v>
      </c>
      <c r="J161">
        <f t="shared" si="28"/>
        <v>8</v>
      </c>
      <c r="K161" t="str">
        <f t="shared" si="26"/>
        <v/>
      </c>
      <c r="L161">
        <f t="shared" si="25"/>
        <v>0</v>
      </c>
      <c r="M161">
        <f t="shared" si="29"/>
        <v>19</v>
      </c>
      <c r="N161" t="str">
        <f t="shared" si="27"/>
        <v/>
      </c>
    </row>
    <row r="162" spans="1:14" x14ac:dyDescent="0.3">
      <c r="A162" t="s">
        <v>82</v>
      </c>
      <c r="B162">
        <v>2014</v>
      </c>
      <c r="C162">
        <v>11</v>
      </c>
      <c r="D162">
        <v>9</v>
      </c>
      <c r="E162">
        <v>3</v>
      </c>
      <c r="F162" t="s">
        <v>31</v>
      </c>
      <c r="G162" t="s">
        <v>34</v>
      </c>
      <c r="I162">
        <f t="shared" si="24"/>
        <v>0</v>
      </c>
      <c r="J162">
        <f t="shared" si="28"/>
        <v>8</v>
      </c>
      <c r="K162" t="str">
        <f t="shared" si="26"/>
        <v/>
      </c>
      <c r="L162">
        <f t="shared" si="25"/>
        <v>0</v>
      </c>
      <c r="M162">
        <f t="shared" si="29"/>
        <v>19</v>
      </c>
      <c r="N162" t="str">
        <f t="shared" si="27"/>
        <v/>
      </c>
    </row>
    <row r="163" spans="1:14" x14ac:dyDescent="0.3">
      <c r="A163" t="s">
        <v>83</v>
      </c>
      <c r="B163">
        <v>2014</v>
      </c>
      <c r="C163">
        <v>12</v>
      </c>
      <c r="D163">
        <v>10</v>
      </c>
      <c r="E163">
        <v>3</v>
      </c>
      <c r="F163" t="s">
        <v>31</v>
      </c>
      <c r="G163" t="s">
        <v>33</v>
      </c>
      <c r="I163">
        <f t="shared" si="24"/>
        <v>0</v>
      </c>
      <c r="J163">
        <f t="shared" si="28"/>
        <v>8</v>
      </c>
      <c r="K163" t="str">
        <f t="shared" si="26"/>
        <v/>
      </c>
      <c r="L163">
        <f t="shared" si="25"/>
        <v>0</v>
      </c>
      <c r="M163">
        <f t="shared" si="29"/>
        <v>19</v>
      </c>
      <c r="N163" t="str">
        <f t="shared" si="27"/>
        <v/>
      </c>
    </row>
    <row r="164" spans="1:14" x14ac:dyDescent="0.3">
      <c r="A164" t="s">
        <v>14</v>
      </c>
      <c r="B164">
        <v>2014</v>
      </c>
      <c r="C164">
        <v>13</v>
      </c>
      <c r="D164">
        <v>9</v>
      </c>
      <c r="E164">
        <v>3</v>
      </c>
      <c r="F164" t="s">
        <v>31</v>
      </c>
      <c r="G164" t="s">
        <v>32</v>
      </c>
      <c r="I164">
        <f t="shared" si="24"/>
        <v>0</v>
      </c>
      <c r="J164">
        <f t="shared" si="28"/>
        <v>8</v>
      </c>
      <c r="K164" t="str">
        <f t="shared" si="26"/>
        <v/>
      </c>
      <c r="L164">
        <f t="shared" si="25"/>
        <v>0</v>
      </c>
      <c r="M164">
        <f t="shared" si="29"/>
        <v>19</v>
      </c>
      <c r="N164" t="str">
        <f t="shared" si="27"/>
        <v/>
      </c>
    </row>
    <row r="165" spans="1:14" x14ac:dyDescent="0.3">
      <c r="A165" t="s">
        <v>84</v>
      </c>
      <c r="B165">
        <v>2014</v>
      </c>
      <c r="C165">
        <v>14</v>
      </c>
      <c r="D165">
        <v>9</v>
      </c>
      <c r="E165">
        <v>3</v>
      </c>
      <c r="F165" t="s">
        <v>31</v>
      </c>
      <c r="G165" t="s">
        <v>39</v>
      </c>
      <c r="I165">
        <f t="shared" si="24"/>
        <v>0</v>
      </c>
      <c r="J165">
        <f t="shared" si="28"/>
        <v>8</v>
      </c>
      <c r="K165" t="str">
        <f t="shared" si="26"/>
        <v/>
      </c>
      <c r="L165">
        <f t="shared" si="25"/>
        <v>0</v>
      </c>
      <c r="M165">
        <f t="shared" si="29"/>
        <v>19</v>
      </c>
      <c r="N165" t="str">
        <f t="shared" si="27"/>
        <v/>
      </c>
    </row>
    <row r="166" spans="1:14" x14ac:dyDescent="0.3">
      <c r="A166" t="s">
        <v>85</v>
      </c>
      <c r="B166">
        <v>2014</v>
      </c>
      <c r="C166">
        <v>15</v>
      </c>
      <c r="D166">
        <v>9</v>
      </c>
      <c r="E166">
        <v>3</v>
      </c>
      <c r="F166" t="s">
        <v>31</v>
      </c>
      <c r="G166" t="s">
        <v>39</v>
      </c>
      <c r="I166">
        <f t="shared" si="24"/>
        <v>0</v>
      </c>
      <c r="J166">
        <f t="shared" si="28"/>
        <v>8</v>
      </c>
      <c r="K166" t="str">
        <f t="shared" si="26"/>
        <v/>
      </c>
      <c r="L166">
        <f t="shared" si="25"/>
        <v>0</v>
      </c>
      <c r="M166">
        <f t="shared" si="29"/>
        <v>19</v>
      </c>
      <c r="N166" t="str">
        <f t="shared" si="27"/>
        <v/>
      </c>
    </row>
    <row r="167" spans="1:14" x14ac:dyDescent="0.3">
      <c r="A167" t="s">
        <v>65</v>
      </c>
      <c r="B167">
        <v>2014</v>
      </c>
      <c r="C167">
        <v>16</v>
      </c>
      <c r="D167">
        <v>10</v>
      </c>
      <c r="E167">
        <v>3</v>
      </c>
      <c r="F167" t="s">
        <v>31</v>
      </c>
      <c r="G167" t="s">
        <v>32</v>
      </c>
      <c r="I167">
        <f t="shared" si="24"/>
        <v>0</v>
      </c>
      <c r="J167">
        <f t="shared" si="28"/>
        <v>8</v>
      </c>
      <c r="K167" t="str">
        <f t="shared" si="26"/>
        <v/>
      </c>
      <c r="L167">
        <f t="shared" si="25"/>
        <v>0</v>
      </c>
      <c r="M167">
        <f t="shared" si="29"/>
        <v>19</v>
      </c>
      <c r="N167" t="str">
        <f t="shared" si="27"/>
        <v/>
      </c>
    </row>
    <row r="168" spans="1:14" x14ac:dyDescent="0.3">
      <c r="A168" t="s">
        <v>7</v>
      </c>
      <c r="B168">
        <v>2014</v>
      </c>
      <c r="C168">
        <v>17</v>
      </c>
      <c r="D168">
        <v>9</v>
      </c>
      <c r="E168">
        <v>3</v>
      </c>
      <c r="F168" t="s">
        <v>31</v>
      </c>
      <c r="G168" t="s">
        <v>33</v>
      </c>
      <c r="I168">
        <f t="shared" si="24"/>
        <v>0</v>
      </c>
      <c r="J168">
        <f t="shared" si="28"/>
        <v>8</v>
      </c>
      <c r="K168" t="str">
        <f t="shared" si="26"/>
        <v/>
      </c>
      <c r="L168">
        <f t="shared" si="25"/>
        <v>0</v>
      </c>
      <c r="M168">
        <f t="shared" si="29"/>
        <v>19</v>
      </c>
      <c r="N168" t="str">
        <f t="shared" si="27"/>
        <v/>
      </c>
    </row>
    <row r="169" spans="1:14" x14ac:dyDescent="0.3">
      <c r="A169" t="s">
        <v>44</v>
      </c>
      <c r="B169">
        <v>2014</v>
      </c>
      <c r="C169">
        <v>18</v>
      </c>
      <c r="D169">
        <v>10</v>
      </c>
      <c r="E169">
        <v>3</v>
      </c>
      <c r="F169" t="s">
        <v>31</v>
      </c>
      <c r="G169" t="s">
        <v>38</v>
      </c>
      <c r="I169">
        <f t="shared" si="24"/>
        <v>0</v>
      </c>
      <c r="J169">
        <f t="shared" si="28"/>
        <v>8</v>
      </c>
      <c r="K169" t="str">
        <f t="shared" si="26"/>
        <v/>
      </c>
      <c r="L169">
        <f t="shared" si="25"/>
        <v>0</v>
      </c>
      <c r="M169">
        <f t="shared" si="29"/>
        <v>19</v>
      </c>
      <c r="N169" t="str">
        <f t="shared" si="27"/>
        <v/>
      </c>
    </row>
    <row r="170" spans="1:14" x14ac:dyDescent="0.3">
      <c r="A170" t="s">
        <v>47</v>
      </c>
      <c r="B170">
        <v>2014</v>
      </c>
      <c r="C170">
        <v>19</v>
      </c>
      <c r="D170">
        <v>8</v>
      </c>
      <c r="E170">
        <v>4</v>
      </c>
      <c r="F170" t="s">
        <v>31</v>
      </c>
      <c r="G170" t="s">
        <v>32</v>
      </c>
      <c r="I170">
        <f t="shared" si="24"/>
        <v>0</v>
      </c>
      <c r="J170">
        <f t="shared" si="28"/>
        <v>8</v>
      </c>
      <c r="K170" t="str">
        <f t="shared" si="26"/>
        <v/>
      </c>
      <c r="L170">
        <f t="shared" si="25"/>
        <v>0</v>
      </c>
      <c r="M170">
        <f t="shared" si="29"/>
        <v>19</v>
      </c>
      <c r="N170" t="str">
        <f t="shared" si="27"/>
        <v/>
      </c>
    </row>
    <row r="171" spans="1:14" x14ac:dyDescent="0.3">
      <c r="A171" t="s">
        <v>52</v>
      </c>
      <c r="B171">
        <v>2014</v>
      </c>
      <c r="C171">
        <v>20</v>
      </c>
      <c r="D171">
        <v>11</v>
      </c>
      <c r="E171">
        <v>2</v>
      </c>
      <c r="F171" t="s">
        <v>30</v>
      </c>
      <c r="G171" t="s">
        <v>37</v>
      </c>
      <c r="I171">
        <f t="shared" si="24"/>
        <v>0</v>
      </c>
      <c r="J171">
        <f t="shared" si="28"/>
        <v>8</v>
      </c>
      <c r="K171" t="str">
        <f t="shared" si="26"/>
        <v/>
      </c>
      <c r="L171">
        <f t="shared" si="25"/>
        <v>0</v>
      </c>
      <c r="M171">
        <f t="shared" si="29"/>
        <v>19</v>
      </c>
      <c r="N171" t="str">
        <f t="shared" si="27"/>
        <v/>
      </c>
    </row>
    <row r="172" spans="1:14" x14ac:dyDescent="0.3">
      <c r="A172" t="s">
        <v>72</v>
      </c>
      <c r="B172">
        <v>2014</v>
      </c>
      <c r="C172">
        <v>21</v>
      </c>
      <c r="D172">
        <v>9</v>
      </c>
      <c r="E172">
        <v>3</v>
      </c>
      <c r="F172" t="s">
        <v>31</v>
      </c>
      <c r="G172" t="s">
        <v>33</v>
      </c>
      <c r="I172">
        <f t="shared" si="24"/>
        <v>0</v>
      </c>
      <c r="J172">
        <f t="shared" si="28"/>
        <v>8</v>
      </c>
      <c r="K172" t="str">
        <f t="shared" si="26"/>
        <v/>
      </c>
      <c r="L172">
        <f t="shared" si="25"/>
        <v>0</v>
      </c>
      <c r="M172">
        <f t="shared" si="29"/>
        <v>19</v>
      </c>
      <c r="N172" t="str">
        <f t="shared" si="27"/>
        <v/>
      </c>
    </row>
    <row r="173" spans="1:14" x14ac:dyDescent="0.3">
      <c r="A173" t="s">
        <v>46</v>
      </c>
      <c r="B173">
        <v>2014</v>
      </c>
      <c r="C173">
        <v>22</v>
      </c>
      <c r="D173">
        <v>8</v>
      </c>
      <c r="E173">
        <v>4</v>
      </c>
      <c r="F173" t="s">
        <v>31</v>
      </c>
      <c r="G173" t="s">
        <v>39</v>
      </c>
      <c r="I173">
        <f t="shared" si="24"/>
        <v>0</v>
      </c>
      <c r="J173">
        <f t="shared" si="28"/>
        <v>8</v>
      </c>
      <c r="K173" t="str">
        <f t="shared" si="26"/>
        <v/>
      </c>
      <c r="L173">
        <f t="shared" si="25"/>
        <v>0</v>
      </c>
      <c r="M173">
        <f t="shared" si="29"/>
        <v>19</v>
      </c>
      <c r="N173" t="str">
        <f t="shared" si="27"/>
        <v/>
      </c>
    </row>
    <row r="174" spans="1:14" x14ac:dyDescent="0.3">
      <c r="A174" t="s">
        <v>42</v>
      </c>
      <c r="B174">
        <v>2014</v>
      </c>
      <c r="C174">
        <v>23</v>
      </c>
      <c r="D174">
        <v>8</v>
      </c>
      <c r="E174">
        <v>4</v>
      </c>
      <c r="F174" t="s">
        <v>31</v>
      </c>
      <c r="G174" t="s">
        <v>32</v>
      </c>
      <c r="I174">
        <f t="shared" si="24"/>
        <v>0</v>
      </c>
      <c r="J174">
        <f t="shared" si="28"/>
        <v>8</v>
      </c>
      <c r="K174" t="str">
        <f t="shared" si="26"/>
        <v/>
      </c>
      <c r="L174">
        <f t="shared" si="25"/>
        <v>0</v>
      </c>
      <c r="M174">
        <f t="shared" si="29"/>
        <v>19</v>
      </c>
      <c r="N174" t="str">
        <f t="shared" si="27"/>
        <v/>
      </c>
    </row>
    <row r="175" spans="1:14" x14ac:dyDescent="0.3">
      <c r="A175" t="s">
        <v>126</v>
      </c>
      <c r="B175">
        <v>2014</v>
      </c>
      <c r="C175">
        <v>24</v>
      </c>
      <c r="D175">
        <v>8</v>
      </c>
      <c r="E175">
        <v>4</v>
      </c>
      <c r="F175" t="s">
        <v>31</v>
      </c>
      <c r="G175" t="s">
        <v>39</v>
      </c>
      <c r="I175">
        <f t="shared" si="24"/>
        <v>0</v>
      </c>
      <c r="J175">
        <f t="shared" si="28"/>
        <v>8</v>
      </c>
      <c r="K175" t="str">
        <f t="shared" si="26"/>
        <v/>
      </c>
      <c r="L175">
        <f t="shared" si="25"/>
        <v>0</v>
      </c>
      <c r="M175">
        <f t="shared" si="29"/>
        <v>19</v>
      </c>
      <c r="N175" t="str">
        <f t="shared" si="27"/>
        <v/>
      </c>
    </row>
    <row r="176" spans="1:14" x14ac:dyDescent="0.3">
      <c r="A176" t="s">
        <v>51</v>
      </c>
      <c r="B176">
        <v>2014</v>
      </c>
      <c r="C176">
        <v>25</v>
      </c>
      <c r="D176">
        <v>8</v>
      </c>
      <c r="E176">
        <v>4</v>
      </c>
      <c r="F176" t="s">
        <v>31</v>
      </c>
      <c r="G176" t="s">
        <v>38</v>
      </c>
      <c r="I176">
        <f t="shared" si="24"/>
        <v>0</v>
      </c>
      <c r="J176">
        <f t="shared" si="28"/>
        <v>8</v>
      </c>
      <c r="K176" t="str">
        <f t="shared" si="26"/>
        <v/>
      </c>
      <c r="L176">
        <f t="shared" si="25"/>
        <v>0</v>
      </c>
      <c r="M176">
        <f t="shared" si="29"/>
        <v>19</v>
      </c>
      <c r="N176" t="str">
        <f t="shared" si="27"/>
        <v/>
      </c>
    </row>
    <row r="177" spans="1:14" x14ac:dyDescent="0.3">
      <c r="A177" t="s">
        <v>71</v>
      </c>
      <c r="B177">
        <v>2013</v>
      </c>
      <c r="C177">
        <v>1</v>
      </c>
      <c r="D177">
        <v>13</v>
      </c>
      <c r="E177">
        <v>0</v>
      </c>
      <c r="F177" t="s">
        <v>30</v>
      </c>
      <c r="G177" t="s">
        <v>33</v>
      </c>
      <c r="I177">
        <f t="shared" si="24"/>
        <v>0</v>
      </c>
      <c r="J177">
        <f t="shared" si="28"/>
        <v>8</v>
      </c>
      <c r="K177" t="str">
        <f t="shared" si="26"/>
        <v/>
      </c>
      <c r="L177">
        <f t="shared" si="25"/>
        <v>0</v>
      </c>
      <c r="M177">
        <f t="shared" si="29"/>
        <v>19</v>
      </c>
      <c r="N177" t="str">
        <f t="shared" si="27"/>
        <v/>
      </c>
    </row>
    <row r="178" spans="1:14" x14ac:dyDescent="0.3">
      <c r="A178" t="s">
        <v>47</v>
      </c>
      <c r="B178">
        <v>2013</v>
      </c>
      <c r="C178">
        <v>2</v>
      </c>
      <c r="D178">
        <v>12</v>
      </c>
      <c r="E178">
        <v>1</v>
      </c>
      <c r="F178" t="s">
        <v>30</v>
      </c>
      <c r="G178" t="s">
        <v>32</v>
      </c>
      <c r="I178">
        <f t="shared" si="24"/>
        <v>0</v>
      </c>
      <c r="J178">
        <f t="shared" si="28"/>
        <v>8</v>
      </c>
      <c r="K178" t="str">
        <f t="shared" si="26"/>
        <v/>
      </c>
      <c r="L178">
        <f t="shared" si="25"/>
        <v>0</v>
      </c>
      <c r="M178">
        <f t="shared" si="29"/>
        <v>19</v>
      </c>
      <c r="N178" t="str">
        <f t="shared" si="27"/>
        <v/>
      </c>
    </row>
    <row r="179" spans="1:14" x14ac:dyDescent="0.3">
      <c r="A179" t="s">
        <v>6</v>
      </c>
      <c r="B179">
        <v>2013</v>
      </c>
      <c r="C179">
        <v>3</v>
      </c>
      <c r="D179">
        <v>11</v>
      </c>
      <c r="E179">
        <v>1</v>
      </c>
      <c r="F179" t="s">
        <v>31</v>
      </c>
      <c r="G179" t="s">
        <v>32</v>
      </c>
      <c r="I179">
        <f t="shared" si="24"/>
        <v>0</v>
      </c>
      <c r="J179">
        <f t="shared" si="28"/>
        <v>8</v>
      </c>
      <c r="K179" t="str">
        <f t="shared" si="26"/>
        <v/>
      </c>
      <c r="L179">
        <f t="shared" si="25"/>
        <v>0</v>
      </c>
      <c r="M179">
        <f t="shared" si="29"/>
        <v>19</v>
      </c>
      <c r="N179" t="str">
        <f t="shared" si="27"/>
        <v/>
      </c>
    </row>
    <row r="180" spans="1:14" x14ac:dyDescent="0.3">
      <c r="A180" t="s">
        <v>68</v>
      </c>
      <c r="B180">
        <v>2013</v>
      </c>
      <c r="C180">
        <v>4</v>
      </c>
      <c r="D180">
        <v>12</v>
      </c>
      <c r="E180">
        <v>1</v>
      </c>
      <c r="F180" t="s">
        <v>30</v>
      </c>
      <c r="G180" t="s">
        <v>38</v>
      </c>
      <c r="I180">
        <f t="shared" si="24"/>
        <v>0</v>
      </c>
      <c r="J180">
        <f t="shared" si="28"/>
        <v>8</v>
      </c>
      <c r="K180" t="str">
        <f t="shared" si="26"/>
        <v/>
      </c>
      <c r="L180">
        <f t="shared" si="25"/>
        <v>0</v>
      </c>
      <c r="M180">
        <f t="shared" si="29"/>
        <v>19</v>
      </c>
      <c r="N180" t="str">
        <f t="shared" si="27"/>
        <v/>
      </c>
    </row>
    <row r="181" spans="1:14" x14ac:dyDescent="0.3">
      <c r="A181" t="s">
        <v>66</v>
      </c>
      <c r="B181">
        <v>2013</v>
      </c>
      <c r="C181">
        <v>5</v>
      </c>
      <c r="D181">
        <v>11</v>
      </c>
      <c r="E181">
        <v>2</v>
      </c>
      <c r="F181" t="s">
        <v>30</v>
      </c>
      <c r="G181" t="s">
        <v>39</v>
      </c>
      <c r="I181">
        <f t="shared" si="24"/>
        <v>0</v>
      </c>
      <c r="J181">
        <f t="shared" si="28"/>
        <v>8</v>
      </c>
      <c r="K181" t="str">
        <f t="shared" si="26"/>
        <v/>
      </c>
      <c r="L181">
        <f t="shared" si="25"/>
        <v>0</v>
      </c>
      <c r="M181">
        <f t="shared" si="29"/>
        <v>19</v>
      </c>
      <c r="N181" t="str">
        <f t="shared" si="27"/>
        <v/>
      </c>
    </row>
    <row r="182" spans="1:14" x14ac:dyDescent="0.3">
      <c r="A182" t="s">
        <v>43</v>
      </c>
      <c r="B182">
        <v>2013</v>
      </c>
      <c r="C182">
        <v>6</v>
      </c>
      <c r="D182">
        <v>11</v>
      </c>
      <c r="E182">
        <v>1</v>
      </c>
      <c r="F182" t="s">
        <v>30</v>
      </c>
      <c r="G182" t="s">
        <v>34</v>
      </c>
      <c r="I182">
        <f t="shared" si="24"/>
        <v>0</v>
      </c>
      <c r="J182">
        <f t="shared" si="28"/>
        <v>8</v>
      </c>
      <c r="K182" t="str">
        <f t="shared" si="26"/>
        <v/>
      </c>
      <c r="L182">
        <f t="shared" si="25"/>
        <v>0</v>
      </c>
      <c r="M182">
        <f t="shared" si="29"/>
        <v>19</v>
      </c>
      <c r="N182" t="str">
        <f t="shared" si="27"/>
        <v/>
      </c>
    </row>
    <row r="183" spans="1:14" x14ac:dyDescent="0.3">
      <c r="A183" t="s">
        <v>8</v>
      </c>
      <c r="B183">
        <v>2013</v>
      </c>
      <c r="C183">
        <v>7</v>
      </c>
      <c r="D183">
        <v>12</v>
      </c>
      <c r="E183">
        <v>1</v>
      </c>
      <c r="F183" t="s">
        <v>31</v>
      </c>
      <c r="G183" t="s">
        <v>38</v>
      </c>
      <c r="I183">
        <f t="shared" si="24"/>
        <v>0</v>
      </c>
      <c r="J183">
        <f t="shared" si="28"/>
        <v>8</v>
      </c>
      <c r="K183" t="str">
        <f t="shared" si="26"/>
        <v/>
      </c>
      <c r="L183">
        <f t="shared" si="25"/>
        <v>0</v>
      </c>
      <c r="M183">
        <f t="shared" si="29"/>
        <v>19</v>
      </c>
      <c r="N183" t="str">
        <f t="shared" si="27"/>
        <v/>
      </c>
    </row>
    <row r="184" spans="1:14" x14ac:dyDescent="0.3">
      <c r="A184" t="s">
        <v>65</v>
      </c>
      <c r="B184">
        <v>2013</v>
      </c>
      <c r="C184">
        <v>8</v>
      </c>
      <c r="D184">
        <v>11</v>
      </c>
      <c r="E184">
        <v>2</v>
      </c>
      <c r="F184" t="s">
        <v>31</v>
      </c>
      <c r="G184" t="s">
        <v>32</v>
      </c>
      <c r="I184">
        <f t="shared" si="24"/>
        <v>0</v>
      </c>
      <c r="J184">
        <f t="shared" si="28"/>
        <v>8</v>
      </c>
      <c r="K184" t="str">
        <f t="shared" si="26"/>
        <v/>
      </c>
      <c r="L184">
        <f t="shared" si="25"/>
        <v>0</v>
      </c>
      <c r="M184">
        <f t="shared" si="29"/>
        <v>19</v>
      </c>
      <c r="N184" t="str">
        <f t="shared" si="27"/>
        <v/>
      </c>
    </row>
    <row r="185" spans="1:14" x14ac:dyDescent="0.3">
      <c r="A185" t="s">
        <v>97</v>
      </c>
      <c r="B185">
        <v>2013</v>
      </c>
      <c r="C185">
        <v>9</v>
      </c>
      <c r="D185">
        <v>10</v>
      </c>
      <c r="E185">
        <v>2</v>
      </c>
      <c r="F185" t="s">
        <v>31</v>
      </c>
      <c r="G185" t="s">
        <v>32</v>
      </c>
      <c r="I185">
        <f t="shared" si="24"/>
        <v>0</v>
      </c>
      <c r="J185">
        <f t="shared" si="28"/>
        <v>8</v>
      </c>
      <c r="K185" t="str">
        <f t="shared" si="26"/>
        <v/>
      </c>
      <c r="L185">
        <f t="shared" si="25"/>
        <v>0</v>
      </c>
      <c r="M185">
        <f t="shared" si="29"/>
        <v>19</v>
      </c>
      <c r="N185" t="str">
        <f t="shared" si="27"/>
        <v/>
      </c>
    </row>
    <row r="186" spans="1:14" x14ac:dyDescent="0.3">
      <c r="A186" t="s">
        <v>29</v>
      </c>
      <c r="B186">
        <v>2013</v>
      </c>
      <c r="C186">
        <v>10</v>
      </c>
      <c r="D186">
        <v>10</v>
      </c>
      <c r="E186">
        <v>2</v>
      </c>
      <c r="F186" t="s">
        <v>31</v>
      </c>
      <c r="G186" t="s">
        <v>39</v>
      </c>
      <c r="I186">
        <f t="shared" si="24"/>
        <v>0</v>
      </c>
      <c r="J186">
        <f t="shared" si="28"/>
        <v>8</v>
      </c>
      <c r="K186" t="str">
        <f t="shared" si="26"/>
        <v/>
      </c>
      <c r="L186">
        <f t="shared" si="25"/>
        <v>0</v>
      </c>
      <c r="M186">
        <f t="shared" si="29"/>
        <v>19</v>
      </c>
      <c r="N186" t="str">
        <f t="shared" si="27"/>
        <v/>
      </c>
    </row>
    <row r="187" spans="1:14" x14ac:dyDescent="0.3">
      <c r="A187" t="s">
        <v>11</v>
      </c>
      <c r="B187">
        <v>2013</v>
      </c>
      <c r="C187">
        <v>11</v>
      </c>
      <c r="D187">
        <v>10</v>
      </c>
      <c r="E187">
        <v>2</v>
      </c>
      <c r="F187" t="s">
        <v>31</v>
      </c>
      <c r="G187" t="s">
        <v>34</v>
      </c>
      <c r="I187">
        <f t="shared" si="24"/>
        <v>0</v>
      </c>
      <c r="J187">
        <f t="shared" si="28"/>
        <v>8</v>
      </c>
      <c r="K187" t="str">
        <f t="shared" si="26"/>
        <v/>
      </c>
      <c r="L187">
        <f t="shared" si="25"/>
        <v>0</v>
      </c>
      <c r="M187">
        <f t="shared" si="29"/>
        <v>19</v>
      </c>
      <c r="N187" t="str">
        <f t="shared" si="27"/>
        <v/>
      </c>
    </row>
    <row r="188" spans="1:14" x14ac:dyDescent="0.3">
      <c r="A188" t="s">
        <v>7</v>
      </c>
      <c r="B188">
        <v>2013</v>
      </c>
      <c r="C188">
        <v>12</v>
      </c>
      <c r="D188">
        <v>10</v>
      </c>
      <c r="E188">
        <v>2</v>
      </c>
      <c r="F188" t="s">
        <v>31</v>
      </c>
      <c r="G188" t="s">
        <v>33</v>
      </c>
      <c r="I188">
        <f t="shared" si="24"/>
        <v>0</v>
      </c>
      <c r="J188">
        <f t="shared" si="28"/>
        <v>8</v>
      </c>
      <c r="K188" t="str">
        <f t="shared" si="26"/>
        <v/>
      </c>
      <c r="L188">
        <f t="shared" si="25"/>
        <v>0</v>
      </c>
      <c r="M188">
        <f t="shared" si="29"/>
        <v>19</v>
      </c>
      <c r="N188" t="str">
        <f t="shared" si="27"/>
        <v/>
      </c>
    </row>
    <row r="189" spans="1:14" x14ac:dyDescent="0.3">
      <c r="A189" t="s">
        <v>25</v>
      </c>
      <c r="B189">
        <v>2013</v>
      </c>
      <c r="C189">
        <v>13</v>
      </c>
      <c r="D189">
        <v>10</v>
      </c>
      <c r="E189">
        <v>2</v>
      </c>
      <c r="F189" t="s">
        <v>31</v>
      </c>
      <c r="G189" t="s">
        <v>34</v>
      </c>
      <c r="I189">
        <f t="shared" si="24"/>
        <v>0</v>
      </c>
      <c r="J189">
        <f t="shared" si="28"/>
        <v>8</v>
      </c>
      <c r="K189" t="str">
        <f t="shared" si="26"/>
        <v/>
      </c>
      <c r="L189">
        <f t="shared" si="25"/>
        <v>0</v>
      </c>
      <c r="M189">
        <f t="shared" si="29"/>
        <v>19</v>
      </c>
      <c r="N189" t="str">
        <f t="shared" si="27"/>
        <v/>
      </c>
    </row>
    <row r="190" spans="1:14" x14ac:dyDescent="0.3">
      <c r="A190" t="s">
        <v>85</v>
      </c>
      <c r="B190">
        <v>2013</v>
      </c>
      <c r="C190">
        <v>14</v>
      </c>
      <c r="D190">
        <v>10</v>
      </c>
      <c r="E190">
        <v>3</v>
      </c>
      <c r="F190" t="s">
        <v>31</v>
      </c>
      <c r="G190" t="s">
        <v>39</v>
      </c>
      <c r="I190">
        <f t="shared" si="24"/>
        <v>0</v>
      </c>
      <c r="J190">
        <f t="shared" si="28"/>
        <v>8</v>
      </c>
      <c r="K190" t="str">
        <f t="shared" si="26"/>
        <v/>
      </c>
      <c r="L190">
        <f t="shared" si="25"/>
        <v>0</v>
      </c>
      <c r="M190">
        <f t="shared" si="29"/>
        <v>19</v>
      </c>
      <c r="N190" t="str">
        <f t="shared" si="27"/>
        <v/>
      </c>
    </row>
    <row r="191" spans="1:14" x14ac:dyDescent="0.3">
      <c r="A191" t="s">
        <v>56</v>
      </c>
      <c r="B191">
        <v>2013</v>
      </c>
      <c r="C191">
        <v>15</v>
      </c>
      <c r="D191">
        <v>11</v>
      </c>
      <c r="E191">
        <v>1</v>
      </c>
      <c r="F191" t="s">
        <v>30</v>
      </c>
      <c r="G191" t="s">
        <v>35</v>
      </c>
      <c r="I191">
        <f t="shared" si="24"/>
        <v>0</v>
      </c>
      <c r="J191">
        <f t="shared" si="28"/>
        <v>8</v>
      </c>
      <c r="K191" t="str">
        <f t="shared" si="26"/>
        <v/>
      </c>
      <c r="L191">
        <f t="shared" si="25"/>
        <v>0</v>
      </c>
      <c r="M191">
        <f t="shared" si="29"/>
        <v>19</v>
      </c>
      <c r="N191" t="str">
        <f t="shared" si="27"/>
        <v/>
      </c>
    </row>
    <row r="192" spans="1:14" x14ac:dyDescent="0.3">
      <c r="A192" t="s">
        <v>42</v>
      </c>
      <c r="B192">
        <v>2013</v>
      </c>
      <c r="C192">
        <v>16</v>
      </c>
      <c r="D192">
        <v>9</v>
      </c>
      <c r="E192">
        <v>3</v>
      </c>
      <c r="F192" t="s">
        <v>31</v>
      </c>
      <c r="G192" t="s">
        <v>32</v>
      </c>
      <c r="I192">
        <f t="shared" si="24"/>
        <v>0</v>
      </c>
      <c r="J192">
        <f t="shared" si="28"/>
        <v>8</v>
      </c>
      <c r="K192" t="str">
        <f t="shared" si="26"/>
        <v/>
      </c>
      <c r="L192">
        <f t="shared" si="25"/>
        <v>0</v>
      </c>
      <c r="M192">
        <f t="shared" si="29"/>
        <v>19</v>
      </c>
      <c r="N192" t="str">
        <f t="shared" si="27"/>
        <v/>
      </c>
    </row>
    <row r="193" spans="1:14" x14ac:dyDescent="0.3">
      <c r="A193" t="s">
        <v>84</v>
      </c>
      <c r="B193">
        <v>2013</v>
      </c>
      <c r="C193">
        <v>17</v>
      </c>
      <c r="D193">
        <v>9</v>
      </c>
      <c r="E193">
        <v>3</v>
      </c>
      <c r="F193" t="s">
        <v>31</v>
      </c>
      <c r="G193" t="s">
        <v>39</v>
      </c>
      <c r="I193">
        <f t="shared" si="24"/>
        <v>0</v>
      </c>
      <c r="J193">
        <f t="shared" si="28"/>
        <v>8</v>
      </c>
      <c r="K193" t="str">
        <f t="shared" si="26"/>
        <v/>
      </c>
      <c r="L193">
        <f t="shared" si="25"/>
        <v>0</v>
      </c>
      <c r="M193">
        <f t="shared" si="29"/>
        <v>19</v>
      </c>
      <c r="N193" t="str">
        <f t="shared" si="27"/>
        <v/>
      </c>
    </row>
    <row r="194" spans="1:14" x14ac:dyDescent="0.3">
      <c r="A194" t="s">
        <v>72</v>
      </c>
      <c r="B194">
        <v>2013</v>
      </c>
      <c r="C194">
        <v>18</v>
      </c>
      <c r="D194">
        <v>11</v>
      </c>
      <c r="E194">
        <v>1</v>
      </c>
      <c r="F194" t="s">
        <v>31</v>
      </c>
      <c r="G194" t="s">
        <v>35</v>
      </c>
      <c r="I194">
        <f t="shared" ref="I194:I257" si="30">IF(AND(B194=$R$2,F194="Y"),1,0)</f>
        <v>0</v>
      </c>
      <c r="J194">
        <f t="shared" si="28"/>
        <v>8</v>
      </c>
      <c r="K194" t="str">
        <f t="shared" si="26"/>
        <v/>
      </c>
      <c r="L194">
        <f t="shared" ref="L194:L257" si="31">IF(AND(OR(F194="N",K194&gt;6),B194=$R$2),1,0)</f>
        <v>0</v>
      </c>
      <c r="M194">
        <f t="shared" si="29"/>
        <v>19</v>
      </c>
      <c r="N194" t="str">
        <f t="shared" si="27"/>
        <v/>
      </c>
    </row>
    <row r="195" spans="1:14" x14ac:dyDescent="0.3">
      <c r="A195" t="s">
        <v>44</v>
      </c>
      <c r="B195">
        <v>2013</v>
      </c>
      <c r="C195">
        <v>19</v>
      </c>
      <c r="D195">
        <v>9</v>
      </c>
      <c r="E195">
        <v>3</v>
      </c>
      <c r="F195" t="s">
        <v>31</v>
      </c>
      <c r="G195" t="s">
        <v>38</v>
      </c>
      <c r="I195">
        <f t="shared" si="30"/>
        <v>0</v>
      </c>
      <c r="J195">
        <f t="shared" si="28"/>
        <v>8</v>
      </c>
      <c r="K195" t="str">
        <f t="shared" ref="K195:K258" si="32">IF(I195&gt;0,J195,"")</f>
        <v/>
      </c>
      <c r="L195">
        <f t="shared" si="31"/>
        <v>0</v>
      </c>
      <c r="M195">
        <f t="shared" si="29"/>
        <v>19</v>
      </c>
      <c r="N195" t="str">
        <f t="shared" ref="N195:N258" si="33">IF(L195&gt;0,M195,"")</f>
        <v/>
      </c>
    </row>
    <row r="196" spans="1:14" x14ac:dyDescent="0.3">
      <c r="A196" t="s">
        <v>64</v>
      </c>
      <c r="B196">
        <v>2013</v>
      </c>
      <c r="C196">
        <v>20</v>
      </c>
      <c r="D196">
        <v>11</v>
      </c>
      <c r="E196">
        <v>1</v>
      </c>
      <c r="F196" t="s">
        <v>30</v>
      </c>
      <c r="G196" t="s">
        <v>37</v>
      </c>
      <c r="I196">
        <f t="shared" si="30"/>
        <v>0</v>
      </c>
      <c r="J196">
        <f t="shared" ref="J196:J259" si="34">J195+I196</f>
        <v>8</v>
      </c>
      <c r="K196" t="str">
        <f t="shared" si="32"/>
        <v/>
      </c>
      <c r="L196">
        <f t="shared" si="31"/>
        <v>0</v>
      </c>
      <c r="M196">
        <f t="shared" ref="M196:M259" si="35">M195+L196</f>
        <v>19</v>
      </c>
      <c r="N196" t="str">
        <f t="shared" si="33"/>
        <v/>
      </c>
    </row>
    <row r="197" spans="1:14" x14ac:dyDescent="0.3">
      <c r="A197" t="s">
        <v>10</v>
      </c>
      <c r="B197">
        <v>2013</v>
      </c>
      <c r="C197">
        <v>21</v>
      </c>
      <c r="D197">
        <v>8</v>
      </c>
      <c r="E197">
        <v>4</v>
      </c>
      <c r="F197" t="s">
        <v>31</v>
      </c>
      <c r="G197" t="s">
        <v>32</v>
      </c>
      <c r="I197">
        <f t="shared" si="30"/>
        <v>0</v>
      </c>
      <c r="J197">
        <f t="shared" si="34"/>
        <v>8</v>
      </c>
      <c r="K197" t="str">
        <f t="shared" si="32"/>
        <v/>
      </c>
      <c r="L197">
        <f t="shared" si="31"/>
        <v>0</v>
      </c>
      <c r="M197">
        <f t="shared" si="35"/>
        <v>19</v>
      </c>
      <c r="N197" t="str">
        <f t="shared" si="33"/>
        <v/>
      </c>
    </row>
    <row r="198" spans="1:14" x14ac:dyDescent="0.3">
      <c r="A198" t="s">
        <v>14</v>
      </c>
      <c r="B198">
        <v>2013</v>
      </c>
      <c r="C198">
        <v>22</v>
      </c>
      <c r="D198">
        <v>8</v>
      </c>
      <c r="E198">
        <v>4</v>
      </c>
      <c r="F198" t="s">
        <v>31</v>
      </c>
      <c r="G198" t="s">
        <v>32</v>
      </c>
      <c r="I198">
        <f t="shared" si="30"/>
        <v>0</v>
      </c>
      <c r="J198">
        <f t="shared" si="34"/>
        <v>8</v>
      </c>
      <c r="K198" t="str">
        <f t="shared" si="32"/>
        <v/>
      </c>
      <c r="L198">
        <f t="shared" si="31"/>
        <v>0</v>
      </c>
      <c r="M198">
        <f t="shared" si="35"/>
        <v>19</v>
      </c>
      <c r="N198" t="str">
        <f t="shared" si="33"/>
        <v/>
      </c>
    </row>
    <row r="199" spans="1:14" x14ac:dyDescent="0.3">
      <c r="A199" t="s">
        <v>98</v>
      </c>
      <c r="B199">
        <v>2013</v>
      </c>
      <c r="C199">
        <v>23</v>
      </c>
      <c r="D199">
        <v>12</v>
      </c>
      <c r="E199">
        <v>1</v>
      </c>
      <c r="F199" t="s">
        <v>31</v>
      </c>
      <c r="G199" t="s">
        <v>77</v>
      </c>
      <c r="I199">
        <f t="shared" si="30"/>
        <v>0</v>
      </c>
      <c r="J199">
        <f t="shared" si="34"/>
        <v>8</v>
      </c>
      <c r="K199" t="str">
        <f t="shared" si="32"/>
        <v/>
      </c>
      <c r="L199">
        <f t="shared" si="31"/>
        <v>0</v>
      </c>
      <c r="M199">
        <f t="shared" si="35"/>
        <v>19</v>
      </c>
      <c r="N199" t="str">
        <f t="shared" si="33"/>
        <v/>
      </c>
    </row>
    <row r="200" spans="1:14" x14ac:dyDescent="0.3">
      <c r="A200" t="s">
        <v>99</v>
      </c>
      <c r="B200">
        <v>2013</v>
      </c>
      <c r="C200">
        <v>24</v>
      </c>
      <c r="D200">
        <v>10</v>
      </c>
      <c r="E200">
        <v>3</v>
      </c>
      <c r="F200" t="s">
        <v>31</v>
      </c>
      <c r="G200" t="s">
        <v>33</v>
      </c>
      <c r="I200">
        <f t="shared" si="30"/>
        <v>0</v>
      </c>
      <c r="J200">
        <f t="shared" si="34"/>
        <v>8</v>
      </c>
      <c r="K200" t="str">
        <f t="shared" si="32"/>
        <v/>
      </c>
      <c r="L200">
        <f t="shared" si="31"/>
        <v>0</v>
      </c>
      <c r="M200">
        <f t="shared" si="35"/>
        <v>19</v>
      </c>
      <c r="N200" t="str">
        <f t="shared" si="33"/>
        <v/>
      </c>
    </row>
    <row r="201" spans="1:14" x14ac:dyDescent="0.3">
      <c r="A201" t="s">
        <v>126</v>
      </c>
      <c r="B201">
        <v>2013</v>
      </c>
      <c r="C201">
        <v>25</v>
      </c>
      <c r="D201">
        <v>9</v>
      </c>
      <c r="E201">
        <v>4</v>
      </c>
      <c r="F201" t="s">
        <v>31</v>
      </c>
      <c r="G201" t="s">
        <v>39</v>
      </c>
      <c r="I201">
        <f t="shared" si="30"/>
        <v>0</v>
      </c>
      <c r="J201">
        <f t="shared" si="34"/>
        <v>8</v>
      </c>
      <c r="K201" t="str">
        <f t="shared" si="32"/>
        <v/>
      </c>
      <c r="L201">
        <f t="shared" si="31"/>
        <v>0</v>
      </c>
      <c r="M201">
        <f t="shared" si="35"/>
        <v>19</v>
      </c>
      <c r="N201" t="str">
        <f t="shared" si="33"/>
        <v/>
      </c>
    </row>
    <row r="202" spans="1:14" x14ac:dyDescent="0.3">
      <c r="A202" t="s">
        <v>9</v>
      </c>
      <c r="B202">
        <v>2012</v>
      </c>
      <c r="C202">
        <v>1</v>
      </c>
      <c r="D202">
        <v>12</v>
      </c>
      <c r="E202">
        <v>0</v>
      </c>
      <c r="F202" t="s">
        <v>31</v>
      </c>
      <c r="G202" t="s">
        <v>40</v>
      </c>
      <c r="I202">
        <f t="shared" si="30"/>
        <v>0</v>
      </c>
      <c r="J202">
        <f t="shared" si="34"/>
        <v>8</v>
      </c>
      <c r="K202" t="str">
        <f t="shared" si="32"/>
        <v/>
      </c>
      <c r="L202">
        <f t="shared" si="31"/>
        <v>0</v>
      </c>
      <c r="M202">
        <f t="shared" si="35"/>
        <v>19</v>
      </c>
      <c r="N202" t="str">
        <f t="shared" si="33"/>
        <v/>
      </c>
    </row>
    <row r="203" spans="1:14" x14ac:dyDescent="0.3">
      <c r="A203" t="s">
        <v>6</v>
      </c>
      <c r="B203">
        <v>2012</v>
      </c>
      <c r="C203">
        <v>2</v>
      </c>
      <c r="D203">
        <v>12</v>
      </c>
      <c r="E203">
        <v>1</v>
      </c>
      <c r="F203" t="s">
        <v>30</v>
      </c>
      <c r="G203" t="s">
        <v>32</v>
      </c>
      <c r="I203">
        <f t="shared" si="30"/>
        <v>0</v>
      </c>
      <c r="J203">
        <f t="shared" si="34"/>
        <v>8</v>
      </c>
      <c r="K203" t="str">
        <f t="shared" si="32"/>
        <v/>
      </c>
      <c r="L203">
        <f t="shared" si="31"/>
        <v>0</v>
      </c>
      <c r="M203">
        <f t="shared" si="35"/>
        <v>19</v>
      </c>
      <c r="N203" t="str">
        <f t="shared" si="33"/>
        <v/>
      </c>
    </row>
    <row r="204" spans="1:14" x14ac:dyDescent="0.3">
      <c r="A204" t="s">
        <v>12</v>
      </c>
      <c r="B204">
        <v>2012</v>
      </c>
      <c r="C204">
        <v>3</v>
      </c>
      <c r="D204">
        <v>11</v>
      </c>
      <c r="E204">
        <v>1</v>
      </c>
      <c r="F204" t="s">
        <v>31</v>
      </c>
      <c r="G204" t="s">
        <v>32</v>
      </c>
      <c r="I204">
        <f t="shared" si="30"/>
        <v>0</v>
      </c>
      <c r="J204">
        <f t="shared" si="34"/>
        <v>8</v>
      </c>
      <c r="K204" t="str">
        <f t="shared" si="32"/>
        <v/>
      </c>
      <c r="L204">
        <f t="shared" si="31"/>
        <v>0</v>
      </c>
      <c r="M204">
        <f t="shared" si="35"/>
        <v>19</v>
      </c>
      <c r="N204" t="str">
        <f t="shared" si="33"/>
        <v/>
      </c>
    </row>
    <row r="205" spans="1:14" x14ac:dyDescent="0.3">
      <c r="A205" t="s">
        <v>29</v>
      </c>
      <c r="B205">
        <v>2012</v>
      </c>
      <c r="C205">
        <v>4</v>
      </c>
      <c r="D205">
        <v>11</v>
      </c>
      <c r="E205">
        <v>1</v>
      </c>
      <c r="F205" t="s">
        <v>31</v>
      </c>
      <c r="G205" t="s">
        <v>39</v>
      </c>
      <c r="I205">
        <f t="shared" si="30"/>
        <v>0</v>
      </c>
      <c r="J205">
        <f t="shared" si="34"/>
        <v>8</v>
      </c>
      <c r="K205" t="str">
        <f t="shared" si="32"/>
        <v/>
      </c>
      <c r="L205">
        <f t="shared" si="31"/>
        <v>0</v>
      </c>
      <c r="M205">
        <f t="shared" si="35"/>
        <v>19</v>
      </c>
      <c r="N205" t="str">
        <f t="shared" si="33"/>
        <v/>
      </c>
    </row>
    <row r="206" spans="1:14" x14ac:dyDescent="0.3">
      <c r="A206" t="s">
        <v>82</v>
      </c>
      <c r="B206">
        <v>2012</v>
      </c>
      <c r="C206">
        <v>5</v>
      </c>
      <c r="D206">
        <v>11</v>
      </c>
      <c r="E206">
        <v>1</v>
      </c>
      <c r="F206" t="s">
        <v>30</v>
      </c>
      <c r="G206" t="s">
        <v>34</v>
      </c>
      <c r="I206">
        <f t="shared" si="30"/>
        <v>0</v>
      </c>
      <c r="J206">
        <f t="shared" si="34"/>
        <v>8</v>
      </c>
      <c r="K206" t="str">
        <f t="shared" si="32"/>
        <v/>
      </c>
      <c r="L206">
        <f t="shared" si="31"/>
        <v>0</v>
      </c>
      <c r="M206">
        <f t="shared" si="35"/>
        <v>19</v>
      </c>
      <c r="N206" t="str">
        <f t="shared" si="33"/>
        <v/>
      </c>
    </row>
    <row r="207" spans="1:14" x14ac:dyDescent="0.3">
      <c r="A207" t="s">
        <v>66</v>
      </c>
      <c r="B207">
        <v>2012</v>
      </c>
      <c r="C207">
        <v>6</v>
      </c>
      <c r="D207">
        <v>11</v>
      </c>
      <c r="E207">
        <v>2</v>
      </c>
      <c r="F207" t="s">
        <v>30</v>
      </c>
      <c r="G207" t="s">
        <v>39</v>
      </c>
      <c r="I207">
        <f t="shared" si="30"/>
        <v>0</v>
      </c>
      <c r="J207">
        <f t="shared" si="34"/>
        <v>8</v>
      </c>
      <c r="K207" t="str">
        <f t="shared" si="32"/>
        <v/>
      </c>
      <c r="L207">
        <f t="shared" si="31"/>
        <v>0</v>
      </c>
      <c r="M207">
        <f t="shared" si="35"/>
        <v>19</v>
      </c>
      <c r="N207" t="str">
        <f t="shared" si="33"/>
        <v/>
      </c>
    </row>
    <row r="208" spans="1:14" x14ac:dyDescent="0.3">
      <c r="A208" t="s">
        <v>14</v>
      </c>
      <c r="B208">
        <v>2012</v>
      </c>
      <c r="C208">
        <v>7</v>
      </c>
      <c r="D208">
        <v>11</v>
      </c>
      <c r="E208">
        <v>2</v>
      </c>
      <c r="F208" t="s">
        <v>31</v>
      </c>
      <c r="G208" t="s">
        <v>32</v>
      </c>
      <c r="I208">
        <f t="shared" si="30"/>
        <v>0</v>
      </c>
      <c r="J208">
        <f t="shared" si="34"/>
        <v>8</v>
      </c>
      <c r="K208" t="str">
        <f t="shared" si="32"/>
        <v/>
      </c>
      <c r="L208">
        <f t="shared" si="31"/>
        <v>0</v>
      </c>
      <c r="M208">
        <f t="shared" si="35"/>
        <v>19</v>
      </c>
      <c r="N208" t="str">
        <f t="shared" si="33"/>
        <v/>
      </c>
    </row>
    <row r="209" spans="1:14" x14ac:dyDescent="0.3">
      <c r="A209" t="s">
        <v>42</v>
      </c>
      <c r="B209">
        <v>2012</v>
      </c>
      <c r="C209">
        <v>8</v>
      </c>
      <c r="D209">
        <v>10</v>
      </c>
      <c r="E209">
        <v>2</v>
      </c>
      <c r="F209" t="s">
        <v>31</v>
      </c>
      <c r="G209" t="s">
        <v>32</v>
      </c>
      <c r="I209">
        <f t="shared" si="30"/>
        <v>0</v>
      </c>
      <c r="J209">
        <f t="shared" si="34"/>
        <v>8</v>
      </c>
      <c r="K209" t="str">
        <f t="shared" si="32"/>
        <v/>
      </c>
      <c r="L209">
        <f t="shared" si="31"/>
        <v>0</v>
      </c>
      <c r="M209">
        <f t="shared" si="35"/>
        <v>19</v>
      </c>
      <c r="N209" t="str">
        <f t="shared" si="33"/>
        <v/>
      </c>
    </row>
    <row r="210" spans="1:14" x14ac:dyDescent="0.3">
      <c r="A210" t="s">
        <v>10</v>
      </c>
      <c r="B210">
        <v>2012</v>
      </c>
      <c r="C210">
        <v>9</v>
      </c>
      <c r="D210">
        <v>10</v>
      </c>
      <c r="E210">
        <v>2</v>
      </c>
      <c r="F210" t="s">
        <v>31</v>
      </c>
      <c r="G210" t="s">
        <v>32</v>
      </c>
      <c r="I210">
        <f t="shared" si="30"/>
        <v>0</v>
      </c>
      <c r="J210">
        <f t="shared" si="34"/>
        <v>8</v>
      </c>
      <c r="K210" t="str">
        <f t="shared" si="32"/>
        <v/>
      </c>
      <c r="L210">
        <f t="shared" si="31"/>
        <v>0</v>
      </c>
      <c r="M210">
        <f t="shared" si="35"/>
        <v>19</v>
      </c>
      <c r="N210" t="str">
        <f t="shared" si="33"/>
        <v/>
      </c>
    </row>
    <row r="211" spans="1:14" x14ac:dyDescent="0.3">
      <c r="A211" t="s">
        <v>97</v>
      </c>
      <c r="B211">
        <v>2012</v>
      </c>
      <c r="C211">
        <v>10</v>
      </c>
      <c r="D211">
        <v>10</v>
      </c>
      <c r="E211">
        <v>2</v>
      </c>
      <c r="F211" t="s">
        <v>31</v>
      </c>
      <c r="G211" t="s">
        <v>32</v>
      </c>
      <c r="I211">
        <f t="shared" si="30"/>
        <v>0</v>
      </c>
      <c r="J211">
        <f t="shared" si="34"/>
        <v>8</v>
      </c>
      <c r="K211" t="str">
        <f t="shared" si="32"/>
        <v/>
      </c>
      <c r="L211">
        <f t="shared" si="31"/>
        <v>0</v>
      </c>
      <c r="M211">
        <f t="shared" si="35"/>
        <v>19</v>
      </c>
      <c r="N211" t="str">
        <f t="shared" si="33"/>
        <v/>
      </c>
    </row>
    <row r="212" spans="1:14" x14ac:dyDescent="0.3">
      <c r="A212" t="s">
        <v>11</v>
      </c>
      <c r="B212">
        <v>2012</v>
      </c>
      <c r="C212">
        <v>11</v>
      </c>
      <c r="D212">
        <v>10</v>
      </c>
      <c r="E212">
        <v>2</v>
      </c>
      <c r="F212" t="s">
        <v>31</v>
      </c>
      <c r="G212" t="s">
        <v>34</v>
      </c>
      <c r="H212" t="s">
        <v>106</v>
      </c>
      <c r="I212">
        <f t="shared" si="30"/>
        <v>0</v>
      </c>
      <c r="J212">
        <f t="shared" si="34"/>
        <v>8</v>
      </c>
      <c r="K212" t="str">
        <f t="shared" si="32"/>
        <v/>
      </c>
      <c r="L212">
        <f t="shared" si="31"/>
        <v>0</v>
      </c>
      <c r="M212">
        <f t="shared" si="35"/>
        <v>19</v>
      </c>
      <c r="N212" t="str">
        <f t="shared" si="33"/>
        <v/>
      </c>
    </row>
    <row r="213" spans="1:14" x14ac:dyDescent="0.3">
      <c r="A213" t="s">
        <v>71</v>
      </c>
      <c r="B213">
        <v>2012</v>
      </c>
      <c r="C213">
        <v>12</v>
      </c>
      <c r="D213">
        <v>11</v>
      </c>
      <c r="E213">
        <v>2</v>
      </c>
      <c r="F213" t="s">
        <v>30</v>
      </c>
      <c r="G213" t="s">
        <v>33</v>
      </c>
      <c r="I213">
        <f t="shared" si="30"/>
        <v>0</v>
      </c>
      <c r="J213">
        <f t="shared" si="34"/>
        <v>8</v>
      </c>
      <c r="K213" t="str">
        <f t="shared" si="32"/>
        <v/>
      </c>
      <c r="L213">
        <f t="shared" si="31"/>
        <v>0</v>
      </c>
      <c r="M213">
        <f t="shared" si="35"/>
        <v>19</v>
      </c>
      <c r="N213" t="str">
        <f t="shared" si="33"/>
        <v/>
      </c>
    </row>
    <row r="214" spans="1:14" x14ac:dyDescent="0.3">
      <c r="A214" t="s">
        <v>100</v>
      </c>
      <c r="B214">
        <v>2012</v>
      </c>
      <c r="C214">
        <v>13</v>
      </c>
      <c r="D214">
        <v>9</v>
      </c>
      <c r="E214">
        <v>3</v>
      </c>
      <c r="F214" t="s">
        <v>31</v>
      </c>
      <c r="G214" t="s">
        <v>39</v>
      </c>
      <c r="I214">
        <f t="shared" si="30"/>
        <v>0</v>
      </c>
      <c r="J214">
        <f t="shared" si="34"/>
        <v>8</v>
      </c>
      <c r="K214" t="str">
        <f t="shared" si="32"/>
        <v/>
      </c>
      <c r="L214">
        <f t="shared" si="31"/>
        <v>0</v>
      </c>
      <c r="M214">
        <f t="shared" si="35"/>
        <v>19</v>
      </c>
      <c r="N214" t="str">
        <f t="shared" si="33"/>
        <v/>
      </c>
    </row>
    <row r="215" spans="1:14" x14ac:dyDescent="0.3">
      <c r="A215" t="s">
        <v>7</v>
      </c>
      <c r="B215">
        <v>2012</v>
      </c>
      <c r="C215">
        <v>14</v>
      </c>
      <c r="D215">
        <v>10</v>
      </c>
      <c r="E215">
        <v>2</v>
      </c>
      <c r="F215" t="s">
        <v>31</v>
      </c>
      <c r="G215" t="s">
        <v>33</v>
      </c>
      <c r="I215">
        <f t="shared" si="30"/>
        <v>0</v>
      </c>
      <c r="J215">
        <f t="shared" si="34"/>
        <v>8</v>
      </c>
      <c r="K215" t="str">
        <f t="shared" si="32"/>
        <v/>
      </c>
      <c r="L215">
        <f t="shared" si="31"/>
        <v>0</v>
      </c>
      <c r="M215">
        <f t="shared" si="35"/>
        <v>19</v>
      </c>
      <c r="N215" t="str">
        <f t="shared" si="33"/>
        <v/>
      </c>
    </row>
    <row r="216" spans="1:14" x14ac:dyDescent="0.3">
      <c r="A216" t="s">
        <v>98</v>
      </c>
      <c r="B216">
        <v>2012</v>
      </c>
      <c r="C216">
        <v>15</v>
      </c>
      <c r="D216">
        <v>12</v>
      </c>
      <c r="E216">
        <v>1</v>
      </c>
      <c r="F216" t="s">
        <v>30</v>
      </c>
      <c r="G216" t="s">
        <v>77</v>
      </c>
      <c r="I216">
        <f t="shared" si="30"/>
        <v>0</v>
      </c>
      <c r="J216">
        <f t="shared" si="34"/>
        <v>8</v>
      </c>
      <c r="K216" t="str">
        <f t="shared" si="32"/>
        <v/>
      </c>
      <c r="L216">
        <f t="shared" si="31"/>
        <v>0</v>
      </c>
      <c r="M216">
        <f t="shared" si="35"/>
        <v>19</v>
      </c>
      <c r="N216" t="str">
        <f t="shared" si="33"/>
        <v/>
      </c>
    </row>
    <row r="217" spans="1:14" x14ac:dyDescent="0.3">
      <c r="A217" t="s">
        <v>101</v>
      </c>
      <c r="B217">
        <v>2012</v>
      </c>
      <c r="C217">
        <v>16</v>
      </c>
      <c r="D217">
        <v>10</v>
      </c>
      <c r="E217">
        <v>3</v>
      </c>
      <c r="F217" t="s">
        <v>31</v>
      </c>
      <c r="G217" t="s">
        <v>38</v>
      </c>
      <c r="I217">
        <f t="shared" si="30"/>
        <v>0</v>
      </c>
      <c r="J217">
        <f t="shared" si="34"/>
        <v>8</v>
      </c>
      <c r="K217" t="str">
        <f t="shared" si="32"/>
        <v/>
      </c>
      <c r="L217">
        <f t="shared" si="31"/>
        <v>0</v>
      </c>
      <c r="M217">
        <f t="shared" si="35"/>
        <v>19</v>
      </c>
      <c r="N217" t="str">
        <f t="shared" si="33"/>
        <v/>
      </c>
    </row>
    <row r="218" spans="1:14" x14ac:dyDescent="0.3">
      <c r="A218" t="s">
        <v>84</v>
      </c>
      <c r="B218">
        <v>2012</v>
      </c>
      <c r="C218">
        <v>17</v>
      </c>
      <c r="D218">
        <v>9</v>
      </c>
      <c r="E218">
        <v>4</v>
      </c>
      <c r="F218" t="s">
        <v>31</v>
      </c>
      <c r="G218" t="s">
        <v>39</v>
      </c>
      <c r="I218">
        <f t="shared" si="30"/>
        <v>0</v>
      </c>
      <c r="J218">
        <f t="shared" si="34"/>
        <v>8</v>
      </c>
      <c r="K218" t="str">
        <f t="shared" si="32"/>
        <v/>
      </c>
      <c r="L218">
        <f t="shared" si="31"/>
        <v>0</v>
      </c>
      <c r="M218">
        <f t="shared" si="35"/>
        <v>19</v>
      </c>
      <c r="N218" t="str">
        <f t="shared" si="33"/>
        <v/>
      </c>
    </row>
    <row r="219" spans="1:14" x14ac:dyDescent="0.3">
      <c r="A219" t="s">
        <v>48</v>
      </c>
      <c r="B219">
        <v>2012</v>
      </c>
      <c r="C219">
        <v>18</v>
      </c>
      <c r="D219">
        <v>8</v>
      </c>
      <c r="E219">
        <v>4</v>
      </c>
      <c r="F219" t="s">
        <v>31</v>
      </c>
      <c r="G219" t="s">
        <v>38</v>
      </c>
      <c r="I219">
        <f t="shared" si="30"/>
        <v>0</v>
      </c>
      <c r="J219">
        <f t="shared" si="34"/>
        <v>8</v>
      </c>
      <c r="K219" t="str">
        <f t="shared" si="32"/>
        <v/>
      </c>
      <c r="L219">
        <f t="shared" si="31"/>
        <v>0</v>
      </c>
      <c r="M219">
        <f t="shared" si="35"/>
        <v>19</v>
      </c>
      <c r="N219" t="str">
        <f t="shared" si="33"/>
        <v/>
      </c>
    </row>
    <row r="220" spans="1:14" x14ac:dyDescent="0.3">
      <c r="A220" t="s">
        <v>52</v>
      </c>
      <c r="B220">
        <v>2012</v>
      </c>
      <c r="C220">
        <v>19</v>
      </c>
      <c r="D220">
        <v>10</v>
      </c>
      <c r="E220">
        <v>2</v>
      </c>
      <c r="F220" t="s">
        <v>30</v>
      </c>
      <c r="G220" t="s">
        <v>37</v>
      </c>
      <c r="I220">
        <f t="shared" si="30"/>
        <v>0</v>
      </c>
      <c r="J220">
        <f t="shared" si="34"/>
        <v>8</v>
      </c>
      <c r="K220" t="str">
        <f t="shared" si="32"/>
        <v/>
      </c>
      <c r="L220">
        <f t="shared" si="31"/>
        <v>0</v>
      </c>
      <c r="M220">
        <f t="shared" si="35"/>
        <v>19</v>
      </c>
      <c r="N220" t="str">
        <f t="shared" si="33"/>
        <v/>
      </c>
    </row>
    <row r="221" spans="1:14" x14ac:dyDescent="0.3">
      <c r="A221" t="s">
        <v>19</v>
      </c>
      <c r="B221">
        <v>2012</v>
      </c>
      <c r="C221">
        <v>20</v>
      </c>
      <c r="D221">
        <v>9</v>
      </c>
      <c r="E221">
        <v>3</v>
      </c>
      <c r="F221" t="s">
        <v>31</v>
      </c>
      <c r="G221" t="s">
        <v>38</v>
      </c>
      <c r="I221">
        <f t="shared" si="30"/>
        <v>0</v>
      </c>
      <c r="J221">
        <f t="shared" si="34"/>
        <v>8</v>
      </c>
      <c r="K221" t="str">
        <f t="shared" si="32"/>
        <v/>
      </c>
      <c r="L221">
        <f t="shared" si="31"/>
        <v>0</v>
      </c>
      <c r="M221">
        <f t="shared" si="35"/>
        <v>19</v>
      </c>
      <c r="N221" t="str">
        <f t="shared" si="33"/>
        <v/>
      </c>
    </row>
    <row r="222" spans="1:14" x14ac:dyDescent="0.3">
      <c r="A222" t="s">
        <v>72</v>
      </c>
      <c r="B222">
        <v>2012</v>
      </c>
      <c r="C222">
        <v>21</v>
      </c>
      <c r="D222">
        <v>10</v>
      </c>
      <c r="E222">
        <v>2</v>
      </c>
      <c r="F222" t="s">
        <v>30</v>
      </c>
      <c r="G222" t="s">
        <v>104</v>
      </c>
      <c r="I222">
        <f t="shared" si="30"/>
        <v>0</v>
      </c>
      <c r="J222">
        <f t="shared" si="34"/>
        <v>8</v>
      </c>
      <c r="K222" t="str">
        <f t="shared" si="32"/>
        <v/>
      </c>
      <c r="L222">
        <f t="shared" si="31"/>
        <v>0</v>
      </c>
      <c r="M222">
        <f t="shared" si="35"/>
        <v>19</v>
      </c>
      <c r="N222" t="str">
        <f t="shared" si="33"/>
        <v/>
      </c>
    </row>
    <row r="223" spans="1:14" x14ac:dyDescent="0.3">
      <c r="A223" t="s">
        <v>102</v>
      </c>
      <c r="B223">
        <v>2012</v>
      </c>
      <c r="C223">
        <v>22</v>
      </c>
      <c r="D223">
        <v>10</v>
      </c>
      <c r="E223">
        <v>2</v>
      </c>
      <c r="F223" t="s">
        <v>30</v>
      </c>
      <c r="G223" t="s">
        <v>105</v>
      </c>
      <c r="I223">
        <f t="shared" si="30"/>
        <v>0</v>
      </c>
      <c r="J223">
        <f t="shared" si="34"/>
        <v>8</v>
      </c>
      <c r="K223" t="str">
        <f t="shared" si="32"/>
        <v/>
      </c>
      <c r="L223">
        <f t="shared" si="31"/>
        <v>0</v>
      </c>
      <c r="M223">
        <f t="shared" si="35"/>
        <v>19</v>
      </c>
      <c r="N223" t="str">
        <f t="shared" si="33"/>
        <v/>
      </c>
    </row>
    <row r="224" spans="1:14" x14ac:dyDescent="0.3">
      <c r="A224" t="s">
        <v>60</v>
      </c>
      <c r="B224">
        <v>2012</v>
      </c>
      <c r="C224">
        <v>23</v>
      </c>
      <c r="D224">
        <v>8</v>
      </c>
      <c r="E224">
        <v>4</v>
      </c>
      <c r="F224" t="s">
        <v>31</v>
      </c>
      <c r="G224" t="s">
        <v>34</v>
      </c>
      <c r="I224">
        <f t="shared" si="30"/>
        <v>0</v>
      </c>
      <c r="J224">
        <f t="shared" si="34"/>
        <v>8</v>
      </c>
      <c r="K224" t="str">
        <f t="shared" si="32"/>
        <v/>
      </c>
      <c r="L224">
        <f t="shared" si="31"/>
        <v>0</v>
      </c>
      <c r="M224">
        <f t="shared" si="35"/>
        <v>19</v>
      </c>
      <c r="N224" t="str">
        <f t="shared" si="33"/>
        <v/>
      </c>
    </row>
    <row r="225" spans="1:14" x14ac:dyDescent="0.3">
      <c r="A225" t="s">
        <v>26</v>
      </c>
      <c r="B225">
        <v>2012</v>
      </c>
      <c r="C225">
        <v>24</v>
      </c>
      <c r="D225">
        <v>10</v>
      </c>
      <c r="E225">
        <v>2</v>
      </c>
      <c r="F225" t="s">
        <v>31</v>
      </c>
      <c r="G225" t="s">
        <v>105</v>
      </c>
      <c r="I225">
        <f t="shared" si="30"/>
        <v>0</v>
      </c>
      <c r="J225">
        <f t="shared" si="34"/>
        <v>8</v>
      </c>
      <c r="K225" t="str">
        <f t="shared" si="32"/>
        <v/>
      </c>
      <c r="L225">
        <f t="shared" si="31"/>
        <v>0</v>
      </c>
      <c r="M225">
        <f t="shared" si="35"/>
        <v>19</v>
      </c>
      <c r="N225" t="str">
        <f t="shared" si="33"/>
        <v/>
      </c>
    </row>
    <row r="226" spans="1:14" x14ac:dyDescent="0.3">
      <c r="A226" t="s">
        <v>103</v>
      </c>
      <c r="B226">
        <v>2012</v>
      </c>
      <c r="C226">
        <v>25</v>
      </c>
      <c r="D226">
        <v>11</v>
      </c>
      <c r="E226">
        <v>2</v>
      </c>
      <c r="F226" t="s">
        <v>31</v>
      </c>
      <c r="G226" t="s">
        <v>77</v>
      </c>
      <c r="I226">
        <f t="shared" si="30"/>
        <v>0</v>
      </c>
      <c r="J226">
        <f t="shared" si="34"/>
        <v>8</v>
      </c>
      <c r="K226" t="str">
        <f t="shared" si="32"/>
        <v/>
      </c>
      <c r="L226">
        <f t="shared" si="31"/>
        <v>0</v>
      </c>
      <c r="M226">
        <f t="shared" si="35"/>
        <v>19</v>
      </c>
      <c r="N226" t="str">
        <f t="shared" si="33"/>
        <v/>
      </c>
    </row>
    <row r="227" spans="1:14" x14ac:dyDescent="0.3">
      <c r="A227" t="s">
        <v>42</v>
      </c>
      <c r="B227">
        <v>2011</v>
      </c>
      <c r="C227">
        <v>1</v>
      </c>
      <c r="D227">
        <v>13</v>
      </c>
      <c r="E227">
        <v>0</v>
      </c>
      <c r="F227" t="s">
        <v>30</v>
      </c>
      <c r="G227" t="s">
        <v>32</v>
      </c>
      <c r="I227">
        <f t="shared" si="30"/>
        <v>0</v>
      </c>
      <c r="J227">
        <f t="shared" si="34"/>
        <v>8</v>
      </c>
      <c r="K227" t="str">
        <f t="shared" si="32"/>
        <v/>
      </c>
      <c r="L227">
        <f t="shared" si="31"/>
        <v>0</v>
      </c>
      <c r="M227">
        <f t="shared" si="35"/>
        <v>19</v>
      </c>
      <c r="N227" t="str">
        <f t="shared" si="33"/>
        <v/>
      </c>
    </row>
    <row r="228" spans="1:14" x14ac:dyDescent="0.3">
      <c r="A228" t="s">
        <v>6</v>
      </c>
      <c r="B228">
        <v>2011</v>
      </c>
      <c r="C228">
        <v>2</v>
      </c>
      <c r="D228">
        <v>11</v>
      </c>
      <c r="E228">
        <v>1</v>
      </c>
      <c r="F228" t="s">
        <v>31</v>
      </c>
      <c r="G228" t="s">
        <v>32</v>
      </c>
      <c r="I228">
        <f t="shared" si="30"/>
        <v>0</v>
      </c>
      <c r="J228">
        <f t="shared" si="34"/>
        <v>8</v>
      </c>
      <c r="K228" t="str">
        <f t="shared" si="32"/>
        <v/>
      </c>
      <c r="L228">
        <f t="shared" si="31"/>
        <v>0</v>
      </c>
      <c r="M228">
        <f t="shared" si="35"/>
        <v>19</v>
      </c>
      <c r="N228" t="str">
        <f t="shared" si="33"/>
        <v/>
      </c>
    </row>
    <row r="229" spans="1:14" x14ac:dyDescent="0.3">
      <c r="A229" t="s">
        <v>25</v>
      </c>
      <c r="B229">
        <v>2011</v>
      </c>
      <c r="C229">
        <v>3</v>
      </c>
      <c r="D229">
        <v>11</v>
      </c>
      <c r="E229">
        <v>1</v>
      </c>
      <c r="F229" t="s">
        <v>30</v>
      </c>
      <c r="G229" t="s">
        <v>34</v>
      </c>
      <c r="I229">
        <f t="shared" si="30"/>
        <v>0</v>
      </c>
      <c r="J229">
        <f t="shared" si="34"/>
        <v>8</v>
      </c>
      <c r="K229" t="str">
        <f t="shared" si="32"/>
        <v/>
      </c>
      <c r="L229">
        <f t="shared" si="31"/>
        <v>0</v>
      </c>
      <c r="M229">
        <f t="shared" si="35"/>
        <v>19</v>
      </c>
      <c r="N229" t="str">
        <f t="shared" si="33"/>
        <v/>
      </c>
    </row>
    <row r="230" spans="1:14" x14ac:dyDescent="0.3">
      <c r="A230" t="s">
        <v>66</v>
      </c>
      <c r="B230">
        <v>2011</v>
      </c>
      <c r="C230">
        <v>4</v>
      </c>
      <c r="D230">
        <v>11</v>
      </c>
      <c r="E230">
        <v>1</v>
      </c>
      <c r="F230" t="s">
        <v>31</v>
      </c>
      <c r="G230" t="s">
        <v>39</v>
      </c>
      <c r="I230">
        <f t="shared" si="30"/>
        <v>0</v>
      </c>
      <c r="J230">
        <f t="shared" si="34"/>
        <v>8</v>
      </c>
      <c r="K230" t="str">
        <f t="shared" si="32"/>
        <v/>
      </c>
      <c r="L230">
        <f t="shared" si="31"/>
        <v>0</v>
      </c>
      <c r="M230">
        <f t="shared" si="35"/>
        <v>19</v>
      </c>
      <c r="N230" t="str">
        <f t="shared" si="33"/>
        <v/>
      </c>
    </row>
    <row r="231" spans="1:14" x14ac:dyDescent="0.3">
      <c r="A231" t="s">
        <v>29</v>
      </c>
      <c r="B231">
        <v>2011</v>
      </c>
      <c r="C231">
        <v>5</v>
      </c>
      <c r="D231">
        <v>11</v>
      </c>
      <c r="E231">
        <v>2</v>
      </c>
      <c r="F231" t="s">
        <v>30</v>
      </c>
      <c r="G231" t="s">
        <v>39</v>
      </c>
      <c r="I231">
        <f t="shared" si="30"/>
        <v>0</v>
      </c>
      <c r="J231">
        <f t="shared" si="34"/>
        <v>8</v>
      </c>
      <c r="K231" t="str">
        <f t="shared" si="32"/>
        <v/>
      </c>
      <c r="L231">
        <f t="shared" si="31"/>
        <v>0</v>
      </c>
      <c r="M231">
        <f t="shared" si="35"/>
        <v>19</v>
      </c>
      <c r="N231" t="str">
        <f t="shared" si="33"/>
        <v/>
      </c>
    </row>
    <row r="232" spans="1:14" x14ac:dyDescent="0.3">
      <c r="A232" t="s">
        <v>107</v>
      </c>
      <c r="B232">
        <v>2011</v>
      </c>
      <c r="C232">
        <v>6</v>
      </c>
      <c r="D232">
        <v>10</v>
      </c>
      <c r="E232">
        <v>2</v>
      </c>
      <c r="F232" t="s">
        <v>31</v>
      </c>
      <c r="G232" t="s">
        <v>32</v>
      </c>
      <c r="I232">
        <f t="shared" si="30"/>
        <v>0</v>
      </c>
      <c r="J232">
        <f t="shared" si="34"/>
        <v>8</v>
      </c>
      <c r="K232" t="str">
        <f t="shared" si="32"/>
        <v/>
      </c>
      <c r="L232">
        <f t="shared" si="31"/>
        <v>0</v>
      </c>
      <c r="M232">
        <f t="shared" si="35"/>
        <v>19</v>
      </c>
      <c r="N232" t="str">
        <f t="shared" si="33"/>
        <v/>
      </c>
    </row>
    <row r="233" spans="1:14" x14ac:dyDescent="0.3">
      <c r="A233" t="s">
        <v>52</v>
      </c>
      <c r="B233">
        <v>2011</v>
      </c>
      <c r="C233">
        <v>7</v>
      </c>
      <c r="D233">
        <v>11</v>
      </c>
      <c r="E233">
        <v>1</v>
      </c>
      <c r="F233" t="s">
        <v>31</v>
      </c>
      <c r="G233" t="s">
        <v>37</v>
      </c>
      <c r="I233">
        <f t="shared" si="30"/>
        <v>0</v>
      </c>
      <c r="J233">
        <f t="shared" si="34"/>
        <v>8</v>
      </c>
      <c r="K233" t="str">
        <f t="shared" si="32"/>
        <v/>
      </c>
      <c r="L233">
        <f t="shared" si="31"/>
        <v>0</v>
      </c>
      <c r="M233">
        <f t="shared" si="35"/>
        <v>19</v>
      </c>
      <c r="N233" t="str">
        <f t="shared" si="33"/>
        <v/>
      </c>
    </row>
    <row r="234" spans="1:14" x14ac:dyDescent="0.3">
      <c r="A234" t="s">
        <v>82</v>
      </c>
      <c r="B234">
        <v>2011</v>
      </c>
      <c r="C234">
        <v>8</v>
      </c>
      <c r="D234">
        <v>10</v>
      </c>
      <c r="E234">
        <v>2</v>
      </c>
      <c r="F234" t="s">
        <v>31</v>
      </c>
      <c r="G234" t="s">
        <v>34</v>
      </c>
      <c r="I234">
        <f t="shared" si="30"/>
        <v>0</v>
      </c>
      <c r="J234">
        <f t="shared" si="34"/>
        <v>8</v>
      </c>
      <c r="K234" t="str">
        <f t="shared" si="32"/>
        <v/>
      </c>
      <c r="L234">
        <f t="shared" si="31"/>
        <v>0</v>
      </c>
      <c r="M234">
        <f t="shared" si="35"/>
        <v>19</v>
      </c>
      <c r="N234" t="str">
        <f t="shared" si="33"/>
        <v/>
      </c>
    </row>
    <row r="235" spans="1:14" x14ac:dyDescent="0.3">
      <c r="A235" t="s">
        <v>97</v>
      </c>
      <c r="B235">
        <v>2011</v>
      </c>
      <c r="C235">
        <v>9</v>
      </c>
      <c r="D235">
        <v>10</v>
      </c>
      <c r="E235">
        <v>2</v>
      </c>
      <c r="F235" t="s">
        <v>31</v>
      </c>
      <c r="G235" t="s">
        <v>32</v>
      </c>
      <c r="I235">
        <f t="shared" si="30"/>
        <v>0</v>
      </c>
      <c r="J235">
        <f t="shared" si="34"/>
        <v>8</v>
      </c>
      <c r="K235" t="str">
        <f t="shared" si="32"/>
        <v/>
      </c>
      <c r="L235">
        <f t="shared" si="31"/>
        <v>0</v>
      </c>
      <c r="M235">
        <f t="shared" si="35"/>
        <v>19</v>
      </c>
      <c r="N235" t="str">
        <f t="shared" si="33"/>
        <v/>
      </c>
    </row>
    <row r="236" spans="1:14" x14ac:dyDescent="0.3">
      <c r="A236" t="s">
        <v>44</v>
      </c>
      <c r="B236">
        <v>2011</v>
      </c>
      <c r="C236">
        <v>10</v>
      </c>
      <c r="D236">
        <v>11</v>
      </c>
      <c r="E236">
        <v>2</v>
      </c>
      <c r="F236" t="s">
        <v>30</v>
      </c>
      <c r="G236" t="s">
        <v>38</v>
      </c>
      <c r="I236">
        <f t="shared" si="30"/>
        <v>0</v>
      </c>
      <c r="J236">
        <f t="shared" si="34"/>
        <v>8</v>
      </c>
      <c r="K236" t="str">
        <f t="shared" si="32"/>
        <v/>
      </c>
      <c r="L236">
        <f t="shared" si="31"/>
        <v>0</v>
      </c>
      <c r="M236">
        <f t="shared" si="35"/>
        <v>19</v>
      </c>
      <c r="N236" t="str">
        <f t="shared" si="33"/>
        <v/>
      </c>
    </row>
    <row r="237" spans="1:14" x14ac:dyDescent="0.3">
      <c r="A237" t="s">
        <v>69</v>
      </c>
      <c r="B237">
        <v>2011</v>
      </c>
      <c r="C237">
        <v>11</v>
      </c>
      <c r="D237">
        <v>11</v>
      </c>
      <c r="E237">
        <v>2</v>
      </c>
      <c r="F237" t="s">
        <v>31</v>
      </c>
      <c r="G237" t="s">
        <v>33</v>
      </c>
      <c r="I237">
        <f t="shared" si="30"/>
        <v>0</v>
      </c>
      <c r="J237">
        <f t="shared" si="34"/>
        <v>8</v>
      </c>
      <c r="K237" t="str">
        <f t="shared" si="32"/>
        <v/>
      </c>
      <c r="L237">
        <f t="shared" si="31"/>
        <v>0</v>
      </c>
      <c r="M237">
        <f t="shared" si="35"/>
        <v>19</v>
      </c>
      <c r="N237" t="str">
        <f t="shared" si="33"/>
        <v/>
      </c>
    </row>
    <row r="238" spans="1:14" x14ac:dyDescent="0.3">
      <c r="A238" t="s">
        <v>43</v>
      </c>
      <c r="B238">
        <v>2011</v>
      </c>
      <c r="C238">
        <v>12</v>
      </c>
      <c r="D238">
        <v>9</v>
      </c>
      <c r="E238">
        <v>3</v>
      </c>
      <c r="F238" t="s">
        <v>31</v>
      </c>
      <c r="G238" t="s">
        <v>34</v>
      </c>
      <c r="I238">
        <f t="shared" si="30"/>
        <v>0</v>
      </c>
      <c r="J238">
        <f t="shared" si="34"/>
        <v>8</v>
      </c>
      <c r="K238" t="str">
        <f t="shared" si="32"/>
        <v/>
      </c>
      <c r="L238">
        <f t="shared" si="31"/>
        <v>0</v>
      </c>
      <c r="M238">
        <f t="shared" si="35"/>
        <v>19</v>
      </c>
      <c r="N238" t="str">
        <f t="shared" si="33"/>
        <v/>
      </c>
    </row>
    <row r="239" spans="1:14" x14ac:dyDescent="0.3">
      <c r="A239" t="s">
        <v>48</v>
      </c>
      <c r="B239">
        <v>2011</v>
      </c>
      <c r="C239">
        <v>13</v>
      </c>
      <c r="D239">
        <v>10</v>
      </c>
      <c r="E239">
        <v>2</v>
      </c>
      <c r="F239" t="s">
        <v>31</v>
      </c>
      <c r="G239" t="s">
        <v>38</v>
      </c>
      <c r="I239">
        <f t="shared" si="30"/>
        <v>0</v>
      </c>
      <c r="J239">
        <f t="shared" si="34"/>
        <v>8</v>
      </c>
      <c r="K239" t="str">
        <f t="shared" si="32"/>
        <v/>
      </c>
      <c r="L239">
        <f t="shared" si="31"/>
        <v>0</v>
      </c>
      <c r="M239">
        <f t="shared" si="35"/>
        <v>19</v>
      </c>
      <c r="N239" t="str">
        <f t="shared" si="33"/>
        <v/>
      </c>
    </row>
    <row r="240" spans="1:14" x14ac:dyDescent="0.3">
      <c r="A240" t="s">
        <v>11</v>
      </c>
      <c r="B240">
        <v>2011</v>
      </c>
      <c r="C240">
        <v>14</v>
      </c>
      <c r="D240">
        <v>9</v>
      </c>
      <c r="E240">
        <v>3</v>
      </c>
      <c r="F240" t="s">
        <v>31</v>
      </c>
      <c r="G240" t="s">
        <v>34</v>
      </c>
      <c r="I240">
        <f t="shared" si="30"/>
        <v>0</v>
      </c>
      <c r="J240">
        <f t="shared" si="34"/>
        <v>8</v>
      </c>
      <c r="K240" t="str">
        <f t="shared" si="32"/>
        <v/>
      </c>
      <c r="L240">
        <f t="shared" si="31"/>
        <v>0</v>
      </c>
      <c r="M240">
        <f t="shared" si="35"/>
        <v>19</v>
      </c>
      <c r="N240" t="str">
        <f t="shared" si="33"/>
        <v/>
      </c>
    </row>
    <row r="241" spans="1:14" x14ac:dyDescent="0.3">
      <c r="A241" t="s">
        <v>7</v>
      </c>
      <c r="B241">
        <v>2011</v>
      </c>
      <c r="C241">
        <v>15</v>
      </c>
      <c r="D241">
        <v>10</v>
      </c>
      <c r="E241">
        <v>3</v>
      </c>
      <c r="F241" t="s">
        <v>30</v>
      </c>
      <c r="G241" t="s">
        <v>33</v>
      </c>
      <c r="I241">
        <f t="shared" si="30"/>
        <v>0</v>
      </c>
      <c r="J241">
        <f t="shared" si="34"/>
        <v>8</v>
      </c>
      <c r="K241" t="str">
        <f t="shared" si="32"/>
        <v/>
      </c>
      <c r="L241">
        <f t="shared" si="31"/>
        <v>0</v>
      </c>
      <c r="M241">
        <f t="shared" si="35"/>
        <v>19</v>
      </c>
      <c r="N241" t="str">
        <f t="shared" si="33"/>
        <v/>
      </c>
    </row>
    <row r="242" spans="1:14" x14ac:dyDescent="0.3">
      <c r="A242" t="s">
        <v>14</v>
      </c>
      <c r="B242">
        <v>2011</v>
      </c>
      <c r="C242">
        <v>16</v>
      </c>
      <c r="D242">
        <v>10</v>
      </c>
      <c r="E242">
        <v>3</v>
      </c>
      <c r="F242" t="s">
        <v>31</v>
      </c>
      <c r="G242" t="s">
        <v>32</v>
      </c>
      <c r="I242">
        <f t="shared" si="30"/>
        <v>0</v>
      </c>
      <c r="J242">
        <f t="shared" si="34"/>
        <v>8</v>
      </c>
      <c r="K242" t="str">
        <f t="shared" si="32"/>
        <v/>
      </c>
      <c r="L242">
        <f t="shared" si="31"/>
        <v>0</v>
      </c>
      <c r="M242">
        <f t="shared" si="35"/>
        <v>19</v>
      </c>
      <c r="N242" t="str">
        <f t="shared" si="33"/>
        <v/>
      </c>
    </row>
    <row r="243" spans="1:14" x14ac:dyDescent="0.3">
      <c r="A243" t="s">
        <v>68</v>
      </c>
      <c r="B243">
        <v>2011</v>
      </c>
      <c r="C243">
        <v>17</v>
      </c>
      <c r="D243">
        <v>10</v>
      </c>
      <c r="E243">
        <v>3</v>
      </c>
      <c r="F243" t="s">
        <v>31</v>
      </c>
      <c r="G243" t="s">
        <v>38</v>
      </c>
      <c r="I243">
        <f t="shared" si="30"/>
        <v>0</v>
      </c>
      <c r="J243">
        <f t="shared" si="34"/>
        <v>8</v>
      </c>
      <c r="K243" t="str">
        <f t="shared" si="32"/>
        <v/>
      </c>
      <c r="L243">
        <f t="shared" si="31"/>
        <v>0</v>
      </c>
      <c r="M243">
        <f t="shared" si="35"/>
        <v>19</v>
      </c>
      <c r="N243" t="str">
        <f t="shared" si="33"/>
        <v/>
      </c>
    </row>
    <row r="244" spans="1:14" x14ac:dyDescent="0.3">
      <c r="A244" t="s">
        <v>67</v>
      </c>
      <c r="B244">
        <v>2011</v>
      </c>
      <c r="C244">
        <v>18</v>
      </c>
      <c r="D244">
        <v>10</v>
      </c>
      <c r="E244">
        <v>2</v>
      </c>
      <c r="F244" t="s">
        <v>30</v>
      </c>
      <c r="G244" t="s">
        <v>37</v>
      </c>
      <c r="I244">
        <f t="shared" si="30"/>
        <v>0</v>
      </c>
      <c r="J244">
        <f t="shared" si="34"/>
        <v>8</v>
      </c>
      <c r="K244" t="str">
        <f t="shared" si="32"/>
        <v/>
      </c>
      <c r="L244">
        <f t="shared" si="31"/>
        <v>0</v>
      </c>
      <c r="M244">
        <f t="shared" si="35"/>
        <v>19</v>
      </c>
      <c r="N244" t="str">
        <f t="shared" si="33"/>
        <v/>
      </c>
    </row>
    <row r="245" spans="1:14" x14ac:dyDescent="0.3">
      <c r="A245" t="s">
        <v>79</v>
      </c>
      <c r="B245">
        <v>2011</v>
      </c>
      <c r="C245">
        <v>19</v>
      </c>
      <c r="D245">
        <v>12</v>
      </c>
      <c r="E245">
        <v>1</v>
      </c>
      <c r="F245" t="s">
        <v>31</v>
      </c>
      <c r="G245" t="s">
        <v>109</v>
      </c>
      <c r="I245">
        <f t="shared" si="30"/>
        <v>0</v>
      </c>
      <c r="J245">
        <f t="shared" si="34"/>
        <v>8</v>
      </c>
      <c r="K245" t="str">
        <f t="shared" si="32"/>
        <v/>
      </c>
      <c r="L245">
        <f t="shared" si="31"/>
        <v>0</v>
      </c>
      <c r="M245">
        <f t="shared" si="35"/>
        <v>19</v>
      </c>
      <c r="N245" t="str">
        <f t="shared" si="33"/>
        <v/>
      </c>
    </row>
    <row r="246" spans="1:14" x14ac:dyDescent="0.3">
      <c r="A246" t="s">
        <v>101</v>
      </c>
      <c r="B246">
        <v>2011</v>
      </c>
      <c r="C246">
        <v>20</v>
      </c>
      <c r="D246">
        <v>9</v>
      </c>
      <c r="E246">
        <v>3</v>
      </c>
      <c r="F246" t="s">
        <v>31</v>
      </c>
      <c r="G246" t="s">
        <v>38</v>
      </c>
      <c r="I246">
        <f t="shared" si="30"/>
        <v>0</v>
      </c>
      <c r="J246">
        <f t="shared" si="34"/>
        <v>8</v>
      </c>
      <c r="K246" t="str">
        <f t="shared" si="32"/>
        <v/>
      </c>
      <c r="L246">
        <f t="shared" si="31"/>
        <v>0</v>
      </c>
      <c r="M246">
        <f t="shared" si="35"/>
        <v>19</v>
      </c>
      <c r="N246" t="str">
        <f t="shared" si="33"/>
        <v/>
      </c>
    </row>
    <row r="247" spans="1:14" x14ac:dyDescent="0.3">
      <c r="A247" t="s">
        <v>108</v>
      </c>
      <c r="B247">
        <v>2011</v>
      </c>
      <c r="C247">
        <v>21</v>
      </c>
      <c r="D247">
        <v>11</v>
      </c>
      <c r="E247">
        <v>2</v>
      </c>
      <c r="F247" t="s">
        <v>30</v>
      </c>
      <c r="G247" t="s">
        <v>109</v>
      </c>
      <c r="I247">
        <f t="shared" si="30"/>
        <v>0</v>
      </c>
      <c r="J247">
        <f t="shared" si="34"/>
        <v>8</v>
      </c>
      <c r="K247" t="str">
        <f t="shared" si="32"/>
        <v/>
      </c>
      <c r="L247">
        <f t="shared" si="31"/>
        <v>0</v>
      </c>
      <c r="M247">
        <f t="shared" si="35"/>
        <v>19</v>
      </c>
      <c r="N247" t="str">
        <f t="shared" si="33"/>
        <v/>
      </c>
    </row>
    <row r="248" spans="1:14" x14ac:dyDescent="0.3">
      <c r="A248" t="s">
        <v>45</v>
      </c>
      <c r="B248">
        <v>2011</v>
      </c>
      <c r="C248">
        <v>22</v>
      </c>
      <c r="D248">
        <v>9</v>
      </c>
      <c r="E248">
        <v>3</v>
      </c>
      <c r="F248" t="s">
        <v>31</v>
      </c>
      <c r="G248" t="s">
        <v>38</v>
      </c>
      <c r="I248">
        <f t="shared" si="30"/>
        <v>0</v>
      </c>
      <c r="J248">
        <f t="shared" si="34"/>
        <v>8</v>
      </c>
      <c r="K248" t="str">
        <f t="shared" si="32"/>
        <v/>
      </c>
      <c r="L248">
        <f t="shared" si="31"/>
        <v>0</v>
      </c>
      <c r="M248">
        <f t="shared" si="35"/>
        <v>19</v>
      </c>
      <c r="N248" t="str">
        <f t="shared" si="33"/>
        <v/>
      </c>
    </row>
    <row r="249" spans="1:14" x14ac:dyDescent="0.3">
      <c r="A249" t="s">
        <v>61</v>
      </c>
      <c r="B249">
        <v>2011</v>
      </c>
      <c r="C249">
        <v>23</v>
      </c>
      <c r="D249">
        <v>9</v>
      </c>
      <c r="E249">
        <v>3</v>
      </c>
      <c r="F249" t="s">
        <v>30</v>
      </c>
      <c r="G249" t="s">
        <v>104</v>
      </c>
      <c r="I249">
        <f t="shared" si="30"/>
        <v>0</v>
      </c>
      <c r="J249">
        <f t="shared" si="34"/>
        <v>8</v>
      </c>
      <c r="K249" t="str">
        <f t="shared" si="32"/>
        <v/>
      </c>
      <c r="L249">
        <f t="shared" si="31"/>
        <v>0</v>
      </c>
      <c r="M249">
        <f t="shared" si="35"/>
        <v>19</v>
      </c>
      <c r="N249" t="str">
        <f t="shared" si="33"/>
        <v/>
      </c>
    </row>
    <row r="250" spans="1:14" x14ac:dyDescent="0.3">
      <c r="A250" t="s">
        <v>60</v>
      </c>
      <c r="B250">
        <v>2011</v>
      </c>
      <c r="C250">
        <v>24</v>
      </c>
      <c r="D250">
        <v>7</v>
      </c>
      <c r="E250">
        <v>5</v>
      </c>
      <c r="F250" t="s">
        <v>31</v>
      </c>
      <c r="G250" t="s">
        <v>34</v>
      </c>
      <c r="I250">
        <f t="shared" si="30"/>
        <v>0</v>
      </c>
      <c r="J250">
        <f t="shared" si="34"/>
        <v>8</v>
      </c>
      <c r="K250" t="str">
        <f t="shared" si="32"/>
        <v/>
      </c>
      <c r="L250">
        <f t="shared" si="31"/>
        <v>0</v>
      </c>
      <c r="M250">
        <f t="shared" si="35"/>
        <v>19</v>
      </c>
      <c r="N250" t="str">
        <f t="shared" si="33"/>
        <v/>
      </c>
    </row>
    <row r="251" spans="1:14" x14ac:dyDescent="0.3">
      <c r="A251" t="s">
        <v>47</v>
      </c>
      <c r="B251">
        <v>2011</v>
      </c>
      <c r="C251">
        <v>25</v>
      </c>
      <c r="D251">
        <v>7</v>
      </c>
      <c r="E251">
        <v>5</v>
      </c>
      <c r="F251" t="s">
        <v>31</v>
      </c>
      <c r="G251" t="s">
        <v>32</v>
      </c>
      <c r="I251">
        <f t="shared" si="30"/>
        <v>0</v>
      </c>
      <c r="J251">
        <f t="shared" si="34"/>
        <v>8</v>
      </c>
      <c r="K251" t="str">
        <f t="shared" si="32"/>
        <v/>
      </c>
      <c r="L251">
        <f t="shared" si="31"/>
        <v>0</v>
      </c>
      <c r="M251">
        <f t="shared" si="35"/>
        <v>19</v>
      </c>
      <c r="N251" t="str">
        <f t="shared" si="33"/>
        <v/>
      </c>
    </row>
    <row r="252" spans="1:14" x14ac:dyDescent="0.3">
      <c r="A252" t="s">
        <v>47</v>
      </c>
      <c r="B252">
        <v>2010</v>
      </c>
      <c r="C252">
        <v>1</v>
      </c>
      <c r="D252">
        <v>13</v>
      </c>
      <c r="E252">
        <v>0</v>
      </c>
      <c r="F252" t="s">
        <v>30</v>
      </c>
      <c r="G252" t="s">
        <v>32</v>
      </c>
      <c r="I252">
        <f t="shared" si="30"/>
        <v>0</v>
      </c>
      <c r="J252">
        <f t="shared" si="34"/>
        <v>8</v>
      </c>
      <c r="K252" t="str">
        <f t="shared" si="32"/>
        <v/>
      </c>
      <c r="L252">
        <f t="shared" si="31"/>
        <v>0</v>
      </c>
      <c r="M252">
        <f t="shared" si="35"/>
        <v>19</v>
      </c>
      <c r="N252" t="str">
        <f t="shared" si="33"/>
        <v/>
      </c>
    </row>
    <row r="253" spans="1:14" x14ac:dyDescent="0.3">
      <c r="A253" t="s">
        <v>29</v>
      </c>
      <c r="B253">
        <v>2010</v>
      </c>
      <c r="C253">
        <v>2</v>
      </c>
      <c r="D253">
        <v>12</v>
      </c>
      <c r="E253">
        <v>0</v>
      </c>
      <c r="F253" t="s">
        <v>30</v>
      </c>
      <c r="G253" t="s">
        <v>112</v>
      </c>
      <c r="I253">
        <f t="shared" si="30"/>
        <v>0</v>
      </c>
      <c r="J253">
        <f t="shared" si="34"/>
        <v>8</v>
      </c>
      <c r="K253" t="str">
        <f t="shared" si="32"/>
        <v/>
      </c>
      <c r="L253">
        <f t="shared" si="31"/>
        <v>0</v>
      </c>
      <c r="M253">
        <f t="shared" si="35"/>
        <v>19</v>
      </c>
      <c r="N253" t="str">
        <f t="shared" si="33"/>
        <v/>
      </c>
    </row>
    <row r="254" spans="1:14" x14ac:dyDescent="0.3">
      <c r="A254" t="s">
        <v>67</v>
      </c>
      <c r="B254">
        <v>2010</v>
      </c>
      <c r="C254">
        <v>3</v>
      </c>
      <c r="D254">
        <v>12</v>
      </c>
      <c r="E254">
        <v>0</v>
      </c>
      <c r="F254" t="s">
        <v>30</v>
      </c>
      <c r="G254" t="s">
        <v>37</v>
      </c>
      <c r="I254">
        <f t="shared" si="30"/>
        <v>0</v>
      </c>
      <c r="J254">
        <f t="shared" si="34"/>
        <v>8</v>
      </c>
      <c r="K254" t="str">
        <f t="shared" si="32"/>
        <v/>
      </c>
      <c r="L254">
        <f t="shared" si="31"/>
        <v>0</v>
      </c>
      <c r="M254">
        <f t="shared" si="35"/>
        <v>19</v>
      </c>
      <c r="N254" t="str">
        <f t="shared" si="33"/>
        <v/>
      </c>
    </row>
    <row r="255" spans="1:14" x14ac:dyDescent="0.3">
      <c r="A255" t="s">
        <v>66</v>
      </c>
      <c r="B255">
        <v>2010</v>
      </c>
      <c r="C255">
        <v>4</v>
      </c>
      <c r="D255">
        <v>11</v>
      </c>
      <c r="E255">
        <v>1</v>
      </c>
      <c r="F255" t="s">
        <v>31</v>
      </c>
      <c r="G255" t="s">
        <v>112</v>
      </c>
      <c r="I255">
        <f t="shared" si="30"/>
        <v>0</v>
      </c>
      <c r="J255">
        <f t="shared" si="34"/>
        <v>8</v>
      </c>
      <c r="K255" t="str">
        <f t="shared" si="32"/>
        <v/>
      </c>
      <c r="L255">
        <f t="shared" si="31"/>
        <v>0</v>
      </c>
      <c r="M255">
        <f t="shared" si="35"/>
        <v>19</v>
      </c>
      <c r="N255" t="str">
        <f t="shared" si="33"/>
        <v/>
      </c>
    </row>
    <row r="256" spans="1:14" x14ac:dyDescent="0.3">
      <c r="A256" t="s">
        <v>44</v>
      </c>
      <c r="B256">
        <v>2010</v>
      </c>
      <c r="C256">
        <v>5</v>
      </c>
      <c r="D256">
        <v>11</v>
      </c>
      <c r="E256">
        <v>1</v>
      </c>
      <c r="F256" t="s">
        <v>30</v>
      </c>
      <c r="G256" t="s">
        <v>38</v>
      </c>
      <c r="I256">
        <f t="shared" si="30"/>
        <v>0</v>
      </c>
      <c r="J256">
        <f t="shared" si="34"/>
        <v>8</v>
      </c>
      <c r="K256" t="str">
        <f t="shared" si="32"/>
        <v/>
      </c>
      <c r="L256">
        <f t="shared" si="31"/>
        <v>0</v>
      </c>
      <c r="M256">
        <f t="shared" si="35"/>
        <v>19</v>
      </c>
      <c r="N256" t="str">
        <f t="shared" si="33"/>
        <v/>
      </c>
    </row>
    <row r="257" spans="1:14" x14ac:dyDescent="0.3">
      <c r="A257" t="s">
        <v>8</v>
      </c>
      <c r="B257">
        <v>2010</v>
      </c>
      <c r="C257">
        <v>6</v>
      </c>
      <c r="D257">
        <v>11</v>
      </c>
      <c r="E257">
        <v>1</v>
      </c>
      <c r="F257" t="s">
        <v>31</v>
      </c>
      <c r="G257" t="s">
        <v>38</v>
      </c>
      <c r="H257" t="s">
        <v>113</v>
      </c>
      <c r="I257">
        <f t="shared" si="30"/>
        <v>0</v>
      </c>
      <c r="J257">
        <f t="shared" si="34"/>
        <v>8</v>
      </c>
      <c r="K257" t="str">
        <f t="shared" si="32"/>
        <v/>
      </c>
      <c r="L257">
        <f t="shared" si="31"/>
        <v>0</v>
      </c>
      <c r="M257">
        <f t="shared" si="35"/>
        <v>19</v>
      </c>
      <c r="N257" t="str">
        <f t="shared" si="33"/>
        <v/>
      </c>
    </row>
    <row r="258" spans="1:14" x14ac:dyDescent="0.3">
      <c r="A258" t="s">
        <v>11</v>
      </c>
      <c r="B258">
        <v>2010</v>
      </c>
      <c r="C258">
        <v>7</v>
      </c>
      <c r="D258">
        <v>11</v>
      </c>
      <c r="E258">
        <v>2</v>
      </c>
      <c r="F258" t="s">
        <v>30</v>
      </c>
      <c r="G258" t="s">
        <v>34</v>
      </c>
      <c r="I258">
        <f t="shared" ref="I258:I321" si="36">IF(AND(B258=$R$2,F258="Y"),1,0)</f>
        <v>0</v>
      </c>
      <c r="J258">
        <f t="shared" si="34"/>
        <v>8</v>
      </c>
      <c r="K258" t="str">
        <f t="shared" si="32"/>
        <v/>
      </c>
      <c r="L258">
        <f t="shared" ref="L258:L321" si="37">IF(AND(OR(F258="N",K258&gt;6),B258=$R$2),1,0)</f>
        <v>0</v>
      </c>
      <c r="M258">
        <f t="shared" si="35"/>
        <v>19</v>
      </c>
      <c r="N258" t="str">
        <f t="shared" si="33"/>
        <v/>
      </c>
    </row>
    <row r="259" spans="1:14" x14ac:dyDescent="0.3">
      <c r="A259" t="s">
        <v>107</v>
      </c>
      <c r="B259">
        <v>2010</v>
      </c>
      <c r="C259">
        <v>8</v>
      </c>
      <c r="D259">
        <v>10</v>
      </c>
      <c r="E259">
        <v>2</v>
      </c>
      <c r="F259" t="s">
        <v>31</v>
      </c>
      <c r="G259" t="s">
        <v>32</v>
      </c>
      <c r="I259">
        <f t="shared" si="36"/>
        <v>0</v>
      </c>
      <c r="J259">
        <f t="shared" si="34"/>
        <v>8</v>
      </c>
      <c r="K259" t="str">
        <f t="shared" ref="K259:K276" si="38">IF(I259&gt;0,J259,"")</f>
        <v/>
      </c>
      <c r="L259">
        <f t="shared" si="37"/>
        <v>0</v>
      </c>
      <c r="M259">
        <f t="shared" si="35"/>
        <v>19</v>
      </c>
      <c r="N259" t="str">
        <f t="shared" ref="N259:N276" si="39">IF(L259&gt;0,M259,"")</f>
        <v/>
      </c>
    </row>
    <row r="260" spans="1:14" x14ac:dyDescent="0.3">
      <c r="A260" t="s">
        <v>68</v>
      </c>
      <c r="B260">
        <v>2010</v>
      </c>
      <c r="C260">
        <v>9</v>
      </c>
      <c r="D260">
        <v>11</v>
      </c>
      <c r="E260">
        <v>1</v>
      </c>
      <c r="F260" t="s">
        <v>31</v>
      </c>
      <c r="G260" t="s">
        <v>38</v>
      </c>
      <c r="H260" t="s">
        <v>114</v>
      </c>
      <c r="I260">
        <f t="shared" si="36"/>
        <v>0</v>
      </c>
      <c r="J260">
        <f t="shared" ref="J260:J276" si="40">J259+I260</f>
        <v>8</v>
      </c>
      <c r="K260" t="str">
        <f t="shared" si="38"/>
        <v/>
      </c>
      <c r="L260">
        <f t="shared" si="37"/>
        <v>0</v>
      </c>
      <c r="M260">
        <f t="shared" ref="M260:M276" si="41">M259+L260</f>
        <v>19</v>
      </c>
      <c r="N260" t="str">
        <f t="shared" si="39"/>
        <v/>
      </c>
    </row>
    <row r="261" spans="1:14" x14ac:dyDescent="0.3">
      <c r="A261" t="s">
        <v>52</v>
      </c>
      <c r="B261">
        <v>2010</v>
      </c>
      <c r="C261">
        <v>10</v>
      </c>
      <c r="D261">
        <v>11</v>
      </c>
      <c r="E261">
        <v>1</v>
      </c>
      <c r="F261" t="s">
        <v>30</v>
      </c>
      <c r="G261" t="s">
        <v>105</v>
      </c>
      <c r="I261">
        <f t="shared" si="36"/>
        <v>0</v>
      </c>
      <c r="J261">
        <f t="shared" si="40"/>
        <v>8</v>
      </c>
      <c r="K261" t="str">
        <f t="shared" si="38"/>
        <v/>
      </c>
      <c r="L261">
        <f t="shared" si="37"/>
        <v>0</v>
      </c>
      <c r="M261">
        <f t="shared" si="41"/>
        <v>19</v>
      </c>
      <c r="N261" t="str">
        <f t="shared" si="39"/>
        <v/>
      </c>
    </row>
    <row r="262" spans="1:14" x14ac:dyDescent="0.3">
      <c r="A262" t="s">
        <v>42</v>
      </c>
      <c r="B262">
        <v>2010</v>
      </c>
      <c r="C262">
        <v>11</v>
      </c>
      <c r="D262">
        <v>10</v>
      </c>
      <c r="E262">
        <v>2</v>
      </c>
      <c r="F262" t="s">
        <v>31</v>
      </c>
      <c r="G262" t="s">
        <v>32</v>
      </c>
      <c r="I262">
        <f t="shared" si="36"/>
        <v>0</v>
      </c>
      <c r="J262">
        <f t="shared" si="40"/>
        <v>8</v>
      </c>
      <c r="K262" t="str">
        <f t="shared" si="38"/>
        <v/>
      </c>
      <c r="L262">
        <f t="shared" si="37"/>
        <v>0</v>
      </c>
      <c r="M262">
        <f t="shared" si="41"/>
        <v>19</v>
      </c>
      <c r="N262" t="str">
        <f t="shared" si="39"/>
        <v/>
      </c>
    </row>
    <row r="263" spans="1:14" x14ac:dyDescent="0.3">
      <c r="A263" t="s">
        <v>65</v>
      </c>
      <c r="B263">
        <v>2010</v>
      </c>
      <c r="C263">
        <v>12</v>
      </c>
      <c r="D263">
        <v>10</v>
      </c>
      <c r="E263">
        <v>2</v>
      </c>
      <c r="F263" t="s">
        <v>31</v>
      </c>
      <c r="G263" t="s">
        <v>34</v>
      </c>
      <c r="I263">
        <f t="shared" si="36"/>
        <v>0</v>
      </c>
      <c r="J263">
        <f t="shared" si="40"/>
        <v>8</v>
      </c>
      <c r="K263" t="str">
        <f t="shared" si="38"/>
        <v/>
      </c>
      <c r="L263">
        <f t="shared" si="37"/>
        <v>0</v>
      </c>
      <c r="M263">
        <f t="shared" si="41"/>
        <v>19</v>
      </c>
      <c r="N263" t="str">
        <f t="shared" si="39"/>
        <v/>
      </c>
    </row>
    <row r="264" spans="1:14" x14ac:dyDescent="0.3">
      <c r="A264" t="s">
        <v>69</v>
      </c>
      <c r="B264">
        <v>2010</v>
      </c>
      <c r="C264">
        <v>13</v>
      </c>
      <c r="D264">
        <v>11</v>
      </c>
      <c r="E264">
        <v>2</v>
      </c>
      <c r="F264" t="s">
        <v>30</v>
      </c>
      <c r="G264" t="s">
        <v>33</v>
      </c>
      <c r="I264">
        <f t="shared" si="36"/>
        <v>0</v>
      </c>
      <c r="J264">
        <f t="shared" si="40"/>
        <v>8</v>
      </c>
      <c r="K264" t="str">
        <f t="shared" si="38"/>
        <v/>
      </c>
      <c r="L264">
        <f t="shared" si="37"/>
        <v>0</v>
      </c>
      <c r="M264">
        <f t="shared" si="41"/>
        <v>19</v>
      </c>
      <c r="N264" t="str">
        <f t="shared" si="39"/>
        <v/>
      </c>
    </row>
    <row r="265" spans="1:14" x14ac:dyDescent="0.3">
      <c r="A265" t="s">
        <v>25</v>
      </c>
      <c r="B265">
        <v>2010</v>
      </c>
      <c r="C265">
        <v>14</v>
      </c>
      <c r="D265">
        <v>10</v>
      </c>
      <c r="E265">
        <v>2</v>
      </c>
      <c r="F265" t="s">
        <v>31</v>
      </c>
      <c r="G265" t="s">
        <v>34</v>
      </c>
      <c r="I265">
        <f t="shared" si="36"/>
        <v>0</v>
      </c>
      <c r="J265">
        <f t="shared" si="40"/>
        <v>8</v>
      </c>
      <c r="K265" t="str">
        <f t="shared" si="38"/>
        <v/>
      </c>
      <c r="L265">
        <f t="shared" si="37"/>
        <v>0</v>
      </c>
      <c r="M265">
        <f t="shared" si="41"/>
        <v>19</v>
      </c>
      <c r="N265" t="str">
        <f t="shared" si="39"/>
        <v/>
      </c>
    </row>
    <row r="266" spans="1:14" x14ac:dyDescent="0.3">
      <c r="A266" t="s">
        <v>110</v>
      </c>
      <c r="B266">
        <v>2010</v>
      </c>
      <c r="C266">
        <v>15</v>
      </c>
      <c r="D266">
        <v>12</v>
      </c>
      <c r="E266">
        <v>1</v>
      </c>
      <c r="F266" t="s">
        <v>31</v>
      </c>
      <c r="G266" t="s">
        <v>105</v>
      </c>
      <c r="H266" t="s">
        <v>115</v>
      </c>
      <c r="I266">
        <f t="shared" si="36"/>
        <v>0</v>
      </c>
      <c r="J266">
        <f t="shared" si="40"/>
        <v>8</v>
      </c>
      <c r="K266" t="str">
        <f t="shared" si="38"/>
        <v/>
      </c>
      <c r="L266">
        <f t="shared" si="37"/>
        <v>0</v>
      </c>
      <c r="M266">
        <f t="shared" si="41"/>
        <v>19</v>
      </c>
      <c r="N266" t="str">
        <f t="shared" si="39"/>
        <v/>
      </c>
    </row>
    <row r="267" spans="1:14" x14ac:dyDescent="0.3">
      <c r="A267" t="s">
        <v>6</v>
      </c>
      <c r="B267">
        <v>2010</v>
      </c>
      <c r="C267">
        <v>16</v>
      </c>
      <c r="D267">
        <v>9</v>
      </c>
      <c r="E267">
        <v>3</v>
      </c>
      <c r="F267" t="s">
        <v>31</v>
      </c>
      <c r="G267" t="s">
        <v>32</v>
      </c>
      <c r="I267">
        <f t="shared" si="36"/>
        <v>0</v>
      </c>
      <c r="J267">
        <f t="shared" si="40"/>
        <v>8</v>
      </c>
      <c r="K267" t="str">
        <f t="shared" si="38"/>
        <v/>
      </c>
      <c r="L267">
        <f t="shared" si="37"/>
        <v>0</v>
      </c>
      <c r="M267">
        <f t="shared" si="41"/>
        <v>19</v>
      </c>
      <c r="N267" t="str">
        <f t="shared" si="39"/>
        <v/>
      </c>
    </row>
    <row r="268" spans="1:14" x14ac:dyDescent="0.3">
      <c r="A268" t="s">
        <v>10</v>
      </c>
      <c r="B268">
        <v>2010</v>
      </c>
      <c r="C268">
        <v>17</v>
      </c>
      <c r="D268">
        <v>9</v>
      </c>
      <c r="E268">
        <v>3</v>
      </c>
      <c r="F268" t="s">
        <v>31</v>
      </c>
      <c r="G268" t="s">
        <v>34</v>
      </c>
      <c r="I268">
        <f t="shared" si="36"/>
        <v>0</v>
      </c>
      <c r="J268">
        <f t="shared" si="40"/>
        <v>8</v>
      </c>
      <c r="K268" t="str">
        <f t="shared" si="38"/>
        <v/>
      </c>
      <c r="L268">
        <f t="shared" si="37"/>
        <v>0</v>
      </c>
      <c r="M268">
        <f t="shared" si="41"/>
        <v>19</v>
      </c>
      <c r="N268" t="str">
        <f t="shared" si="39"/>
        <v/>
      </c>
    </row>
    <row r="269" spans="1:14" x14ac:dyDescent="0.3">
      <c r="A269" t="s">
        <v>101</v>
      </c>
      <c r="B269">
        <v>2010</v>
      </c>
      <c r="C269">
        <v>18</v>
      </c>
      <c r="D269">
        <v>10</v>
      </c>
      <c r="E269">
        <v>3</v>
      </c>
      <c r="F269" t="s">
        <v>31</v>
      </c>
      <c r="G269" t="s">
        <v>34</v>
      </c>
      <c r="I269">
        <f t="shared" si="36"/>
        <v>0</v>
      </c>
      <c r="J269">
        <f t="shared" si="40"/>
        <v>8</v>
      </c>
      <c r="K269" t="str">
        <f t="shared" si="38"/>
        <v/>
      </c>
      <c r="L269">
        <f t="shared" si="37"/>
        <v>0</v>
      </c>
      <c r="M269">
        <f t="shared" si="41"/>
        <v>19</v>
      </c>
      <c r="N269" t="str">
        <f t="shared" si="39"/>
        <v/>
      </c>
    </row>
    <row r="270" spans="1:14" x14ac:dyDescent="0.3">
      <c r="A270" t="s">
        <v>46</v>
      </c>
      <c r="B270">
        <v>2010</v>
      </c>
      <c r="C270">
        <v>19</v>
      </c>
      <c r="D270">
        <v>10</v>
      </c>
      <c r="E270">
        <v>2</v>
      </c>
      <c r="F270" t="s">
        <v>31</v>
      </c>
      <c r="G270" t="s">
        <v>37</v>
      </c>
      <c r="I270">
        <f t="shared" si="36"/>
        <v>0</v>
      </c>
      <c r="J270">
        <f t="shared" si="40"/>
        <v>8</v>
      </c>
      <c r="K270" t="str">
        <f t="shared" si="38"/>
        <v/>
      </c>
      <c r="L270">
        <f t="shared" si="37"/>
        <v>0</v>
      </c>
      <c r="M270">
        <f t="shared" si="41"/>
        <v>19</v>
      </c>
      <c r="N270" t="str">
        <f t="shared" si="39"/>
        <v/>
      </c>
    </row>
    <row r="271" spans="1:14" x14ac:dyDescent="0.3">
      <c r="A271" t="s">
        <v>97</v>
      </c>
      <c r="B271">
        <v>2010</v>
      </c>
      <c r="C271">
        <v>20</v>
      </c>
      <c r="D271">
        <v>9</v>
      </c>
      <c r="E271">
        <v>4</v>
      </c>
      <c r="F271" t="s">
        <v>31</v>
      </c>
      <c r="G271" t="s">
        <v>32</v>
      </c>
      <c r="I271">
        <f t="shared" si="36"/>
        <v>0</v>
      </c>
      <c r="J271">
        <f t="shared" si="40"/>
        <v>8</v>
      </c>
      <c r="K271" t="str">
        <f t="shared" si="38"/>
        <v/>
      </c>
      <c r="L271">
        <f t="shared" si="37"/>
        <v>0</v>
      </c>
      <c r="M271">
        <f t="shared" si="41"/>
        <v>19</v>
      </c>
      <c r="N271" t="str">
        <f t="shared" si="39"/>
        <v/>
      </c>
    </row>
    <row r="272" spans="1:14" x14ac:dyDescent="0.3">
      <c r="A272" t="s">
        <v>62</v>
      </c>
      <c r="B272">
        <v>2010</v>
      </c>
      <c r="C272">
        <v>21</v>
      </c>
      <c r="D272">
        <v>8</v>
      </c>
      <c r="E272">
        <v>4</v>
      </c>
      <c r="F272" t="s">
        <v>31</v>
      </c>
      <c r="G272" t="s">
        <v>32</v>
      </c>
      <c r="I272">
        <f t="shared" si="36"/>
        <v>0</v>
      </c>
      <c r="J272">
        <f t="shared" si="40"/>
        <v>8</v>
      </c>
      <c r="K272" t="str">
        <f t="shared" si="38"/>
        <v/>
      </c>
      <c r="L272">
        <f t="shared" si="37"/>
        <v>0</v>
      </c>
      <c r="M272">
        <f t="shared" si="41"/>
        <v>19</v>
      </c>
      <c r="N272" t="str">
        <f t="shared" si="39"/>
        <v/>
      </c>
    </row>
    <row r="273" spans="1:14" x14ac:dyDescent="0.3">
      <c r="A273" t="s">
        <v>61</v>
      </c>
      <c r="B273">
        <v>2010</v>
      </c>
      <c r="C273">
        <v>22</v>
      </c>
      <c r="D273">
        <v>9</v>
      </c>
      <c r="E273">
        <v>3</v>
      </c>
      <c r="F273" t="s">
        <v>30</v>
      </c>
      <c r="G273" t="s">
        <v>104</v>
      </c>
      <c r="I273">
        <f t="shared" si="36"/>
        <v>0</v>
      </c>
      <c r="J273">
        <f t="shared" si="40"/>
        <v>8</v>
      </c>
      <c r="K273" t="str">
        <f t="shared" si="38"/>
        <v/>
      </c>
      <c r="L273">
        <f t="shared" si="37"/>
        <v>0</v>
      </c>
      <c r="M273">
        <f t="shared" si="41"/>
        <v>19</v>
      </c>
      <c r="N273" t="str">
        <f t="shared" si="39"/>
        <v/>
      </c>
    </row>
    <row r="274" spans="1:14" x14ac:dyDescent="0.3">
      <c r="A274" t="s">
        <v>71</v>
      </c>
      <c r="B274">
        <v>2010</v>
      </c>
      <c r="C274">
        <v>23</v>
      </c>
      <c r="D274">
        <v>9</v>
      </c>
      <c r="E274">
        <v>4</v>
      </c>
      <c r="F274" t="s">
        <v>31</v>
      </c>
      <c r="G274" t="s">
        <v>33</v>
      </c>
      <c r="I274">
        <f t="shared" si="36"/>
        <v>0</v>
      </c>
      <c r="J274">
        <f t="shared" si="40"/>
        <v>8</v>
      </c>
      <c r="K274" t="str">
        <f t="shared" si="38"/>
        <v/>
      </c>
      <c r="L274">
        <f t="shared" si="37"/>
        <v>0</v>
      </c>
      <c r="M274">
        <f t="shared" si="41"/>
        <v>19</v>
      </c>
      <c r="N274" t="str">
        <f t="shared" si="39"/>
        <v/>
      </c>
    </row>
    <row r="275" spans="1:14" x14ac:dyDescent="0.3">
      <c r="A275" t="s">
        <v>111</v>
      </c>
      <c r="B275">
        <v>2010</v>
      </c>
      <c r="C275">
        <v>24</v>
      </c>
      <c r="D275">
        <v>10</v>
      </c>
      <c r="E275">
        <v>3</v>
      </c>
      <c r="F275" t="s">
        <v>31</v>
      </c>
      <c r="G275" t="s">
        <v>105</v>
      </c>
      <c r="H275" t="s">
        <v>116</v>
      </c>
      <c r="I275">
        <f t="shared" si="36"/>
        <v>0</v>
      </c>
      <c r="J275">
        <f t="shared" si="40"/>
        <v>8</v>
      </c>
      <c r="K275" t="str">
        <f t="shared" si="38"/>
        <v/>
      </c>
      <c r="L275">
        <f t="shared" si="37"/>
        <v>0</v>
      </c>
      <c r="M275">
        <f t="shared" si="41"/>
        <v>19</v>
      </c>
      <c r="N275" t="str">
        <f t="shared" si="39"/>
        <v/>
      </c>
    </row>
    <row r="276" spans="1:14" x14ac:dyDescent="0.3">
      <c r="A276" t="s">
        <v>56</v>
      </c>
      <c r="B276">
        <v>2010</v>
      </c>
      <c r="C276">
        <v>25</v>
      </c>
      <c r="D276">
        <v>10</v>
      </c>
      <c r="E276">
        <v>3</v>
      </c>
      <c r="F276" t="s">
        <v>30</v>
      </c>
      <c r="G276" t="s">
        <v>109</v>
      </c>
      <c r="I276">
        <f t="shared" si="36"/>
        <v>0</v>
      </c>
      <c r="J276">
        <f t="shared" si="40"/>
        <v>8</v>
      </c>
      <c r="K276" t="str">
        <f t="shared" si="38"/>
        <v/>
      </c>
      <c r="L276">
        <f t="shared" si="37"/>
        <v>0</v>
      </c>
      <c r="M276">
        <f t="shared" si="41"/>
        <v>19</v>
      </c>
      <c r="N276" t="str">
        <f t="shared" si="39"/>
        <v/>
      </c>
    </row>
    <row r="277" spans="1:14" x14ac:dyDescent="0.3">
      <c r="A277" t="s">
        <v>6</v>
      </c>
      <c r="B277">
        <v>2009</v>
      </c>
      <c r="C277">
        <v>1</v>
      </c>
      <c r="D277">
        <v>13</v>
      </c>
      <c r="E277">
        <v>0</v>
      </c>
      <c r="F277" t="s">
        <v>30</v>
      </c>
      <c r="G277" t="s">
        <v>32</v>
      </c>
      <c r="I277">
        <f t="shared" si="36"/>
        <v>0</v>
      </c>
      <c r="J277">
        <f t="shared" ref="J277:J340" si="42">J276+I277</f>
        <v>8</v>
      </c>
      <c r="K277" t="str">
        <f t="shared" ref="K277:K340" si="43">IF(I277&gt;0,J277,"")</f>
        <v/>
      </c>
      <c r="L277">
        <f t="shared" si="37"/>
        <v>0</v>
      </c>
      <c r="M277">
        <f t="shared" ref="M277:M340" si="44">M276+L277</f>
        <v>19</v>
      </c>
      <c r="N277" t="str">
        <f t="shared" ref="N277:N340" si="45">IF(L277&gt;0,M277,"")</f>
        <v/>
      </c>
    </row>
    <row r="278" spans="1:14" x14ac:dyDescent="0.3">
      <c r="A278" t="s">
        <v>60</v>
      </c>
      <c r="B278">
        <v>2009</v>
      </c>
      <c r="C278">
        <v>2</v>
      </c>
      <c r="D278">
        <v>13</v>
      </c>
      <c r="E278">
        <v>0</v>
      </c>
      <c r="F278" t="s">
        <v>30</v>
      </c>
      <c r="G278" t="s">
        <v>34</v>
      </c>
      <c r="I278">
        <f t="shared" si="36"/>
        <v>0</v>
      </c>
      <c r="J278">
        <f t="shared" si="42"/>
        <v>8</v>
      </c>
      <c r="K278" t="str">
        <f t="shared" si="43"/>
        <v/>
      </c>
      <c r="L278">
        <f t="shared" si="37"/>
        <v>0</v>
      </c>
      <c r="M278">
        <f t="shared" si="44"/>
        <v>19</v>
      </c>
      <c r="N278" t="str">
        <f t="shared" si="45"/>
        <v/>
      </c>
    </row>
    <row r="279" spans="1:14" x14ac:dyDescent="0.3">
      <c r="A279" t="s">
        <v>13</v>
      </c>
      <c r="B279">
        <v>2009</v>
      </c>
      <c r="C279">
        <v>3</v>
      </c>
      <c r="D279">
        <v>12</v>
      </c>
      <c r="E279">
        <v>0</v>
      </c>
      <c r="F279" t="s">
        <v>30</v>
      </c>
      <c r="G279" t="s">
        <v>104</v>
      </c>
      <c r="I279">
        <f t="shared" si="36"/>
        <v>0</v>
      </c>
      <c r="J279">
        <f t="shared" si="42"/>
        <v>8</v>
      </c>
      <c r="K279" t="str">
        <f t="shared" si="43"/>
        <v/>
      </c>
      <c r="L279">
        <f t="shared" si="37"/>
        <v>0</v>
      </c>
      <c r="M279">
        <f t="shared" si="44"/>
        <v>19</v>
      </c>
      <c r="N279" t="str">
        <f t="shared" si="45"/>
        <v/>
      </c>
    </row>
    <row r="280" spans="1:14" x14ac:dyDescent="0.3">
      <c r="A280" t="s">
        <v>67</v>
      </c>
      <c r="B280">
        <v>2009</v>
      </c>
      <c r="C280">
        <v>4</v>
      </c>
      <c r="D280">
        <v>12</v>
      </c>
      <c r="E280">
        <v>0</v>
      </c>
      <c r="F280" t="s">
        <v>30</v>
      </c>
      <c r="G280" t="s">
        <v>37</v>
      </c>
      <c r="I280">
        <f t="shared" si="36"/>
        <v>0</v>
      </c>
      <c r="J280">
        <f t="shared" si="42"/>
        <v>8</v>
      </c>
      <c r="K280" t="str">
        <f t="shared" si="43"/>
        <v/>
      </c>
      <c r="L280">
        <f t="shared" si="37"/>
        <v>0</v>
      </c>
      <c r="M280">
        <f t="shared" si="44"/>
        <v>19</v>
      </c>
      <c r="N280" t="str">
        <f t="shared" si="45"/>
        <v/>
      </c>
    </row>
    <row r="281" spans="1:14" x14ac:dyDescent="0.3">
      <c r="A281" t="s">
        <v>12</v>
      </c>
      <c r="B281">
        <v>2009</v>
      </c>
      <c r="C281">
        <v>5</v>
      </c>
      <c r="D281">
        <v>12</v>
      </c>
      <c r="E281">
        <v>1</v>
      </c>
      <c r="F281" t="s">
        <v>31</v>
      </c>
      <c r="G281" t="s">
        <v>32</v>
      </c>
      <c r="I281">
        <f t="shared" si="36"/>
        <v>0</v>
      </c>
      <c r="J281">
        <f t="shared" si="42"/>
        <v>8</v>
      </c>
      <c r="K281" t="str">
        <f t="shared" si="43"/>
        <v/>
      </c>
      <c r="L281">
        <f t="shared" si="37"/>
        <v>0</v>
      </c>
      <c r="M281">
        <f t="shared" si="44"/>
        <v>19</v>
      </c>
      <c r="N281" t="str">
        <f t="shared" si="45"/>
        <v/>
      </c>
    </row>
    <row r="282" spans="1:14" x14ac:dyDescent="0.3">
      <c r="A282" t="s">
        <v>52</v>
      </c>
      <c r="B282">
        <v>2009</v>
      </c>
      <c r="C282">
        <v>6</v>
      </c>
      <c r="D282">
        <v>13</v>
      </c>
      <c r="E282">
        <v>0</v>
      </c>
      <c r="F282" t="s">
        <v>30</v>
      </c>
      <c r="G282" t="s">
        <v>105</v>
      </c>
      <c r="I282">
        <f t="shared" si="36"/>
        <v>0</v>
      </c>
      <c r="J282">
        <f t="shared" si="42"/>
        <v>8</v>
      </c>
      <c r="K282" t="str">
        <f t="shared" si="43"/>
        <v/>
      </c>
      <c r="L282">
        <f t="shared" si="37"/>
        <v>0</v>
      </c>
      <c r="M282">
        <f t="shared" si="44"/>
        <v>19</v>
      </c>
      <c r="N282" t="str">
        <f t="shared" si="45"/>
        <v/>
      </c>
    </row>
    <row r="283" spans="1:14" x14ac:dyDescent="0.3">
      <c r="A283" t="s">
        <v>29</v>
      </c>
      <c r="B283">
        <v>2009</v>
      </c>
      <c r="C283">
        <v>7</v>
      </c>
      <c r="D283">
        <v>10</v>
      </c>
      <c r="E283">
        <v>2</v>
      </c>
      <c r="F283" t="s">
        <v>30</v>
      </c>
      <c r="G283" t="s">
        <v>112</v>
      </c>
      <c r="I283">
        <f t="shared" si="36"/>
        <v>0</v>
      </c>
      <c r="J283">
        <f t="shared" si="42"/>
        <v>8</v>
      </c>
      <c r="K283" t="str">
        <f t="shared" si="43"/>
        <v/>
      </c>
      <c r="L283">
        <f t="shared" si="37"/>
        <v>0</v>
      </c>
      <c r="M283">
        <f t="shared" si="44"/>
        <v>19</v>
      </c>
      <c r="N283" t="str">
        <f t="shared" si="45"/>
        <v/>
      </c>
    </row>
    <row r="284" spans="1:14" x14ac:dyDescent="0.3">
      <c r="A284" t="s">
        <v>8</v>
      </c>
      <c r="B284">
        <v>2009</v>
      </c>
      <c r="C284">
        <v>8</v>
      </c>
      <c r="D284">
        <v>10</v>
      </c>
      <c r="E284">
        <v>2</v>
      </c>
      <c r="F284" t="s">
        <v>30</v>
      </c>
      <c r="G284" t="s">
        <v>38</v>
      </c>
      <c r="I284">
        <f t="shared" si="36"/>
        <v>0</v>
      </c>
      <c r="J284">
        <f t="shared" si="42"/>
        <v>8</v>
      </c>
      <c r="K284" t="str">
        <f t="shared" si="43"/>
        <v/>
      </c>
      <c r="L284">
        <f t="shared" si="37"/>
        <v>0</v>
      </c>
      <c r="M284">
        <f t="shared" si="44"/>
        <v>19</v>
      </c>
      <c r="N284" t="str">
        <f t="shared" si="45"/>
        <v/>
      </c>
    </row>
    <row r="285" spans="1:14" x14ac:dyDescent="0.3">
      <c r="A285" t="s">
        <v>83</v>
      </c>
      <c r="B285">
        <v>2009</v>
      </c>
      <c r="C285">
        <v>9</v>
      </c>
      <c r="D285">
        <v>11</v>
      </c>
      <c r="E285">
        <v>2</v>
      </c>
      <c r="F285" t="s">
        <v>30</v>
      </c>
      <c r="G285" t="s">
        <v>33</v>
      </c>
      <c r="I285">
        <f t="shared" si="36"/>
        <v>0</v>
      </c>
      <c r="J285">
        <f t="shared" si="42"/>
        <v>8</v>
      </c>
      <c r="K285" t="str">
        <f t="shared" si="43"/>
        <v/>
      </c>
      <c r="L285">
        <f t="shared" si="37"/>
        <v>0</v>
      </c>
      <c r="M285">
        <f t="shared" si="44"/>
        <v>19</v>
      </c>
      <c r="N285" t="str">
        <f t="shared" si="45"/>
        <v/>
      </c>
    </row>
    <row r="286" spans="1:14" x14ac:dyDescent="0.3">
      <c r="A286" t="s">
        <v>49</v>
      </c>
      <c r="B286">
        <v>2009</v>
      </c>
      <c r="C286">
        <v>10</v>
      </c>
      <c r="D286">
        <v>10</v>
      </c>
      <c r="E286">
        <v>2</v>
      </c>
      <c r="F286" t="s">
        <v>31</v>
      </c>
      <c r="G286" t="s">
        <v>38</v>
      </c>
      <c r="I286">
        <f t="shared" si="36"/>
        <v>0</v>
      </c>
      <c r="J286">
        <f t="shared" si="42"/>
        <v>8</v>
      </c>
      <c r="K286" t="str">
        <f t="shared" si="43"/>
        <v/>
      </c>
      <c r="L286">
        <f t="shared" si="37"/>
        <v>0</v>
      </c>
      <c r="M286">
        <f t="shared" si="44"/>
        <v>19</v>
      </c>
      <c r="N286" t="str">
        <f t="shared" si="45"/>
        <v/>
      </c>
    </row>
    <row r="287" spans="1:14" x14ac:dyDescent="0.3">
      <c r="A287" t="s">
        <v>69</v>
      </c>
      <c r="B287">
        <v>2009</v>
      </c>
      <c r="C287">
        <v>11</v>
      </c>
      <c r="D287">
        <v>9</v>
      </c>
      <c r="E287">
        <v>3</v>
      </c>
      <c r="F287" t="s">
        <v>31</v>
      </c>
      <c r="G287" t="s">
        <v>33</v>
      </c>
      <c r="I287">
        <f t="shared" si="36"/>
        <v>0</v>
      </c>
      <c r="J287">
        <f t="shared" si="42"/>
        <v>8</v>
      </c>
      <c r="K287" t="str">
        <f t="shared" si="43"/>
        <v/>
      </c>
      <c r="L287">
        <f t="shared" si="37"/>
        <v>0</v>
      </c>
      <c r="M287">
        <f t="shared" si="44"/>
        <v>19</v>
      </c>
      <c r="N287" t="str">
        <f t="shared" si="45"/>
        <v/>
      </c>
    </row>
    <row r="288" spans="1:14" x14ac:dyDescent="0.3">
      <c r="A288" t="s">
        <v>42</v>
      </c>
      <c r="B288">
        <v>2009</v>
      </c>
      <c r="C288">
        <v>12</v>
      </c>
      <c r="D288">
        <v>9</v>
      </c>
      <c r="E288">
        <v>3</v>
      </c>
      <c r="F288" t="s">
        <v>31</v>
      </c>
      <c r="G288" t="s">
        <v>32</v>
      </c>
      <c r="I288">
        <f t="shared" si="36"/>
        <v>0</v>
      </c>
      <c r="J288">
        <f t="shared" si="42"/>
        <v>8</v>
      </c>
      <c r="K288" t="str">
        <f t="shared" si="43"/>
        <v/>
      </c>
      <c r="L288">
        <f t="shared" si="37"/>
        <v>0</v>
      </c>
      <c r="M288">
        <f t="shared" si="44"/>
        <v>19</v>
      </c>
      <c r="N288" t="str">
        <f t="shared" si="45"/>
        <v/>
      </c>
    </row>
    <row r="289" spans="1:14" x14ac:dyDescent="0.3">
      <c r="A289" t="s">
        <v>45</v>
      </c>
      <c r="B289">
        <v>2009</v>
      </c>
      <c r="C289">
        <v>13</v>
      </c>
      <c r="D289">
        <v>10</v>
      </c>
      <c r="E289">
        <v>2</v>
      </c>
      <c r="F289" t="s">
        <v>31</v>
      </c>
      <c r="G289" t="s">
        <v>38</v>
      </c>
      <c r="I289">
        <f t="shared" si="36"/>
        <v>0</v>
      </c>
      <c r="J289">
        <f t="shared" si="42"/>
        <v>8</v>
      </c>
      <c r="K289" t="str">
        <f t="shared" si="43"/>
        <v/>
      </c>
      <c r="L289">
        <f t="shared" si="37"/>
        <v>0</v>
      </c>
      <c r="M289">
        <f t="shared" si="44"/>
        <v>19</v>
      </c>
      <c r="N289" t="str">
        <f t="shared" si="45"/>
        <v/>
      </c>
    </row>
    <row r="290" spans="1:14" x14ac:dyDescent="0.3">
      <c r="A290" t="s">
        <v>21</v>
      </c>
      <c r="B290">
        <v>2009</v>
      </c>
      <c r="C290">
        <v>14</v>
      </c>
      <c r="D290">
        <v>10</v>
      </c>
      <c r="E290">
        <v>2</v>
      </c>
      <c r="F290" t="s">
        <v>31</v>
      </c>
      <c r="G290" t="s">
        <v>37</v>
      </c>
      <c r="I290">
        <f t="shared" si="36"/>
        <v>0</v>
      </c>
      <c r="J290">
        <f t="shared" si="42"/>
        <v>8</v>
      </c>
      <c r="K290" t="str">
        <f t="shared" si="43"/>
        <v/>
      </c>
      <c r="L290">
        <f t="shared" si="37"/>
        <v>0</v>
      </c>
      <c r="M290">
        <f t="shared" si="44"/>
        <v>19</v>
      </c>
      <c r="N290" t="str">
        <f t="shared" si="45"/>
        <v/>
      </c>
    </row>
    <row r="291" spans="1:14" x14ac:dyDescent="0.3">
      <c r="A291" t="s">
        <v>22</v>
      </c>
      <c r="B291">
        <v>2009</v>
      </c>
      <c r="C291">
        <v>15</v>
      </c>
      <c r="D291">
        <v>9</v>
      </c>
      <c r="E291">
        <v>3</v>
      </c>
      <c r="F291" t="s">
        <v>31</v>
      </c>
      <c r="G291" t="s">
        <v>33</v>
      </c>
      <c r="I291">
        <f t="shared" si="36"/>
        <v>0</v>
      </c>
      <c r="J291">
        <f t="shared" si="42"/>
        <v>8</v>
      </c>
      <c r="K291" t="str">
        <f t="shared" si="43"/>
        <v/>
      </c>
      <c r="L291">
        <f t="shared" si="37"/>
        <v>0</v>
      </c>
      <c r="M291">
        <f t="shared" si="44"/>
        <v>19</v>
      </c>
      <c r="N291" t="str">
        <f t="shared" si="45"/>
        <v/>
      </c>
    </row>
    <row r="292" spans="1:14" x14ac:dyDescent="0.3">
      <c r="A292" t="s">
        <v>61</v>
      </c>
      <c r="B292">
        <v>2009</v>
      </c>
      <c r="C292">
        <v>16</v>
      </c>
      <c r="D292">
        <v>9</v>
      </c>
      <c r="E292">
        <v>3</v>
      </c>
      <c r="F292" t="s">
        <v>31</v>
      </c>
      <c r="G292" t="s">
        <v>104</v>
      </c>
      <c r="I292">
        <f t="shared" si="36"/>
        <v>0</v>
      </c>
      <c r="J292">
        <f t="shared" si="42"/>
        <v>8</v>
      </c>
      <c r="K292" t="str">
        <f t="shared" si="43"/>
        <v/>
      </c>
      <c r="L292">
        <f t="shared" si="37"/>
        <v>0</v>
      </c>
      <c r="M292">
        <f t="shared" si="44"/>
        <v>19</v>
      </c>
      <c r="N292" t="str">
        <f t="shared" si="45"/>
        <v/>
      </c>
    </row>
    <row r="293" spans="1:14" x14ac:dyDescent="0.3">
      <c r="A293" t="s">
        <v>75</v>
      </c>
      <c r="B293">
        <v>2009</v>
      </c>
      <c r="C293">
        <v>17</v>
      </c>
      <c r="D293">
        <v>9</v>
      </c>
      <c r="E293">
        <v>3</v>
      </c>
      <c r="F293" t="s">
        <v>31</v>
      </c>
      <c r="G293" t="s">
        <v>104</v>
      </c>
      <c r="I293">
        <f t="shared" si="36"/>
        <v>0</v>
      </c>
      <c r="J293">
        <f t="shared" si="42"/>
        <v>8</v>
      </c>
      <c r="K293" t="str">
        <f t="shared" si="43"/>
        <v/>
      </c>
      <c r="L293">
        <f t="shared" si="37"/>
        <v>0</v>
      </c>
      <c r="M293">
        <f t="shared" si="44"/>
        <v>19</v>
      </c>
      <c r="N293" t="str">
        <f t="shared" si="45"/>
        <v/>
      </c>
    </row>
    <row r="294" spans="1:14" x14ac:dyDescent="0.3">
      <c r="A294" t="s">
        <v>100</v>
      </c>
      <c r="B294">
        <v>2009</v>
      </c>
      <c r="C294">
        <v>18</v>
      </c>
      <c r="D294">
        <v>8</v>
      </c>
      <c r="E294">
        <v>4</v>
      </c>
      <c r="F294" t="s">
        <v>31</v>
      </c>
      <c r="G294" t="s">
        <v>112</v>
      </c>
      <c r="I294">
        <f t="shared" si="36"/>
        <v>0</v>
      </c>
      <c r="J294">
        <f t="shared" si="42"/>
        <v>8</v>
      </c>
      <c r="K294" t="str">
        <f t="shared" si="43"/>
        <v/>
      </c>
      <c r="L294">
        <f t="shared" si="37"/>
        <v>0</v>
      </c>
      <c r="M294">
        <f t="shared" si="44"/>
        <v>19</v>
      </c>
      <c r="N294" t="str">
        <f t="shared" si="45"/>
        <v/>
      </c>
    </row>
    <row r="295" spans="1:14" x14ac:dyDescent="0.3">
      <c r="A295" t="s">
        <v>25</v>
      </c>
      <c r="B295">
        <v>2009</v>
      </c>
      <c r="C295">
        <v>19</v>
      </c>
      <c r="D295">
        <v>9</v>
      </c>
      <c r="E295">
        <v>3</v>
      </c>
      <c r="F295" t="s">
        <v>31</v>
      </c>
      <c r="G295" t="s">
        <v>34</v>
      </c>
      <c r="I295">
        <f t="shared" si="36"/>
        <v>0</v>
      </c>
      <c r="J295">
        <f t="shared" si="42"/>
        <v>8</v>
      </c>
      <c r="K295" t="str">
        <f t="shared" si="43"/>
        <v/>
      </c>
      <c r="L295">
        <f t="shared" si="37"/>
        <v>0</v>
      </c>
      <c r="M295">
        <f t="shared" si="44"/>
        <v>19</v>
      </c>
      <c r="N295" t="str">
        <f t="shared" si="45"/>
        <v/>
      </c>
    </row>
    <row r="296" spans="1:14" x14ac:dyDescent="0.3">
      <c r="A296" t="s">
        <v>81</v>
      </c>
      <c r="B296">
        <v>2009</v>
      </c>
      <c r="C296">
        <v>20</v>
      </c>
      <c r="D296">
        <v>8</v>
      </c>
      <c r="E296">
        <v>4</v>
      </c>
      <c r="F296" t="s">
        <v>31</v>
      </c>
      <c r="G296" t="s">
        <v>112</v>
      </c>
      <c r="I296">
        <f t="shared" si="36"/>
        <v>0</v>
      </c>
      <c r="J296">
        <f t="shared" si="42"/>
        <v>8</v>
      </c>
      <c r="K296" t="str">
        <f t="shared" si="43"/>
        <v/>
      </c>
      <c r="L296">
        <f t="shared" si="37"/>
        <v>0</v>
      </c>
      <c r="M296">
        <f t="shared" si="44"/>
        <v>19</v>
      </c>
      <c r="N296" t="str">
        <f t="shared" si="45"/>
        <v/>
      </c>
    </row>
    <row r="297" spans="1:14" x14ac:dyDescent="0.3">
      <c r="A297" t="s">
        <v>66</v>
      </c>
      <c r="B297">
        <v>2009</v>
      </c>
      <c r="C297">
        <v>21</v>
      </c>
      <c r="D297">
        <v>8</v>
      </c>
      <c r="E297">
        <v>4</v>
      </c>
      <c r="F297" t="s">
        <v>31</v>
      </c>
      <c r="G297" t="s">
        <v>112</v>
      </c>
      <c r="I297">
        <f t="shared" si="36"/>
        <v>0</v>
      </c>
      <c r="J297">
        <f t="shared" si="42"/>
        <v>8</v>
      </c>
      <c r="K297" t="str">
        <f t="shared" si="43"/>
        <v/>
      </c>
      <c r="L297">
        <f t="shared" si="37"/>
        <v>0</v>
      </c>
      <c r="M297">
        <f t="shared" si="44"/>
        <v>19</v>
      </c>
      <c r="N297" t="str">
        <f t="shared" si="45"/>
        <v/>
      </c>
    </row>
    <row r="298" spans="1:14" x14ac:dyDescent="0.3">
      <c r="A298" t="s">
        <v>101</v>
      </c>
      <c r="B298">
        <v>2009</v>
      </c>
      <c r="C298">
        <v>22</v>
      </c>
      <c r="D298">
        <v>9</v>
      </c>
      <c r="E298">
        <v>4</v>
      </c>
      <c r="F298" t="s">
        <v>31</v>
      </c>
      <c r="G298" t="s">
        <v>34</v>
      </c>
      <c r="I298">
        <f t="shared" si="36"/>
        <v>0</v>
      </c>
      <c r="J298">
        <f t="shared" si="42"/>
        <v>8</v>
      </c>
      <c r="K298" t="str">
        <f t="shared" si="43"/>
        <v/>
      </c>
      <c r="L298">
        <f t="shared" si="37"/>
        <v>0</v>
      </c>
      <c r="M298">
        <f t="shared" si="44"/>
        <v>19</v>
      </c>
      <c r="N298" t="str">
        <f t="shared" si="45"/>
        <v/>
      </c>
    </row>
    <row r="299" spans="1:14" x14ac:dyDescent="0.3">
      <c r="A299" t="s">
        <v>46</v>
      </c>
      <c r="B299">
        <v>2009</v>
      </c>
      <c r="C299">
        <v>23</v>
      </c>
      <c r="D299">
        <v>9</v>
      </c>
      <c r="E299">
        <v>3</v>
      </c>
      <c r="F299" t="s">
        <v>31</v>
      </c>
      <c r="G299" t="s">
        <v>37</v>
      </c>
      <c r="I299">
        <f t="shared" si="36"/>
        <v>0</v>
      </c>
      <c r="J299">
        <f t="shared" si="42"/>
        <v>8</v>
      </c>
      <c r="K299" t="str">
        <f t="shared" si="43"/>
        <v/>
      </c>
      <c r="L299">
        <f t="shared" si="37"/>
        <v>0</v>
      </c>
      <c r="M299">
        <f t="shared" si="44"/>
        <v>19</v>
      </c>
      <c r="N299" t="str">
        <f t="shared" si="45"/>
        <v/>
      </c>
    </row>
    <row r="300" spans="1:14" x14ac:dyDescent="0.3">
      <c r="A300" t="s">
        <v>126</v>
      </c>
      <c r="B300">
        <v>2009</v>
      </c>
      <c r="C300">
        <v>24</v>
      </c>
      <c r="D300">
        <v>8</v>
      </c>
      <c r="E300">
        <v>4</v>
      </c>
      <c r="F300" t="s">
        <v>31</v>
      </c>
      <c r="G300" t="s">
        <v>112</v>
      </c>
      <c r="I300">
        <f t="shared" si="36"/>
        <v>0</v>
      </c>
      <c r="J300">
        <f t="shared" si="42"/>
        <v>8</v>
      </c>
      <c r="K300" t="str">
        <f t="shared" si="43"/>
        <v/>
      </c>
      <c r="L300">
        <f t="shared" si="37"/>
        <v>0</v>
      </c>
      <c r="M300">
        <f t="shared" si="44"/>
        <v>19</v>
      </c>
      <c r="N300" t="str">
        <f t="shared" si="45"/>
        <v/>
      </c>
    </row>
    <row r="301" spans="1:14" x14ac:dyDescent="0.3">
      <c r="A301" t="s">
        <v>44</v>
      </c>
      <c r="B301">
        <v>2009</v>
      </c>
      <c r="C301">
        <v>25</v>
      </c>
      <c r="D301">
        <v>9</v>
      </c>
      <c r="E301">
        <v>3</v>
      </c>
      <c r="F301" t="s">
        <v>31</v>
      </c>
      <c r="G301" t="s">
        <v>38</v>
      </c>
      <c r="I301">
        <f t="shared" si="36"/>
        <v>0</v>
      </c>
      <c r="J301">
        <f t="shared" si="42"/>
        <v>8</v>
      </c>
      <c r="K301" t="str">
        <f t="shared" si="43"/>
        <v/>
      </c>
      <c r="L301">
        <f t="shared" si="37"/>
        <v>0</v>
      </c>
      <c r="M301">
        <f t="shared" si="44"/>
        <v>19</v>
      </c>
      <c r="N301" t="str">
        <f t="shared" si="45"/>
        <v/>
      </c>
    </row>
    <row r="302" spans="1:14" x14ac:dyDescent="0.3">
      <c r="A302" t="s">
        <v>11</v>
      </c>
      <c r="B302">
        <v>2008</v>
      </c>
      <c r="C302">
        <v>1</v>
      </c>
      <c r="D302">
        <v>12</v>
      </c>
      <c r="E302">
        <v>1</v>
      </c>
      <c r="F302" t="s">
        <v>30</v>
      </c>
      <c r="G302" t="s">
        <v>34</v>
      </c>
      <c r="I302">
        <f t="shared" si="36"/>
        <v>0</v>
      </c>
      <c r="J302">
        <f t="shared" si="42"/>
        <v>8</v>
      </c>
      <c r="K302" t="str">
        <f t="shared" si="43"/>
        <v/>
      </c>
      <c r="L302">
        <f t="shared" si="37"/>
        <v>0</v>
      </c>
      <c r="M302">
        <f t="shared" si="44"/>
        <v>19</v>
      </c>
      <c r="N302" t="str">
        <f t="shared" si="45"/>
        <v/>
      </c>
    </row>
    <row r="303" spans="1:14" x14ac:dyDescent="0.3">
      <c r="A303" t="s">
        <v>12</v>
      </c>
      <c r="B303">
        <v>2008</v>
      </c>
      <c r="C303">
        <v>2</v>
      </c>
      <c r="D303">
        <v>12</v>
      </c>
      <c r="E303">
        <v>1</v>
      </c>
      <c r="F303" t="s">
        <v>30</v>
      </c>
      <c r="G303" t="s">
        <v>32</v>
      </c>
      <c r="I303">
        <f t="shared" si="36"/>
        <v>0</v>
      </c>
      <c r="J303">
        <f t="shared" si="42"/>
        <v>8</v>
      </c>
      <c r="K303" t="str">
        <f t="shared" si="43"/>
        <v/>
      </c>
      <c r="L303">
        <f t="shared" si="37"/>
        <v>0</v>
      </c>
      <c r="M303">
        <f t="shared" si="44"/>
        <v>19</v>
      </c>
      <c r="N303" t="str">
        <f t="shared" si="45"/>
        <v/>
      </c>
    </row>
    <row r="304" spans="1:14" x14ac:dyDescent="0.3">
      <c r="A304" t="s">
        <v>60</v>
      </c>
      <c r="B304">
        <v>2008</v>
      </c>
      <c r="C304">
        <v>3</v>
      </c>
      <c r="D304">
        <v>11</v>
      </c>
      <c r="E304">
        <v>1</v>
      </c>
      <c r="F304" t="s">
        <v>31</v>
      </c>
      <c r="G304" t="s">
        <v>34</v>
      </c>
      <c r="I304">
        <f t="shared" si="36"/>
        <v>0</v>
      </c>
      <c r="J304">
        <f t="shared" si="42"/>
        <v>8</v>
      </c>
      <c r="K304" t="str">
        <f t="shared" si="43"/>
        <v/>
      </c>
      <c r="L304">
        <f t="shared" si="37"/>
        <v>0</v>
      </c>
      <c r="M304">
        <f t="shared" si="44"/>
        <v>19</v>
      </c>
      <c r="N304" t="str">
        <f t="shared" si="45"/>
        <v/>
      </c>
    </row>
    <row r="305" spans="1:14" x14ac:dyDescent="0.3">
      <c r="A305" t="s">
        <v>6</v>
      </c>
      <c r="B305">
        <v>2008</v>
      </c>
      <c r="C305">
        <v>4</v>
      </c>
      <c r="D305">
        <v>12</v>
      </c>
      <c r="E305">
        <v>1</v>
      </c>
      <c r="F305" t="s">
        <v>31</v>
      </c>
      <c r="G305" t="s">
        <v>32</v>
      </c>
      <c r="I305">
        <f t="shared" si="36"/>
        <v>0</v>
      </c>
      <c r="J305">
        <f t="shared" si="42"/>
        <v>8</v>
      </c>
      <c r="K305" t="str">
        <f t="shared" si="43"/>
        <v/>
      </c>
      <c r="L305">
        <f t="shared" si="37"/>
        <v>0</v>
      </c>
      <c r="M305">
        <f t="shared" si="44"/>
        <v>19</v>
      </c>
      <c r="N305" t="str">
        <f t="shared" si="45"/>
        <v/>
      </c>
    </row>
    <row r="306" spans="1:14" x14ac:dyDescent="0.3">
      <c r="A306" t="s">
        <v>126</v>
      </c>
      <c r="B306">
        <v>2008</v>
      </c>
      <c r="C306">
        <v>5</v>
      </c>
      <c r="D306">
        <v>11</v>
      </c>
      <c r="E306">
        <v>1</v>
      </c>
      <c r="F306" t="s">
        <v>30</v>
      </c>
      <c r="G306" t="s">
        <v>112</v>
      </c>
      <c r="I306">
        <f t="shared" si="36"/>
        <v>0</v>
      </c>
      <c r="J306">
        <f t="shared" si="42"/>
        <v>8</v>
      </c>
      <c r="K306" t="str">
        <f t="shared" si="43"/>
        <v/>
      </c>
      <c r="L306">
        <f t="shared" si="37"/>
        <v>0</v>
      </c>
      <c r="M306">
        <f t="shared" si="44"/>
        <v>19</v>
      </c>
      <c r="N306" t="str">
        <f t="shared" si="45"/>
        <v/>
      </c>
    </row>
    <row r="307" spans="1:14" x14ac:dyDescent="0.3">
      <c r="A307" t="s">
        <v>46</v>
      </c>
      <c r="B307">
        <v>2008</v>
      </c>
      <c r="C307">
        <v>6</v>
      </c>
      <c r="D307">
        <v>12</v>
      </c>
      <c r="E307">
        <v>0</v>
      </c>
      <c r="F307" t="s">
        <v>30</v>
      </c>
      <c r="G307" t="s">
        <v>37</v>
      </c>
      <c r="I307">
        <f t="shared" si="36"/>
        <v>0</v>
      </c>
      <c r="J307">
        <f t="shared" si="42"/>
        <v>8</v>
      </c>
      <c r="K307" t="str">
        <f t="shared" si="43"/>
        <v/>
      </c>
      <c r="L307">
        <f t="shared" si="37"/>
        <v>0</v>
      </c>
      <c r="M307">
        <f t="shared" si="44"/>
        <v>19</v>
      </c>
      <c r="N307" t="str">
        <f t="shared" si="45"/>
        <v/>
      </c>
    </row>
    <row r="308" spans="1:14" x14ac:dyDescent="0.3">
      <c r="A308" t="s">
        <v>117</v>
      </c>
      <c r="B308">
        <v>2008</v>
      </c>
      <c r="C308">
        <v>7</v>
      </c>
      <c r="D308">
        <v>11</v>
      </c>
      <c r="E308">
        <v>1</v>
      </c>
      <c r="F308" t="s">
        <v>31</v>
      </c>
      <c r="G308" t="s">
        <v>34</v>
      </c>
      <c r="I308">
        <f t="shared" si="36"/>
        <v>0</v>
      </c>
      <c r="J308">
        <f t="shared" si="42"/>
        <v>8</v>
      </c>
      <c r="K308" t="str">
        <f t="shared" si="43"/>
        <v/>
      </c>
      <c r="L308">
        <f t="shared" si="37"/>
        <v>0</v>
      </c>
      <c r="M308">
        <f t="shared" si="44"/>
        <v>19</v>
      </c>
      <c r="N308" t="str">
        <f t="shared" si="45"/>
        <v/>
      </c>
    </row>
    <row r="309" spans="1:14" x14ac:dyDescent="0.3">
      <c r="A309" t="s">
        <v>45</v>
      </c>
      <c r="B309">
        <v>2008</v>
      </c>
      <c r="C309">
        <v>8</v>
      </c>
      <c r="D309">
        <v>11</v>
      </c>
      <c r="E309">
        <v>1</v>
      </c>
      <c r="F309" t="s">
        <v>30</v>
      </c>
      <c r="G309" t="s">
        <v>38</v>
      </c>
      <c r="I309">
        <f t="shared" si="36"/>
        <v>0</v>
      </c>
      <c r="J309">
        <f t="shared" si="42"/>
        <v>8</v>
      </c>
      <c r="K309" t="str">
        <f t="shared" si="43"/>
        <v/>
      </c>
      <c r="L309">
        <f t="shared" si="37"/>
        <v>0</v>
      </c>
      <c r="M309">
        <f t="shared" si="44"/>
        <v>19</v>
      </c>
      <c r="N309" t="str">
        <f t="shared" si="45"/>
        <v/>
      </c>
    </row>
    <row r="310" spans="1:14" x14ac:dyDescent="0.3">
      <c r="A310" t="s">
        <v>52</v>
      </c>
      <c r="B310">
        <v>2008</v>
      </c>
      <c r="C310">
        <v>9</v>
      </c>
      <c r="D310">
        <v>12</v>
      </c>
      <c r="E310">
        <v>0</v>
      </c>
      <c r="F310" t="s">
        <v>30</v>
      </c>
      <c r="G310" t="s">
        <v>105</v>
      </c>
      <c r="I310">
        <f t="shared" si="36"/>
        <v>0</v>
      </c>
      <c r="J310">
        <f t="shared" si="42"/>
        <v>8</v>
      </c>
      <c r="K310" t="str">
        <f t="shared" si="43"/>
        <v/>
      </c>
      <c r="L310">
        <f t="shared" si="37"/>
        <v>0</v>
      </c>
      <c r="M310">
        <f t="shared" si="44"/>
        <v>19</v>
      </c>
      <c r="N310" t="str">
        <f t="shared" si="45"/>
        <v/>
      </c>
    </row>
    <row r="311" spans="1:14" x14ac:dyDescent="0.3">
      <c r="A311" t="s">
        <v>8</v>
      </c>
      <c r="B311">
        <v>2008</v>
      </c>
      <c r="C311">
        <v>10</v>
      </c>
      <c r="D311">
        <v>10</v>
      </c>
      <c r="E311">
        <v>2</v>
      </c>
      <c r="F311" t="s">
        <v>31</v>
      </c>
      <c r="G311" t="s">
        <v>38</v>
      </c>
      <c r="H311" t="s">
        <v>120</v>
      </c>
      <c r="I311">
        <f t="shared" si="36"/>
        <v>0</v>
      </c>
      <c r="J311">
        <f t="shared" si="42"/>
        <v>8</v>
      </c>
      <c r="K311" t="str">
        <f t="shared" si="43"/>
        <v/>
      </c>
      <c r="L311">
        <f t="shared" si="37"/>
        <v>0</v>
      </c>
      <c r="M311">
        <f t="shared" si="44"/>
        <v>19</v>
      </c>
      <c r="N311" t="str">
        <f t="shared" si="45"/>
        <v/>
      </c>
    </row>
    <row r="312" spans="1:14" x14ac:dyDescent="0.3">
      <c r="A312" t="s">
        <v>67</v>
      </c>
      <c r="B312">
        <v>2008</v>
      </c>
      <c r="C312">
        <v>11</v>
      </c>
      <c r="D312">
        <v>10</v>
      </c>
      <c r="E312">
        <v>2</v>
      </c>
      <c r="F312" t="s">
        <v>31</v>
      </c>
      <c r="G312" t="s">
        <v>37</v>
      </c>
      <c r="I312">
        <f t="shared" si="36"/>
        <v>0</v>
      </c>
      <c r="J312">
        <f t="shared" si="42"/>
        <v>8</v>
      </c>
      <c r="K312" t="str">
        <f t="shared" si="43"/>
        <v/>
      </c>
      <c r="L312">
        <f t="shared" si="37"/>
        <v>0</v>
      </c>
      <c r="M312">
        <f t="shared" si="44"/>
        <v>19</v>
      </c>
      <c r="N312" t="str">
        <f t="shared" si="45"/>
        <v/>
      </c>
    </row>
    <row r="313" spans="1:14" x14ac:dyDescent="0.3">
      <c r="A313" t="s">
        <v>13</v>
      </c>
      <c r="B313">
        <v>2008</v>
      </c>
      <c r="C313">
        <v>12</v>
      </c>
      <c r="D313">
        <v>11</v>
      </c>
      <c r="E313">
        <v>2</v>
      </c>
      <c r="F313" t="s">
        <v>30</v>
      </c>
      <c r="G313" t="s">
        <v>104</v>
      </c>
      <c r="I313">
        <f t="shared" si="36"/>
        <v>0</v>
      </c>
      <c r="J313">
        <f t="shared" si="42"/>
        <v>8</v>
      </c>
      <c r="K313" t="str">
        <f t="shared" si="43"/>
        <v/>
      </c>
      <c r="L313">
        <f t="shared" si="37"/>
        <v>0</v>
      </c>
      <c r="M313">
        <f t="shared" si="44"/>
        <v>19</v>
      </c>
      <c r="N313" t="str">
        <f t="shared" si="45"/>
        <v/>
      </c>
    </row>
    <row r="314" spans="1:14" x14ac:dyDescent="0.3">
      <c r="A314" t="s">
        <v>25</v>
      </c>
      <c r="B314">
        <v>2008</v>
      </c>
      <c r="C314">
        <v>13</v>
      </c>
      <c r="D314">
        <v>9</v>
      </c>
      <c r="E314">
        <v>3</v>
      </c>
      <c r="F314" t="s">
        <v>31</v>
      </c>
      <c r="G314" t="s">
        <v>34</v>
      </c>
      <c r="I314">
        <f t="shared" si="36"/>
        <v>0</v>
      </c>
      <c r="J314">
        <f t="shared" si="42"/>
        <v>8</v>
      </c>
      <c r="K314" t="str">
        <f t="shared" si="43"/>
        <v/>
      </c>
      <c r="L314">
        <f t="shared" si="37"/>
        <v>0</v>
      </c>
      <c r="M314">
        <f t="shared" si="44"/>
        <v>19</v>
      </c>
      <c r="N314" t="str">
        <f t="shared" si="45"/>
        <v/>
      </c>
    </row>
    <row r="315" spans="1:14" x14ac:dyDescent="0.3">
      <c r="A315" t="s">
        <v>83</v>
      </c>
      <c r="B315">
        <v>2008</v>
      </c>
      <c r="C315">
        <v>14</v>
      </c>
      <c r="D315">
        <v>9</v>
      </c>
      <c r="E315">
        <v>3</v>
      </c>
      <c r="F315" t="s">
        <v>31</v>
      </c>
      <c r="G315" t="s">
        <v>33</v>
      </c>
      <c r="I315">
        <f t="shared" si="36"/>
        <v>0</v>
      </c>
      <c r="J315">
        <f t="shared" si="42"/>
        <v>8</v>
      </c>
      <c r="K315" t="str">
        <f t="shared" si="43"/>
        <v/>
      </c>
      <c r="L315">
        <f t="shared" si="37"/>
        <v>0</v>
      </c>
      <c r="M315">
        <f t="shared" si="44"/>
        <v>19</v>
      </c>
      <c r="N315" t="str">
        <f t="shared" si="45"/>
        <v/>
      </c>
    </row>
    <row r="316" spans="1:14" x14ac:dyDescent="0.3">
      <c r="A316" t="s">
        <v>14</v>
      </c>
      <c r="B316">
        <v>2008</v>
      </c>
      <c r="C316">
        <v>15</v>
      </c>
      <c r="D316">
        <v>9</v>
      </c>
      <c r="E316">
        <v>3</v>
      </c>
      <c r="F316" t="s">
        <v>31</v>
      </c>
      <c r="G316" t="s">
        <v>32</v>
      </c>
      <c r="I316">
        <f t="shared" si="36"/>
        <v>0</v>
      </c>
      <c r="J316">
        <f t="shared" si="42"/>
        <v>8</v>
      </c>
      <c r="K316" t="str">
        <f t="shared" si="43"/>
        <v/>
      </c>
      <c r="L316">
        <f t="shared" si="37"/>
        <v>0</v>
      </c>
      <c r="M316">
        <f t="shared" si="44"/>
        <v>19</v>
      </c>
      <c r="N316" t="str">
        <f t="shared" si="45"/>
        <v/>
      </c>
    </row>
    <row r="317" spans="1:14" x14ac:dyDescent="0.3">
      <c r="A317" t="s">
        <v>21</v>
      </c>
      <c r="B317">
        <v>2008</v>
      </c>
      <c r="C317">
        <v>16</v>
      </c>
      <c r="D317">
        <v>10</v>
      </c>
      <c r="E317">
        <v>2</v>
      </c>
      <c r="F317" t="s">
        <v>31</v>
      </c>
      <c r="G317" t="s">
        <v>37</v>
      </c>
      <c r="I317">
        <f t="shared" si="36"/>
        <v>0</v>
      </c>
      <c r="J317">
        <f t="shared" si="42"/>
        <v>8</v>
      </c>
      <c r="K317" t="str">
        <f t="shared" si="43"/>
        <v/>
      </c>
      <c r="L317">
        <f t="shared" si="37"/>
        <v>0</v>
      </c>
      <c r="M317">
        <f t="shared" si="44"/>
        <v>19</v>
      </c>
      <c r="N317" t="str">
        <f t="shared" si="45"/>
        <v/>
      </c>
    </row>
    <row r="318" spans="1:14" x14ac:dyDescent="0.3">
      <c r="A318" t="s">
        <v>29</v>
      </c>
      <c r="B318">
        <v>2008</v>
      </c>
      <c r="C318">
        <v>17</v>
      </c>
      <c r="D318">
        <v>9</v>
      </c>
      <c r="E318">
        <v>3</v>
      </c>
      <c r="F318" t="s">
        <v>31</v>
      </c>
      <c r="G318" t="s">
        <v>112</v>
      </c>
      <c r="I318">
        <f t="shared" si="36"/>
        <v>0</v>
      </c>
      <c r="J318">
        <f t="shared" si="42"/>
        <v>8</v>
      </c>
      <c r="K318" t="str">
        <f t="shared" si="43"/>
        <v/>
      </c>
      <c r="L318">
        <f t="shared" si="37"/>
        <v>0</v>
      </c>
      <c r="M318">
        <f t="shared" si="44"/>
        <v>19</v>
      </c>
      <c r="N318" t="str">
        <f t="shared" si="45"/>
        <v/>
      </c>
    </row>
    <row r="319" spans="1:14" x14ac:dyDescent="0.3">
      <c r="A319" t="s">
        <v>68</v>
      </c>
      <c r="B319">
        <v>2008</v>
      </c>
      <c r="C319">
        <v>18</v>
      </c>
      <c r="D319">
        <v>9</v>
      </c>
      <c r="E319">
        <v>3</v>
      </c>
      <c r="F319" t="s">
        <v>31</v>
      </c>
      <c r="G319" t="s">
        <v>38</v>
      </c>
      <c r="I319">
        <f t="shared" si="36"/>
        <v>0</v>
      </c>
      <c r="J319">
        <f t="shared" si="42"/>
        <v>8</v>
      </c>
      <c r="K319" t="str">
        <f t="shared" si="43"/>
        <v/>
      </c>
      <c r="L319">
        <f t="shared" si="37"/>
        <v>0</v>
      </c>
      <c r="M319">
        <f t="shared" si="44"/>
        <v>19</v>
      </c>
      <c r="N319" t="str">
        <f t="shared" si="45"/>
        <v/>
      </c>
    </row>
    <row r="320" spans="1:14" x14ac:dyDescent="0.3">
      <c r="A320" t="s">
        <v>69</v>
      </c>
      <c r="B320">
        <v>2008</v>
      </c>
      <c r="C320">
        <v>19</v>
      </c>
      <c r="D320">
        <v>9</v>
      </c>
      <c r="E320">
        <v>4</v>
      </c>
      <c r="F320" t="s">
        <v>30</v>
      </c>
      <c r="G320" t="s">
        <v>33</v>
      </c>
      <c r="I320">
        <f t="shared" si="36"/>
        <v>0</v>
      </c>
      <c r="J320">
        <f t="shared" si="42"/>
        <v>8</v>
      </c>
      <c r="K320" t="str">
        <f t="shared" si="43"/>
        <v/>
      </c>
      <c r="L320">
        <f t="shared" si="37"/>
        <v>0</v>
      </c>
      <c r="M320">
        <f t="shared" si="44"/>
        <v>19</v>
      </c>
      <c r="N320" t="str">
        <f t="shared" si="45"/>
        <v/>
      </c>
    </row>
    <row r="321" spans="1:14" x14ac:dyDescent="0.3">
      <c r="A321" t="s">
        <v>75</v>
      </c>
      <c r="B321">
        <v>2008</v>
      </c>
      <c r="C321">
        <v>20</v>
      </c>
      <c r="D321">
        <v>9</v>
      </c>
      <c r="E321">
        <v>3</v>
      </c>
      <c r="F321" t="s">
        <v>31</v>
      </c>
      <c r="G321" t="s">
        <v>104</v>
      </c>
      <c r="I321">
        <f t="shared" si="36"/>
        <v>0</v>
      </c>
      <c r="J321">
        <f t="shared" si="42"/>
        <v>8</v>
      </c>
      <c r="K321" t="str">
        <f t="shared" si="43"/>
        <v/>
      </c>
      <c r="L321">
        <f t="shared" si="37"/>
        <v>0</v>
      </c>
      <c r="M321">
        <f t="shared" si="44"/>
        <v>19</v>
      </c>
      <c r="N321" t="str">
        <f t="shared" si="45"/>
        <v/>
      </c>
    </row>
    <row r="322" spans="1:14" x14ac:dyDescent="0.3">
      <c r="A322" t="s">
        <v>65</v>
      </c>
      <c r="B322">
        <v>2008</v>
      </c>
      <c r="C322">
        <v>21</v>
      </c>
      <c r="D322">
        <v>9</v>
      </c>
      <c r="E322">
        <v>4</v>
      </c>
      <c r="F322" t="s">
        <v>31</v>
      </c>
      <c r="G322" t="s">
        <v>34</v>
      </c>
      <c r="I322">
        <f t="shared" ref="I322:I385" si="46">IF(AND(B322=$R$2,F322="Y"),1,0)</f>
        <v>0</v>
      </c>
      <c r="J322">
        <f t="shared" si="42"/>
        <v>8</v>
      </c>
      <c r="K322" t="str">
        <f t="shared" si="43"/>
        <v/>
      </c>
      <c r="L322">
        <f t="shared" ref="L322:L385" si="47">IF(AND(OR(F322="N",K322&gt;6),B322=$R$2),1,0)</f>
        <v>0</v>
      </c>
      <c r="M322">
        <f t="shared" si="44"/>
        <v>19</v>
      </c>
      <c r="N322" t="str">
        <f t="shared" si="45"/>
        <v/>
      </c>
    </row>
    <row r="323" spans="1:14" x14ac:dyDescent="0.3">
      <c r="A323" t="s">
        <v>118</v>
      </c>
      <c r="B323">
        <v>2008</v>
      </c>
      <c r="C323">
        <v>22</v>
      </c>
      <c r="D323">
        <v>12</v>
      </c>
      <c r="E323">
        <v>1</v>
      </c>
      <c r="F323" t="s">
        <v>31</v>
      </c>
      <c r="G323" t="s">
        <v>77</v>
      </c>
      <c r="I323">
        <f t="shared" si="46"/>
        <v>0</v>
      </c>
      <c r="J323">
        <f t="shared" si="42"/>
        <v>8</v>
      </c>
      <c r="K323" t="str">
        <f t="shared" si="43"/>
        <v/>
      </c>
      <c r="L323">
        <f t="shared" si="47"/>
        <v>0</v>
      </c>
      <c r="M323">
        <f t="shared" si="44"/>
        <v>19</v>
      </c>
      <c r="N323" t="str">
        <f t="shared" si="45"/>
        <v/>
      </c>
    </row>
    <row r="324" spans="1:14" x14ac:dyDescent="0.3">
      <c r="A324" t="s">
        <v>19</v>
      </c>
      <c r="B324">
        <v>2008</v>
      </c>
      <c r="C324">
        <v>23</v>
      </c>
      <c r="D324">
        <v>9</v>
      </c>
      <c r="E324">
        <v>3</v>
      </c>
      <c r="F324" t="s">
        <v>31</v>
      </c>
      <c r="G324" t="s">
        <v>38</v>
      </c>
      <c r="I324">
        <f t="shared" si="46"/>
        <v>0</v>
      </c>
      <c r="J324">
        <f t="shared" si="42"/>
        <v>8</v>
      </c>
      <c r="K324" t="str">
        <f t="shared" si="43"/>
        <v/>
      </c>
      <c r="L324">
        <f t="shared" si="47"/>
        <v>0</v>
      </c>
      <c r="M324">
        <f t="shared" si="44"/>
        <v>19</v>
      </c>
      <c r="N324" t="str">
        <f t="shared" si="45"/>
        <v/>
      </c>
    </row>
    <row r="325" spans="1:14" x14ac:dyDescent="0.3">
      <c r="A325" t="s">
        <v>119</v>
      </c>
      <c r="B325">
        <v>2008</v>
      </c>
      <c r="C325">
        <v>24</v>
      </c>
      <c r="D325">
        <v>9</v>
      </c>
      <c r="E325">
        <v>4</v>
      </c>
      <c r="F325" t="s">
        <v>31</v>
      </c>
      <c r="G325" t="s">
        <v>33</v>
      </c>
      <c r="I325">
        <f t="shared" si="46"/>
        <v>0</v>
      </c>
      <c r="J325">
        <f t="shared" si="42"/>
        <v>8</v>
      </c>
      <c r="K325" t="str">
        <f t="shared" si="43"/>
        <v/>
      </c>
      <c r="L325">
        <f t="shared" si="47"/>
        <v>0</v>
      </c>
      <c r="M325">
        <f t="shared" si="44"/>
        <v>19</v>
      </c>
      <c r="N325" t="str">
        <f t="shared" si="45"/>
        <v/>
      </c>
    </row>
    <row r="326" spans="1:14" x14ac:dyDescent="0.3">
      <c r="A326" t="s">
        <v>80</v>
      </c>
      <c r="B326">
        <v>2008</v>
      </c>
      <c r="C326">
        <v>25</v>
      </c>
      <c r="D326">
        <v>8</v>
      </c>
      <c r="E326">
        <v>4</v>
      </c>
      <c r="F326" t="s">
        <v>31</v>
      </c>
      <c r="G326" t="s">
        <v>32</v>
      </c>
      <c r="I326">
        <f t="shared" si="46"/>
        <v>0</v>
      </c>
      <c r="J326">
        <f t="shared" si="42"/>
        <v>8</v>
      </c>
      <c r="K326" t="str">
        <f t="shared" si="43"/>
        <v/>
      </c>
      <c r="L326">
        <f t="shared" si="47"/>
        <v>0</v>
      </c>
      <c r="M326">
        <f t="shared" si="44"/>
        <v>19</v>
      </c>
      <c r="N326" t="str">
        <f t="shared" si="45"/>
        <v/>
      </c>
    </row>
    <row r="327" spans="1:14" x14ac:dyDescent="0.3">
      <c r="A327" t="s">
        <v>8</v>
      </c>
      <c r="B327">
        <v>2007</v>
      </c>
      <c r="C327">
        <v>1</v>
      </c>
      <c r="D327">
        <v>11</v>
      </c>
      <c r="E327">
        <v>1</v>
      </c>
      <c r="F327" t="s">
        <v>30</v>
      </c>
      <c r="G327" t="s">
        <v>38</v>
      </c>
      <c r="I327">
        <f t="shared" si="46"/>
        <v>0</v>
      </c>
      <c r="J327">
        <f t="shared" si="42"/>
        <v>8</v>
      </c>
      <c r="K327" t="str">
        <f t="shared" si="43"/>
        <v/>
      </c>
      <c r="L327">
        <f t="shared" si="47"/>
        <v>0</v>
      </c>
      <c r="M327">
        <f t="shared" si="44"/>
        <v>19</v>
      </c>
      <c r="N327" t="str">
        <f t="shared" si="45"/>
        <v/>
      </c>
    </row>
    <row r="328" spans="1:14" x14ac:dyDescent="0.3">
      <c r="A328" t="s">
        <v>42</v>
      </c>
      <c r="B328">
        <v>2007</v>
      </c>
      <c r="C328">
        <v>2</v>
      </c>
      <c r="D328">
        <v>11</v>
      </c>
      <c r="E328">
        <v>2</v>
      </c>
      <c r="F328" t="s">
        <v>30</v>
      </c>
      <c r="G328" t="s">
        <v>32</v>
      </c>
      <c r="I328">
        <f t="shared" si="46"/>
        <v>0</v>
      </c>
      <c r="J328">
        <f t="shared" si="42"/>
        <v>8</v>
      </c>
      <c r="K328" t="str">
        <f t="shared" si="43"/>
        <v/>
      </c>
      <c r="L328">
        <f t="shared" si="47"/>
        <v>0</v>
      </c>
      <c r="M328">
        <f t="shared" si="44"/>
        <v>19</v>
      </c>
      <c r="N328" t="str">
        <f t="shared" si="45"/>
        <v/>
      </c>
    </row>
    <row r="329" spans="1:14" x14ac:dyDescent="0.3">
      <c r="A329" t="s">
        <v>69</v>
      </c>
      <c r="B329">
        <v>2007</v>
      </c>
      <c r="C329">
        <v>3</v>
      </c>
      <c r="D329">
        <v>11</v>
      </c>
      <c r="E329">
        <v>2</v>
      </c>
      <c r="F329" t="s">
        <v>30</v>
      </c>
      <c r="G329" t="s">
        <v>33</v>
      </c>
      <c r="I329">
        <f t="shared" si="46"/>
        <v>0</v>
      </c>
      <c r="J329">
        <f t="shared" si="42"/>
        <v>8</v>
      </c>
      <c r="K329" t="str">
        <f t="shared" si="43"/>
        <v/>
      </c>
      <c r="L329">
        <f t="shared" si="47"/>
        <v>0</v>
      </c>
      <c r="M329">
        <f t="shared" si="44"/>
        <v>19</v>
      </c>
      <c r="N329" t="str">
        <f t="shared" si="45"/>
        <v/>
      </c>
    </row>
    <row r="330" spans="1:14" x14ac:dyDescent="0.3">
      <c r="A330" t="s">
        <v>11</v>
      </c>
      <c r="B330">
        <v>2007</v>
      </c>
      <c r="C330">
        <v>4</v>
      </c>
      <c r="D330">
        <v>11</v>
      </c>
      <c r="E330">
        <v>2</v>
      </c>
      <c r="F330" t="s">
        <v>30</v>
      </c>
      <c r="G330" t="s">
        <v>34</v>
      </c>
      <c r="I330">
        <f t="shared" si="46"/>
        <v>0</v>
      </c>
      <c r="J330">
        <f t="shared" si="42"/>
        <v>8</v>
      </c>
      <c r="K330" t="str">
        <f t="shared" si="43"/>
        <v/>
      </c>
      <c r="L330">
        <f t="shared" si="47"/>
        <v>0</v>
      </c>
      <c r="M330">
        <f t="shared" si="44"/>
        <v>19</v>
      </c>
      <c r="N330" t="str">
        <f t="shared" si="45"/>
        <v/>
      </c>
    </row>
    <row r="331" spans="1:14" x14ac:dyDescent="0.3">
      <c r="A331" t="s">
        <v>14</v>
      </c>
      <c r="B331">
        <v>2007</v>
      </c>
      <c r="C331">
        <v>5</v>
      </c>
      <c r="D331">
        <v>10</v>
      </c>
      <c r="E331">
        <v>2</v>
      </c>
      <c r="F331" t="s">
        <v>31</v>
      </c>
      <c r="G331" t="s">
        <v>32</v>
      </c>
      <c r="I331">
        <f t="shared" si="46"/>
        <v>0</v>
      </c>
      <c r="J331">
        <f t="shared" si="42"/>
        <v>8</v>
      </c>
      <c r="K331" t="str">
        <f t="shared" si="43"/>
        <v/>
      </c>
      <c r="L331">
        <f t="shared" si="47"/>
        <v>0</v>
      </c>
      <c r="M331">
        <f t="shared" si="44"/>
        <v>19</v>
      </c>
      <c r="N331" t="str">
        <f t="shared" si="45"/>
        <v/>
      </c>
    </row>
    <row r="332" spans="1:14" x14ac:dyDescent="0.3">
      <c r="A332" t="s">
        <v>65</v>
      </c>
      <c r="B332">
        <v>2007</v>
      </c>
      <c r="C332">
        <v>6</v>
      </c>
      <c r="D332">
        <v>11</v>
      </c>
      <c r="E332">
        <v>2</v>
      </c>
      <c r="F332" t="s">
        <v>31</v>
      </c>
      <c r="G332" t="s">
        <v>34</v>
      </c>
      <c r="I332">
        <f t="shared" si="46"/>
        <v>0</v>
      </c>
      <c r="J332">
        <f t="shared" si="42"/>
        <v>8</v>
      </c>
      <c r="K332" t="str">
        <f t="shared" si="43"/>
        <v/>
      </c>
      <c r="L332">
        <f t="shared" si="47"/>
        <v>0</v>
      </c>
      <c r="M332">
        <f t="shared" si="44"/>
        <v>19</v>
      </c>
      <c r="N332" t="str">
        <f t="shared" si="45"/>
        <v/>
      </c>
    </row>
    <row r="333" spans="1:14" x14ac:dyDescent="0.3">
      <c r="A333" t="s">
        <v>126</v>
      </c>
      <c r="B333">
        <v>2007</v>
      </c>
      <c r="C333">
        <v>7</v>
      </c>
      <c r="D333">
        <v>10</v>
      </c>
      <c r="E333">
        <v>2</v>
      </c>
      <c r="F333" t="s">
        <v>30</v>
      </c>
      <c r="G333" t="s">
        <v>112</v>
      </c>
      <c r="I333">
        <f t="shared" si="46"/>
        <v>0</v>
      </c>
      <c r="J333">
        <f t="shared" si="42"/>
        <v>8</v>
      </c>
      <c r="K333" t="str">
        <f t="shared" si="43"/>
        <v/>
      </c>
      <c r="L333">
        <f t="shared" si="47"/>
        <v>0</v>
      </c>
      <c r="M333">
        <f t="shared" si="44"/>
        <v>19</v>
      </c>
      <c r="N333" t="str">
        <f t="shared" si="45"/>
        <v/>
      </c>
    </row>
    <row r="334" spans="1:14" x14ac:dyDescent="0.3">
      <c r="A334" t="s">
        <v>121</v>
      </c>
      <c r="B334">
        <v>2007</v>
      </c>
      <c r="C334">
        <v>8</v>
      </c>
      <c r="D334">
        <v>11</v>
      </c>
      <c r="E334">
        <v>1</v>
      </c>
      <c r="F334" t="s">
        <v>31</v>
      </c>
      <c r="G334" t="s">
        <v>34</v>
      </c>
      <c r="I334">
        <f t="shared" si="46"/>
        <v>0</v>
      </c>
      <c r="J334">
        <f t="shared" si="42"/>
        <v>8</v>
      </c>
      <c r="K334" t="str">
        <f t="shared" si="43"/>
        <v/>
      </c>
      <c r="L334">
        <f t="shared" si="47"/>
        <v>0</v>
      </c>
      <c r="M334">
        <f t="shared" si="44"/>
        <v>19</v>
      </c>
      <c r="N334" t="str">
        <f t="shared" si="45"/>
        <v/>
      </c>
    </row>
    <row r="335" spans="1:14" x14ac:dyDescent="0.3">
      <c r="A335" t="s">
        <v>61</v>
      </c>
      <c r="B335">
        <v>2007</v>
      </c>
      <c r="C335">
        <v>9</v>
      </c>
      <c r="D335">
        <v>10</v>
      </c>
      <c r="E335">
        <v>2</v>
      </c>
      <c r="F335" t="s">
        <v>30</v>
      </c>
      <c r="G335" t="s">
        <v>104</v>
      </c>
      <c r="I335">
        <f t="shared" si="46"/>
        <v>0</v>
      </c>
      <c r="J335">
        <f t="shared" si="42"/>
        <v>8</v>
      </c>
      <c r="K335" t="str">
        <f t="shared" si="43"/>
        <v/>
      </c>
      <c r="L335">
        <f t="shared" si="47"/>
        <v>0</v>
      </c>
      <c r="M335">
        <f t="shared" si="44"/>
        <v>19</v>
      </c>
      <c r="N335" t="str">
        <f t="shared" si="45"/>
        <v/>
      </c>
    </row>
    <row r="336" spans="1:14" x14ac:dyDescent="0.3">
      <c r="A336" t="s">
        <v>111</v>
      </c>
      <c r="B336">
        <v>2007</v>
      </c>
      <c r="C336">
        <v>10</v>
      </c>
      <c r="D336">
        <v>12</v>
      </c>
      <c r="E336">
        <v>0</v>
      </c>
      <c r="F336" t="s">
        <v>30</v>
      </c>
      <c r="G336" t="s">
        <v>105</v>
      </c>
      <c r="I336">
        <f t="shared" si="46"/>
        <v>0</v>
      </c>
      <c r="J336">
        <f t="shared" si="42"/>
        <v>8</v>
      </c>
      <c r="K336" t="str">
        <f t="shared" si="43"/>
        <v/>
      </c>
      <c r="L336">
        <f t="shared" si="47"/>
        <v>0</v>
      </c>
      <c r="M336">
        <f t="shared" si="44"/>
        <v>19</v>
      </c>
      <c r="N336" t="str">
        <f t="shared" si="45"/>
        <v/>
      </c>
    </row>
    <row r="337" spans="1:14" x14ac:dyDescent="0.3">
      <c r="A337" t="s">
        <v>85</v>
      </c>
      <c r="B337">
        <v>2007</v>
      </c>
      <c r="C337">
        <v>11</v>
      </c>
      <c r="D337">
        <v>10</v>
      </c>
      <c r="E337">
        <v>2</v>
      </c>
      <c r="F337" t="s">
        <v>31</v>
      </c>
      <c r="G337" t="s">
        <v>112</v>
      </c>
      <c r="H337" t="s">
        <v>127</v>
      </c>
      <c r="I337">
        <f t="shared" si="46"/>
        <v>0</v>
      </c>
      <c r="J337">
        <f t="shared" si="42"/>
        <v>8</v>
      </c>
      <c r="K337" t="str">
        <f t="shared" si="43"/>
        <v/>
      </c>
      <c r="L337">
        <f t="shared" si="47"/>
        <v>0</v>
      </c>
      <c r="M337">
        <f t="shared" si="44"/>
        <v>19</v>
      </c>
      <c r="N337" t="str">
        <f t="shared" si="45"/>
        <v/>
      </c>
    </row>
    <row r="338" spans="1:14" x14ac:dyDescent="0.3">
      <c r="A338" t="s">
        <v>12</v>
      </c>
      <c r="B338">
        <v>2007</v>
      </c>
      <c r="C338">
        <v>12</v>
      </c>
      <c r="D338">
        <v>9</v>
      </c>
      <c r="E338">
        <v>3</v>
      </c>
      <c r="F338" t="s">
        <v>31</v>
      </c>
      <c r="G338" t="s">
        <v>32</v>
      </c>
      <c r="I338">
        <f t="shared" si="46"/>
        <v>0</v>
      </c>
      <c r="J338">
        <f t="shared" si="42"/>
        <v>8</v>
      </c>
      <c r="K338" t="str">
        <f t="shared" si="43"/>
        <v/>
      </c>
      <c r="L338">
        <f t="shared" si="47"/>
        <v>0</v>
      </c>
      <c r="M338">
        <f t="shared" si="44"/>
        <v>19</v>
      </c>
      <c r="N338" t="str">
        <f t="shared" si="45"/>
        <v/>
      </c>
    </row>
    <row r="339" spans="1:14" x14ac:dyDescent="0.3">
      <c r="A339" t="s">
        <v>122</v>
      </c>
      <c r="B339">
        <v>2007</v>
      </c>
      <c r="C339">
        <v>13</v>
      </c>
      <c r="D339">
        <v>9</v>
      </c>
      <c r="E339">
        <v>3</v>
      </c>
      <c r="F339" t="s">
        <v>31</v>
      </c>
      <c r="G339" t="s">
        <v>38</v>
      </c>
      <c r="I339">
        <f t="shared" si="46"/>
        <v>0</v>
      </c>
      <c r="J339">
        <f t="shared" si="42"/>
        <v>8</v>
      </c>
      <c r="K339" t="str">
        <f t="shared" si="43"/>
        <v/>
      </c>
      <c r="L339">
        <f t="shared" si="47"/>
        <v>0</v>
      </c>
      <c r="M339">
        <f t="shared" si="44"/>
        <v>19</v>
      </c>
      <c r="N339" t="str">
        <f t="shared" si="45"/>
        <v/>
      </c>
    </row>
    <row r="340" spans="1:14" x14ac:dyDescent="0.3">
      <c r="A340" t="s">
        <v>119</v>
      </c>
      <c r="B340">
        <v>2007</v>
      </c>
      <c r="C340">
        <v>14</v>
      </c>
      <c r="D340">
        <v>10</v>
      </c>
      <c r="E340">
        <v>3</v>
      </c>
      <c r="F340" t="s">
        <v>31</v>
      </c>
      <c r="G340" t="s">
        <v>33</v>
      </c>
      <c r="I340">
        <f t="shared" si="46"/>
        <v>0</v>
      </c>
      <c r="J340">
        <f t="shared" si="42"/>
        <v>8</v>
      </c>
      <c r="K340" t="str">
        <f t="shared" si="43"/>
        <v/>
      </c>
      <c r="L340">
        <f t="shared" si="47"/>
        <v>0</v>
      </c>
      <c r="M340">
        <f t="shared" si="44"/>
        <v>19</v>
      </c>
      <c r="N340" t="str">
        <f t="shared" si="45"/>
        <v/>
      </c>
    </row>
    <row r="341" spans="1:14" x14ac:dyDescent="0.3">
      <c r="A341" t="s">
        <v>7</v>
      </c>
      <c r="B341">
        <v>2007</v>
      </c>
      <c r="C341">
        <v>15</v>
      </c>
      <c r="D341">
        <v>9</v>
      </c>
      <c r="E341">
        <v>3</v>
      </c>
      <c r="F341" t="s">
        <v>31</v>
      </c>
      <c r="G341" t="s">
        <v>33</v>
      </c>
      <c r="I341">
        <f t="shared" si="46"/>
        <v>0</v>
      </c>
      <c r="J341">
        <f t="shared" ref="J341:J401" si="48">J340+I341</f>
        <v>8</v>
      </c>
      <c r="K341" t="str">
        <f t="shared" ref="K341:K401" si="49">IF(I341&gt;0,J341,"")</f>
        <v/>
      </c>
      <c r="L341">
        <f t="shared" si="47"/>
        <v>0</v>
      </c>
      <c r="M341">
        <f t="shared" ref="M341:M401" si="50">M340+L341</f>
        <v>19</v>
      </c>
      <c r="N341" t="str">
        <f t="shared" ref="N341:N401" si="51">IF(L341&gt;0,M341,"")</f>
        <v/>
      </c>
    </row>
    <row r="342" spans="1:14" x14ac:dyDescent="0.3">
      <c r="A342" t="s">
        <v>74</v>
      </c>
      <c r="B342">
        <v>2007</v>
      </c>
      <c r="C342">
        <v>16</v>
      </c>
      <c r="D342">
        <v>9</v>
      </c>
      <c r="E342">
        <v>4</v>
      </c>
      <c r="F342" t="s">
        <v>31</v>
      </c>
      <c r="G342" t="s">
        <v>32</v>
      </c>
      <c r="I342">
        <f t="shared" si="46"/>
        <v>0</v>
      </c>
      <c r="J342">
        <f t="shared" si="48"/>
        <v>8</v>
      </c>
      <c r="K342" t="str">
        <f t="shared" si="49"/>
        <v/>
      </c>
      <c r="L342">
        <f t="shared" si="47"/>
        <v>0</v>
      </c>
      <c r="M342">
        <f t="shared" si="50"/>
        <v>19</v>
      </c>
      <c r="N342" t="str">
        <f t="shared" si="51"/>
        <v/>
      </c>
    </row>
    <row r="343" spans="1:14" x14ac:dyDescent="0.3">
      <c r="A343" t="s">
        <v>21</v>
      </c>
      <c r="B343">
        <v>2007</v>
      </c>
      <c r="C343">
        <v>17</v>
      </c>
      <c r="D343">
        <v>10</v>
      </c>
      <c r="E343">
        <v>2</v>
      </c>
      <c r="F343" t="s">
        <v>30</v>
      </c>
      <c r="G343" t="s">
        <v>37</v>
      </c>
      <c r="I343">
        <f t="shared" si="46"/>
        <v>0</v>
      </c>
      <c r="J343">
        <f t="shared" si="48"/>
        <v>8</v>
      </c>
      <c r="K343" t="str">
        <f t="shared" si="49"/>
        <v/>
      </c>
      <c r="L343">
        <f t="shared" si="47"/>
        <v>0</v>
      </c>
      <c r="M343">
        <f t="shared" si="50"/>
        <v>19</v>
      </c>
      <c r="N343" t="str">
        <f t="shared" si="51"/>
        <v/>
      </c>
    </row>
    <row r="344" spans="1:14" x14ac:dyDescent="0.3">
      <c r="A344" t="s">
        <v>44</v>
      </c>
      <c r="B344">
        <v>2007</v>
      </c>
      <c r="C344">
        <v>18</v>
      </c>
      <c r="D344">
        <v>9</v>
      </c>
      <c r="E344">
        <v>3</v>
      </c>
      <c r="F344" t="s">
        <v>31</v>
      </c>
      <c r="G344" t="s">
        <v>38</v>
      </c>
      <c r="I344">
        <f t="shared" si="46"/>
        <v>0</v>
      </c>
      <c r="J344">
        <f t="shared" si="48"/>
        <v>8</v>
      </c>
      <c r="K344" t="str">
        <f t="shared" si="49"/>
        <v/>
      </c>
      <c r="L344">
        <f t="shared" si="47"/>
        <v>0</v>
      </c>
      <c r="M344">
        <f t="shared" si="50"/>
        <v>19</v>
      </c>
      <c r="N344" t="str">
        <f t="shared" si="51"/>
        <v/>
      </c>
    </row>
    <row r="345" spans="1:14" x14ac:dyDescent="0.3">
      <c r="A345" t="s">
        <v>60</v>
      </c>
      <c r="B345">
        <v>2007</v>
      </c>
      <c r="C345">
        <v>19</v>
      </c>
      <c r="D345">
        <v>9</v>
      </c>
      <c r="E345">
        <v>3</v>
      </c>
      <c r="F345" t="s">
        <v>31</v>
      </c>
      <c r="G345" t="s">
        <v>34</v>
      </c>
      <c r="I345">
        <f t="shared" si="46"/>
        <v>0</v>
      </c>
      <c r="J345">
        <f t="shared" si="48"/>
        <v>8</v>
      </c>
      <c r="K345" t="str">
        <f t="shared" si="49"/>
        <v/>
      </c>
      <c r="L345">
        <f t="shared" si="47"/>
        <v>0</v>
      </c>
      <c r="M345">
        <f t="shared" si="50"/>
        <v>19</v>
      </c>
      <c r="N345" t="str">
        <f t="shared" si="51"/>
        <v/>
      </c>
    </row>
    <row r="346" spans="1:14" x14ac:dyDescent="0.3">
      <c r="A346" t="s">
        <v>55</v>
      </c>
      <c r="B346">
        <v>2007</v>
      </c>
      <c r="C346">
        <v>20</v>
      </c>
      <c r="D346">
        <v>9</v>
      </c>
      <c r="E346">
        <v>3</v>
      </c>
      <c r="F346" t="s">
        <v>31</v>
      </c>
      <c r="G346" t="s">
        <v>33</v>
      </c>
      <c r="I346">
        <f t="shared" si="46"/>
        <v>0</v>
      </c>
      <c r="J346">
        <f t="shared" si="48"/>
        <v>8</v>
      </c>
      <c r="K346" t="str">
        <f t="shared" si="49"/>
        <v/>
      </c>
      <c r="L346">
        <f t="shared" si="47"/>
        <v>0</v>
      </c>
      <c r="M346">
        <f t="shared" si="50"/>
        <v>19</v>
      </c>
      <c r="N346" t="str">
        <f t="shared" si="51"/>
        <v/>
      </c>
    </row>
    <row r="347" spans="1:14" x14ac:dyDescent="0.3">
      <c r="A347" t="s">
        <v>123</v>
      </c>
      <c r="B347">
        <v>2007</v>
      </c>
      <c r="C347">
        <v>21</v>
      </c>
      <c r="D347">
        <v>9</v>
      </c>
      <c r="E347">
        <v>3</v>
      </c>
      <c r="F347" t="s">
        <v>31</v>
      </c>
      <c r="G347" t="s">
        <v>104</v>
      </c>
      <c r="I347">
        <f t="shared" si="46"/>
        <v>0</v>
      </c>
      <c r="J347">
        <f t="shared" si="48"/>
        <v>8</v>
      </c>
      <c r="K347" t="str">
        <f t="shared" si="49"/>
        <v/>
      </c>
      <c r="L347">
        <f t="shared" si="47"/>
        <v>0</v>
      </c>
      <c r="M347">
        <f t="shared" si="50"/>
        <v>19</v>
      </c>
      <c r="N347" t="str">
        <f t="shared" si="51"/>
        <v/>
      </c>
    </row>
    <row r="348" spans="1:14" x14ac:dyDescent="0.3">
      <c r="A348" t="s">
        <v>13</v>
      </c>
      <c r="B348">
        <v>2007</v>
      </c>
      <c r="C348">
        <v>22</v>
      </c>
      <c r="D348">
        <v>9</v>
      </c>
      <c r="E348">
        <v>3</v>
      </c>
      <c r="F348" t="s">
        <v>31</v>
      </c>
      <c r="G348" t="s">
        <v>104</v>
      </c>
      <c r="I348">
        <f t="shared" si="46"/>
        <v>0</v>
      </c>
      <c r="J348">
        <f t="shared" si="48"/>
        <v>8</v>
      </c>
      <c r="K348" t="str">
        <f t="shared" si="49"/>
        <v/>
      </c>
      <c r="L348">
        <f t="shared" si="47"/>
        <v>0</v>
      </c>
      <c r="M348">
        <f t="shared" si="50"/>
        <v>19</v>
      </c>
      <c r="N348" t="str">
        <f t="shared" si="51"/>
        <v/>
      </c>
    </row>
    <row r="349" spans="1:14" x14ac:dyDescent="0.3">
      <c r="A349" t="s">
        <v>47</v>
      </c>
      <c r="B349">
        <v>2007</v>
      </c>
      <c r="C349">
        <v>23</v>
      </c>
      <c r="D349">
        <v>8</v>
      </c>
      <c r="E349">
        <v>4</v>
      </c>
      <c r="F349" t="s">
        <v>31</v>
      </c>
      <c r="G349" t="s">
        <v>32</v>
      </c>
      <c r="I349">
        <f t="shared" si="46"/>
        <v>0</v>
      </c>
      <c r="J349">
        <f t="shared" si="48"/>
        <v>8</v>
      </c>
      <c r="K349" t="str">
        <f t="shared" si="49"/>
        <v/>
      </c>
      <c r="L349">
        <f t="shared" si="47"/>
        <v>0</v>
      </c>
      <c r="M349">
        <f t="shared" si="50"/>
        <v>19</v>
      </c>
      <c r="N349" t="str">
        <f t="shared" si="51"/>
        <v/>
      </c>
    </row>
    <row r="350" spans="1:14" x14ac:dyDescent="0.3">
      <c r="A350" t="s">
        <v>52</v>
      </c>
      <c r="B350">
        <v>2007</v>
      </c>
      <c r="C350">
        <v>24</v>
      </c>
      <c r="D350">
        <v>10</v>
      </c>
      <c r="E350">
        <v>2</v>
      </c>
      <c r="F350" t="s">
        <v>31</v>
      </c>
      <c r="G350" t="s">
        <v>105</v>
      </c>
      <c r="I350">
        <f t="shared" si="46"/>
        <v>0</v>
      </c>
      <c r="J350">
        <f t="shared" si="48"/>
        <v>8</v>
      </c>
      <c r="K350" t="str">
        <f t="shared" si="49"/>
        <v/>
      </c>
      <c r="L350">
        <f t="shared" si="47"/>
        <v>0</v>
      </c>
      <c r="M350">
        <f t="shared" si="50"/>
        <v>19</v>
      </c>
      <c r="N350" t="str">
        <f t="shared" si="51"/>
        <v/>
      </c>
    </row>
    <row r="351" spans="1:14" x14ac:dyDescent="0.3">
      <c r="A351" t="s">
        <v>124</v>
      </c>
      <c r="B351">
        <v>2007</v>
      </c>
      <c r="C351">
        <v>25</v>
      </c>
      <c r="D351">
        <v>9</v>
      </c>
      <c r="E351">
        <v>3</v>
      </c>
      <c r="F351" t="s">
        <v>31</v>
      </c>
      <c r="G351" t="s">
        <v>104</v>
      </c>
      <c r="H351" t="s">
        <v>125</v>
      </c>
      <c r="I351">
        <f t="shared" si="46"/>
        <v>0</v>
      </c>
      <c r="J351">
        <f t="shared" si="48"/>
        <v>8</v>
      </c>
      <c r="K351" t="str">
        <f t="shared" si="49"/>
        <v/>
      </c>
      <c r="L351">
        <f t="shared" si="47"/>
        <v>0</v>
      </c>
      <c r="M351">
        <f t="shared" si="50"/>
        <v>19</v>
      </c>
      <c r="N351" t="str">
        <f t="shared" si="51"/>
        <v/>
      </c>
    </row>
    <row r="352" spans="1:14" x14ac:dyDescent="0.3">
      <c r="A352" t="s">
        <v>8</v>
      </c>
      <c r="B352">
        <v>2006</v>
      </c>
      <c r="C352">
        <v>1</v>
      </c>
      <c r="F352" t="s">
        <v>30</v>
      </c>
      <c r="G352" t="s">
        <v>38</v>
      </c>
      <c r="I352">
        <f t="shared" si="46"/>
        <v>0</v>
      </c>
      <c r="J352">
        <f t="shared" si="48"/>
        <v>8</v>
      </c>
      <c r="K352" t="str">
        <f t="shared" si="49"/>
        <v/>
      </c>
      <c r="L352">
        <f t="shared" si="47"/>
        <v>0</v>
      </c>
      <c r="M352">
        <f t="shared" si="50"/>
        <v>19</v>
      </c>
      <c r="N352" t="str">
        <f t="shared" si="51"/>
        <v/>
      </c>
    </row>
    <row r="353" spans="1:14" x14ac:dyDescent="0.3">
      <c r="A353" t="s">
        <v>12</v>
      </c>
      <c r="B353">
        <v>2006</v>
      </c>
      <c r="C353">
        <v>2</v>
      </c>
      <c r="F353" t="s">
        <v>30</v>
      </c>
      <c r="G353" t="s">
        <v>32</v>
      </c>
      <c r="I353">
        <f t="shared" si="46"/>
        <v>0</v>
      </c>
      <c r="J353">
        <f t="shared" si="48"/>
        <v>8</v>
      </c>
      <c r="K353" t="str">
        <f t="shared" si="49"/>
        <v/>
      </c>
      <c r="L353">
        <f t="shared" si="47"/>
        <v>0</v>
      </c>
      <c r="M353">
        <f t="shared" si="50"/>
        <v>19</v>
      </c>
      <c r="N353" t="str">
        <f t="shared" si="51"/>
        <v/>
      </c>
    </row>
    <row r="354" spans="1:14" x14ac:dyDescent="0.3">
      <c r="A354" t="s">
        <v>48</v>
      </c>
      <c r="B354">
        <v>2006</v>
      </c>
      <c r="C354">
        <v>3</v>
      </c>
      <c r="F354" t="s">
        <v>31</v>
      </c>
      <c r="G354" t="s">
        <v>38</v>
      </c>
      <c r="I354">
        <f t="shared" si="46"/>
        <v>0</v>
      </c>
      <c r="J354">
        <f t="shared" si="48"/>
        <v>8</v>
      </c>
      <c r="K354" t="str">
        <f t="shared" si="49"/>
        <v/>
      </c>
      <c r="L354">
        <f t="shared" si="47"/>
        <v>0</v>
      </c>
      <c r="M354">
        <f t="shared" si="50"/>
        <v>19</v>
      </c>
      <c r="N354" t="str">
        <f t="shared" si="51"/>
        <v/>
      </c>
    </row>
    <row r="355" spans="1:14" x14ac:dyDescent="0.3">
      <c r="A355" t="s">
        <v>42</v>
      </c>
      <c r="B355">
        <v>2006</v>
      </c>
      <c r="C355">
        <v>4</v>
      </c>
      <c r="F355" t="s">
        <v>31</v>
      </c>
      <c r="G355" t="s">
        <v>32</v>
      </c>
      <c r="I355">
        <f t="shared" si="46"/>
        <v>0</v>
      </c>
      <c r="J355">
        <f t="shared" si="48"/>
        <v>8</v>
      </c>
      <c r="K355" t="str">
        <f t="shared" si="49"/>
        <v/>
      </c>
      <c r="L355">
        <f t="shared" si="47"/>
        <v>0</v>
      </c>
      <c r="M355">
        <f t="shared" si="50"/>
        <v>19</v>
      </c>
      <c r="N355" t="str">
        <f t="shared" si="51"/>
        <v/>
      </c>
    </row>
    <row r="356" spans="1:14" x14ac:dyDescent="0.3">
      <c r="A356" t="s">
        <v>126</v>
      </c>
      <c r="B356">
        <v>2006</v>
      </c>
      <c r="C356">
        <v>5</v>
      </c>
      <c r="F356" t="s">
        <v>30</v>
      </c>
      <c r="G356" t="s">
        <v>112</v>
      </c>
      <c r="I356">
        <f t="shared" si="46"/>
        <v>0</v>
      </c>
      <c r="J356">
        <f t="shared" si="48"/>
        <v>8</v>
      </c>
      <c r="K356" t="str">
        <f t="shared" si="49"/>
        <v/>
      </c>
      <c r="L356">
        <f t="shared" si="47"/>
        <v>0</v>
      </c>
      <c r="M356">
        <f t="shared" si="50"/>
        <v>19</v>
      </c>
      <c r="N356" t="str">
        <f t="shared" si="51"/>
        <v/>
      </c>
    </row>
    <row r="357" spans="1:14" x14ac:dyDescent="0.3">
      <c r="A357" t="s">
        <v>72</v>
      </c>
      <c r="B357">
        <v>2006</v>
      </c>
      <c r="C357">
        <v>6</v>
      </c>
      <c r="F357" t="s">
        <v>30</v>
      </c>
      <c r="G357" t="s">
        <v>104</v>
      </c>
      <c r="I357">
        <f t="shared" si="46"/>
        <v>0</v>
      </c>
      <c r="J357">
        <f t="shared" si="48"/>
        <v>8</v>
      </c>
      <c r="K357" t="str">
        <f t="shared" si="49"/>
        <v/>
      </c>
      <c r="L357">
        <f t="shared" si="47"/>
        <v>0</v>
      </c>
      <c r="M357">
        <f t="shared" si="50"/>
        <v>19</v>
      </c>
      <c r="N357" t="str">
        <f t="shared" si="51"/>
        <v/>
      </c>
    </row>
    <row r="358" spans="1:14" x14ac:dyDescent="0.3">
      <c r="A358" t="s">
        <v>44</v>
      </c>
      <c r="B358">
        <v>2006</v>
      </c>
      <c r="C358">
        <v>7</v>
      </c>
      <c r="F358" t="s">
        <v>31</v>
      </c>
      <c r="G358" t="s">
        <v>38</v>
      </c>
      <c r="I358">
        <f t="shared" si="46"/>
        <v>0</v>
      </c>
      <c r="J358">
        <f t="shared" si="48"/>
        <v>8</v>
      </c>
      <c r="K358" t="str">
        <f t="shared" si="49"/>
        <v/>
      </c>
      <c r="L358">
        <f t="shared" si="47"/>
        <v>0</v>
      </c>
      <c r="M358">
        <f t="shared" si="50"/>
        <v>19</v>
      </c>
      <c r="N358" t="str">
        <f t="shared" si="51"/>
        <v/>
      </c>
    </row>
    <row r="359" spans="1:14" x14ac:dyDescent="0.3">
      <c r="A359" t="s">
        <v>52</v>
      </c>
      <c r="B359">
        <v>2006</v>
      </c>
      <c r="C359">
        <v>8</v>
      </c>
      <c r="F359" t="s">
        <v>30</v>
      </c>
      <c r="G359" t="s">
        <v>105</v>
      </c>
      <c r="I359">
        <f t="shared" si="46"/>
        <v>0</v>
      </c>
      <c r="J359">
        <f t="shared" si="48"/>
        <v>8</v>
      </c>
      <c r="K359" t="str">
        <f t="shared" si="49"/>
        <v/>
      </c>
      <c r="L359">
        <f t="shared" si="47"/>
        <v>0</v>
      </c>
      <c r="M359">
        <f t="shared" si="50"/>
        <v>19</v>
      </c>
      <c r="N359" t="str">
        <f t="shared" si="51"/>
        <v/>
      </c>
    </row>
    <row r="360" spans="1:14" x14ac:dyDescent="0.3">
      <c r="A360" t="s">
        <v>47</v>
      </c>
      <c r="B360">
        <v>2006</v>
      </c>
      <c r="C360">
        <v>9</v>
      </c>
      <c r="F360" t="s">
        <v>31</v>
      </c>
      <c r="G360" t="s">
        <v>32</v>
      </c>
      <c r="I360">
        <f t="shared" si="46"/>
        <v>0</v>
      </c>
      <c r="J360">
        <f t="shared" si="48"/>
        <v>8</v>
      </c>
      <c r="K360" t="str">
        <f t="shared" si="49"/>
        <v/>
      </c>
      <c r="L360">
        <f t="shared" si="47"/>
        <v>0</v>
      </c>
      <c r="M360">
        <f t="shared" si="50"/>
        <v>19</v>
      </c>
      <c r="N360" t="str">
        <f t="shared" si="51"/>
        <v/>
      </c>
    </row>
    <row r="361" spans="1:14" x14ac:dyDescent="0.3">
      <c r="A361" t="s">
        <v>11</v>
      </c>
      <c r="B361">
        <v>2006</v>
      </c>
      <c r="C361">
        <v>10</v>
      </c>
      <c r="F361" t="s">
        <v>30</v>
      </c>
      <c r="G361" t="s">
        <v>34</v>
      </c>
      <c r="I361">
        <f t="shared" si="46"/>
        <v>0</v>
      </c>
      <c r="J361">
        <f t="shared" si="48"/>
        <v>8</v>
      </c>
      <c r="K361" t="str">
        <f t="shared" si="49"/>
        <v/>
      </c>
      <c r="L361">
        <f t="shared" si="47"/>
        <v>0</v>
      </c>
      <c r="M361">
        <f t="shared" si="50"/>
        <v>19</v>
      </c>
      <c r="N361" t="str">
        <f t="shared" si="51"/>
        <v/>
      </c>
    </row>
    <row r="362" spans="1:14" x14ac:dyDescent="0.3">
      <c r="A362" t="s">
        <v>9</v>
      </c>
      <c r="B362">
        <v>2006</v>
      </c>
      <c r="C362">
        <v>11</v>
      </c>
      <c r="F362" t="s">
        <v>31</v>
      </c>
      <c r="G362" t="s">
        <v>40</v>
      </c>
      <c r="I362">
        <f t="shared" si="46"/>
        <v>0</v>
      </c>
      <c r="J362">
        <f t="shared" si="48"/>
        <v>8</v>
      </c>
      <c r="K362" t="str">
        <f t="shared" si="49"/>
        <v/>
      </c>
      <c r="L362">
        <f t="shared" si="47"/>
        <v>0</v>
      </c>
      <c r="M362">
        <f t="shared" si="50"/>
        <v>19</v>
      </c>
      <c r="N362" t="str">
        <f t="shared" si="51"/>
        <v/>
      </c>
    </row>
    <row r="363" spans="1:14" x14ac:dyDescent="0.3">
      <c r="A363" t="s">
        <v>107</v>
      </c>
      <c r="B363">
        <v>2006</v>
      </c>
      <c r="C363">
        <v>12</v>
      </c>
      <c r="F363" t="s">
        <v>31</v>
      </c>
      <c r="G363" t="s">
        <v>32</v>
      </c>
      <c r="I363">
        <f t="shared" si="46"/>
        <v>0</v>
      </c>
      <c r="J363">
        <f t="shared" si="48"/>
        <v>8</v>
      </c>
      <c r="K363" t="str">
        <f t="shared" si="49"/>
        <v/>
      </c>
      <c r="L363">
        <f t="shared" si="47"/>
        <v>0</v>
      </c>
      <c r="M363">
        <f t="shared" si="50"/>
        <v>19</v>
      </c>
      <c r="N363" t="str">
        <f t="shared" si="51"/>
        <v/>
      </c>
    </row>
    <row r="364" spans="1:14" x14ac:dyDescent="0.3">
      <c r="A364" t="s">
        <v>61</v>
      </c>
      <c r="B364">
        <v>2006</v>
      </c>
      <c r="C364">
        <v>13</v>
      </c>
      <c r="F364" t="s">
        <v>31</v>
      </c>
      <c r="G364" t="s">
        <v>104</v>
      </c>
      <c r="I364">
        <f t="shared" si="46"/>
        <v>0</v>
      </c>
      <c r="J364">
        <f t="shared" si="48"/>
        <v>8</v>
      </c>
      <c r="K364" t="str">
        <f t="shared" si="49"/>
        <v/>
      </c>
      <c r="L364">
        <f t="shared" si="47"/>
        <v>0</v>
      </c>
      <c r="M364">
        <f t="shared" si="50"/>
        <v>19</v>
      </c>
      <c r="N364" t="str">
        <f t="shared" si="51"/>
        <v/>
      </c>
    </row>
    <row r="365" spans="1:14" x14ac:dyDescent="0.3">
      <c r="A365" t="s">
        <v>128</v>
      </c>
      <c r="B365">
        <v>2006</v>
      </c>
      <c r="C365">
        <v>14</v>
      </c>
      <c r="F365" t="s">
        <v>30</v>
      </c>
      <c r="G365" t="s">
        <v>33</v>
      </c>
      <c r="I365">
        <f t="shared" si="46"/>
        <v>0</v>
      </c>
      <c r="J365">
        <f t="shared" si="48"/>
        <v>8</v>
      </c>
      <c r="K365" t="str">
        <f t="shared" si="49"/>
        <v/>
      </c>
      <c r="L365">
        <f t="shared" si="47"/>
        <v>0</v>
      </c>
      <c r="M365">
        <f t="shared" si="50"/>
        <v>19</v>
      </c>
      <c r="N365" t="str">
        <f t="shared" si="51"/>
        <v/>
      </c>
    </row>
    <row r="366" spans="1:14" x14ac:dyDescent="0.3">
      <c r="A366" t="s">
        <v>69</v>
      </c>
      <c r="B366">
        <v>2006</v>
      </c>
      <c r="C366">
        <v>15</v>
      </c>
      <c r="F366" t="s">
        <v>31</v>
      </c>
      <c r="G366" t="s">
        <v>33</v>
      </c>
      <c r="I366">
        <f t="shared" si="46"/>
        <v>0</v>
      </c>
      <c r="J366">
        <f t="shared" si="48"/>
        <v>8</v>
      </c>
      <c r="K366" t="str">
        <f t="shared" si="49"/>
        <v/>
      </c>
      <c r="L366">
        <f t="shared" si="47"/>
        <v>0</v>
      </c>
      <c r="M366">
        <f t="shared" si="50"/>
        <v>19</v>
      </c>
      <c r="N366" t="str">
        <f t="shared" si="51"/>
        <v/>
      </c>
    </row>
    <row r="367" spans="1:14" x14ac:dyDescent="0.3">
      <c r="A367" t="s">
        <v>129</v>
      </c>
      <c r="B367">
        <v>2006</v>
      </c>
      <c r="C367">
        <v>16</v>
      </c>
      <c r="F367" t="s">
        <v>31</v>
      </c>
      <c r="G367" t="s">
        <v>104</v>
      </c>
      <c r="I367">
        <f t="shared" si="46"/>
        <v>0</v>
      </c>
      <c r="J367">
        <f t="shared" si="48"/>
        <v>8</v>
      </c>
      <c r="K367" t="str">
        <f t="shared" si="49"/>
        <v/>
      </c>
      <c r="L367">
        <f t="shared" si="47"/>
        <v>0</v>
      </c>
      <c r="M367">
        <f t="shared" si="50"/>
        <v>19</v>
      </c>
      <c r="N367" t="str">
        <f t="shared" si="51"/>
        <v/>
      </c>
    </row>
    <row r="368" spans="1:14" x14ac:dyDescent="0.3">
      <c r="A368" t="s">
        <v>74</v>
      </c>
      <c r="B368">
        <v>2006</v>
      </c>
      <c r="C368">
        <v>17</v>
      </c>
      <c r="F368" t="s">
        <v>31</v>
      </c>
      <c r="G368" t="s">
        <v>32</v>
      </c>
      <c r="I368">
        <f t="shared" si="46"/>
        <v>0</v>
      </c>
      <c r="J368">
        <f t="shared" si="48"/>
        <v>8</v>
      </c>
      <c r="K368" t="str">
        <f t="shared" si="49"/>
        <v/>
      </c>
      <c r="L368">
        <f t="shared" si="47"/>
        <v>0</v>
      </c>
      <c r="M368">
        <f t="shared" si="50"/>
        <v>19</v>
      </c>
      <c r="N368" t="str">
        <f t="shared" si="51"/>
        <v/>
      </c>
    </row>
    <row r="369" spans="1:14" x14ac:dyDescent="0.3">
      <c r="A369" t="s">
        <v>130</v>
      </c>
      <c r="B369">
        <v>2006</v>
      </c>
      <c r="C369">
        <v>18</v>
      </c>
      <c r="F369" t="s">
        <v>31</v>
      </c>
      <c r="G369" t="s">
        <v>112</v>
      </c>
      <c r="H369" t="s">
        <v>131</v>
      </c>
      <c r="I369">
        <f t="shared" si="46"/>
        <v>0</v>
      </c>
      <c r="J369">
        <f t="shared" si="48"/>
        <v>8</v>
      </c>
      <c r="K369" t="str">
        <f t="shared" si="49"/>
        <v/>
      </c>
      <c r="L369">
        <f t="shared" si="47"/>
        <v>0</v>
      </c>
      <c r="M369">
        <f t="shared" si="50"/>
        <v>19</v>
      </c>
      <c r="N369" t="str">
        <f t="shared" si="51"/>
        <v/>
      </c>
    </row>
    <row r="370" spans="1:14" x14ac:dyDescent="0.3">
      <c r="A370" t="s">
        <v>60</v>
      </c>
      <c r="B370">
        <v>2006</v>
      </c>
      <c r="C370">
        <v>19</v>
      </c>
      <c r="F370" t="s">
        <v>31</v>
      </c>
      <c r="G370" t="s">
        <v>34</v>
      </c>
      <c r="I370">
        <f t="shared" si="46"/>
        <v>0</v>
      </c>
      <c r="J370">
        <f t="shared" si="48"/>
        <v>8</v>
      </c>
      <c r="K370" t="str">
        <f t="shared" si="49"/>
        <v/>
      </c>
      <c r="L370">
        <f t="shared" si="47"/>
        <v>0</v>
      </c>
      <c r="M370">
        <f t="shared" si="50"/>
        <v>19</v>
      </c>
      <c r="N370" t="str">
        <f t="shared" si="51"/>
        <v/>
      </c>
    </row>
    <row r="371" spans="1:14" x14ac:dyDescent="0.3">
      <c r="A371" t="s">
        <v>21</v>
      </c>
      <c r="B371">
        <v>2006</v>
      </c>
      <c r="C371">
        <v>20</v>
      </c>
      <c r="F371" t="s">
        <v>30</v>
      </c>
      <c r="G371" t="s">
        <v>37</v>
      </c>
      <c r="I371">
        <f t="shared" si="46"/>
        <v>0</v>
      </c>
      <c r="J371">
        <f t="shared" si="48"/>
        <v>8</v>
      </c>
      <c r="K371" t="str">
        <f t="shared" si="49"/>
        <v/>
      </c>
      <c r="L371">
        <f t="shared" si="47"/>
        <v>0</v>
      </c>
      <c r="M371">
        <f t="shared" si="50"/>
        <v>19</v>
      </c>
      <c r="N371" t="str">
        <f t="shared" si="51"/>
        <v/>
      </c>
    </row>
    <row r="372" spans="1:14" x14ac:dyDescent="0.3">
      <c r="A372" t="s">
        <v>10</v>
      </c>
      <c r="B372">
        <v>2006</v>
      </c>
      <c r="C372">
        <v>21</v>
      </c>
      <c r="F372" t="s">
        <v>31</v>
      </c>
      <c r="G372" t="s">
        <v>34</v>
      </c>
      <c r="I372">
        <f t="shared" si="46"/>
        <v>0</v>
      </c>
      <c r="J372">
        <f t="shared" si="48"/>
        <v>8</v>
      </c>
      <c r="K372" t="str">
        <f t="shared" si="49"/>
        <v/>
      </c>
      <c r="L372">
        <f t="shared" si="47"/>
        <v>0</v>
      </c>
      <c r="M372">
        <f t="shared" si="50"/>
        <v>19</v>
      </c>
      <c r="N372" t="str">
        <f t="shared" si="51"/>
        <v/>
      </c>
    </row>
    <row r="373" spans="1:14" x14ac:dyDescent="0.3">
      <c r="A373" t="s">
        <v>100</v>
      </c>
      <c r="B373">
        <v>2006</v>
      </c>
      <c r="C373">
        <v>22</v>
      </c>
      <c r="F373" t="s">
        <v>31</v>
      </c>
      <c r="G373" t="s">
        <v>112</v>
      </c>
      <c r="I373">
        <f t="shared" si="46"/>
        <v>0</v>
      </c>
      <c r="J373">
        <f t="shared" si="48"/>
        <v>8</v>
      </c>
      <c r="K373" t="str">
        <f t="shared" si="49"/>
        <v/>
      </c>
      <c r="L373">
        <f t="shared" si="47"/>
        <v>0</v>
      </c>
      <c r="M373">
        <f t="shared" si="50"/>
        <v>19</v>
      </c>
      <c r="N373" t="str">
        <f t="shared" si="51"/>
        <v/>
      </c>
    </row>
    <row r="374" spans="1:14" x14ac:dyDescent="0.3">
      <c r="A374" t="s">
        <v>101</v>
      </c>
      <c r="B374">
        <v>2006</v>
      </c>
      <c r="C374">
        <v>23</v>
      </c>
      <c r="F374" t="s">
        <v>31</v>
      </c>
      <c r="G374" t="s">
        <v>34</v>
      </c>
      <c r="I374">
        <f t="shared" si="46"/>
        <v>0</v>
      </c>
      <c r="J374">
        <f t="shared" si="48"/>
        <v>8</v>
      </c>
      <c r="K374" t="str">
        <f t="shared" si="49"/>
        <v/>
      </c>
      <c r="L374">
        <f t="shared" si="47"/>
        <v>0</v>
      </c>
      <c r="M374">
        <f t="shared" si="50"/>
        <v>19</v>
      </c>
      <c r="N374" t="str">
        <f t="shared" si="51"/>
        <v/>
      </c>
    </row>
    <row r="375" spans="1:14" x14ac:dyDescent="0.3">
      <c r="A375" t="s">
        <v>119</v>
      </c>
      <c r="B375">
        <v>2006</v>
      </c>
      <c r="C375">
        <v>24</v>
      </c>
      <c r="F375" t="s">
        <v>31</v>
      </c>
      <c r="G375" t="s">
        <v>33</v>
      </c>
      <c r="I375">
        <f t="shared" si="46"/>
        <v>0</v>
      </c>
      <c r="J375">
        <f t="shared" si="48"/>
        <v>8</v>
      </c>
      <c r="K375" t="str">
        <f t="shared" si="49"/>
        <v/>
      </c>
      <c r="L375">
        <f t="shared" si="47"/>
        <v>0</v>
      </c>
      <c r="M375">
        <f t="shared" si="50"/>
        <v>19</v>
      </c>
      <c r="N375" t="str">
        <f t="shared" si="51"/>
        <v/>
      </c>
    </row>
    <row r="376" spans="1:14" x14ac:dyDescent="0.3">
      <c r="A376" t="s">
        <v>84</v>
      </c>
      <c r="B376">
        <v>2006</v>
      </c>
      <c r="C376">
        <v>25</v>
      </c>
      <c r="F376" t="s">
        <v>31</v>
      </c>
      <c r="G376" t="s">
        <v>112</v>
      </c>
      <c r="I376">
        <f t="shared" si="46"/>
        <v>0</v>
      </c>
      <c r="J376">
        <f t="shared" si="48"/>
        <v>8</v>
      </c>
      <c r="K376" t="str">
        <f t="shared" si="49"/>
        <v/>
      </c>
      <c r="L376">
        <f t="shared" si="47"/>
        <v>0</v>
      </c>
      <c r="M376">
        <f t="shared" si="50"/>
        <v>19</v>
      </c>
      <c r="N376" t="str">
        <f t="shared" si="51"/>
        <v/>
      </c>
    </row>
    <row r="377" spans="1:14" x14ac:dyDescent="0.3">
      <c r="A377" t="s">
        <v>126</v>
      </c>
      <c r="B377">
        <v>2005</v>
      </c>
      <c r="C377">
        <v>1</v>
      </c>
      <c r="F377" t="s">
        <v>30</v>
      </c>
      <c r="G377" t="s">
        <v>112</v>
      </c>
      <c r="I377">
        <f t="shared" si="46"/>
        <v>0</v>
      </c>
      <c r="J377">
        <f t="shared" si="48"/>
        <v>8</v>
      </c>
      <c r="K377" t="str">
        <f t="shared" si="49"/>
        <v/>
      </c>
      <c r="L377">
        <f t="shared" si="47"/>
        <v>0</v>
      </c>
      <c r="M377">
        <f t="shared" si="50"/>
        <v>19</v>
      </c>
      <c r="N377" t="str">
        <f t="shared" si="51"/>
        <v/>
      </c>
    </row>
    <row r="378" spans="1:14" x14ac:dyDescent="0.3">
      <c r="A378" t="s">
        <v>60</v>
      </c>
      <c r="B378">
        <v>2005</v>
      </c>
      <c r="C378">
        <v>2</v>
      </c>
      <c r="F378" t="s">
        <v>30</v>
      </c>
      <c r="G378" t="s">
        <v>34</v>
      </c>
      <c r="I378">
        <f t="shared" si="46"/>
        <v>0</v>
      </c>
      <c r="J378">
        <f t="shared" si="48"/>
        <v>8</v>
      </c>
      <c r="K378" t="str">
        <f t="shared" si="49"/>
        <v/>
      </c>
      <c r="L378">
        <f t="shared" si="47"/>
        <v>0</v>
      </c>
      <c r="M378">
        <f t="shared" si="50"/>
        <v>19</v>
      </c>
      <c r="N378" t="str">
        <f t="shared" si="51"/>
        <v/>
      </c>
    </row>
    <row r="379" spans="1:14" x14ac:dyDescent="0.3">
      <c r="A379" t="s">
        <v>45</v>
      </c>
      <c r="B379">
        <v>2005</v>
      </c>
      <c r="C379">
        <v>3</v>
      </c>
      <c r="F379" t="s">
        <v>30</v>
      </c>
      <c r="G379" t="s">
        <v>38</v>
      </c>
      <c r="I379">
        <f t="shared" si="46"/>
        <v>0</v>
      </c>
      <c r="J379">
        <f t="shared" si="48"/>
        <v>8</v>
      </c>
      <c r="K379" t="str">
        <f t="shared" si="49"/>
        <v/>
      </c>
      <c r="L379">
        <f t="shared" si="47"/>
        <v>0</v>
      </c>
      <c r="M379">
        <f t="shared" si="50"/>
        <v>19</v>
      </c>
      <c r="N379" t="str">
        <f t="shared" si="51"/>
        <v/>
      </c>
    </row>
    <row r="380" spans="1:14" x14ac:dyDescent="0.3">
      <c r="A380" t="s">
        <v>8</v>
      </c>
      <c r="B380">
        <v>2005</v>
      </c>
      <c r="C380">
        <v>4</v>
      </c>
      <c r="F380" t="s">
        <v>31</v>
      </c>
      <c r="G380" t="s">
        <v>38</v>
      </c>
      <c r="H380" t="s">
        <v>120</v>
      </c>
      <c r="I380">
        <f t="shared" si="46"/>
        <v>0</v>
      </c>
      <c r="J380">
        <f t="shared" si="48"/>
        <v>8</v>
      </c>
      <c r="K380" t="str">
        <f t="shared" si="49"/>
        <v/>
      </c>
      <c r="L380">
        <f t="shared" si="47"/>
        <v>0</v>
      </c>
      <c r="M380">
        <f t="shared" si="50"/>
        <v>19</v>
      </c>
      <c r="N380" t="str">
        <f t="shared" si="51"/>
        <v/>
      </c>
    </row>
    <row r="381" spans="1:14" x14ac:dyDescent="0.3">
      <c r="A381" t="s">
        <v>29</v>
      </c>
      <c r="B381">
        <v>2005</v>
      </c>
      <c r="C381">
        <v>5</v>
      </c>
      <c r="F381" t="s">
        <v>31</v>
      </c>
      <c r="G381" t="s">
        <v>112</v>
      </c>
      <c r="I381">
        <f t="shared" si="46"/>
        <v>0</v>
      </c>
      <c r="J381">
        <f t="shared" si="48"/>
        <v>8</v>
      </c>
      <c r="K381" t="str">
        <f t="shared" si="49"/>
        <v/>
      </c>
      <c r="L381">
        <f t="shared" si="47"/>
        <v>0</v>
      </c>
      <c r="M381">
        <f t="shared" si="50"/>
        <v>19</v>
      </c>
      <c r="N381" t="str">
        <f t="shared" si="51"/>
        <v/>
      </c>
    </row>
    <row r="382" spans="1:14" x14ac:dyDescent="0.3">
      <c r="A382" t="s">
        <v>9</v>
      </c>
      <c r="B382">
        <v>2005</v>
      </c>
      <c r="C382">
        <v>6</v>
      </c>
      <c r="F382" t="s">
        <v>31</v>
      </c>
      <c r="G382" t="s">
        <v>40</v>
      </c>
      <c r="I382">
        <f t="shared" si="46"/>
        <v>0</v>
      </c>
      <c r="J382">
        <f t="shared" si="48"/>
        <v>8</v>
      </c>
      <c r="K382" t="str">
        <f t="shared" si="49"/>
        <v/>
      </c>
      <c r="L382">
        <f t="shared" si="47"/>
        <v>0</v>
      </c>
      <c r="M382">
        <f t="shared" si="50"/>
        <v>19</v>
      </c>
      <c r="N382" t="str">
        <f t="shared" si="51"/>
        <v/>
      </c>
    </row>
    <row r="383" spans="1:14" x14ac:dyDescent="0.3">
      <c r="A383" t="s">
        <v>14</v>
      </c>
      <c r="B383">
        <v>2005</v>
      </c>
      <c r="C383">
        <v>7</v>
      </c>
      <c r="F383" t="s">
        <v>30</v>
      </c>
      <c r="G383" t="s">
        <v>32</v>
      </c>
      <c r="I383">
        <f t="shared" si="46"/>
        <v>0</v>
      </c>
      <c r="J383">
        <f t="shared" si="48"/>
        <v>8</v>
      </c>
      <c r="K383" t="str">
        <f t="shared" si="49"/>
        <v/>
      </c>
      <c r="L383">
        <f t="shared" si="47"/>
        <v>0</v>
      </c>
      <c r="M383">
        <f t="shared" si="50"/>
        <v>19</v>
      </c>
      <c r="N383" t="str">
        <f t="shared" si="51"/>
        <v/>
      </c>
    </row>
    <row r="384" spans="1:14" x14ac:dyDescent="0.3">
      <c r="A384" t="s">
        <v>22</v>
      </c>
      <c r="B384">
        <v>2005</v>
      </c>
      <c r="C384">
        <v>8</v>
      </c>
      <c r="F384" t="s">
        <v>31</v>
      </c>
      <c r="G384" t="s">
        <v>33</v>
      </c>
      <c r="I384">
        <f t="shared" si="46"/>
        <v>0</v>
      </c>
      <c r="J384">
        <f t="shared" si="48"/>
        <v>8</v>
      </c>
      <c r="K384" t="str">
        <f t="shared" si="49"/>
        <v/>
      </c>
      <c r="L384">
        <f t="shared" si="47"/>
        <v>0</v>
      </c>
      <c r="M384">
        <f t="shared" si="50"/>
        <v>19</v>
      </c>
      <c r="N384" t="str">
        <f t="shared" si="51"/>
        <v/>
      </c>
    </row>
    <row r="385" spans="1:14" x14ac:dyDescent="0.3">
      <c r="A385" t="s">
        <v>47</v>
      </c>
      <c r="B385">
        <v>2005</v>
      </c>
      <c r="C385">
        <v>9</v>
      </c>
      <c r="F385" t="s">
        <v>31</v>
      </c>
      <c r="G385" t="s">
        <v>32</v>
      </c>
      <c r="I385">
        <f t="shared" si="46"/>
        <v>0</v>
      </c>
      <c r="J385">
        <f t="shared" si="48"/>
        <v>8</v>
      </c>
      <c r="K385" t="str">
        <f t="shared" si="49"/>
        <v/>
      </c>
      <c r="L385">
        <f t="shared" si="47"/>
        <v>0</v>
      </c>
      <c r="M385">
        <f t="shared" si="50"/>
        <v>19</v>
      </c>
      <c r="N385" t="str">
        <f t="shared" si="51"/>
        <v/>
      </c>
    </row>
    <row r="386" spans="1:14" x14ac:dyDescent="0.3">
      <c r="A386" t="s">
        <v>69</v>
      </c>
      <c r="B386">
        <v>2005</v>
      </c>
      <c r="C386">
        <v>10</v>
      </c>
      <c r="F386" t="s">
        <v>31</v>
      </c>
      <c r="G386" t="s">
        <v>33</v>
      </c>
      <c r="I386">
        <f t="shared" ref="I386:I449" si="52">IF(AND(B386=$R$2,F386="Y"),1,0)</f>
        <v>0</v>
      </c>
      <c r="J386">
        <f t="shared" si="48"/>
        <v>8</v>
      </c>
      <c r="K386" t="str">
        <f t="shared" si="49"/>
        <v/>
      </c>
      <c r="L386">
        <f t="shared" ref="L386:L449" si="53">IF(AND(OR(F386="N",K386&gt;6),B386=$R$2),1,0)</f>
        <v>0</v>
      </c>
      <c r="M386">
        <f t="shared" si="50"/>
        <v>19</v>
      </c>
      <c r="N386" t="str">
        <f t="shared" si="51"/>
        <v/>
      </c>
    </row>
    <row r="387" spans="1:14" x14ac:dyDescent="0.3">
      <c r="A387" t="s">
        <v>61</v>
      </c>
      <c r="B387">
        <v>2005</v>
      </c>
      <c r="C387">
        <v>11</v>
      </c>
      <c r="F387" t="s">
        <v>30</v>
      </c>
      <c r="G387" t="s">
        <v>104</v>
      </c>
      <c r="I387">
        <f t="shared" si="52"/>
        <v>0</v>
      </c>
      <c r="J387">
        <f t="shared" si="48"/>
        <v>8</v>
      </c>
      <c r="K387" t="str">
        <f t="shared" si="49"/>
        <v/>
      </c>
      <c r="L387">
        <f t="shared" si="53"/>
        <v>0</v>
      </c>
      <c r="M387">
        <f t="shared" si="50"/>
        <v>19</v>
      </c>
      <c r="N387" t="str">
        <f t="shared" si="51"/>
        <v/>
      </c>
    </row>
    <row r="388" spans="1:14" x14ac:dyDescent="0.3">
      <c r="A388" t="s">
        <v>42</v>
      </c>
      <c r="B388">
        <v>2005</v>
      </c>
      <c r="C388">
        <v>12</v>
      </c>
      <c r="F388" t="s">
        <v>31</v>
      </c>
      <c r="G388" t="s">
        <v>32</v>
      </c>
      <c r="I388">
        <f t="shared" si="52"/>
        <v>0</v>
      </c>
      <c r="J388">
        <f t="shared" si="48"/>
        <v>8</v>
      </c>
      <c r="K388" t="str">
        <f t="shared" si="49"/>
        <v/>
      </c>
      <c r="L388">
        <f t="shared" si="53"/>
        <v>0</v>
      </c>
      <c r="M388">
        <f t="shared" si="50"/>
        <v>19</v>
      </c>
      <c r="N388" t="str">
        <f t="shared" si="51"/>
        <v/>
      </c>
    </row>
    <row r="389" spans="1:14" x14ac:dyDescent="0.3">
      <c r="A389" t="s">
        <v>6</v>
      </c>
      <c r="B389">
        <v>2005</v>
      </c>
      <c r="C389">
        <v>13</v>
      </c>
      <c r="F389" t="s">
        <v>31</v>
      </c>
      <c r="G389" t="s">
        <v>32</v>
      </c>
      <c r="I389">
        <f t="shared" si="52"/>
        <v>0</v>
      </c>
      <c r="J389">
        <f t="shared" si="48"/>
        <v>8</v>
      </c>
      <c r="K389" t="str">
        <f t="shared" si="49"/>
        <v/>
      </c>
      <c r="L389">
        <f t="shared" si="53"/>
        <v>0</v>
      </c>
      <c r="M389">
        <f t="shared" si="50"/>
        <v>19</v>
      </c>
      <c r="N389" t="str">
        <f t="shared" si="51"/>
        <v/>
      </c>
    </row>
    <row r="390" spans="1:14" x14ac:dyDescent="0.3">
      <c r="A390" t="s">
        <v>67</v>
      </c>
      <c r="B390">
        <v>2005</v>
      </c>
      <c r="C390">
        <v>14</v>
      </c>
      <c r="F390" t="s">
        <v>30</v>
      </c>
      <c r="G390" t="s">
        <v>37</v>
      </c>
      <c r="I390">
        <f t="shared" si="52"/>
        <v>0</v>
      </c>
      <c r="J390">
        <f t="shared" si="48"/>
        <v>8</v>
      </c>
      <c r="K390" t="str">
        <f t="shared" si="49"/>
        <v/>
      </c>
      <c r="L390">
        <f t="shared" si="53"/>
        <v>0</v>
      </c>
      <c r="M390">
        <f t="shared" si="50"/>
        <v>19</v>
      </c>
      <c r="N390" t="str">
        <f t="shared" si="51"/>
        <v/>
      </c>
    </row>
    <row r="391" spans="1:14" x14ac:dyDescent="0.3">
      <c r="A391" t="s">
        <v>117</v>
      </c>
      <c r="B391">
        <v>2005</v>
      </c>
      <c r="C391">
        <v>15</v>
      </c>
      <c r="F391" t="s">
        <v>31</v>
      </c>
      <c r="G391" t="s">
        <v>34</v>
      </c>
      <c r="I391">
        <f t="shared" si="52"/>
        <v>0</v>
      </c>
      <c r="J391">
        <f t="shared" si="48"/>
        <v>8</v>
      </c>
      <c r="K391" t="str">
        <f t="shared" si="49"/>
        <v/>
      </c>
      <c r="L391">
        <f t="shared" si="53"/>
        <v>0</v>
      </c>
      <c r="M391">
        <f t="shared" si="50"/>
        <v>19</v>
      </c>
      <c r="N391" t="str">
        <f t="shared" si="51"/>
        <v/>
      </c>
    </row>
    <row r="392" spans="1:14" x14ac:dyDescent="0.3">
      <c r="A392" t="s">
        <v>84</v>
      </c>
      <c r="B392">
        <v>2005</v>
      </c>
      <c r="C392">
        <v>16</v>
      </c>
      <c r="F392" t="s">
        <v>31</v>
      </c>
      <c r="G392" t="s">
        <v>112</v>
      </c>
      <c r="I392">
        <f t="shared" si="52"/>
        <v>0</v>
      </c>
      <c r="J392">
        <f t="shared" si="48"/>
        <v>8</v>
      </c>
      <c r="K392" t="str">
        <f t="shared" si="49"/>
        <v/>
      </c>
      <c r="L392">
        <f t="shared" si="53"/>
        <v>0</v>
      </c>
      <c r="M392">
        <f t="shared" si="50"/>
        <v>19</v>
      </c>
      <c r="N392" t="str">
        <f t="shared" si="51"/>
        <v/>
      </c>
    </row>
    <row r="393" spans="1:14" x14ac:dyDescent="0.3">
      <c r="A393" t="s">
        <v>12</v>
      </c>
      <c r="B393">
        <v>2005</v>
      </c>
      <c r="C393">
        <v>17</v>
      </c>
      <c r="F393" t="s">
        <v>31</v>
      </c>
      <c r="G393" t="s">
        <v>32</v>
      </c>
      <c r="I393">
        <f t="shared" si="52"/>
        <v>0</v>
      </c>
      <c r="J393">
        <f t="shared" si="48"/>
        <v>8</v>
      </c>
      <c r="K393" t="str">
        <f t="shared" si="49"/>
        <v/>
      </c>
      <c r="L393">
        <f t="shared" si="53"/>
        <v>0</v>
      </c>
      <c r="M393">
        <f t="shared" si="50"/>
        <v>19</v>
      </c>
      <c r="N393" t="str">
        <f t="shared" si="51"/>
        <v/>
      </c>
    </row>
    <row r="394" spans="1:14" x14ac:dyDescent="0.3">
      <c r="A394" t="s">
        <v>44</v>
      </c>
      <c r="B394">
        <v>2005</v>
      </c>
      <c r="C394">
        <v>18</v>
      </c>
      <c r="F394" t="s">
        <v>31</v>
      </c>
      <c r="G394" t="s">
        <v>38</v>
      </c>
      <c r="I394">
        <f t="shared" si="52"/>
        <v>0</v>
      </c>
      <c r="J394">
        <f t="shared" si="48"/>
        <v>8</v>
      </c>
      <c r="K394" t="str">
        <f t="shared" si="49"/>
        <v/>
      </c>
      <c r="L394">
        <f t="shared" si="53"/>
        <v>0</v>
      </c>
      <c r="M394">
        <f t="shared" si="50"/>
        <v>19</v>
      </c>
      <c r="N394" t="str">
        <f t="shared" si="51"/>
        <v/>
      </c>
    </row>
    <row r="395" spans="1:14" x14ac:dyDescent="0.3">
      <c r="A395" t="s">
        <v>72</v>
      </c>
      <c r="B395">
        <v>2005</v>
      </c>
      <c r="C395">
        <v>19</v>
      </c>
      <c r="F395" t="s">
        <v>31</v>
      </c>
      <c r="G395" t="s">
        <v>104</v>
      </c>
      <c r="I395">
        <f t="shared" si="52"/>
        <v>0</v>
      </c>
      <c r="J395">
        <f t="shared" si="48"/>
        <v>8</v>
      </c>
      <c r="K395" t="str">
        <f t="shared" si="49"/>
        <v/>
      </c>
      <c r="L395">
        <f t="shared" si="53"/>
        <v>0</v>
      </c>
      <c r="M395">
        <f t="shared" si="50"/>
        <v>19</v>
      </c>
      <c r="N395" t="str">
        <f t="shared" si="51"/>
        <v/>
      </c>
    </row>
    <row r="396" spans="1:14" x14ac:dyDescent="0.3">
      <c r="A396" t="s">
        <v>48</v>
      </c>
      <c r="B396">
        <v>2005</v>
      </c>
      <c r="C396">
        <v>20</v>
      </c>
      <c r="F396" t="s">
        <v>31</v>
      </c>
      <c r="G396" t="s">
        <v>38</v>
      </c>
      <c r="I396">
        <f t="shared" si="52"/>
        <v>0</v>
      </c>
      <c r="J396">
        <f t="shared" si="48"/>
        <v>8</v>
      </c>
      <c r="K396" t="str">
        <f t="shared" si="49"/>
        <v/>
      </c>
      <c r="L396">
        <f t="shared" si="53"/>
        <v>0</v>
      </c>
      <c r="M396">
        <f t="shared" si="50"/>
        <v>19</v>
      </c>
      <c r="N396" t="str">
        <f t="shared" si="51"/>
        <v/>
      </c>
    </row>
    <row r="397" spans="1:14" x14ac:dyDescent="0.3">
      <c r="A397" t="s">
        <v>119</v>
      </c>
      <c r="B397">
        <v>2005</v>
      </c>
      <c r="C397">
        <v>21</v>
      </c>
      <c r="F397" t="s">
        <v>31</v>
      </c>
      <c r="G397" t="s">
        <v>33</v>
      </c>
      <c r="I397">
        <f t="shared" si="52"/>
        <v>0</v>
      </c>
      <c r="J397">
        <f t="shared" si="48"/>
        <v>8</v>
      </c>
      <c r="K397" t="str">
        <f t="shared" si="49"/>
        <v/>
      </c>
      <c r="L397">
        <f t="shared" si="53"/>
        <v>0</v>
      </c>
      <c r="M397">
        <f t="shared" si="50"/>
        <v>19</v>
      </c>
      <c r="N397" t="str">
        <f t="shared" si="51"/>
        <v/>
      </c>
    </row>
    <row r="398" spans="1:14" x14ac:dyDescent="0.3">
      <c r="A398" t="s">
        <v>71</v>
      </c>
      <c r="B398">
        <v>2005</v>
      </c>
      <c r="C398">
        <v>22</v>
      </c>
      <c r="F398" t="s">
        <v>30</v>
      </c>
      <c r="G398" t="s">
        <v>33</v>
      </c>
      <c r="I398">
        <f t="shared" si="52"/>
        <v>0</v>
      </c>
      <c r="J398">
        <f t="shared" si="48"/>
        <v>8</v>
      </c>
      <c r="K398" t="str">
        <f t="shared" si="49"/>
        <v/>
      </c>
      <c r="L398">
        <f t="shared" si="53"/>
        <v>0</v>
      </c>
      <c r="M398">
        <f t="shared" si="50"/>
        <v>19</v>
      </c>
      <c r="N398" t="str">
        <f t="shared" si="51"/>
        <v/>
      </c>
    </row>
    <row r="399" spans="1:14" x14ac:dyDescent="0.3">
      <c r="A399" t="s">
        <v>11</v>
      </c>
      <c r="B399">
        <v>2005</v>
      </c>
      <c r="C399">
        <v>23</v>
      </c>
      <c r="F399" t="s">
        <v>31</v>
      </c>
      <c r="G399" t="s">
        <v>34</v>
      </c>
      <c r="I399">
        <f t="shared" si="52"/>
        <v>0</v>
      </c>
      <c r="J399">
        <f t="shared" si="48"/>
        <v>8</v>
      </c>
      <c r="K399" t="str">
        <f t="shared" si="49"/>
        <v/>
      </c>
      <c r="L399">
        <f t="shared" si="53"/>
        <v>0</v>
      </c>
      <c r="M399">
        <f t="shared" si="50"/>
        <v>19</v>
      </c>
      <c r="N399" t="str">
        <f t="shared" si="51"/>
        <v/>
      </c>
    </row>
    <row r="400" spans="1:14" x14ac:dyDescent="0.3">
      <c r="A400" t="s">
        <v>83</v>
      </c>
      <c r="B400">
        <v>2005</v>
      </c>
      <c r="C400">
        <v>24</v>
      </c>
      <c r="F400" t="s">
        <v>31</v>
      </c>
      <c r="G400" t="s">
        <v>33</v>
      </c>
      <c r="I400">
        <f t="shared" si="52"/>
        <v>0</v>
      </c>
      <c r="J400">
        <f t="shared" si="48"/>
        <v>8</v>
      </c>
      <c r="K400" t="str">
        <f t="shared" si="49"/>
        <v/>
      </c>
      <c r="L400">
        <f t="shared" si="53"/>
        <v>0</v>
      </c>
      <c r="M400">
        <f t="shared" si="50"/>
        <v>19</v>
      </c>
      <c r="N400" t="str">
        <f t="shared" si="51"/>
        <v/>
      </c>
    </row>
    <row r="401" spans="1:14" x14ac:dyDescent="0.3">
      <c r="A401" t="s">
        <v>19</v>
      </c>
      <c r="B401">
        <v>2005</v>
      </c>
      <c r="C401">
        <v>25</v>
      </c>
      <c r="F401" t="s">
        <v>31</v>
      </c>
      <c r="G401" t="s">
        <v>38</v>
      </c>
      <c r="I401">
        <f t="shared" si="52"/>
        <v>0</v>
      </c>
      <c r="J401">
        <f t="shared" si="48"/>
        <v>8</v>
      </c>
      <c r="K401" t="str">
        <f t="shared" si="49"/>
        <v/>
      </c>
      <c r="L401">
        <f t="shared" si="53"/>
        <v>0</v>
      </c>
      <c r="M401">
        <f t="shared" si="50"/>
        <v>19</v>
      </c>
      <c r="N401" t="str">
        <f t="shared" si="51"/>
        <v/>
      </c>
    </row>
    <row r="402" spans="1:14" x14ac:dyDescent="0.3">
      <c r="A402" t="s">
        <v>126</v>
      </c>
      <c r="B402">
        <v>2004</v>
      </c>
      <c r="C402">
        <v>1</v>
      </c>
      <c r="F402" t="s">
        <v>30</v>
      </c>
      <c r="G402" t="s">
        <v>112</v>
      </c>
      <c r="I402">
        <f t="shared" si="52"/>
        <v>0</v>
      </c>
      <c r="J402">
        <f t="shared" ref="J402:J465" si="54">J401+I402</f>
        <v>8</v>
      </c>
      <c r="K402" t="str">
        <f t="shared" ref="K402:K465" si="55">IF(I402&gt;0,J402,"")</f>
        <v/>
      </c>
      <c r="L402">
        <f t="shared" si="53"/>
        <v>0</v>
      </c>
      <c r="M402">
        <f t="shared" ref="M402:M465" si="56">M401+L402</f>
        <v>19</v>
      </c>
      <c r="N402" t="str">
        <f t="shared" ref="N402:N465" si="57">IF(L402&gt;0,M402,"")</f>
        <v/>
      </c>
    </row>
    <row r="403" spans="1:14" x14ac:dyDescent="0.3">
      <c r="A403" t="s">
        <v>11</v>
      </c>
      <c r="B403">
        <v>2004</v>
      </c>
      <c r="C403">
        <v>2</v>
      </c>
      <c r="F403" t="s">
        <v>30</v>
      </c>
      <c r="G403" t="s">
        <v>34</v>
      </c>
      <c r="I403">
        <f t="shared" si="52"/>
        <v>0</v>
      </c>
      <c r="J403">
        <f t="shared" si="54"/>
        <v>8</v>
      </c>
      <c r="K403" t="str">
        <f t="shared" si="55"/>
        <v/>
      </c>
      <c r="L403">
        <f t="shared" si="53"/>
        <v>0</v>
      </c>
      <c r="M403">
        <f t="shared" si="56"/>
        <v>19</v>
      </c>
      <c r="N403" t="str">
        <f t="shared" si="57"/>
        <v/>
      </c>
    </row>
    <row r="404" spans="1:14" x14ac:dyDescent="0.3">
      <c r="A404" t="s">
        <v>47</v>
      </c>
      <c r="B404">
        <v>2004</v>
      </c>
      <c r="C404">
        <v>3</v>
      </c>
      <c r="F404" t="s">
        <v>30</v>
      </c>
      <c r="G404" t="s">
        <v>32</v>
      </c>
      <c r="I404">
        <f t="shared" si="52"/>
        <v>0</v>
      </c>
      <c r="J404">
        <f t="shared" si="54"/>
        <v>8</v>
      </c>
      <c r="K404" t="str">
        <f t="shared" si="55"/>
        <v/>
      </c>
      <c r="L404">
        <f t="shared" si="53"/>
        <v>0</v>
      </c>
      <c r="M404">
        <f t="shared" si="56"/>
        <v>19</v>
      </c>
      <c r="N404" t="str">
        <f t="shared" si="57"/>
        <v/>
      </c>
    </row>
    <row r="405" spans="1:14" x14ac:dyDescent="0.3">
      <c r="A405" t="s">
        <v>60</v>
      </c>
      <c r="B405">
        <v>2004</v>
      </c>
      <c r="C405">
        <v>4</v>
      </c>
      <c r="F405" t="s">
        <v>31</v>
      </c>
      <c r="G405" t="s">
        <v>34</v>
      </c>
      <c r="I405">
        <f t="shared" si="52"/>
        <v>0</v>
      </c>
      <c r="J405">
        <f t="shared" si="54"/>
        <v>8</v>
      </c>
      <c r="K405" t="str">
        <f t="shared" si="55"/>
        <v/>
      </c>
      <c r="L405">
        <f t="shared" si="53"/>
        <v>0</v>
      </c>
      <c r="M405">
        <f t="shared" si="56"/>
        <v>19</v>
      </c>
      <c r="N405" t="str">
        <f t="shared" si="57"/>
        <v/>
      </c>
    </row>
    <row r="406" spans="1:14" x14ac:dyDescent="0.3">
      <c r="A406" t="s">
        <v>130</v>
      </c>
      <c r="B406">
        <v>2004</v>
      </c>
      <c r="C406">
        <v>5</v>
      </c>
      <c r="F406" t="s">
        <v>31</v>
      </c>
      <c r="G406" t="s">
        <v>112</v>
      </c>
      <c r="I406">
        <f t="shared" si="52"/>
        <v>0</v>
      </c>
      <c r="J406">
        <f t="shared" si="54"/>
        <v>8</v>
      </c>
      <c r="K406" t="str">
        <f t="shared" si="55"/>
        <v/>
      </c>
      <c r="L406">
        <f t="shared" si="53"/>
        <v>0</v>
      </c>
      <c r="M406">
        <f t="shared" si="56"/>
        <v>19</v>
      </c>
      <c r="N406" t="str">
        <f t="shared" si="57"/>
        <v/>
      </c>
    </row>
    <row r="407" spans="1:14" x14ac:dyDescent="0.3">
      <c r="A407" t="s">
        <v>46</v>
      </c>
      <c r="B407">
        <v>2004</v>
      </c>
      <c r="C407">
        <v>6</v>
      </c>
      <c r="F407" t="s">
        <v>30</v>
      </c>
      <c r="G407" t="s">
        <v>37</v>
      </c>
      <c r="I407">
        <f t="shared" si="52"/>
        <v>0</v>
      </c>
      <c r="J407">
        <f t="shared" si="54"/>
        <v>8</v>
      </c>
      <c r="K407" t="str">
        <f t="shared" si="55"/>
        <v/>
      </c>
      <c r="L407">
        <f t="shared" si="53"/>
        <v>0</v>
      </c>
      <c r="M407">
        <f t="shared" si="56"/>
        <v>19</v>
      </c>
      <c r="N407" t="str">
        <f t="shared" si="57"/>
        <v/>
      </c>
    </row>
    <row r="408" spans="1:14" x14ac:dyDescent="0.3">
      <c r="A408" t="s">
        <v>14</v>
      </c>
      <c r="B408">
        <v>2004</v>
      </c>
      <c r="C408">
        <v>7</v>
      </c>
      <c r="F408" t="s">
        <v>31</v>
      </c>
      <c r="G408" t="s">
        <v>32</v>
      </c>
      <c r="I408">
        <f t="shared" si="52"/>
        <v>0</v>
      </c>
      <c r="J408">
        <f t="shared" si="54"/>
        <v>8</v>
      </c>
      <c r="K408" t="str">
        <f t="shared" si="55"/>
        <v/>
      </c>
      <c r="L408">
        <f t="shared" si="53"/>
        <v>0</v>
      </c>
      <c r="M408">
        <f t="shared" si="56"/>
        <v>19</v>
      </c>
      <c r="N408" t="str">
        <f t="shared" si="57"/>
        <v/>
      </c>
    </row>
    <row r="409" spans="1:14" x14ac:dyDescent="0.3">
      <c r="A409" t="s">
        <v>69</v>
      </c>
      <c r="B409">
        <v>2004</v>
      </c>
      <c r="C409">
        <v>8</v>
      </c>
      <c r="F409" t="s">
        <v>30</v>
      </c>
      <c r="G409" t="s">
        <v>33</v>
      </c>
      <c r="I409">
        <f t="shared" si="52"/>
        <v>0</v>
      </c>
      <c r="J409">
        <f t="shared" si="54"/>
        <v>8</v>
      </c>
      <c r="K409" t="str">
        <f t="shared" si="55"/>
        <v/>
      </c>
      <c r="L409">
        <f t="shared" si="53"/>
        <v>0</v>
      </c>
      <c r="M409">
        <f t="shared" si="56"/>
        <v>19</v>
      </c>
      <c r="N409" t="str">
        <f t="shared" si="57"/>
        <v/>
      </c>
    </row>
    <row r="410" spans="1:14" x14ac:dyDescent="0.3">
      <c r="A410" t="s">
        <v>52</v>
      </c>
      <c r="B410">
        <v>2004</v>
      </c>
      <c r="C410">
        <v>9</v>
      </c>
      <c r="F410" t="s">
        <v>30</v>
      </c>
      <c r="G410" t="s">
        <v>105</v>
      </c>
      <c r="I410">
        <f t="shared" si="52"/>
        <v>0</v>
      </c>
      <c r="J410">
        <f t="shared" si="54"/>
        <v>8</v>
      </c>
      <c r="K410" t="str">
        <f t="shared" si="55"/>
        <v/>
      </c>
      <c r="L410">
        <f t="shared" si="53"/>
        <v>0</v>
      </c>
      <c r="M410">
        <f t="shared" si="56"/>
        <v>19</v>
      </c>
      <c r="N410" t="str">
        <f t="shared" si="57"/>
        <v/>
      </c>
    </row>
    <row r="411" spans="1:14" x14ac:dyDescent="0.3">
      <c r="A411" t="s">
        <v>72</v>
      </c>
      <c r="B411">
        <v>2004</v>
      </c>
      <c r="C411">
        <v>10</v>
      </c>
      <c r="F411" t="s">
        <v>30</v>
      </c>
      <c r="G411" t="s">
        <v>109</v>
      </c>
      <c r="I411">
        <f t="shared" si="52"/>
        <v>0</v>
      </c>
      <c r="J411">
        <f t="shared" si="54"/>
        <v>8</v>
      </c>
      <c r="K411" t="str">
        <f t="shared" si="55"/>
        <v/>
      </c>
      <c r="L411">
        <f t="shared" si="53"/>
        <v>0</v>
      </c>
      <c r="M411">
        <f t="shared" si="56"/>
        <v>19</v>
      </c>
      <c r="N411" t="str">
        <f t="shared" si="57"/>
        <v/>
      </c>
    </row>
    <row r="412" spans="1:14" x14ac:dyDescent="0.3">
      <c r="A412" t="s">
        <v>42</v>
      </c>
      <c r="B412">
        <v>2004</v>
      </c>
      <c r="C412">
        <v>11</v>
      </c>
      <c r="F412" t="s">
        <v>31</v>
      </c>
      <c r="G412" t="s">
        <v>32</v>
      </c>
      <c r="I412">
        <f t="shared" si="52"/>
        <v>0</v>
      </c>
      <c r="J412">
        <f t="shared" si="54"/>
        <v>8</v>
      </c>
      <c r="K412" t="str">
        <f t="shared" si="55"/>
        <v/>
      </c>
      <c r="L412">
        <f t="shared" si="53"/>
        <v>0</v>
      </c>
      <c r="M412">
        <f t="shared" si="56"/>
        <v>19</v>
      </c>
      <c r="N412" t="str">
        <f t="shared" si="57"/>
        <v/>
      </c>
    </row>
    <row r="413" spans="1:14" x14ac:dyDescent="0.3">
      <c r="A413" t="s">
        <v>49</v>
      </c>
      <c r="B413">
        <v>2004</v>
      </c>
      <c r="C413">
        <v>12</v>
      </c>
      <c r="F413" t="s">
        <v>30</v>
      </c>
      <c r="G413" t="s">
        <v>38</v>
      </c>
      <c r="I413">
        <f t="shared" si="52"/>
        <v>0</v>
      </c>
      <c r="J413">
        <f t="shared" si="54"/>
        <v>8</v>
      </c>
      <c r="K413" t="str">
        <f t="shared" si="55"/>
        <v/>
      </c>
      <c r="L413">
        <f t="shared" si="53"/>
        <v>0</v>
      </c>
      <c r="M413">
        <f t="shared" si="56"/>
        <v>19</v>
      </c>
      <c r="N413" t="str">
        <f t="shared" si="57"/>
        <v/>
      </c>
    </row>
    <row r="414" spans="1:14" x14ac:dyDescent="0.3">
      <c r="A414" t="s">
        <v>48</v>
      </c>
      <c r="B414">
        <v>2004</v>
      </c>
      <c r="C414">
        <v>13</v>
      </c>
      <c r="F414" t="s">
        <v>31</v>
      </c>
      <c r="G414" t="s">
        <v>38</v>
      </c>
      <c r="H414" t="s">
        <v>132</v>
      </c>
      <c r="I414">
        <f t="shared" si="52"/>
        <v>0</v>
      </c>
      <c r="J414">
        <f t="shared" si="54"/>
        <v>8</v>
      </c>
      <c r="K414" t="str">
        <f t="shared" si="55"/>
        <v/>
      </c>
      <c r="L414">
        <f t="shared" si="53"/>
        <v>0</v>
      </c>
      <c r="M414">
        <f t="shared" si="56"/>
        <v>19</v>
      </c>
      <c r="N414" t="str">
        <f t="shared" si="57"/>
        <v/>
      </c>
    </row>
    <row r="415" spans="1:14" x14ac:dyDescent="0.3">
      <c r="A415" t="s">
        <v>22</v>
      </c>
      <c r="B415">
        <v>2004</v>
      </c>
      <c r="C415">
        <v>14</v>
      </c>
      <c r="F415" t="s">
        <v>31</v>
      </c>
      <c r="G415" t="s">
        <v>33</v>
      </c>
      <c r="I415">
        <f t="shared" si="52"/>
        <v>0</v>
      </c>
      <c r="J415">
        <f t="shared" si="54"/>
        <v>8</v>
      </c>
      <c r="K415" t="str">
        <f t="shared" si="55"/>
        <v/>
      </c>
      <c r="L415">
        <f t="shared" si="53"/>
        <v>0</v>
      </c>
      <c r="M415">
        <f t="shared" si="56"/>
        <v>19</v>
      </c>
      <c r="N415" t="str">
        <f t="shared" si="57"/>
        <v/>
      </c>
    </row>
    <row r="416" spans="1:14" x14ac:dyDescent="0.3">
      <c r="A416" t="s">
        <v>74</v>
      </c>
      <c r="B416">
        <v>2004</v>
      </c>
      <c r="C416">
        <v>15</v>
      </c>
      <c r="F416" t="s">
        <v>31</v>
      </c>
      <c r="G416" t="s">
        <v>32</v>
      </c>
      <c r="I416">
        <f t="shared" si="52"/>
        <v>0</v>
      </c>
      <c r="J416">
        <f t="shared" si="54"/>
        <v>8</v>
      </c>
      <c r="K416" t="str">
        <f t="shared" si="55"/>
        <v/>
      </c>
      <c r="L416">
        <f t="shared" si="53"/>
        <v>0</v>
      </c>
      <c r="M416">
        <f t="shared" si="56"/>
        <v>19</v>
      </c>
      <c r="N416" t="str">
        <f t="shared" si="57"/>
        <v/>
      </c>
    </row>
    <row r="417" spans="1:14" x14ac:dyDescent="0.3">
      <c r="A417" t="s">
        <v>71</v>
      </c>
      <c r="B417">
        <v>2004</v>
      </c>
      <c r="C417">
        <v>16</v>
      </c>
      <c r="F417" t="s">
        <v>31</v>
      </c>
      <c r="G417" t="s">
        <v>33</v>
      </c>
      <c r="I417">
        <f t="shared" si="52"/>
        <v>0</v>
      </c>
      <c r="J417">
        <f t="shared" si="54"/>
        <v>8</v>
      </c>
      <c r="K417" t="str">
        <f t="shared" si="55"/>
        <v/>
      </c>
      <c r="L417">
        <f t="shared" si="53"/>
        <v>0</v>
      </c>
      <c r="M417">
        <f t="shared" si="56"/>
        <v>19</v>
      </c>
      <c r="N417" t="str">
        <f t="shared" si="57"/>
        <v/>
      </c>
    </row>
    <row r="418" spans="1:14" x14ac:dyDescent="0.3">
      <c r="A418" t="s">
        <v>44</v>
      </c>
      <c r="B418">
        <v>2004</v>
      </c>
      <c r="C418">
        <v>17</v>
      </c>
      <c r="F418" t="s">
        <v>31</v>
      </c>
      <c r="G418" t="s">
        <v>38</v>
      </c>
      <c r="I418">
        <f t="shared" si="52"/>
        <v>0</v>
      </c>
      <c r="J418">
        <f t="shared" si="54"/>
        <v>8</v>
      </c>
      <c r="K418" t="str">
        <f t="shared" si="55"/>
        <v/>
      </c>
      <c r="L418">
        <f t="shared" si="53"/>
        <v>0</v>
      </c>
      <c r="M418">
        <f t="shared" si="56"/>
        <v>19</v>
      </c>
      <c r="N418" t="str">
        <f t="shared" si="57"/>
        <v/>
      </c>
    </row>
    <row r="419" spans="1:14" x14ac:dyDescent="0.3">
      <c r="A419" t="s">
        <v>55</v>
      </c>
      <c r="B419">
        <v>2004</v>
      </c>
      <c r="C419">
        <v>18</v>
      </c>
      <c r="F419" t="s">
        <v>31</v>
      </c>
      <c r="G419" t="s">
        <v>33</v>
      </c>
      <c r="I419">
        <f t="shared" si="52"/>
        <v>0</v>
      </c>
      <c r="J419">
        <f t="shared" si="54"/>
        <v>8</v>
      </c>
      <c r="K419" t="str">
        <f t="shared" si="55"/>
        <v/>
      </c>
      <c r="L419">
        <f t="shared" si="53"/>
        <v>0</v>
      </c>
      <c r="M419">
        <f t="shared" si="56"/>
        <v>19</v>
      </c>
      <c r="N419" t="str">
        <f t="shared" si="57"/>
        <v/>
      </c>
    </row>
    <row r="420" spans="1:14" x14ac:dyDescent="0.3">
      <c r="A420" t="s">
        <v>85</v>
      </c>
      <c r="B420">
        <v>2004</v>
      </c>
      <c r="C420">
        <v>19</v>
      </c>
      <c r="F420" t="s">
        <v>31</v>
      </c>
      <c r="G420" t="s">
        <v>112</v>
      </c>
      <c r="I420">
        <f t="shared" si="52"/>
        <v>0</v>
      </c>
      <c r="J420">
        <f t="shared" si="54"/>
        <v>8</v>
      </c>
      <c r="K420" t="str">
        <f t="shared" si="55"/>
        <v/>
      </c>
      <c r="L420">
        <f t="shared" si="53"/>
        <v>0</v>
      </c>
      <c r="M420">
        <f t="shared" si="56"/>
        <v>19</v>
      </c>
      <c r="N420" t="str">
        <f t="shared" si="57"/>
        <v/>
      </c>
    </row>
    <row r="421" spans="1:14" x14ac:dyDescent="0.3">
      <c r="A421" t="s">
        <v>10</v>
      </c>
      <c r="B421">
        <v>2004</v>
      </c>
      <c r="C421">
        <v>20</v>
      </c>
      <c r="F421" t="s">
        <v>31</v>
      </c>
      <c r="G421" t="s">
        <v>34</v>
      </c>
      <c r="I421">
        <f t="shared" si="52"/>
        <v>0</v>
      </c>
      <c r="J421">
        <f t="shared" si="54"/>
        <v>8</v>
      </c>
      <c r="K421" t="str">
        <f t="shared" si="55"/>
        <v/>
      </c>
      <c r="L421">
        <f t="shared" si="53"/>
        <v>0</v>
      </c>
      <c r="M421">
        <f t="shared" si="56"/>
        <v>19</v>
      </c>
      <c r="N421" t="str">
        <f t="shared" si="57"/>
        <v/>
      </c>
    </row>
    <row r="422" spans="1:14" x14ac:dyDescent="0.3">
      <c r="A422" t="s">
        <v>75</v>
      </c>
      <c r="B422">
        <v>2004</v>
      </c>
      <c r="C422">
        <v>21</v>
      </c>
      <c r="F422" t="s">
        <v>30</v>
      </c>
      <c r="G422" t="s">
        <v>104</v>
      </c>
      <c r="I422">
        <f t="shared" si="52"/>
        <v>0</v>
      </c>
      <c r="J422">
        <f t="shared" si="54"/>
        <v>8</v>
      </c>
      <c r="K422" t="str">
        <f t="shared" si="55"/>
        <v/>
      </c>
      <c r="L422">
        <f t="shared" si="53"/>
        <v>0</v>
      </c>
      <c r="M422">
        <f t="shared" si="56"/>
        <v>19</v>
      </c>
      <c r="N422" t="str">
        <f t="shared" si="57"/>
        <v/>
      </c>
    </row>
    <row r="423" spans="1:14" x14ac:dyDescent="0.3">
      <c r="A423" t="s">
        <v>117</v>
      </c>
      <c r="B423">
        <v>2004</v>
      </c>
      <c r="C423">
        <v>22</v>
      </c>
      <c r="F423" t="s">
        <v>31</v>
      </c>
      <c r="G423" t="s">
        <v>34</v>
      </c>
      <c r="I423">
        <f t="shared" si="52"/>
        <v>0</v>
      </c>
      <c r="J423">
        <f t="shared" si="54"/>
        <v>8</v>
      </c>
      <c r="K423" t="str">
        <f t="shared" si="55"/>
        <v/>
      </c>
      <c r="L423">
        <f t="shared" si="53"/>
        <v>0</v>
      </c>
      <c r="M423">
        <f t="shared" si="56"/>
        <v>19</v>
      </c>
      <c r="N423" t="str">
        <f t="shared" si="57"/>
        <v/>
      </c>
    </row>
    <row r="424" spans="1:14" x14ac:dyDescent="0.3">
      <c r="A424" t="s">
        <v>12</v>
      </c>
      <c r="B424">
        <v>2004</v>
      </c>
      <c r="C424">
        <v>23</v>
      </c>
      <c r="F424" t="s">
        <v>31</v>
      </c>
      <c r="G424" t="s">
        <v>32</v>
      </c>
      <c r="I424">
        <f t="shared" si="52"/>
        <v>0</v>
      </c>
      <c r="J424">
        <f t="shared" si="54"/>
        <v>8</v>
      </c>
      <c r="K424" t="str">
        <f t="shared" si="55"/>
        <v/>
      </c>
      <c r="L424">
        <f t="shared" si="53"/>
        <v>0</v>
      </c>
      <c r="M424">
        <f t="shared" si="56"/>
        <v>19</v>
      </c>
      <c r="N424" t="str">
        <f t="shared" si="57"/>
        <v/>
      </c>
    </row>
    <row r="425" spans="1:14" x14ac:dyDescent="0.3">
      <c r="A425" t="s">
        <v>25</v>
      </c>
      <c r="B425">
        <v>2004</v>
      </c>
      <c r="C425">
        <v>24</v>
      </c>
      <c r="F425" t="s">
        <v>31</v>
      </c>
      <c r="G425" t="s">
        <v>34</v>
      </c>
      <c r="I425">
        <f t="shared" si="52"/>
        <v>0</v>
      </c>
      <c r="J425">
        <f t="shared" si="54"/>
        <v>8</v>
      </c>
      <c r="K425" t="str">
        <f t="shared" si="55"/>
        <v/>
      </c>
      <c r="L425">
        <f t="shared" si="53"/>
        <v>0</v>
      </c>
      <c r="M425">
        <f t="shared" si="56"/>
        <v>19</v>
      </c>
      <c r="N425" t="str">
        <f t="shared" si="57"/>
        <v/>
      </c>
    </row>
    <row r="426" spans="1:14" x14ac:dyDescent="0.3">
      <c r="A426" t="s">
        <v>8</v>
      </c>
      <c r="B426">
        <v>2004</v>
      </c>
      <c r="C426">
        <v>25</v>
      </c>
      <c r="F426" t="s">
        <v>31</v>
      </c>
      <c r="G426" t="s">
        <v>38</v>
      </c>
      <c r="I426">
        <f t="shared" si="52"/>
        <v>0</v>
      </c>
      <c r="J426">
        <f t="shared" si="54"/>
        <v>8</v>
      </c>
      <c r="K426" t="str">
        <f t="shared" si="55"/>
        <v/>
      </c>
      <c r="L426">
        <f t="shared" si="53"/>
        <v>0</v>
      </c>
      <c r="M426">
        <f t="shared" si="56"/>
        <v>19</v>
      </c>
      <c r="N426" t="str">
        <f t="shared" si="57"/>
        <v/>
      </c>
    </row>
    <row r="427" spans="1:14" x14ac:dyDescent="0.3">
      <c r="A427" t="s">
        <v>11</v>
      </c>
      <c r="B427">
        <v>2003</v>
      </c>
      <c r="C427">
        <v>1</v>
      </c>
      <c r="F427" t="s">
        <v>31</v>
      </c>
      <c r="G427" t="s">
        <v>34</v>
      </c>
      <c r="I427">
        <f t="shared" si="52"/>
        <v>0</v>
      </c>
      <c r="J427">
        <f t="shared" si="54"/>
        <v>8</v>
      </c>
      <c r="K427" t="str">
        <f t="shared" si="55"/>
        <v/>
      </c>
      <c r="L427">
        <f t="shared" si="53"/>
        <v>0</v>
      </c>
      <c r="M427">
        <f t="shared" si="56"/>
        <v>19</v>
      </c>
      <c r="N427" t="str">
        <f t="shared" si="57"/>
        <v/>
      </c>
    </row>
    <row r="428" spans="1:14" x14ac:dyDescent="0.3">
      <c r="A428" t="s">
        <v>42</v>
      </c>
      <c r="B428">
        <v>2003</v>
      </c>
      <c r="C428">
        <v>2</v>
      </c>
      <c r="F428" t="s">
        <v>30</v>
      </c>
      <c r="G428" t="s">
        <v>32</v>
      </c>
      <c r="I428">
        <f t="shared" si="52"/>
        <v>0</v>
      </c>
      <c r="J428">
        <f t="shared" si="54"/>
        <v>8</v>
      </c>
      <c r="K428" t="str">
        <f t="shared" si="55"/>
        <v/>
      </c>
      <c r="L428">
        <f t="shared" si="53"/>
        <v>0</v>
      </c>
      <c r="M428">
        <f t="shared" si="56"/>
        <v>19</v>
      </c>
      <c r="N428" t="str">
        <f t="shared" si="57"/>
        <v/>
      </c>
    </row>
    <row r="429" spans="1:14" x14ac:dyDescent="0.3">
      <c r="A429" t="s">
        <v>126</v>
      </c>
      <c r="B429">
        <v>2003</v>
      </c>
      <c r="C429">
        <v>3</v>
      </c>
      <c r="F429" t="s">
        <v>30</v>
      </c>
      <c r="G429" t="s">
        <v>112</v>
      </c>
      <c r="I429">
        <f t="shared" si="52"/>
        <v>0</v>
      </c>
      <c r="J429">
        <f t="shared" si="54"/>
        <v>8</v>
      </c>
      <c r="K429" t="str">
        <f t="shared" si="55"/>
        <v/>
      </c>
      <c r="L429">
        <f t="shared" si="53"/>
        <v>0</v>
      </c>
      <c r="M429">
        <f t="shared" si="56"/>
        <v>19</v>
      </c>
      <c r="N429" t="str">
        <f t="shared" si="57"/>
        <v/>
      </c>
    </row>
    <row r="430" spans="1:14" x14ac:dyDescent="0.3">
      <c r="A430" t="s">
        <v>48</v>
      </c>
      <c r="B430">
        <v>2003</v>
      </c>
      <c r="C430">
        <v>4</v>
      </c>
      <c r="F430" t="s">
        <v>30</v>
      </c>
      <c r="G430" t="s">
        <v>38</v>
      </c>
      <c r="I430">
        <f t="shared" si="52"/>
        <v>0</v>
      </c>
      <c r="J430">
        <f t="shared" si="54"/>
        <v>8</v>
      </c>
      <c r="K430" t="str">
        <f t="shared" si="55"/>
        <v/>
      </c>
      <c r="L430">
        <f t="shared" si="53"/>
        <v>0</v>
      </c>
      <c r="M430">
        <f t="shared" si="56"/>
        <v>19</v>
      </c>
      <c r="N430" t="str">
        <f t="shared" si="57"/>
        <v/>
      </c>
    </row>
    <row r="431" spans="1:14" x14ac:dyDescent="0.3">
      <c r="A431" t="s">
        <v>8</v>
      </c>
      <c r="B431">
        <v>2003</v>
      </c>
      <c r="C431">
        <v>5</v>
      </c>
      <c r="F431" t="s">
        <v>31</v>
      </c>
      <c r="G431" t="s">
        <v>38</v>
      </c>
      <c r="I431">
        <f t="shared" si="52"/>
        <v>0</v>
      </c>
      <c r="J431">
        <f t="shared" si="54"/>
        <v>8</v>
      </c>
      <c r="K431" t="str">
        <f t="shared" si="55"/>
        <v/>
      </c>
      <c r="L431">
        <f t="shared" si="53"/>
        <v>0</v>
      </c>
      <c r="M431">
        <f t="shared" si="56"/>
        <v>19</v>
      </c>
      <c r="N431" t="str">
        <f t="shared" si="57"/>
        <v/>
      </c>
    </row>
    <row r="432" spans="1:14" x14ac:dyDescent="0.3">
      <c r="A432" t="s">
        <v>60</v>
      </c>
      <c r="B432">
        <v>2003</v>
      </c>
      <c r="C432">
        <v>6</v>
      </c>
      <c r="F432" t="s">
        <v>31</v>
      </c>
      <c r="G432" t="s">
        <v>34</v>
      </c>
      <c r="I432">
        <f t="shared" si="52"/>
        <v>0</v>
      </c>
      <c r="J432">
        <f t="shared" si="54"/>
        <v>8</v>
      </c>
      <c r="K432" t="str">
        <f t="shared" si="55"/>
        <v/>
      </c>
      <c r="L432">
        <f t="shared" si="53"/>
        <v>0</v>
      </c>
      <c r="M432">
        <f t="shared" si="56"/>
        <v>19</v>
      </c>
      <c r="N432" t="str">
        <f t="shared" si="57"/>
        <v/>
      </c>
    </row>
    <row r="433" spans="1:14" x14ac:dyDescent="0.3">
      <c r="A433" t="s">
        <v>71</v>
      </c>
      <c r="B433">
        <v>2003</v>
      </c>
      <c r="C433">
        <v>7</v>
      </c>
      <c r="F433" t="s">
        <v>30</v>
      </c>
      <c r="G433" t="s">
        <v>33</v>
      </c>
      <c r="I433">
        <f t="shared" si="52"/>
        <v>0</v>
      </c>
      <c r="J433">
        <f t="shared" si="54"/>
        <v>8</v>
      </c>
      <c r="K433" t="str">
        <f t="shared" si="55"/>
        <v/>
      </c>
      <c r="L433">
        <f t="shared" si="53"/>
        <v>0</v>
      </c>
      <c r="M433">
        <f t="shared" si="56"/>
        <v>19</v>
      </c>
      <c r="N433" t="str">
        <f t="shared" si="57"/>
        <v/>
      </c>
    </row>
    <row r="434" spans="1:14" x14ac:dyDescent="0.3">
      <c r="A434" t="s">
        <v>74</v>
      </c>
      <c r="B434">
        <v>2003</v>
      </c>
      <c r="C434">
        <v>8</v>
      </c>
      <c r="F434" t="s">
        <v>31</v>
      </c>
      <c r="G434" t="s">
        <v>32</v>
      </c>
      <c r="I434">
        <f t="shared" si="52"/>
        <v>0</v>
      </c>
      <c r="J434">
        <f t="shared" si="54"/>
        <v>8</v>
      </c>
      <c r="K434" t="str">
        <f t="shared" si="55"/>
        <v/>
      </c>
      <c r="L434">
        <f t="shared" si="53"/>
        <v>0</v>
      </c>
      <c r="M434">
        <f t="shared" si="56"/>
        <v>19</v>
      </c>
      <c r="N434" t="str">
        <f t="shared" si="57"/>
        <v/>
      </c>
    </row>
    <row r="435" spans="1:14" x14ac:dyDescent="0.3">
      <c r="A435" t="s">
        <v>22</v>
      </c>
      <c r="B435">
        <v>2003</v>
      </c>
      <c r="C435">
        <v>9</v>
      </c>
      <c r="F435" t="s">
        <v>30</v>
      </c>
      <c r="G435" t="s">
        <v>104</v>
      </c>
      <c r="I435">
        <f t="shared" si="52"/>
        <v>0</v>
      </c>
      <c r="J435">
        <f t="shared" si="54"/>
        <v>8</v>
      </c>
      <c r="K435" t="str">
        <f t="shared" si="55"/>
        <v/>
      </c>
      <c r="L435">
        <f t="shared" si="53"/>
        <v>0</v>
      </c>
      <c r="M435">
        <f t="shared" si="56"/>
        <v>19</v>
      </c>
      <c r="N435" t="str">
        <f t="shared" si="57"/>
        <v/>
      </c>
    </row>
    <row r="436" spans="1:14" x14ac:dyDescent="0.3">
      <c r="A436" t="s">
        <v>82</v>
      </c>
      <c r="B436">
        <v>2003</v>
      </c>
      <c r="C436">
        <v>10</v>
      </c>
      <c r="F436" t="s">
        <v>30</v>
      </c>
      <c r="G436" t="s">
        <v>34</v>
      </c>
      <c r="I436">
        <f t="shared" si="52"/>
        <v>0</v>
      </c>
      <c r="J436">
        <f t="shared" si="54"/>
        <v>8</v>
      </c>
      <c r="K436" t="str">
        <f t="shared" si="55"/>
        <v/>
      </c>
      <c r="L436">
        <f t="shared" si="53"/>
        <v>0</v>
      </c>
      <c r="M436">
        <f t="shared" si="56"/>
        <v>19</v>
      </c>
      <c r="N436" t="str">
        <f t="shared" si="57"/>
        <v/>
      </c>
    </row>
    <row r="437" spans="1:14" x14ac:dyDescent="0.3">
      <c r="A437" t="s">
        <v>133</v>
      </c>
      <c r="B437">
        <v>2003</v>
      </c>
      <c r="C437">
        <v>11</v>
      </c>
      <c r="F437" t="s">
        <v>30</v>
      </c>
      <c r="G437" t="s">
        <v>77</v>
      </c>
      <c r="I437">
        <f t="shared" si="52"/>
        <v>0</v>
      </c>
      <c r="J437">
        <f t="shared" si="54"/>
        <v>8</v>
      </c>
      <c r="K437" t="str">
        <f t="shared" si="55"/>
        <v/>
      </c>
      <c r="L437">
        <f t="shared" si="53"/>
        <v>0</v>
      </c>
      <c r="M437">
        <f t="shared" si="56"/>
        <v>19</v>
      </c>
      <c r="N437" t="str">
        <f t="shared" si="57"/>
        <v/>
      </c>
    </row>
    <row r="438" spans="1:14" x14ac:dyDescent="0.3">
      <c r="A438" t="s">
        <v>14</v>
      </c>
      <c r="B438">
        <v>2003</v>
      </c>
      <c r="C438">
        <v>12</v>
      </c>
      <c r="F438" t="s">
        <v>31</v>
      </c>
      <c r="G438" t="s">
        <v>32</v>
      </c>
      <c r="I438">
        <f t="shared" si="52"/>
        <v>0</v>
      </c>
      <c r="J438">
        <f t="shared" si="54"/>
        <v>8</v>
      </c>
      <c r="K438" t="str">
        <f t="shared" si="55"/>
        <v/>
      </c>
      <c r="L438">
        <f t="shared" si="53"/>
        <v>0</v>
      </c>
      <c r="M438">
        <f t="shared" si="56"/>
        <v>19</v>
      </c>
      <c r="N438" t="str">
        <f t="shared" si="57"/>
        <v/>
      </c>
    </row>
    <row r="439" spans="1:14" x14ac:dyDescent="0.3">
      <c r="A439" t="s">
        <v>49</v>
      </c>
      <c r="B439">
        <v>2003</v>
      </c>
      <c r="C439">
        <v>13</v>
      </c>
      <c r="F439" t="s">
        <v>31</v>
      </c>
      <c r="G439" t="s">
        <v>38</v>
      </c>
      <c r="I439">
        <f t="shared" si="52"/>
        <v>0</v>
      </c>
      <c r="J439">
        <f t="shared" si="54"/>
        <v>8</v>
      </c>
      <c r="K439" t="str">
        <f t="shared" si="55"/>
        <v/>
      </c>
      <c r="L439">
        <f t="shared" si="53"/>
        <v>0</v>
      </c>
      <c r="M439">
        <f t="shared" si="56"/>
        <v>19</v>
      </c>
      <c r="N439" t="str">
        <f t="shared" si="57"/>
        <v/>
      </c>
    </row>
    <row r="440" spans="1:14" x14ac:dyDescent="0.3">
      <c r="A440" t="s">
        <v>134</v>
      </c>
      <c r="B440">
        <v>2003</v>
      </c>
      <c r="C440">
        <v>14</v>
      </c>
      <c r="F440" t="s">
        <v>31</v>
      </c>
      <c r="G440" t="s">
        <v>38</v>
      </c>
      <c r="I440">
        <f t="shared" si="52"/>
        <v>0</v>
      </c>
      <c r="J440">
        <f t="shared" si="54"/>
        <v>8</v>
      </c>
      <c r="K440" t="str">
        <f t="shared" si="55"/>
        <v/>
      </c>
      <c r="L440">
        <f t="shared" si="53"/>
        <v>0</v>
      </c>
      <c r="M440">
        <f t="shared" si="56"/>
        <v>19</v>
      </c>
      <c r="N440" t="str">
        <f t="shared" si="57"/>
        <v/>
      </c>
    </row>
    <row r="441" spans="1:14" x14ac:dyDescent="0.3">
      <c r="A441" t="s">
        <v>12</v>
      </c>
      <c r="B441">
        <v>2003</v>
      </c>
      <c r="C441">
        <v>15</v>
      </c>
      <c r="F441" t="s">
        <v>31</v>
      </c>
      <c r="G441" t="s">
        <v>32</v>
      </c>
      <c r="I441">
        <f t="shared" si="52"/>
        <v>0</v>
      </c>
      <c r="J441">
        <f t="shared" si="54"/>
        <v>8</v>
      </c>
      <c r="K441" t="str">
        <f t="shared" si="55"/>
        <v/>
      </c>
      <c r="L441">
        <f t="shared" si="53"/>
        <v>0</v>
      </c>
      <c r="M441">
        <f t="shared" si="56"/>
        <v>19</v>
      </c>
      <c r="N441" t="str">
        <f t="shared" si="57"/>
        <v/>
      </c>
    </row>
    <row r="442" spans="1:14" x14ac:dyDescent="0.3">
      <c r="A442" t="s">
        <v>58</v>
      </c>
      <c r="B442">
        <v>2003</v>
      </c>
      <c r="C442">
        <v>16</v>
      </c>
      <c r="F442" t="s">
        <v>31</v>
      </c>
      <c r="G442" t="s">
        <v>112</v>
      </c>
      <c r="I442">
        <f t="shared" si="52"/>
        <v>0</v>
      </c>
      <c r="J442">
        <f t="shared" si="54"/>
        <v>8</v>
      </c>
      <c r="K442" t="str">
        <f t="shared" si="55"/>
        <v/>
      </c>
      <c r="L442">
        <f t="shared" si="53"/>
        <v>0</v>
      </c>
      <c r="M442">
        <f t="shared" si="56"/>
        <v>19</v>
      </c>
      <c r="N442" t="str">
        <f t="shared" si="57"/>
        <v/>
      </c>
    </row>
    <row r="443" spans="1:14" x14ac:dyDescent="0.3">
      <c r="A443" t="s">
        <v>52</v>
      </c>
      <c r="B443">
        <v>2003</v>
      </c>
      <c r="C443">
        <v>17</v>
      </c>
      <c r="F443" t="s">
        <v>30</v>
      </c>
      <c r="G443" t="s">
        <v>105</v>
      </c>
      <c r="I443">
        <f t="shared" si="52"/>
        <v>0</v>
      </c>
      <c r="J443">
        <f t="shared" si="54"/>
        <v>8</v>
      </c>
      <c r="K443" t="str">
        <f t="shared" si="55"/>
        <v/>
      </c>
      <c r="L443">
        <f t="shared" si="53"/>
        <v>0</v>
      </c>
      <c r="M443">
        <f t="shared" si="56"/>
        <v>19</v>
      </c>
      <c r="N443" t="str">
        <f t="shared" si="57"/>
        <v/>
      </c>
    </row>
    <row r="444" spans="1:14" x14ac:dyDescent="0.3">
      <c r="A444" t="s">
        <v>67</v>
      </c>
      <c r="B444">
        <v>2003</v>
      </c>
      <c r="C444">
        <v>18</v>
      </c>
      <c r="F444" t="s">
        <v>31</v>
      </c>
      <c r="G444" t="s">
        <v>109</v>
      </c>
      <c r="I444">
        <f t="shared" si="52"/>
        <v>0</v>
      </c>
      <c r="J444">
        <f t="shared" si="54"/>
        <v>8</v>
      </c>
      <c r="K444" t="str">
        <f t="shared" si="55"/>
        <v/>
      </c>
      <c r="L444">
        <f t="shared" si="53"/>
        <v>0</v>
      </c>
      <c r="M444">
        <f t="shared" si="56"/>
        <v>19</v>
      </c>
      <c r="N444" t="str">
        <f t="shared" si="57"/>
        <v/>
      </c>
    </row>
    <row r="445" spans="1:14" x14ac:dyDescent="0.3">
      <c r="A445" t="s">
        <v>80</v>
      </c>
      <c r="B445">
        <v>2003</v>
      </c>
      <c r="C445">
        <v>19</v>
      </c>
      <c r="F445" t="s">
        <v>31</v>
      </c>
      <c r="G445" t="s">
        <v>32</v>
      </c>
      <c r="I445">
        <f t="shared" si="52"/>
        <v>0</v>
      </c>
      <c r="J445">
        <f t="shared" si="54"/>
        <v>8</v>
      </c>
      <c r="K445" t="str">
        <f t="shared" si="55"/>
        <v/>
      </c>
      <c r="L445">
        <f t="shared" si="53"/>
        <v>0</v>
      </c>
      <c r="M445">
        <f t="shared" si="56"/>
        <v>19</v>
      </c>
      <c r="N445" t="str">
        <f t="shared" si="57"/>
        <v/>
      </c>
    </row>
    <row r="446" spans="1:14" x14ac:dyDescent="0.3">
      <c r="A446" t="s">
        <v>101</v>
      </c>
      <c r="B446">
        <v>2003</v>
      </c>
      <c r="C446">
        <v>20</v>
      </c>
      <c r="F446" t="s">
        <v>31</v>
      </c>
      <c r="G446" t="s">
        <v>34</v>
      </c>
      <c r="I446">
        <f t="shared" si="52"/>
        <v>0</v>
      </c>
      <c r="J446">
        <f t="shared" si="54"/>
        <v>8</v>
      </c>
      <c r="K446" t="str">
        <f t="shared" si="55"/>
        <v/>
      </c>
      <c r="L446">
        <f t="shared" si="53"/>
        <v>0</v>
      </c>
      <c r="M446">
        <f t="shared" si="56"/>
        <v>19</v>
      </c>
      <c r="N446" t="str">
        <f t="shared" si="57"/>
        <v/>
      </c>
    </row>
    <row r="447" spans="1:14" x14ac:dyDescent="0.3">
      <c r="A447" t="s">
        <v>25</v>
      </c>
      <c r="B447">
        <v>2003</v>
      </c>
      <c r="C447">
        <v>21</v>
      </c>
      <c r="F447" t="s">
        <v>31</v>
      </c>
      <c r="G447" t="s">
        <v>34</v>
      </c>
      <c r="I447">
        <f t="shared" si="52"/>
        <v>0</v>
      </c>
      <c r="J447">
        <f t="shared" si="54"/>
        <v>8</v>
      </c>
      <c r="K447" t="str">
        <f t="shared" si="55"/>
        <v/>
      </c>
      <c r="L447">
        <f t="shared" si="53"/>
        <v>0</v>
      </c>
      <c r="M447">
        <f t="shared" si="56"/>
        <v>19</v>
      </c>
      <c r="N447" t="str">
        <f t="shared" si="57"/>
        <v/>
      </c>
    </row>
    <row r="448" spans="1:14" x14ac:dyDescent="0.3">
      <c r="A448" t="s">
        <v>46</v>
      </c>
      <c r="B448">
        <v>2003</v>
      </c>
      <c r="C448">
        <v>22</v>
      </c>
      <c r="F448" t="s">
        <v>30</v>
      </c>
      <c r="G448" t="s">
        <v>37</v>
      </c>
      <c r="I448">
        <f t="shared" si="52"/>
        <v>0</v>
      </c>
      <c r="J448">
        <f t="shared" si="54"/>
        <v>8</v>
      </c>
      <c r="K448" t="str">
        <f t="shared" si="55"/>
        <v/>
      </c>
      <c r="L448">
        <f t="shared" si="53"/>
        <v>0</v>
      </c>
      <c r="M448">
        <f t="shared" si="56"/>
        <v>19</v>
      </c>
      <c r="N448" t="str">
        <f t="shared" si="57"/>
        <v/>
      </c>
    </row>
    <row r="449" spans="1:14" x14ac:dyDescent="0.3">
      <c r="A449" t="s">
        <v>135</v>
      </c>
      <c r="B449">
        <v>2003</v>
      </c>
      <c r="C449">
        <v>23</v>
      </c>
      <c r="F449" t="s">
        <v>31</v>
      </c>
      <c r="G449" t="s">
        <v>33</v>
      </c>
      <c r="I449">
        <f t="shared" si="52"/>
        <v>0</v>
      </c>
      <c r="J449">
        <f t="shared" si="54"/>
        <v>8</v>
      </c>
      <c r="K449" t="str">
        <f t="shared" si="55"/>
        <v/>
      </c>
      <c r="L449">
        <f t="shared" si="53"/>
        <v>0</v>
      </c>
      <c r="M449">
        <f t="shared" si="56"/>
        <v>19</v>
      </c>
      <c r="N449" t="str">
        <f t="shared" si="57"/>
        <v/>
      </c>
    </row>
    <row r="450" spans="1:14" x14ac:dyDescent="0.3">
      <c r="A450" t="s">
        <v>136</v>
      </c>
      <c r="B450">
        <v>2003</v>
      </c>
      <c r="C450">
        <v>24</v>
      </c>
      <c r="F450" t="s">
        <v>31</v>
      </c>
      <c r="G450" t="s">
        <v>77</v>
      </c>
      <c r="I450">
        <f t="shared" ref="I450:I513" si="58">IF(AND(B450=$R$2,F450="Y"),1,0)</f>
        <v>0</v>
      </c>
      <c r="J450">
        <f t="shared" si="54"/>
        <v>8</v>
      </c>
      <c r="K450" t="str">
        <f t="shared" si="55"/>
        <v/>
      </c>
      <c r="L450">
        <f t="shared" ref="L450:L513" si="59">IF(AND(OR(F450="N",K450&gt;6),B450=$R$2),1,0)</f>
        <v>0</v>
      </c>
      <c r="M450">
        <f t="shared" si="56"/>
        <v>19</v>
      </c>
      <c r="N450" t="str">
        <f t="shared" si="57"/>
        <v/>
      </c>
    </row>
    <row r="451" spans="1:14" x14ac:dyDescent="0.3">
      <c r="A451" t="s">
        <v>51</v>
      </c>
      <c r="B451">
        <v>2003</v>
      </c>
      <c r="C451">
        <v>25</v>
      </c>
      <c r="F451" t="s">
        <v>31</v>
      </c>
      <c r="G451" t="s">
        <v>38</v>
      </c>
      <c r="I451">
        <f t="shared" si="58"/>
        <v>0</v>
      </c>
      <c r="J451">
        <f t="shared" si="54"/>
        <v>8</v>
      </c>
      <c r="K451" t="str">
        <f t="shared" si="55"/>
        <v/>
      </c>
      <c r="L451">
        <f t="shared" si="59"/>
        <v>0</v>
      </c>
      <c r="M451">
        <f t="shared" si="56"/>
        <v>19</v>
      </c>
      <c r="N451" t="str">
        <f t="shared" si="57"/>
        <v/>
      </c>
    </row>
    <row r="452" spans="1:14" x14ac:dyDescent="0.3">
      <c r="A452" t="s">
        <v>22</v>
      </c>
      <c r="B452">
        <v>2002</v>
      </c>
      <c r="C452">
        <v>1</v>
      </c>
      <c r="F452" t="s">
        <v>30</v>
      </c>
      <c r="G452" t="s">
        <v>104</v>
      </c>
      <c r="I452">
        <f t="shared" si="58"/>
        <v>0</v>
      </c>
      <c r="J452">
        <f t="shared" si="54"/>
        <v>8</v>
      </c>
      <c r="K452" t="str">
        <f t="shared" si="55"/>
        <v/>
      </c>
      <c r="L452">
        <f t="shared" si="59"/>
        <v>0</v>
      </c>
      <c r="M452">
        <f t="shared" si="56"/>
        <v>19</v>
      </c>
      <c r="N452" t="str">
        <f t="shared" si="57"/>
        <v/>
      </c>
    </row>
    <row r="453" spans="1:14" x14ac:dyDescent="0.3">
      <c r="A453" t="s">
        <v>8</v>
      </c>
      <c r="B453">
        <v>2002</v>
      </c>
      <c r="C453">
        <v>2</v>
      </c>
      <c r="F453" t="s">
        <v>30</v>
      </c>
      <c r="G453" t="s">
        <v>38</v>
      </c>
      <c r="I453">
        <f t="shared" si="58"/>
        <v>0</v>
      </c>
      <c r="J453">
        <f t="shared" si="54"/>
        <v>8</v>
      </c>
      <c r="K453" t="str">
        <f t="shared" si="55"/>
        <v/>
      </c>
      <c r="L453">
        <f t="shared" si="59"/>
        <v>0</v>
      </c>
      <c r="M453">
        <f t="shared" si="56"/>
        <v>19</v>
      </c>
      <c r="N453" t="str">
        <f t="shared" si="57"/>
        <v/>
      </c>
    </row>
    <row r="454" spans="1:14" x14ac:dyDescent="0.3">
      <c r="A454" t="s">
        <v>14</v>
      </c>
      <c r="B454">
        <v>2002</v>
      </c>
      <c r="C454">
        <v>3</v>
      </c>
      <c r="F454" t="s">
        <v>30</v>
      </c>
      <c r="G454" t="s">
        <v>32</v>
      </c>
      <c r="I454">
        <f t="shared" si="58"/>
        <v>0</v>
      </c>
      <c r="J454">
        <f t="shared" si="54"/>
        <v>8</v>
      </c>
      <c r="K454" t="str">
        <f t="shared" si="55"/>
        <v/>
      </c>
      <c r="L454">
        <f t="shared" si="59"/>
        <v>0</v>
      </c>
      <c r="M454">
        <f t="shared" si="56"/>
        <v>19</v>
      </c>
      <c r="N454" t="str">
        <f t="shared" si="57"/>
        <v/>
      </c>
    </row>
    <row r="455" spans="1:14" x14ac:dyDescent="0.3">
      <c r="A455" t="s">
        <v>126</v>
      </c>
      <c r="B455">
        <v>2002</v>
      </c>
      <c r="C455">
        <v>4</v>
      </c>
      <c r="F455" t="s">
        <v>30</v>
      </c>
      <c r="G455" t="s">
        <v>112</v>
      </c>
      <c r="I455">
        <f t="shared" si="58"/>
        <v>0</v>
      </c>
      <c r="J455">
        <f t="shared" si="54"/>
        <v>8</v>
      </c>
      <c r="K455" t="str">
        <f t="shared" si="55"/>
        <v/>
      </c>
      <c r="L455">
        <f t="shared" si="59"/>
        <v>0</v>
      </c>
      <c r="M455">
        <f t="shared" si="56"/>
        <v>19</v>
      </c>
      <c r="N455" t="str">
        <f t="shared" si="57"/>
        <v/>
      </c>
    </row>
    <row r="456" spans="1:14" x14ac:dyDescent="0.3">
      <c r="A456" t="s">
        <v>49</v>
      </c>
      <c r="B456">
        <v>2002</v>
      </c>
      <c r="C456">
        <v>5</v>
      </c>
      <c r="F456" t="s">
        <v>31</v>
      </c>
      <c r="G456" t="s">
        <v>38</v>
      </c>
      <c r="H456" t="s">
        <v>137</v>
      </c>
      <c r="I456">
        <f t="shared" si="58"/>
        <v>0</v>
      </c>
      <c r="J456">
        <f t="shared" si="54"/>
        <v>8</v>
      </c>
      <c r="K456" t="str">
        <f t="shared" si="55"/>
        <v/>
      </c>
      <c r="L456">
        <f t="shared" si="59"/>
        <v>0</v>
      </c>
      <c r="M456">
        <f t="shared" si="56"/>
        <v>19</v>
      </c>
      <c r="N456" t="str">
        <f t="shared" si="57"/>
        <v/>
      </c>
    </row>
    <row r="457" spans="1:14" x14ac:dyDescent="0.3">
      <c r="A457" t="s">
        <v>58</v>
      </c>
      <c r="B457">
        <v>2002</v>
      </c>
      <c r="C457">
        <v>6</v>
      </c>
      <c r="F457" t="s">
        <v>31</v>
      </c>
      <c r="G457" t="s">
        <v>112</v>
      </c>
      <c r="H457" t="s">
        <v>138</v>
      </c>
      <c r="I457">
        <f t="shared" si="58"/>
        <v>0</v>
      </c>
      <c r="J457">
        <f t="shared" si="54"/>
        <v>8</v>
      </c>
      <c r="K457" t="str">
        <f t="shared" si="55"/>
        <v/>
      </c>
      <c r="L457">
        <f t="shared" si="59"/>
        <v>0</v>
      </c>
      <c r="M457">
        <f t="shared" si="56"/>
        <v>19</v>
      </c>
      <c r="N457" t="str">
        <f t="shared" si="57"/>
        <v/>
      </c>
    </row>
    <row r="458" spans="1:14" x14ac:dyDescent="0.3">
      <c r="A458" t="s">
        <v>11</v>
      </c>
      <c r="B458">
        <v>2002</v>
      </c>
      <c r="C458">
        <v>7</v>
      </c>
      <c r="F458" t="s">
        <v>30</v>
      </c>
      <c r="G458" t="s">
        <v>34</v>
      </c>
      <c r="I458">
        <f t="shared" si="58"/>
        <v>0</v>
      </c>
      <c r="J458">
        <f t="shared" si="54"/>
        <v>8</v>
      </c>
      <c r="K458" t="str">
        <f t="shared" si="55"/>
        <v/>
      </c>
      <c r="L458">
        <f t="shared" si="59"/>
        <v>0</v>
      </c>
      <c r="M458">
        <f t="shared" si="56"/>
        <v>19</v>
      </c>
      <c r="N458" t="str">
        <f t="shared" si="57"/>
        <v/>
      </c>
    </row>
    <row r="459" spans="1:14" x14ac:dyDescent="0.3">
      <c r="A459" t="s">
        <v>82</v>
      </c>
      <c r="B459">
        <v>2002</v>
      </c>
      <c r="C459">
        <v>8</v>
      </c>
      <c r="F459" t="s">
        <v>31</v>
      </c>
      <c r="G459" t="s">
        <v>34</v>
      </c>
      <c r="I459">
        <f t="shared" si="58"/>
        <v>0</v>
      </c>
      <c r="J459">
        <f t="shared" si="54"/>
        <v>8</v>
      </c>
      <c r="K459" t="str">
        <f t="shared" si="55"/>
        <v/>
      </c>
      <c r="L459">
        <f t="shared" si="59"/>
        <v>0</v>
      </c>
      <c r="M459">
        <f t="shared" si="56"/>
        <v>19</v>
      </c>
      <c r="N459" t="str">
        <f t="shared" si="57"/>
        <v/>
      </c>
    </row>
    <row r="460" spans="1:14" x14ac:dyDescent="0.3">
      <c r="A460" t="s">
        <v>9</v>
      </c>
      <c r="B460">
        <v>2002</v>
      </c>
      <c r="C460">
        <v>9</v>
      </c>
      <c r="F460" t="s">
        <v>31</v>
      </c>
      <c r="G460" t="s">
        <v>40</v>
      </c>
      <c r="I460">
        <f t="shared" si="58"/>
        <v>0</v>
      </c>
      <c r="J460">
        <f t="shared" si="54"/>
        <v>8</v>
      </c>
      <c r="K460" t="str">
        <f t="shared" si="55"/>
        <v/>
      </c>
      <c r="L460">
        <f t="shared" si="59"/>
        <v>0</v>
      </c>
      <c r="M460">
        <f t="shared" si="56"/>
        <v>19</v>
      </c>
      <c r="N460" t="str">
        <f t="shared" si="57"/>
        <v/>
      </c>
    </row>
    <row r="461" spans="1:14" x14ac:dyDescent="0.3">
      <c r="A461" t="s">
        <v>60</v>
      </c>
      <c r="B461">
        <v>2002</v>
      </c>
      <c r="C461">
        <v>10</v>
      </c>
      <c r="F461" t="s">
        <v>31</v>
      </c>
      <c r="G461" t="s">
        <v>34</v>
      </c>
      <c r="I461">
        <f t="shared" si="58"/>
        <v>0</v>
      </c>
      <c r="J461">
        <f t="shared" si="54"/>
        <v>8</v>
      </c>
      <c r="K461" t="str">
        <f t="shared" si="55"/>
        <v/>
      </c>
      <c r="L461">
        <f t="shared" si="59"/>
        <v>0</v>
      </c>
      <c r="M461">
        <f t="shared" si="56"/>
        <v>19</v>
      </c>
      <c r="N461" t="str">
        <f t="shared" si="57"/>
        <v/>
      </c>
    </row>
    <row r="462" spans="1:14" x14ac:dyDescent="0.3">
      <c r="A462" t="s">
        <v>48</v>
      </c>
      <c r="B462">
        <v>2002</v>
      </c>
      <c r="C462">
        <v>11</v>
      </c>
      <c r="F462" t="s">
        <v>31</v>
      </c>
      <c r="G462" t="s">
        <v>38</v>
      </c>
      <c r="I462">
        <f t="shared" si="58"/>
        <v>0</v>
      </c>
      <c r="J462">
        <f t="shared" si="54"/>
        <v>8</v>
      </c>
      <c r="K462" t="str">
        <f t="shared" si="55"/>
        <v/>
      </c>
      <c r="L462">
        <f t="shared" si="59"/>
        <v>0</v>
      </c>
      <c r="M462">
        <f t="shared" si="56"/>
        <v>19</v>
      </c>
      <c r="N462" t="str">
        <f t="shared" si="57"/>
        <v/>
      </c>
    </row>
    <row r="463" spans="1:14" x14ac:dyDescent="0.3">
      <c r="A463" t="s">
        <v>45</v>
      </c>
      <c r="B463">
        <v>2002</v>
      </c>
      <c r="C463">
        <v>12</v>
      </c>
      <c r="F463" t="s">
        <v>31</v>
      </c>
      <c r="G463" t="s">
        <v>38</v>
      </c>
      <c r="I463">
        <f t="shared" si="58"/>
        <v>0</v>
      </c>
      <c r="J463">
        <f t="shared" si="54"/>
        <v>8</v>
      </c>
      <c r="K463" t="str">
        <f t="shared" si="55"/>
        <v/>
      </c>
      <c r="L463">
        <f t="shared" si="59"/>
        <v>0</v>
      </c>
      <c r="M463">
        <f t="shared" si="56"/>
        <v>19</v>
      </c>
      <c r="N463" t="str">
        <f t="shared" si="57"/>
        <v/>
      </c>
    </row>
    <row r="464" spans="1:14" x14ac:dyDescent="0.3">
      <c r="A464" t="s">
        <v>70</v>
      </c>
      <c r="B464">
        <v>2002</v>
      </c>
      <c r="C464">
        <v>13</v>
      </c>
      <c r="F464" t="s">
        <v>31</v>
      </c>
      <c r="G464" t="s">
        <v>34</v>
      </c>
      <c r="I464">
        <f t="shared" si="58"/>
        <v>0</v>
      </c>
      <c r="J464">
        <f t="shared" si="54"/>
        <v>8</v>
      </c>
      <c r="K464" t="str">
        <f t="shared" si="55"/>
        <v/>
      </c>
      <c r="L464">
        <f t="shared" si="59"/>
        <v>0</v>
      </c>
      <c r="M464">
        <f t="shared" si="56"/>
        <v>19</v>
      </c>
      <c r="N464" t="str">
        <f t="shared" si="57"/>
        <v/>
      </c>
    </row>
    <row r="465" spans="1:14" x14ac:dyDescent="0.3">
      <c r="A465" t="s">
        <v>71</v>
      </c>
      <c r="B465">
        <v>2002</v>
      </c>
      <c r="C465">
        <v>14</v>
      </c>
      <c r="F465" t="s">
        <v>30</v>
      </c>
      <c r="G465" t="s">
        <v>33</v>
      </c>
      <c r="I465">
        <f t="shared" si="58"/>
        <v>0</v>
      </c>
      <c r="J465">
        <f t="shared" si="54"/>
        <v>8</v>
      </c>
      <c r="K465" t="str">
        <f t="shared" si="55"/>
        <v/>
      </c>
      <c r="L465">
        <f t="shared" si="59"/>
        <v>0</v>
      </c>
      <c r="M465">
        <f t="shared" si="56"/>
        <v>19</v>
      </c>
      <c r="N465" t="str">
        <f t="shared" si="57"/>
        <v/>
      </c>
    </row>
    <row r="466" spans="1:14" x14ac:dyDescent="0.3">
      <c r="A466" t="s">
        <v>61</v>
      </c>
      <c r="B466">
        <v>2002</v>
      </c>
      <c r="C466">
        <v>15</v>
      </c>
      <c r="F466" t="s">
        <v>31</v>
      </c>
      <c r="G466" t="s">
        <v>104</v>
      </c>
      <c r="I466">
        <f t="shared" si="58"/>
        <v>0</v>
      </c>
      <c r="J466">
        <f t="shared" ref="J466:J527" si="60">J465+I466</f>
        <v>8</v>
      </c>
      <c r="K466" t="str">
        <f t="shared" ref="K466:K527" si="61">IF(I466&gt;0,J466,"")</f>
        <v/>
      </c>
      <c r="L466">
        <f t="shared" si="59"/>
        <v>0</v>
      </c>
      <c r="M466">
        <f t="shared" ref="M466:M527" si="62">M465+L466</f>
        <v>19</v>
      </c>
      <c r="N466" t="str">
        <f t="shared" ref="N466:N527" si="63">IF(L466&gt;0,M466,"")</f>
        <v/>
      </c>
    </row>
    <row r="467" spans="1:14" x14ac:dyDescent="0.3">
      <c r="A467" t="s">
        <v>22</v>
      </c>
      <c r="B467">
        <v>2001</v>
      </c>
      <c r="C467">
        <v>1</v>
      </c>
      <c r="F467" t="s">
        <v>30</v>
      </c>
      <c r="G467" t="s">
        <v>104</v>
      </c>
      <c r="I467">
        <f t="shared" si="58"/>
        <v>0</v>
      </c>
      <c r="J467">
        <f t="shared" si="60"/>
        <v>8</v>
      </c>
      <c r="K467" t="str">
        <f t="shared" si="61"/>
        <v/>
      </c>
      <c r="L467">
        <f t="shared" si="59"/>
        <v>0</v>
      </c>
      <c r="M467">
        <f t="shared" si="62"/>
        <v>19</v>
      </c>
      <c r="N467" t="str">
        <f t="shared" si="63"/>
        <v/>
      </c>
    </row>
    <row r="468" spans="1:14" x14ac:dyDescent="0.3">
      <c r="A468" t="s">
        <v>101</v>
      </c>
      <c r="B468">
        <v>2001</v>
      </c>
      <c r="C468">
        <v>2</v>
      </c>
      <c r="F468" t="s">
        <v>31</v>
      </c>
      <c r="G468" t="s">
        <v>34</v>
      </c>
      <c r="I468">
        <f t="shared" si="58"/>
        <v>0</v>
      </c>
      <c r="J468">
        <f t="shared" si="60"/>
        <v>8</v>
      </c>
      <c r="K468" t="str">
        <f t="shared" si="61"/>
        <v/>
      </c>
      <c r="L468">
        <f t="shared" si="59"/>
        <v>0</v>
      </c>
      <c r="M468">
        <f t="shared" si="62"/>
        <v>19</v>
      </c>
      <c r="N468" t="str">
        <f t="shared" si="63"/>
        <v/>
      </c>
    </row>
    <row r="469" spans="1:14" x14ac:dyDescent="0.3">
      <c r="A469" t="s">
        <v>70</v>
      </c>
      <c r="B469">
        <v>2001</v>
      </c>
      <c r="C469">
        <v>3</v>
      </c>
      <c r="F469" t="s">
        <v>30</v>
      </c>
      <c r="G469" t="s">
        <v>34</v>
      </c>
      <c r="I469">
        <f t="shared" si="58"/>
        <v>0</v>
      </c>
      <c r="J469">
        <f t="shared" si="60"/>
        <v>8</v>
      </c>
      <c r="K469" t="str">
        <f t="shared" si="61"/>
        <v/>
      </c>
      <c r="L469">
        <f t="shared" si="59"/>
        <v>0</v>
      </c>
      <c r="M469">
        <f t="shared" si="62"/>
        <v>19</v>
      </c>
      <c r="N469" t="str">
        <f t="shared" si="63"/>
        <v/>
      </c>
    </row>
    <row r="470" spans="1:14" x14ac:dyDescent="0.3">
      <c r="A470" t="s">
        <v>29</v>
      </c>
      <c r="B470">
        <v>2001</v>
      </c>
      <c r="C470">
        <v>4</v>
      </c>
      <c r="F470" t="s">
        <v>30</v>
      </c>
      <c r="G470" t="s">
        <v>112</v>
      </c>
      <c r="I470">
        <f t="shared" si="58"/>
        <v>0</v>
      </c>
      <c r="J470">
        <f t="shared" si="60"/>
        <v>8</v>
      </c>
      <c r="K470" t="str">
        <f t="shared" si="61"/>
        <v/>
      </c>
      <c r="L470">
        <f t="shared" si="59"/>
        <v>0</v>
      </c>
      <c r="M470">
        <f t="shared" si="62"/>
        <v>19</v>
      </c>
      <c r="N470" t="str">
        <f t="shared" si="63"/>
        <v/>
      </c>
    </row>
    <row r="471" spans="1:14" x14ac:dyDescent="0.3">
      <c r="A471" t="s">
        <v>12</v>
      </c>
      <c r="B471">
        <v>2001</v>
      </c>
      <c r="C471">
        <v>5</v>
      </c>
      <c r="F471" t="s">
        <v>31</v>
      </c>
      <c r="G471" t="s">
        <v>32</v>
      </c>
      <c r="I471">
        <f t="shared" si="58"/>
        <v>0</v>
      </c>
      <c r="J471">
        <f t="shared" si="60"/>
        <v>8</v>
      </c>
      <c r="K471" t="str">
        <f t="shared" si="61"/>
        <v/>
      </c>
      <c r="L471">
        <f t="shared" si="59"/>
        <v>0</v>
      </c>
      <c r="M471">
        <f t="shared" si="62"/>
        <v>19</v>
      </c>
      <c r="N471" t="str">
        <f t="shared" si="63"/>
        <v/>
      </c>
    </row>
    <row r="472" spans="1:14" x14ac:dyDescent="0.3">
      <c r="A472" t="s">
        <v>74</v>
      </c>
      <c r="B472">
        <v>2001</v>
      </c>
      <c r="C472">
        <v>6</v>
      </c>
      <c r="F472" t="s">
        <v>31</v>
      </c>
      <c r="G472" t="s">
        <v>32</v>
      </c>
      <c r="I472">
        <f t="shared" si="58"/>
        <v>0</v>
      </c>
      <c r="J472">
        <f t="shared" si="60"/>
        <v>8</v>
      </c>
      <c r="K472" t="str">
        <f t="shared" si="61"/>
        <v/>
      </c>
      <c r="L472">
        <f t="shared" si="59"/>
        <v>0</v>
      </c>
      <c r="M472">
        <f t="shared" si="62"/>
        <v>19</v>
      </c>
      <c r="N472" t="str">
        <f t="shared" si="63"/>
        <v/>
      </c>
    </row>
    <row r="473" spans="1:14" x14ac:dyDescent="0.3">
      <c r="A473" t="s">
        <v>60</v>
      </c>
      <c r="B473">
        <v>2001</v>
      </c>
      <c r="C473">
        <v>7</v>
      </c>
      <c r="F473" t="s">
        <v>31</v>
      </c>
      <c r="G473" t="s">
        <v>34</v>
      </c>
      <c r="I473">
        <f t="shared" si="58"/>
        <v>0</v>
      </c>
      <c r="J473">
        <f t="shared" si="60"/>
        <v>8</v>
      </c>
      <c r="K473" t="str">
        <f t="shared" si="61"/>
        <v/>
      </c>
      <c r="L473">
        <f t="shared" si="59"/>
        <v>0</v>
      </c>
      <c r="M473">
        <f t="shared" si="62"/>
        <v>19</v>
      </c>
      <c r="N473" t="str">
        <f t="shared" si="63"/>
        <v/>
      </c>
    </row>
    <row r="474" spans="1:14" x14ac:dyDescent="0.3">
      <c r="A474" t="s">
        <v>122</v>
      </c>
      <c r="B474">
        <v>2001</v>
      </c>
      <c r="C474">
        <v>8</v>
      </c>
      <c r="F474" t="s">
        <v>30</v>
      </c>
      <c r="G474" t="s">
        <v>38</v>
      </c>
      <c r="I474">
        <f t="shared" si="58"/>
        <v>0</v>
      </c>
      <c r="J474">
        <f t="shared" si="60"/>
        <v>8</v>
      </c>
      <c r="K474" t="str">
        <f t="shared" si="61"/>
        <v/>
      </c>
      <c r="L474">
        <f t="shared" si="59"/>
        <v>0</v>
      </c>
      <c r="M474">
        <f t="shared" si="62"/>
        <v>19</v>
      </c>
      <c r="N474" t="str">
        <f t="shared" si="63"/>
        <v/>
      </c>
    </row>
    <row r="475" spans="1:14" x14ac:dyDescent="0.3">
      <c r="A475" t="s">
        <v>66</v>
      </c>
      <c r="B475">
        <v>2001</v>
      </c>
      <c r="C475">
        <v>9</v>
      </c>
      <c r="F475" t="s">
        <v>31</v>
      </c>
      <c r="G475" t="s">
        <v>112</v>
      </c>
      <c r="I475">
        <f t="shared" si="58"/>
        <v>0</v>
      </c>
      <c r="J475">
        <f t="shared" si="60"/>
        <v>8</v>
      </c>
      <c r="K475" t="str">
        <f t="shared" si="61"/>
        <v/>
      </c>
      <c r="L475">
        <f t="shared" si="59"/>
        <v>0</v>
      </c>
      <c r="M475">
        <f t="shared" si="62"/>
        <v>19</v>
      </c>
      <c r="N475" t="str">
        <f t="shared" si="63"/>
        <v/>
      </c>
    </row>
    <row r="476" spans="1:14" x14ac:dyDescent="0.3">
      <c r="A476" t="s">
        <v>135</v>
      </c>
      <c r="B476">
        <v>2001</v>
      </c>
      <c r="C476">
        <v>10</v>
      </c>
      <c r="F476" t="s">
        <v>30</v>
      </c>
      <c r="G476" t="s">
        <v>33</v>
      </c>
      <c r="I476">
        <f t="shared" si="58"/>
        <v>0</v>
      </c>
      <c r="J476">
        <f t="shared" si="60"/>
        <v>8</v>
      </c>
      <c r="K476" t="str">
        <f t="shared" si="61"/>
        <v/>
      </c>
      <c r="L476">
        <f t="shared" si="59"/>
        <v>0</v>
      </c>
      <c r="M476">
        <f t="shared" si="62"/>
        <v>19</v>
      </c>
      <c r="N476" t="str">
        <f t="shared" si="63"/>
        <v/>
      </c>
    </row>
    <row r="477" spans="1:14" x14ac:dyDescent="0.3">
      <c r="A477" t="s">
        <v>11</v>
      </c>
      <c r="B477">
        <v>2001</v>
      </c>
      <c r="C477">
        <v>11</v>
      </c>
      <c r="F477" t="s">
        <v>31</v>
      </c>
      <c r="G477" t="s">
        <v>34</v>
      </c>
      <c r="I477">
        <f t="shared" si="58"/>
        <v>0</v>
      </c>
      <c r="J477">
        <f t="shared" si="60"/>
        <v>8</v>
      </c>
      <c r="K477" t="str">
        <f t="shared" si="61"/>
        <v/>
      </c>
      <c r="L477">
        <f t="shared" si="59"/>
        <v>0</v>
      </c>
      <c r="M477">
        <f t="shared" si="62"/>
        <v>19</v>
      </c>
      <c r="N477" t="str">
        <f t="shared" si="63"/>
        <v/>
      </c>
    </row>
    <row r="478" spans="1:14" x14ac:dyDescent="0.3">
      <c r="A478" t="s">
        <v>58</v>
      </c>
      <c r="B478">
        <v>2001</v>
      </c>
      <c r="C478">
        <v>12</v>
      </c>
      <c r="F478" t="s">
        <v>31</v>
      </c>
      <c r="G478" t="s">
        <v>112</v>
      </c>
      <c r="I478">
        <f t="shared" si="58"/>
        <v>0</v>
      </c>
      <c r="J478">
        <f t="shared" si="60"/>
        <v>8</v>
      </c>
      <c r="K478" t="str">
        <f t="shared" si="61"/>
        <v/>
      </c>
      <c r="L478">
        <f t="shared" si="59"/>
        <v>0</v>
      </c>
      <c r="M478">
        <f t="shared" si="62"/>
        <v>19</v>
      </c>
      <c r="N478" t="str">
        <f t="shared" si="63"/>
        <v/>
      </c>
    </row>
    <row r="479" spans="1:14" x14ac:dyDescent="0.3">
      <c r="A479" t="s">
        <v>42</v>
      </c>
      <c r="B479">
        <v>2001</v>
      </c>
      <c r="C479">
        <v>13</v>
      </c>
      <c r="F479" t="s">
        <v>30</v>
      </c>
      <c r="G479" t="s">
        <v>32</v>
      </c>
      <c r="I479">
        <f t="shared" si="58"/>
        <v>0</v>
      </c>
      <c r="J479">
        <f t="shared" si="60"/>
        <v>8</v>
      </c>
      <c r="K479" t="str">
        <f t="shared" si="61"/>
        <v/>
      </c>
      <c r="L479">
        <f t="shared" si="59"/>
        <v>0</v>
      </c>
      <c r="M479">
        <f t="shared" si="62"/>
        <v>19</v>
      </c>
      <c r="N479" t="str">
        <f t="shared" si="63"/>
        <v/>
      </c>
    </row>
    <row r="480" spans="1:14" x14ac:dyDescent="0.3">
      <c r="A480" t="s">
        <v>97</v>
      </c>
      <c r="B480">
        <v>2001</v>
      </c>
      <c r="C480">
        <v>14</v>
      </c>
      <c r="F480" t="s">
        <v>31</v>
      </c>
      <c r="G480" t="s">
        <v>32</v>
      </c>
      <c r="I480">
        <f t="shared" si="58"/>
        <v>0</v>
      </c>
      <c r="J480">
        <f t="shared" si="60"/>
        <v>8</v>
      </c>
      <c r="K480" t="str">
        <f t="shared" si="61"/>
        <v/>
      </c>
      <c r="L480">
        <f t="shared" si="59"/>
        <v>0</v>
      </c>
      <c r="M480">
        <f t="shared" si="62"/>
        <v>19</v>
      </c>
      <c r="N480" t="str">
        <f t="shared" si="63"/>
        <v/>
      </c>
    </row>
    <row r="481" spans="1:14" x14ac:dyDescent="0.3">
      <c r="A481" t="s">
        <v>57</v>
      </c>
      <c r="B481">
        <v>2001</v>
      </c>
      <c r="C481">
        <v>15</v>
      </c>
      <c r="F481" t="s">
        <v>31</v>
      </c>
      <c r="G481" t="s">
        <v>112</v>
      </c>
      <c r="I481">
        <f t="shared" si="58"/>
        <v>0</v>
      </c>
      <c r="J481">
        <f t="shared" si="60"/>
        <v>8</v>
      </c>
      <c r="K481" t="str">
        <f t="shared" si="61"/>
        <v/>
      </c>
      <c r="L481">
        <f t="shared" si="59"/>
        <v>0</v>
      </c>
      <c r="M481">
        <f t="shared" si="62"/>
        <v>19</v>
      </c>
      <c r="N481" t="str">
        <f t="shared" si="63"/>
        <v/>
      </c>
    </row>
    <row r="482" spans="1:14" x14ac:dyDescent="0.3">
      <c r="A482" t="s">
        <v>11</v>
      </c>
      <c r="B482">
        <v>2000</v>
      </c>
      <c r="C482">
        <v>1</v>
      </c>
      <c r="F482" t="s">
        <v>30</v>
      </c>
      <c r="G482" t="s">
        <v>34</v>
      </c>
      <c r="I482">
        <f t="shared" si="58"/>
        <v>0</v>
      </c>
      <c r="J482">
        <f t="shared" si="60"/>
        <v>8</v>
      </c>
      <c r="K482" t="str">
        <f t="shared" si="61"/>
        <v/>
      </c>
      <c r="L482">
        <f t="shared" si="59"/>
        <v>0</v>
      </c>
      <c r="M482">
        <f t="shared" si="62"/>
        <v>19</v>
      </c>
      <c r="N482" t="str">
        <f t="shared" si="63"/>
        <v/>
      </c>
    </row>
    <row r="483" spans="1:14" x14ac:dyDescent="0.3">
      <c r="A483" t="s">
        <v>71</v>
      </c>
      <c r="B483">
        <v>2000</v>
      </c>
      <c r="C483">
        <v>2</v>
      </c>
      <c r="F483" t="s">
        <v>30</v>
      </c>
      <c r="G483" t="s">
        <v>33</v>
      </c>
      <c r="I483">
        <f t="shared" si="58"/>
        <v>0</v>
      </c>
      <c r="J483">
        <f t="shared" si="60"/>
        <v>8</v>
      </c>
      <c r="K483" t="str">
        <f t="shared" si="61"/>
        <v/>
      </c>
      <c r="L483">
        <f t="shared" si="59"/>
        <v>0</v>
      </c>
      <c r="M483">
        <f t="shared" si="62"/>
        <v>19</v>
      </c>
      <c r="N483" t="str">
        <f t="shared" si="63"/>
        <v/>
      </c>
    </row>
    <row r="484" spans="1:14" x14ac:dyDescent="0.3">
      <c r="A484" t="s">
        <v>22</v>
      </c>
      <c r="B484">
        <v>2000</v>
      </c>
      <c r="C484">
        <v>3</v>
      </c>
      <c r="F484" t="s">
        <v>30</v>
      </c>
      <c r="G484" t="s">
        <v>104</v>
      </c>
      <c r="I484">
        <f t="shared" si="58"/>
        <v>0</v>
      </c>
      <c r="J484">
        <f t="shared" si="60"/>
        <v>8</v>
      </c>
      <c r="K484" t="str">
        <f t="shared" si="61"/>
        <v/>
      </c>
      <c r="L484">
        <f t="shared" si="59"/>
        <v>0</v>
      </c>
      <c r="M484">
        <f t="shared" si="62"/>
        <v>19</v>
      </c>
      <c r="N484" t="str">
        <f t="shared" si="63"/>
        <v/>
      </c>
    </row>
    <row r="485" spans="1:14" x14ac:dyDescent="0.3">
      <c r="A485" t="s">
        <v>57</v>
      </c>
      <c r="B485">
        <v>2000</v>
      </c>
      <c r="C485">
        <v>4</v>
      </c>
      <c r="F485" t="s">
        <v>30</v>
      </c>
      <c r="G485" t="s">
        <v>112</v>
      </c>
      <c r="I485">
        <f t="shared" si="58"/>
        <v>0</v>
      </c>
      <c r="J485">
        <f t="shared" si="60"/>
        <v>8</v>
      </c>
      <c r="K485" t="str">
        <f t="shared" si="61"/>
        <v/>
      </c>
      <c r="L485">
        <f t="shared" si="59"/>
        <v>0</v>
      </c>
      <c r="M485">
        <f t="shared" si="62"/>
        <v>19</v>
      </c>
      <c r="N485" t="str">
        <f t="shared" si="63"/>
        <v/>
      </c>
    </row>
    <row r="486" spans="1:14" x14ac:dyDescent="0.3">
      <c r="A486" t="s">
        <v>69</v>
      </c>
      <c r="B486">
        <v>2000</v>
      </c>
      <c r="C486">
        <v>5</v>
      </c>
      <c r="F486" t="s">
        <v>31</v>
      </c>
      <c r="G486" t="s">
        <v>104</v>
      </c>
      <c r="I486">
        <f t="shared" si="58"/>
        <v>0</v>
      </c>
      <c r="J486">
        <f t="shared" si="60"/>
        <v>8</v>
      </c>
      <c r="K486" t="str">
        <f t="shared" si="61"/>
        <v/>
      </c>
      <c r="L486">
        <f t="shared" si="59"/>
        <v>0</v>
      </c>
      <c r="M486">
        <f t="shared" si="62"/>
        <v>19</v>
      </c>
      <c r="N486" t="str">
        <f t="shared" si="63"/>
        <v/>
      </c>
    </row>
    <row r="487" spans="1:14" x14ac:dyDescent="0.3">
      <c r="A487" t="s">
        <v>100</v>
      </c>
      <c r="B487">
        <v>2000</v>
      </c>
      <c r="C487">
        <v>6</v>
      </c>
      <c r="F487" t="s">
        <v>31</v>
      </c>
      <c r="G487" t="s">
        <v>112</v>
      </c>
      <c r="H487" t="s">
        <v>139</v>
      </c>
      <c r="I487">
        <f t="shared" si="58"/>
        <v>0</v>
      </c>
      <c r="J487">
        <f t="shared" si="60"/>
        <v>8</v>
      </c>
      <c r="K487" t="str">
        <f t="shared" si="61"/>
        <v/>
      </c>
      <c r="L487">
        <f t="shared" si="59"/>
        <v>0</v>
      </c>
      <c r="M487">
        <f t="shared" si="62"/>
        <v>19</v>
      </c>
      <c r="N487" t="str">
        <f t="shared" si="63"/>
        <v/>
      </c>
    </row>
    <row r="488" spans="1:14" x14ac:dyDescent="0.3">
      <c r="A488" t="s">
        <v>12</v>
      </c>
      <c r="B488">
        <v>2000</v>
      </c>
      <c r="C488">
        <v>7</v>
      </c>
      <c r="F488" t="s">
        <v>30</v>
      </c>
      <c r="G488" t="s">
        <v>32</v>
      </c>
      <c r="I488">
        <f t="shared" si="58"/>
        <v>0</v>
      </c>
      <c r="J488">
        <f t="shared" si="60"/>
        <v>8</v>
      </c>
      <c r="K488" t="str">
        <f t="shared" si="61"/>
        <v/>
      </c>
      <c r="L488">
        <f t="shared" si="59"/>
        <v>0</v>
      </c>
      <c r="M488">
        <f t="shared" si="62"/>
        <v>19</v>
      </c>
      <c r="N488" t="str">
        <f t="shared" si="63"/>
        <v/>
      </c>
    </row>
    <row r="489" spans="1:14" x14ac:dyDescent="0.3">
      <c r="A489" t="s">
        <v>101</v>
      </c>
      <c r="B489">
        <v>2000</v>
      </c>
      <c r="C489">
        <v>8</v>
      </c>
      <c r="F489" t="s">
        <v>31</v>
      </c>
      <c r="G489" t="s">
        <v>34</v>
      </c>
      <c r="I489">
        <f t="shared" si="58"/>
        <v>0</v>
      </c>
      <c r="J489">
        <f t="shared" si="60"/>
        <v>8</v>
      </c>
      <c r="K489" t="str">
        <f t="shared" si="61"/>
        <v/>
      </c>
      <c r="L489">
        <f t="shared" si="59"/>
        <v>0</v>
      </c>
      <c r="M489">
        <f t="shared" si="62"/>
        <v>19</v>
      </c>
      <c r="N489" t="str">
        <f t="shared" si="63"/>
        <v/>
      </c>
    </row>
    <row r="490" spans="1:14" x14ac:dyDescent="0.3">
      <c r="A490" t="s">
        <v>82</v>
      </c>
      <c r="B490">
        <v>2000</v>
      </c>
      <c r="C490">
        <v>9</v>
      </c>
      <c r="F490" t="s">
        <v>31</v>
      </c>
      <c r="G490" t="s">
        <v>34</v>
      </c>
      <c r="I490">
        <f t="shared" si="58"/>
        <v>0</v>
      </c>
      <c r="J490">
        <f t="shared" si="60"/>
        <v>8</v>
      </c>
      <c r="K490" t="str">
        <f t="shared" si="61"/>
        <v/>
      </c>
      <c r="L490">
        <f t="shared" si="59"/>
        <v>0</v>
      </c>
      <c r="M490">
        <f t="shared" si="62"/>
        <v>19</v>
      </c>
      <c r="N490" t="str">
        <f t="shared" si="63"/>
        <v/>
      </c>
    </row>
    <row r="491" spans="1:14" x14ac:dyDescent="0.3">
      <c r="A491" t="s">
        <v>29</v>
      </c>
      <c r="B491">
        <v>2000</v>
      </c>
      <c r="C491">
        <v>10</v>
      </c>
      <c r="F491" t="s">
        <v>31</v>
      </c>
      <c r="G491" t="s">
        <v>112</v>
      </c>
      <c r="H491" t="s">
        <v>140</v>
      </c>
      <c r="I491">
        <f t="shared" si="58"/>
        <v>0</v>
      </c>
      <c r="J491">
        <f t="shared" si="60"/>
        <v>8</v>
      </c>
      <c r="K491" t="str">
        <f t="shared" si="61"/>
        <v/>
      </c>
      <c r="L491">
        <f t="shared" si="59"/>
        <v>0</v>
      </c>
      <c r="M491">
        <f t="shared" si="62"/>
        <v>19</v>
      </c>
      <c r="N491" t="str">
        <f t="shared" si="63"/>
        <v/>
      </c>
    </row>
    <row r="492" spans="1:14" x14ac:dyDescent="0.3">
      <c r="A492" t="s">
        <v>9</v>
      </c>
      <c r="B492">
        <v>2000</v>
      </c>
      <c r="C492">
        <v>11</v>
      </c>
      <c r="F492" t="s">
        <v>31</v>
      </c>
      <c r="G492" t="s">
        <v>40</v>
      </c>
      <c r="I492">
        <f t="shared" si="58"/>
        <v>0</v>
      </c>
      <c r="J492">
        <f t="shared" si="60"/>
        <v>8</v>
      </c>
      <c r="K492" t="str">
        <f t="shared" si="61"/>
        <v/>
      </c>
      <c r="L492">
        <f t="shared" si="59"/>
        <v>0</v>
      </c>
      <c r="M492">
        <f t="shared" si="62"/>
        <v>19</v>
      </c>
      <c r="N492" t="str">
        <f t="shared" si="63"/>
        <v/>
      </c>
    </row>
    <row r="493" spans="1:14" x14ac:dyDescent="0.3">
      <c r="A493" t="s">
        <v>60</v>
      </c>
      <c r="B493">
        <v>2000</v>
      </c>
      <c r="C493">
        <v>12</v>
      </c>
      <c r="F493" t="s">
        <v>31</v>
      </c>
      <c r="G493" t="s">
        <v>34</v>
      </c>
      <c r="I493">
        <f t="shared" si="58"/>
        <v>0</v>
      </c>
      <c r="J493">
        <f t="shared" si="60"/>
        <v>8</v>
      </c>
      <c r="K493" t="str">
        <f t="shared" si="61"/>
        <v/>
      </c>
      <c r="L493">
        <f t="shared" si="59"/>
        <v>0</v>
      </c>
      <c r="M493">
        <f t="shared" si="62"/>
        <v>19</v>
      </c>
      <c r="N493" t="str">
        <f t="shared" si="63"/>
        <v/>
      </c>
    </row>
    <row r="494" spans="1:14" x14ac:dyDescent="0.3">
      <c r="A494" t="s">
        <v>83</v>
      </c>
      <c r="B494">
        <v>2000</v>
      </c>
      <c r="C494">
        <v>13</v>
      </c>
      <c r="F494" t="s">
        <v>31</v>
      </c>
      <c r="G494" t="s">
        <v>33</v>
      </c>
      <c r="I494">
        <f t="shared" si="58"/>
        <v>0</v>
      </c>
      <c r="J494">
        <f t="shared" si="60"/>
        <v>8</v>
      </c>
      <c r="K494" t="str">
        <f t="shared" si="61"/>
        <v/>
      </c>
      <c r="L494">
        <f t="shared" si="59"/>
        <v>0</v>
      </c>
      <c r="M494">
        <f t="shared" si="62"/>
        <v>19</v>
      </c>
      <c r="N494" t="str">
        <f t="shared" si="63"/>
        <v/>
      </c>
    </row>
    <row r="495" spans="1:14" x14ac:dyDescent="0.3">
      <c r="A495" t="s">
        <v>67</v>
      </c>
      <c r="B495">
        <v>2000</v>
      </c>
      <c r="C495">
        <v>14</v>
      </c>
      <c r="F495" t="s">
        <v>30</v>
      </c>
      <c r="G495" t="s">
        <v>105</v>
      </c>
      <c r="I495">
        <f t="shared" si="58"/>
        <v>0</v>
      </c>
      <c r="J495">
        <f t="shared" si="60"/>
        <v>8</v>
      </c>
      <c r="K495" t="str">
        <f t="shared" si="61"/>
        <v/>
      </c>
      <c r="L495">
        <f t="shared" si="59"/>
        <v>0</v>
      </c>
      <c r="M495">
        <f t="shared" si="62"/>
        <v>19</v>
      </c>
      <c r="N495" t="str">
        <f t="shared" si="63"/>
        <v/>
      </c>
    </row>
    <row r="496" spans="1:14" x14ac:dyDescent="0.3">
      <c r="A496" t="s">
        <v>7</v>
      </c>
      <c r="B496">
        <v>2000</v>
      </c>
      <c r="C496">
        <v>15</v>
      </c>
      <c r="F496" t="s">
        <v>31</v>
      </c>
      <c r="G496" t="s">
        <v>33</v>
      </c>
      <c r="I496">
        <f t="shared" si="58"/>
        <v>0</v>
      </c>
      <c r="J496">
        <f t="shared" si="60"/>
        <v>8</v>
      </c>
      <c r="K496" t="str">
        <f t="shared" si="61"/>
        <v/>
      </c>
      <c r="L496">
        <f t="shared" si="59"/>
        <v>0</v>
      </c>
      <c r="M496">
        <f t="shared" si="62"/>
        <v>19</v>
      </c>
      <c r="N496" t="str">
        <f t="shared" si="63"/>
        <v/>
      </c>
    </row>
    <row r="497" spans="1:14" x14ac:dyDescent="0.3">
      <c r="A497" t="s">
        <v>48</v>
      </c>
      <c r="B497">
        <v>2000</v>
      </c>
      <c r="C497">
        <v>16</v>
      </c>
      <c r="F497" t="s">
        <v>30</v>
      </c>
      <c r="G497" t="s">
        <v>38</v>
      </c>
      <c r="I497">
        <f t="shared" si="58"/>
        <v>0</v>
      </c>
      <c r="J497">
        <f t="shared" si="60"/>
        <v>8</v>
      </c>
      <c r="K497" t="str">
        <f t="shared" si="61"/>
        <v/>
      </c>
      <c r="L497">
        <f t="shared" si="59"/>
        <v>0</v>
      </c>
      <c r="M497">
        <f t="shared" si="62"/>
        <v>19</v>
      </c>
      <c r="N497" t="str">
        <f t="shared" si="63"/>
        <v/>
      </c>
    </row>
    <row r="498" spans="1:14" x14ac:dyDescent="0.3">
      <c r="A498" t="s">
        <v>71</v>
      </c>
      <c r="B498">
        <v>1999</v>
      </c>
      <c r="C498">
        <v>1</v>
      </c>
      <c r="F498" t="s">
        <v>30</v>
      </c>
      <c r="G498" t="s">
        <v>33</v>
      </c>
      <c r="I498">
        <f t="shared" si="58"/>
        <v>0</v>
      </c>
      <c r="J498">
        <f t="shared" si="60"/>
        <v>8</v>
      </c>
      <c r="K498" t="str">
        <f t="shared" si="61"/>
        <v/>
      </c>
      <c r="L498">
        <f t="shared" si="59"/>
        <v>0</v>
      </c>
      <c r="M498">
        <f t="shared" si="62"/>
        <v>19</v>
      </c>
      <c r="N498" t="str">
        <f t="shared" si="63"/>
        <v/>
      </c>
    </row>
    <row r="499" spans="1:14" x14ac:dyDescent="0.3">
      <c r="A499" t="s">
        <v>69</v>
      </c>
      <c r="B499">
        <v>1999</v>
      </c>
      <c r="C499">
        <v>2</v>
      </c>
      <c r="F499" t="s">
        <v>30</v>
      </c>
      <c r="G499" t="s">
        <v>104</v>
      </c>
      <c r="I499">
        <f t="shared" si="58"/>
        <v>0</v>
      </c>
      <c r="J499">
        <f t="shared" si="60"/>
        <v>8</v>
      </c>
      <c r="K499" t="str">
        <f t="shared" si="61"/>
        <v/>
      </c>
      <c r="L499">
        <f t="shared" si="59"/>
        <v>0</v>
      </c>
      <c r="M499">
        <f t="shared" si="62"/>
        <v>19</v>
      </c>
      <c r="N499" t="str">
        <f t="shared" si="63"/>
        <v/>
      </c>
    </row>
    <row r="500" spans="1:14" x14ac:dyDescent="0.3">
      <c r="A500" t="s">
        <v>101</v>
      </c>
      <c r="B500">
        <v>1999</v>
      </c>
      <c r="C500">
        <v>3</v>
      </c>
      <c r="F500" t="s">
        <v>30</v>
      </c>
      <c r="G500" t="s">
        <v>34</v>
      </c>
      <c r="I500">
        <f t="shared" si="58"/>
        <v>0</v>
      </c>
      <c r="J500">
        <f t="shared" si="60"/>
        <v>8</v>
      </c>
      <c r="K500" t="str">
        <f t="shared" si="61"/>
        <v/>
      </c>
      <c r="L500">
        <f t="shared" si="59"/>
        <v>0</v>
      </c>
      <c r="M500">
        <f t="shared" si="62"/>
        <v>19</v>
      </c>
      <c r="N500" t="str">
        <f t="shared" si="63"/>
        <v/>
      </c>
    </row>
    <row r="501" spans="1:14" x14ac:dyDescent="0.3">
      <c r="A501" t="s">
        <v>6</v>
      </c>
      <c r="B501">
        <v>1999</v>
      </c>
      <c r="C501">
        <v>4</v>
      </c>
      <c r="F501" t="s">
        <v>30</v>
      </c>
      <c r="G501" t="s">
        <v>32</v>
      </c>
      <c r="I501">
        <f t="shared" si="58"/>
        <v>0</v>
      </c>
      <c r="J501">
        <f t="shared" si="60"/>
        <v>8</v>
      </c>
      <c r="K501" t="str">
        <f t="shared" si="61"/>
        <v/>
      </c>
      <c r="L501">
        <f t="shared" si="59"/>
        <v>0</v>
      </c>
      <c r="M501">
        <f t="shared" si="62"/>
        <v>19</v>
      </c>
      <c r="N501" t="str">
        <f t="shared" si="63"/>
        <v/>
      </c>
    </row>
    <row r="502" spans="1:14" x14ac:dyDescent="0.3">
      <c r="A502" t="s">
        <v>74</v>
      </c>
      <c r="B502">
        <v>1999</v>
      </c>
      <c r="C502">
        <v>5</v>
      </c>
      <c r="F502" t="s">
        <v>31</v>
      </c>
      <c r="G502" t="s">
        <v>32</v>
      </c>
      <c r="I502">
        <f t="shared" si="58"/>
        <v>0</v>
      </c>
      <c r="J502">
        <f t="shared" si="60"/>
        <v>8</v>
      </c>
      <c r="K502" t="str">
        <f t="shared" si="61"/>
        <v/>
      </c>
      <c r="L502">
        <f t="shared" si="59"/>
        <v>0</v>
      </c>
      <c r="M502">
        <f t="shared" si="62"/>
        <v>19</v>
      </c>
      <c r="N502" t="str">
        <f t="shared" si="63"/>
        <v/>
      </c>
    </row>
    <row r="503" spans="1:14" x14ac:dyDescent="0.3">
      <c r="A503" t="s">
        <v>82</v>
      </c>
      <c r="B503">
        <v>1999</v>
      </c>
      <c r="C503">
        <v>6</v>
      </c>
      <c r="F503" t="s">
        <v>31</v>
      </c>
      <c r="G503" t="s">
        <v>34</v>
      </c>
      <c r="I503">
        <f t="shared" si="58"/>
        <v>0</v>
      </c>
      <c r="J503">
        <f t="shared" si="60"/>
        <v>8</v>
      </c>
      <c r="K503" t="str">
        <f t="shared" si="61"/>
        <v/>
      </c>
      <c r="L503">
        <f t="shared" si="59"/>
        <v>0</v>
      </c>
      <c r="M503">
        <f t="shared" si="62"/>
        <v>19</v>
      </c>
      <c r="N503" t="str">
        <f t="shared" si="63"/>
        <v/>
      </c>
    </row>
    <row r="504" spans="1:14" x14ac:dyDescent="0.3">
      <c r="A504" t="s">
        <v>44</v>
      </c>
      <c r="B504">
        <v>1999</v>
      </c>
      <c r="C504">
        <v>7</v>
      </c>
      <c r="F504" t="s">
        <v>30</v>
      </c>
      <c r="G504" t="s">
        <v>38</v>
      </c>
      <c r="I504">
        <f t="shared" si="58"/>
        <v>0</v>
      </c>
      <c r="J504">
        <f t="shared" si="60"/>
        <v>8</v>
      </c>
      <c r="K504" t="str">
        <f t="shared" si="61"/>
        <v/>
      </c>
      <c r="L504">
        <f t="shared" si="59"/>
        <v>0</v>
      </c>
      <c r="M504">
        <f t="shared" si="62"/>
        <v>19</v>
      </c>
      <c r="N504" t="str">
        <f t="shared" si="63"/>
        <v/>
      </c>
    </row>
    <row r="505" spans="1:14" x14ac:dyDescent="0.3">
      <c r="A505" t="s">
        <v>48</v>
      </c>
      <c r="B505">
        <v>1999</v>
      </c>
      <c r="C505">
        <v>8</v>
      </c>
      <c r="F505" t="s">
        <v>31</v>
      </c>
      <c r="G505" t="s">
        <v>38</v>
      </c>
      <c r="I505">
        <f t="shared" si="58"/>
        <v>0</v>
      </c>
      <c r="J505">
        <f t="shared" si="60"/>
        <v>8</v>
      </c>
      <c r="K505" t="str">
        <f t="shared" si="61"/>
        <v/>
      </c>
      <c r="L505">
        <f t="shared" si="59"/>
        <v>0</v>
      </c>
      <c r="M505">
        <f t="shared" si="62"/>
        <v>19</v>
      </c>
      <c r="N505" t="str">
        <f t="shared" si="63"/>
        <v/>
      </c>
    </row>
    <row r="506" spans="1:14" x14ac:dyDescent="0.3">
      <c r="A506" t="s">
        <v>68</v>
      </c>
      <c r="B506">
        <v>1999</v>
      </c>
      <c r="C506">
        <v>9</v>
      </c>
      <c r="F506" t="s">
        <v>31</v>
      </c>
      <c r="G506" t="s">
        <v>38</v>
      </c>
      <c r="I506">
        <f t="shared" si="58"/>
        <v>0</v>
      </c>
      <c r="J506">
        <f t="shared" si="60"/>
        <v>8</v>
      </c>
      <c r="K506" t="str">
        <f t="shared" si="61"/>
        <v/>
      </c>
      <c r="L506">
        <f t="shared" si="59"/>
        <v>0</v>
      </c>
      <c r="M506">
        <f t="shared" si="62"/>
        <v>19</v>
      </c>
      <c r="N506" t="str">
        <f t="shared" si="63"/>
        <v/>
      </c>
    </row>
    <row r="507" spans="1:14" x14ac:dyDescent="0.3">
      <c r="A507" t="s">
        <v>12</v>
      </c>
      <c r="B507">
        <v>1999</v>
      </c>
      <c r="C507">
        <v>10</v>
      </c>
      <c r="F507" t="s">
        <v>31</v>
      </c>
      <c r="G507" t="s">
        <v>32</v>
      </c>
      <c r="I507">
        <f t="shared" si="58"/>
        <v>0</v>
      </c>
      <c r="J507">
        <f t="shared" si="60"/>
        <v>8</v>
      </c>
      <c r="K507" t="str">
        <f t="shared" si="61"/>
        <v/>
      </c>
      <c r="L507">
        <f t="shared" si="59"/>
        <v>0</v>
      </c>
      <c r="M507">
        <f t="shared" si="62"/>
        <v>19</v>
      </c>
      <c r="N507" t="str">
        <f t="shared" si="63"/>
        <v/>
      </c>
    </row>
    <row r="508" spans="1:14" x14ac:dyDescent="0.3">
      <c r="A508" t="s">
        <v>45</v>
      </c>
      <c r="B508">
        <v>1999</v>
      </c>
      <c r="C508">
        <v>11</v>
      </c>
      <c r="F508" t="s">
        <v>31</v>
      </c>
      <c r="G508" t="s">
        <v>38</v>
      </c>
      <c r="I508">
        <f t="shared" si="58"/>
        <v>0</v>
      </c>
      <c r="J508">
        <f t="shared" si="60"/>
        <v>8</v>
      </c>
      <c r="K508" t="str">
        <f t="shared" si="61"/>
        <v/>
      </c>
      <c r="L508">
        <f t="shared" si="59"/>
        <v>0</v>
      </c>
      <c r="M508">
        <f t="shared" si="62"/>
        <v>19</v>
      </c>
      <c r="N508" t="str">
        <f t="shared" si="63"/>
        <v/>
      </c>
    </row>
    <row r="509" spans="1:14" x14ac:dyDescent="0.3">
      <c r="A509" t="s">
        <v>141</v>
      </c>
      <c r="B509">
        <v>1999</v>
      </c>
      <c r="C509">
        <v>12</v>
      </c>
      <c r="F509" t="s">
        <v>30</v>
      </c>
      <c r="G509" t="s">
        <v>77</v>
      </c>
      <c r="I509">
        <f t="shared" si="58"/>
        <v>0</v>
      </c>
      <c r="J509">
        <f t="shared" si="60"/>
        <v>8</v>
      </c>
      <c r="K509" t="str">
        <f t="shared" si="61"/>
        <v/>
      </c>
      <c r="L509">
        <f t="shared" si="59"/>
        <v>0</v>
      </c>
      <c r="M509">
        <f t="shared" si="62"/>
        <v>19</v>
      </c>
      <c r="N509" t="str">
        <f t="shared" si="63"/>
        <v/>
      </c>
    </row>
    <row r="510" spans="1:14" x14ac:dyDescent="0.3">
      <c r="A510" t="s">
        <v>51</v>
      </c>
      <c r="B510">
        <v>1999</v>
      </c>
      <c r="C510">
        <v>13</v>
      </c>
      <c r="F510" t="s">
        <v>31</v>
      </c>
      <c r="G510" t="s">
        <v>38</v>
      </c>
      <c r="I510">
        <f t="shared" si="58"/>
        <v>0</v>
      </c>
      <c r="J510">
        <f t="shared" si="60"/>
        <v>8</v>
      </c>
      <c r="K510" t="str">
        <f t="shared" si="61"/>
        <v/>
      </c>
      <c r="L510">
        <f t="shared" si="59"/>
        <v>0</v>
      </c>
      <c r="M510">
        <f t="shared" si="62"/>
        <v>19</v>
      </c>
      <c r="N510" t="str">
        <f t="shared" si="63"/>
        <v/>
      </c>
    </row>
    <row r="511" spans="1:14" x14ac:dyDescent="0.3">
      <c r="A511" t="s">
        <v>10</v>
      </c>
      <c r="B511">
        <v>1999</v>
      </c>
      <c r="C511">
        <v>14</v>
      </c>
      <c r="F511" t="s">
        <v>31</v>
      </c>
      <c r="G511" t="s">
        <v>34</v>
      </c>
      <c r="I511">
        <f t="shared" si="58"/>
        <v>0</v>
      </c>
      <c r="J511">
        <f t="shared" si="60"/>
        <v>8</v>
      </c>
      <c r="K511" t="str">
        <f t="shared" si="61"/>
        <v/>
      </c>
      <c r="L511">
        <f t="shared" si="59"/>
        <v>0</v>
      </c>
      <c r="M511">
        <f t="shared" si="62"/>
        <v>19</v>
      </c>
      <c r="N511" t="str">
        <f t="shared" si="63"/>
        <v/>
      </c>
    </row>
    <row r="512" spans="1:14" x14ac:dyDescent="0.3">
      <c r="A512" t="s">
        <v>60</v>
      </c>
      <c r="B512">
        <v>1999</v>
      </c>
      <c r="C512">
        <v>15</v>
      </c>
      <c r="F512" t="s">
        <v>31</v>
      </c>
      <c r="G512" t="s">
        <v>34</v>
      </c>
      <c r="I512">
        <f t="shared" si="58"/>
        <v>0</v>
      </c>
      <c r="J512">
        <f t="shared" si="60"/>
        <v>8</v>
      </c>
      <c r="K512" t="str">
        <f t="shared" si="61"/>
        <v/>
      </c>
      <c r="L512">
        <f t="shared" si="59"/>
        <v>0</v>
      </c>
      <c r="M512">
        <f t="shared" si="62"/>
        <v>19</v>
      </c>
      <c r="N512" t="str">
        <f t="shared" si="63"/>
        <v/>
      </c>
    </row>
    <row r="513" spans="1:14" x14ac:dyDescent="0.3">
      <c r="A513" t="s">
        <v>74</v>
      </c>
      <c r="B513">
        <v>1998</v>
      </c>
      <c r="C513">
        <v>1</v>
      </c>
      <c r="F513" t="s">
        <v>30</v>
      </c>
      <c r="G513" t="s">
        <v>32</v>
      </c>
      <c r="I513">
        <f t="shared" si="58"/>
        <v>0</v>
      </c>
      <c r="J513">
        <f t="shared" si="60"/>
        <v>8</v>
      </c>
      <c r="K513" t="str">
        <f t="shared" si="61"/>
        <v/>
      </c>
      <c r="L513">
        <f t="shared" si="59"/>
        <v>0</v>
      </c>
      <c r="M513">
        <f t="shared" si="62"/>
        <v>19</v>
      </c>
      <c r="N513" t="str">
        <f t="shared" si="63"/>
        <v/>
      </c>
    </row>
    <row r="514" spans="1:14" x14ac:dyDescent="0.3">
      <c r="A514" t="s">
        <v>71</v>
      </c>
      <c r="B514">
        <v>1998</v>
      </c>
      <c r="C514">
        <v>2</v>
      </c>
      <c r="F514" t="s">
        <v>30</v>
      </c>
      <c r="G514" t="s">
        <v>33</v>
      </c>
      <c r="I514">
        <f t="shared" ref="I514:I527" si="64">IF(AND(B514=$R$2,F514="Y"),1,0)</f>
        <v>0</v>
      </c>
      <c r="J514">
        <f t="shared" si="60"/>
        <v>8</v>
      </c>
      <c r="K514" t="str">
        <f t="shared" si="61"/>
        <v/>
      </c>
      <c r="L514">
        <f t="shared" ref="L514:L527" si="65">IF(AND(OR(F514="N",K514&gt;6),B514=$R$2),1,0)</f>
        <v>0</v>
      </c>
      <c r="M514">
        <f t="shared" si="62"/>
        <v>19</v>
      </c>
      <c r="N514" t="str">
        <f t="shared" si="63"/>
        <v/>
      </c>
    </row>
    <row r="515" spans="1:14" x14ac:dyDescent="0.3">
      <c r="A515" t="s">
        <v>82</v>
      </c>
      <c r="B515">
        <v>1998</v>
      </c>
      <c r="C515">
        <v>3</v>
      </c>
      <c r="F515" t="s">
        <v>31</v>
      </c>
      <c r="G515" t="s">
        <v>34</v>
      </c>
      <c r="I515">
        <f t="shared" si="64"/>
        <v>0</v>
      </c>
      <c r="J515">
        <f t="shared" si="60"/>
        <v>8</v>
      </c>
      <c r="K515" t="str">
        <f t="shared" si="61"/>
        <v/>
      </c>
      <c r="L515">
        <f t="shared" si="65"/>
        <v>0</v>
      </c>
      <c r="M515">
        <f t="shared" si="62"/>
        <v>19</v>
      </c>
      <c r="N515" t="str">
        <f t="shared" si="63"/>
        <v/>
      </c>
    </row>
    <row r="516" spans="1:14" x14ac:dyDescent="0.3">
      <c r="A516" t="s">
        <v>8</v>
      </c>
      <c r="B516">
        <v>1998</v>
      </c>
      <c r="C516">
        <v>4</v>
      </c>
      <c r="F516" t="s">
        <v>30</v>
      </c>
      <c r="G516" t="s">
        <v>38</v>
      </c>
      <c r="I516">
        <f t="shared" si="64"/>
        <v>0</v>
      </c>
      <c r="J516">
        <f t="shared" si="60"/>
        <v>8</v>
      </c>
      <c r="K516" t="str">
        <f t="shared" si="61"/>
        <v/>
      </c>
      <c r="L516">
        <f t="shared" si="65"/>
        <v>0</v>
      </c>
      <c r="M516">
        <f t="shared" si="62"/>
        <v>19</v>
      </c>
      <c r="N516" t="str">
        <f t="shared" si="63"/>
        <v/>
      </c>
    </row>
    <row r="517" spans="1:14" x14ac:dyDescent="0.3">
      <c r="A517" t="s">
        <v>84</v>
      </c>
      <c r="B517">
        <v>1998</v>
      </c>
      <c r="C517">
        <v>5</v>
      </c>
      <c r="F517" t="s">
        <v>30</v>
      </c>
      <c r="G517" t="s">
        <v>112</v>
      </c>
      <c r="I517">
        <f t="shared" si="64"/>
        <v>0</v>
      </c>
      <c r="J517">
        <f t="shared" si="60"/>
        <v>8</v>
      </c>
      <c r="K517" t="str">
        <f t="shared" si="61"/>
        <v/>
      </c>
      <c r="L517">
        <f t="shared" si="65"/>
        <v>0</v>
      </c>
      <c r="M517">
        <f t="shared" si="62"/>
        <v>19</v>
      </c>
      <c r="N517" t="str">
        <f t="shared" si="63"/>
        <v/>
      </c>
    </row>
    <row r="518" spans="1:14" x14ac:dyDescent="0.3">
      <c r="A518" t="s">
        <v>10</v>
      </c>
      <c r="B518">
        <v>1998</v>
      </c>
      <c r="C518">
        <v>6</v>
      </c>
      <c r="F518" t="s">
        <v>30</v>
      </c>
      <c r="G518" t="s">
        <v>34</v>
      </c>
      <c r="I518">
        <f t="shared" si="64"/>
        <v>0</v>
      </c>
      <c r="J518">
        <f t="shared" si="60"/>
        <v>8</v>
      </c>
      <c r="K518" t="str">
        <f t="shared" si="61"/>
        <v/>
      </c>
      <c r="L518">
        <f t="shared" si="65"/>
        <v>0</v>
      </c>
      <c r="M518">
        <f t="shared" si="62"/>
        <v>19</v>
      </c>
      <c r="N518" t="str">
        <f t="shared" si="63"/>
        <v/>
      </c>
    </row>
    <row r="519" spans="1:14" x14ac:dyDescent="0.3">
      <c r="A519" t="s">
        <v>81</v>
      </c>
      <c r="B519">
        <v>1998</v>
      </c>
      <c r="C519">
        <v>7</v>
      </c>
      <c r="F519" t="s">
        <v>31</v>
      </c>
      <c r="G519" t="s">
        <v>112</v>
      </c>
      <c r="I519">
        <f t="shared" si="64"/>
        <v>0</v>
      </c>
      <c r="J519">
        <f t="shared" si="60"/>
        <v>8</v>
      </c>
      <c r="K519" t="str">
        <f t="shared" si="61"/>
        <v/>
      </c>
      <c r="L519">
        <f t="shared" si="65"/>
        <v>0</v>
      </c>
      <c r="M519">
        <f t="shared" si="62"/>
        <v>19</v>
      </c>
      <c r="N519" t="str">
        <f t="shared" si="63"/>
        <v/>
      </c>
    </row>
    <row r="520" spans="1:14" x14ac:dyDescent="0.3">
      <c r="A520" t="s">
        <v>12</v>
      </c>
      <c r="B520">
        <v>1998</v>
      </c>
      <c r="C520">
        <v>8</v>
      </c>
      <c r="F520" t="s">
        <v>31</v>
      </c>
      <c r="G520" t="s">
        <v>32</v>
      </c>
      <c r="I520">
        <f t="shared" si="64"/>
        <v>0</v>
      </c>
      <c r="J520">
        <f t="shared" si="60"/>
        <v>8</v>
      </c>
      <c r="K520" t="str">
        <f t="shared" si="61"/>
        <v/>
      </c>
      <c r="L520">
        <f t="shared" si="65"/>
        <v>0</v>
      </c>
      <c r="M520">
        <f t="shared" si="62"/>
        <v>19</v>
      </c>
      <c r="N520" t="str">
        <f t="shared" si="63"/>
        <v/>
      </c>
    </row>
    <row r="521" spans="1:14" x14ac:dyDescent="0.3">
      <c r="A521" t="s">
        <v>44</v>
      </c>
      <c r="B521">
        <v>1998</v>
      </c>
      <c r="C521">
        <v>9</v>
      </c>
      <c r="F521" t="s">
        <v>31</v>
      </c>
      <c r="G521" t="s">
        <v>38</v>
      </c>
      <c r="H521" t="s">
        <v>144</v>
      </c>
      <c r="I521">
        <f t="shared" si="64"/>
        <v>0</v>
      </c>
      <c r="J521">
        <f t="shared" si="60"/>
        <v>8</v>
      </c>
      <c r="K521" t="str">
        <f t="shared" si="61"/>
        <v/>
      </c>
      <c r="L521">
        <f t="shared" si="65"/>
        <v>0</v>
      </c>
      <c r="M521">
        <f t="shared" si="62"/>
        <v>19</v>
      </c>
      <c r="N521" t="str">
        <f t="shared" si="63"/>
        <v/>
      </c>
    </row>
    <row r="522" spans="1:14" x14ac:dyDescent="0.3">
      <c r="A522" t="s">
        <v>142</v>
      </c>
      <c r="B522">
        <v>1998</v>
      </c>
      <c r="C522">
        <v>10</v>
      </c>
      <c r="F522" t="s">
        <v>30</v>
      </c>
      <c r="G522" t="s">
        <v>109</v>
      </c>
      <c r="I522">
        <f t="shared" si="64"/>
        <v>0</v>
      </c>
      <c r="J522">
        <f t="shared" si="60"/>
        <v>8</v>
      </c>
      <c r="K522" t="str">
        <f t="shared" si="61"/>
        <v/>
      </c>
      <c r="L522">
        <f t="shared" si="65"/>
        <v>0</v>
      </c>
      <c r="M522">
        <f t="shared" si="62"/>
        <v>19</v>
      </c>
      <c r="N522" t="str">
        <f t="shared" si="63"/>
        <v/>
      </c>
    </row>
    <row r="523" spans="1:14" x14ac:dyDescent="0.3">
      <c r="A523" t="s">
        <v>101</v>
      </c>
      <c r="B523">
        <v>1998</v>
      </c>
      <c r="C523">
        <v>11</v>
      </c>
      <c r="F523" t="s">
        <v>31</v>
      </c>
      <c r="G523" t="s">
        <v>34</v>
      </c>
      <c r="I523">
        <f t="shared" si="64"/>
        <v>0</v>
      </c>
      <c r="J523">
        <f t="shared" si="60"/>
        <v>8</v>
      </c>
      <c r="K523" t="str">
        <f t="shared" si="61"/>
        <v/>
      </c>
      <c r="L523">
        <f t="shared" si="65"/>
        <v>0</v>
      </c>
      <c r="M523">
        <f t="shared" si="62"/>
        <v>19</v>
      </c>
      <c r="N523" t="str">
        <f t="shared" si="63"/>
        <v/>
      </c>
    </row>
    <row r="524" spans="1:14" x14ac:dyDescent="0.3">
      <c r="A524" t="s">
        <v>55</v>
      </c>
      <c r="B524">
        <v>1998</v>
      </c>
      <c r="C524">
        <v>12</v>
      </c>
      <c r="F524" t="s">
        <v>31</v>
      </c>
      <c r="G524" t="s">
        <v>33</v>
      </c>
      <c r="I524">
        <f t="shared" si="64"/>
        <v>0</v>
      </c>
      <c r="J524">
        <f t="shared" si="60"/>
        <v>8</v>
      </c>
      <c r="K524" t="str">
        <f t="shared" si="61"/>
        <v/>
      </c>
      <c r="L524">
        <f t="shared" si="65"/>
        <v>0</v>
      </c>
      <c r="M524">
        <f t="shared" si="62"/>
        <v>19</v>
      </c>
      <c r="N524" t="str">
        <f t="shared" si="63"/>
        <v/>
      </c>
    </row>
    <row r="525" spans="1:14" x14ac:dyDescent="0.3">
      <c r="A525" t="s">
        <v>107</v>
      </c>
      <c r="B525">
        <v>1998</v>
      </c>
      <c r="C525">
        <v>13</v>
      </c>
      <c r="F525" t="s">
        <v>31</v>
      </c>
      <c r="G525" t="s">
        <v>32</v>
      </c>
      <c r="I525">
        <f t="shared" si="64"/>
        <v>0</v>
      </c>
      <c r="J525">
        <f t="shared" si="60"/>
        <v>8</v>
      </c>
      <c r="K525" t="str">
        <f t="shared" si="61"/>
        <v/>
      </c>
      <c r="L525">
        <f t="shared" si="65"/>
        <v>0</v>
      </c>
      <c r="M525">
        <f t="shared" si="62"/>
        <v>19</v>
      </c>
      <c r="N525" t="str">
        <f t="shared" si="63"/>
        <v/>
      </c>
    </row>
    <row r="526" spans="1:14" x14ac:dyDescent="0.3">
      <c r="A526" t="s">
        <v>83</v>
      </c>
      <c r="B526">
        <v>1998</v>
      </c>
      <c r="C526">
        <v>14</v>
      </c>
      <c r="F526" t="s">
        <v>31</v>
      </c>
      <c r="G526" t="s">
        <v>33</v>
      </c>
      <c r="H526" t="s">
        <v>143</v>
      </c>
      <c r="I526">
        <f t="shared" si="64"/>
        <v>0</v>
      </c>
      <c r="J526">
        <f t="shared" si="60"/>
        <v>8</v>
      </c>
      <c r="K526" t="str">
        <f t="shared" si="61"/>
        <v/>
      </c>
      <c r="L526">
        <f t="shared" si="65"/>
        <v>0</v>
      </c>
      <c r="M526">
        <f t="shared" si="62"/>
        <v>19</v>
      </c>
      <c r="N526" t="str">
        <f t="shared" si="63"/>
        <v/>
      </c>
    </row>
    <row r="527" spans="1:14" x14ac:dyDescent="0.3">
      <c r="A527" t="s">
        <v>63</v>
      </c>
      <c r="B527">
        <v>1998</v>
      </c>
      <c r="C527">
        <v>15</v>
      </c>
      <c r="F527" t="s">
        <v>30</v>
      </c>
      <c r="G527" t="s">
        <v>104</v>
      </c>
      <c r="I527">
        <f t="shared" si="64"/>
        <v>0</v>
      </c>
      <c r="J527">
        <f t="shared" si="60"/>
        <v>8</v>
      </c>
      <c r="K527" t="str">
        <f t="shared" si="61"/>
        <v/>
      </c>
      <c r="L527">
        <f t="shared" si="65"/>
        <v>0</v>
      </c>
      <c r="M527">
        <f t="shared" si="62"/>
        <v>19</v>
      </c>
      <c r="N527" t="str">
        <f t="shared" si="63"/>
        <v/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63C6-7839-46B3-9230-28F74DC6D6D7}">
  <dimension ref="A1:J277"/>
  <sheetViews>
    <sheetView workbookViewId="0">
      <selection activeCell="M1" sqref="M1:N1048576"/>
    </sheetView>
  </sheetViews>
  <sheetFormatPr defaultRowHeight="14.4" x14ac:dyDescent="0.3"/>
  <cols>
    <col min="2" max="2" width="11.109375" bestFit="1" customWidth="1"/>
    <col min="3" max="3" width="16" bestFit="1" customWidth="1"/>
    <col min="4" max="4" width="14.77734375" bestFit="1" customWidth="1"/>
    <col min="5" max="6" width="14.77734375" customWidth="1"/>
    <col min="7" max="7" width="38.6640625" bestFit="1" customWidth="1"/>
    <col min="8" max="8" width="13.21875" bestFit="1" customWidth="1"/>
    <col min="9" max="9" width="11.6640625" bestFit="1" customWidth="1"/>
  </cols>
  <sheetData>
    <row r="1" spans="1:10" x14ac:dyDescent="0.3">
      <c r="A1" t="s">
        <v>1</v>
      </c>
      <c r="B1" t="s">
        <v>145</v>
      </c>
      <c r="C1" t="s">
        <v>0</v>
      </c>
      <c r="D1" t="s">
        <v>5</v>
      </c>
      <c r="E1" t="s">
        <v>260</v>
      </c>
      <c r="F1" t="s">
        <v>261</v>
      </c>
      <c r="G1" t="s">
        <v>182</v>
      </c>
      <c r="H1" t="s">
        <v>183</v>
      </c>
      <c r="I1" t="s">
        <v>184</v>
      </c>
      <c r="J1" t="s">
        <v>256</v>
      </c>
    </row>
    <row r="2" spans="1:10" x14ac:dyDescent="0.3">
      <c r="A2">
        <v>2020</v>
      </c>
      <c r="B2">
        <v>1</v>
      </c>
      <c r="C2" t="s">
        <v>6</v>
      </c>
      <c r="D2" t="s">
        <v>32</v>
      </c>
      <c r="E2" t="str">
        <f>IF(D2="Pac-10","Pac-12",D2)</f>
        <v>SEC</v>
      </c>
      <c r="F2" t="s">
        <v>32</v>
      </c>
      <c r="J2" t="str">
        <f>IF(AND(A2=final_rankings_by_season!$R$2,playoff_seedings_by_season!B2&gt;=5,playoff_seedings_by_season!B2&lt;=8),playoff_seedings_by_season!B2,"")</f>
        <v/>
      </c>
    </row>
    <row r="3" spans="1:10" x14ac:dyDescent="0.3">
      <c r="A3">
        <v>2020</v>
      </c>
      <c r="B3">
        <v>2</v>
      </c>
      <c r="C3" t="s">
        <v>7</v>
      </c>
      <c r="D3" t="s">
        <v>33</v>
      </c>
      <c r="E3" t="str">
        <f t="shared" ref="E3:E66" si="0">IF(D3="Pac-10","Pac-12",D3)</f>
        <v>ACC</v>
      </c>
      <c r="F3" t="s">
        <v>33</v>
      </c>
      <c r="J3" t="str">
        <f>IF(AND(A3=final_rankings_by_season!$R$2,playoff_seedings_by_season!B3&gt;=5,playoff_seedings_by_season!B3&lt;=8),playoff_seedings_by_season!B3,"")</f>
        <v/>
      </c>
    </row>
    <row r="4" spans="1:10" x14ac:dyDescent="0.3">
      <c r="A4">
        <v>2020</v>
      </c>
      <c r="B4">
        <v>3</v>
      </c>
      <c r="C4" t="s">
        <v>8</v>
      </c>
      <c r="D4" t="s">
        <v>38</v>
      </c>
      <c r="E4" t="str">
        <f t="shared" si="0"/>
        <v>Big Ten</v>
      </c>
      <c r="F4" t="s">
        <v>38</v>
      </c>
      <c r="J4" t="str">
        <f>IF(AND(A4=final_rankings_by_season!$R$2,playoff_seedings_by_season!B4&gt;=5,playoff_seedings_by_season!B4&lt;=8),playoff_seedings_by_season!B4,"")</f>
        <v/>
      </c>
    </row>
    <row r="5" spans="1:10" x14ac:dyDescent="0.3">
      <c r="A5">
        <v>2020</v>
      </c>
      <c r="B5">
        <v>4</v>
      </c>
      <c r="C5" t="s">
        <v>11</v>
      </c>
      <c r="D5" t="s">
        <v>34</v>
      </c>
      <c r="E5" t="str">
        <f t="shared" si="0"/>
        <v>Big 12</v>
      </c>
      <c r="F5" t="s">
        <v>32</v>
      </c>
      <c r="J5" t="str">
        <f>IF(AND(A5=final_rankings_by_season!$R$2,playoff_seedings_by_season!B5&gt;=5,playoff_seedings_by_season!B5&lt;=8),playoff_seedings_by_season!B5,"")</f>
        <v/>
      </c>
    </row>
    <row r="6" spans="1:10" x14ac:dyDescent="0.3">
      <c r="A6">
        <v>2020</v>
      </c>
      <c r="B6">
        <v>5</v>
      </c>
      <c r="C6" t="s">
        <v>9</v>
      </c>
      <c r="D6" t="s">
        <v>33</v>
      </c>
      <c r="E6" t="str">
        <f t="shared" si="0"/>
        <v>ACC</v>
      </c>
      <c r="F6" t="s">
        <v>40</v>
      </c>
      <c r="G6" t="s">
        <v>194</v>
      </c>
      <c r="H6" t="s">
        <v>9</v>
      </c>
      <c r="I6" t="s">
        <v>16</v>
      </c>
      <c r="J6">
        <f>IF(AND(A6=final_rankings_by_season!$R$2,playoff_seedings_by_season!B6&gt;=5,playoff_seedings_by_season!B6&lt;=8),playoff_seedings_by_season!B6,"")</f>
        <v>5</v>
      </c>
    </row>
    <row r="7" spans="1:10" x14ac:dyDescent="0.3">
      <c r="A7">
        <v>2020</v>
      </c>
      <c r="B7">
        <v>6</v>
      </c>
      <c r="C7" t="s">
        <v>10</v>
      </c>
      <c r="D7" t="s">
        <v>32</v>
      </c>
      <c r="E7" t="str">
        <f t="shared" si="0"/>
        <v>SEC</v>
      </c>
      <c r="F7" t="s">
        <v>32</v>
      </c>
      <c r="G7" t="s">
        <v>196</v>
      </c>
      <c r="H7" t="s">
        <v>197</v>
      </c>
      <c r="I7" t="s">
        <v>60</v>
      </c>
      <c r="J7">
        <f>IF(AND(A7=final_rankings_by_season!$R$2,playoff_seedings_by_season!B7&gt;=5,playoff_seedings_by_season!B7&lt;=8),playoff_seedings_by_season!B7,"")</f>
        <v>6</v>
      </c>
    </row>
    <row r="8" spans="1:10" x14ac:dyDescent="0.3">
      <c r="A8">
        <v>2020</v>
      </c>
      <c r="B8">
        <v>7</v>
      </c>
      <c r="C8" t="s">
        <v>12</v>
      </c>
      <c r="D8" t="s">
        <v>32</v>
      </c>
      <c r="E8" t="str">
        <f t="shared" si="0"/>
        <v>SEC</v>
      </c>
      <c r="F8" t="s">
        <v>32</v>
      </c>
      <c r="G8" t="s">
        <v>200</v>
      </c>
      <c r="H8" t="s">
        <v>201</v>
      </c>
      <c r="I8" t="s">
        <v>12</v>
      </c>
      <c r="J8">
        <f>IF(AND(A8=final_rankings_by_season!$R$2,playoff_seedings_by_season!B8&gt;=5,playoff_seedings_by_season!B8&lt;=8),playoff_seedings_by_season!B8,"")</f>
        <v>7</v>
      </c>
    </row>
    <row r="9" spans="1:10" x14ac:dyDescent="0.3">
      <c r="A9">
        <v>2020</v>
      </c>
      <c r="B9">
        <v>8</v>
      </c>
      <c r="C9" t="s">
        <v>13</v>
      </c>
      <c r="D9" t="s">
        <v>35</v>
      </c>
      <c r="E9" t="str">
        <f t="shared" si="0"/>
        <v>American</v>
      </c>
      <c r="F9" t="s">
        <v>35</v>
      </c>
      <c r="G9" t="s">
        <v>202</v>
      </c>
      <c r="H9" t="s">
        <v>13</v>
      </c>
      <c r="I9" t="s">
        <v>198</v>
      </c>
      <c r="J9">
        <f>IF(AND(A9=final_rankings_by_season!$R$2,playoff_seedings_by_season!B9&gt;=5,playoff_seedings_by_season!B9&lt;=8),playoff_seedings_by_season!B9,"")</f>
        <v>8</v>
      </c>
    </row>
    <row r="10" spans="1:10" x14ac:dyDescent="0.3">
      <c r="A10">
        <v>2020</v>
      </c>
      <c r="B10">
        <v>9</v>
      </c>
      <c r="C10" t="s">
        <v>14</v>
      </c>
      <c r="D10" t="s">
        <v>32</v>
      </c>
      <c r="E10" t="str">
        <f t="shared" si="0"/>
        <v>SEC</v>
      </c>
      <c r="F10" t="s">
        <v>32</v>
      </c>
      <c r="J10" t="str">
        <f>IF(AND(A10=final_rankings_by_season!$R$2,playoff_seedings_by_season!B10&gt;=5,playoff_seedings_by_season!B10&lt;=8),playoff_seedings_by_season!B10,"")</f>
        <v/>
      </c>
    </row>
    <row r="11" spans="1:10" x14ac:dyDescent="0.3">
      <c r="A11">
        <v>2020</v>
      </c>
      <c r="B11">
        <v>10</v>
      </c>
      <c r="C11" t="s">
        <v>15</v>
      </c>
      <c r="D11" t="s">
        <v>34</v>
      </c>
      <c r="E11" t="str">
        <f t="shared" si="0"/>
        <v>Big 12</v>
      </c>
      <c r="F11" t="s">
        <v>34</v>
      </c>
      <c r="J11" t="str">
        <f>IF(AND(A11=final_rankings_by_season!$R$2,playoff_seedings_by_season!B11&gt;=5,playoff_seedings_by_season!B11&lt;=8),playoff_seedings_by_season!B11,"")</f>
        <v/>
      </c>
    </row>
    <row r="12" spans="1:10" x14ac:dyDescent="0.3">
      <c r="A12">
        <v>2020</v>
      </c>
      <c r="B12">
        <v>11</v>
      </c>
      <c r="C12" t="s">
        <v>16</v>
      </c>
      <c r="D12" t="s">
        <v>38</v>
      </c>
      <c r="E12" t="str">
        <f t="shared" si="0"/>
        <v>Big Ten</v>
      </c>
      <c r="F12" t="s">
        <v>38</v>
      </c>
      <c r="J12" t="str">
        <f>IF(AND(A12=final_rankings_by_season!$R$2,playoff_seedings_by_season!B12&gt;=5,playoff_seedings_by_season!B12&lt;=8),playoff_seedings_by_season!B12,"")</f>
        <v/>
      </c>
    </row>
    <row r="13" spans="1:10" x14ac:dyDescent="0.3">
      <c r="A13">
        <v>2020</v>
      </c>
      <c r="B13">
        <v>12</v>
      </c>
      <c r="C13" t="s">
        <v>17</v>
      </c>
      <c r="D13" t="s">
        <v>36</v>
      </c>
      <c r="E13" t="str">
        <f t="shared" si="0"/>
        <v>Sun Belt</v>
      </c>
      <c r="F13" t="s">
        <v>36</v>
      </c>
      <c r="J13" t="str">
        <f>IF(AND(A13=final_rankings_by_season!$R$2,playoff_seedings_by_season!B13&gt;=5,playoff_seedings_by_season!B13&lt;=8),playoff_seedings_by_season!B13,"")</f>
        <v/>
      </c>
    </row>
    <row r="14" spans="1:10" x14ac:dyDescent="0.3">
      <c r="A14">
        <v>2019</v>
      </c>
      <c r="B14">
        <v>1</v>
      </c>
      <c r="C14" t="s">
        <v>42</v>
      </c>
      <c r="D14" t="s">
        <v>32</v>
      </c>
      <c r="E14" t="str">
        <f t="shared" si="0"/>
        <v>SEC</v>
      </c>
      <c r="F14" t="s">
        <v>32</v>
      </c>
      <c r="J14" t="str">
        <f>IF(AND(A14=final_rankings_by_season!$R$2,playoff_seedings_by_season!B14&gt;=5,playoff_seedings_by_season!B14&lt;=8),playoff_seedings_by_season!B14,"")</f>
        <v/>
      </c>
    </row>
    <row r="15" spans="1:10" x14ac:dyDescent="0.3">
      <c r="A15">
        <v>2019</v>
      </c>
      <c r="B15">
        <v>2</v>
      </c>
      <c r="C15" t="s">
        <v>8</v>
      </c>
      <c r="D15" t="s">
        <v>38</v>
      </c>
      <c r="E15" t="str">
        <f t="shared" si="0"/>
        <v>Big Ten</v>
      </c>
      <c r="F15" t="s">
        <v>38</v>
      </c>
      <c r="J15" t="str">
        <f>IF(AND(A15=final_rankings_by_season!$R$2,playoff_seedings_by_season!B15&gt;=5,playoff_seedings_by_season!B15&lt;=8),playoff_seedings_by_season!B15,"")</f>
        <v/>
      </c>
    </row>
    <row r="16" spans="1:10" x14ac:dyDescent="0.3">
      <c r="A16">
        <v>2019</v>
      </c>
      <c r="B16">
        <v>3</v>
      </c>
      <c r="C16" t="s">
        <v>7</v>
      </c>
      <c r="D16" t="s">
        <v>33</v>
      </c>
      <c r="E16" t="str">
        <f t="shared" si="0"/>
        <v>ACC</v>
      </c>
      <c r="F16" t="s">
        <v>33</v>
      </c>
      <c r="J16" t="str">
        <f>IF(AND(A16=final_rankings_by_season!$R$2,playoff_seedings_by_season!B16&gt;=5,playoff_seedings_by_season!B16&lt;=8),playoff_seedings_by_season!B16,"")</f>
        <v/>
      </c>
    </row>
    <row r="17" spans="1:10" x14ac:dyDescent="0.3">
      <c r="A17">
        <v>2019</v>
      </c>
      <c r="B17">
        <v>4</v>
      </c>
      <c r="C17" t="s">
        <v>11</v>
      </c>
      <c r="D17" t="s">
        <v>34</v>
      </c>
      <c r="E17" t="str">
        <f t="shared" si="0"/>
        <v>Big 12</v>
      </c>
      <c r="F17" t="s">
        <v>32</v>
      </c>
      <c r="J17" t="str">
        <f>IF(AND(A17=final_rankings_by_season!$R$2,playoff_seedings_by_season!B17&gt;=5,playoff_seedings_by_season!B17&lt;=8),playoff_seedings_by_season!B17,"")</f>
        <v/>
      </c>
    </row>
    <row r="18" spans="1:10" x14ac:dyDescent="0.3">
      <c r="A18">
        <v>2019</v>
      </c>
      <c r="B18">
        <v>5</v>
      </c>
      <c r="C18" t="s">
        <v>14</v>
      </c>
      <c r="D18" t="s">
        <v>32</v>
      </c>
      <c r="E18" t="str">
        <f t="shared" si="0"/>
        <v>SEC</v>
      </c>
      <c r="F18" t="s">
        <v>32</v>
      </c>
      <c r="G18" t="s">
        <v>203</v>
      </c>
      <c r="H18" t="s">
        <v>204</v>
      </c>
      <c r="I18" t="s">
        <v>14</v>
      </c>
      <c r="J18" t="str">
        <f>IF(AND(A18=final_rankings_by_season!$R$2,playoff_seedings_by_season!B18&gt;=5,playoff_seedings_by_season!B18&lt;=8),playoff_seedings_by_season!B18,"")</f>
        <v/>
      </c>
    </row>
    <row r="19" spans="1:10" x14ac:dyDescent="0.3">
      <c r="A19">
        <v>2019</v>
      </c>
      <c r="B19">
        <v>6</v>
      </c>
      <c r="C19" t="s">
        <v>29</v>
      </c>
      <c r="D19" t="s">
        <v>39</v>
      </c>
      <c r="E19" t="str">
        <f t="shared" si="0"/>
        <v>Pac-12</v>
      </c>
      <c r="F19" t="s">
        <v>39</v>
      </c>
      <c r="G19" t="s">
        <v>205</v>
      </c>
      <c r="H19" t="s">
        <v>206</v>
      </c>
      <c r="I19" t="s">
        <v>29</v>
      </c>
      <c r="J19" t="str">
        <f>IF(AND(A19=final_rankings_by_season!$R$2,playoff_seedings_by_season!B19&gt;=5,playoff_seedings_by_season!B19&lt;=8),playoff_seedings_by_season!B19,"")</f>
        <v/>
      </c>
    </row>
    <row r="20" spans="1:10" x14ac:dyDescent="0.3">
      <c r="A20">
        <v>2019</v>
      </c>
      <c r="B20">
        <v>7</v>
      </c>
      <c r="C20" t="s">
        <v>43</v>
      </c>
      <c r="D20" t="s">
        <v>34</v>
      </c>
      <c r="E20" t="str">
        <f t="shared" si="0"/>
        <v>Big 12</v>
      </c>
      <c r="F20" t="s">
        <v>34</v>
      </c>
      <c r="G20" t="s">
        <v>192</v>
      </c>
      <c r="H20" t="s">
        <v>193</v>
      </c>
      <c r="I20" t="s">
        <v>60</v>
      </c>
      <c r="J20" t="str">
        <f>IF(AND(A20=final_rankings_by_season!$R$2,playoff_seedings_by_season!B20&gt;=5,playoff_seedings_by_season!B20&lt;=8),playoff_seedings_by_season!B20,"")</f>
        <v/>
      </c>
    </row>
    <row r="21" spans="1:10" x14ac:dyDescent="0.3">
      <c r="A21">
        <v>2019</v>
      </c>
      <c r="B21">
        <v>8</v>
      </c>
      <c r="C21" t="s">
        <v>44</v>
      </c>
      <c r="D21" t="s">
        <v>38</v>
      </c>
      <c r="E21" t="str">
        <f t="shared" si="0"/>
        <v>Big Ten</v>
      </c>
      <c r="F21" t="s">
        <v>38</v>
      </c>
      <c r="G21" t="s">
        <v>208</v>
      </c>
      <c r="H21" t="s">
        <v>209</v>
      </c>
      <c r="I21" t="s">
        <v>44</v>
      </c>
      <c r="J21" t="str">
        <f>IF(AND(A21=final_rankings_by_season!$R$2,playoff_seedings_by_season!B21&gt;=5,playoff_seedings_by_season!B21&lt;=8),playoff_seedings_by_season!B21,"")</f>
        <v/>
      </c>
    </row>
    <row r="22" spans="1:10" x14ac:dyDescent="0.3">
      <c r="A22">
        <v>2019</v>
      </c>
      <c r="B22">
        <v>9</v>
      </c>
      <c r="C22" t="s">
        <v>12</v>
      </c>
      <c r="D22" t="s">
        <v>32</v>
      </c>
      <c r="E22" t="str">
        <f t="shared" si="0"/>
        <v>SEC</v>
      </c>
      <c r="F22" t="s">
        <v>32</v>
      </c>
      <c r="J22" t="str">
        <f>IF(AND(A22=final_rankings_by_season!$R$2,playoff_seedings_by_season!B22&gt;=5,playoff_seedings_by_season!B22&lt;=8),playoff_seedings_by_season!B22,"")</f>
        <v/>
      </c>
    </row>
    <row r="23" spans="1:10" x14ac:dyDescent="0.3">
      <c r="A23">
        <v>2019</v>
      </c>
      <c r="B23">
        <v>10</v>
      </c>
      <c r="C23" t="s">
        <v>45</v>
      </c>
      <c r="D23" t="s">
        <v>38</v>
      </c>
      <c r="E23" t="str">
        <f t="shared" si="0"/>
        <v>Big Ten</v>
      </c>
      <c r="F23" t="s">
        <v>38</v>
      </c>
      <c r="J23" t="str">
        <f>IF(AND(A23=final_rankings_by_season!$R$2,playoff_seedings_by_season!B23&gt;=5,playoff_seedings_by_season!B23&lt;=8),playoff_seedings_by_season!B23,"")</f>
        <v/>
      </c>
    </row>
    <row r="24" spans="1:10" x14ac:dyDescent="0.3">
      <c r="A24">
        <v>2019</v>
      </c>
      <c r="B24">
        <v>11</v>
      </c>
      <c r="C24" t="s">
        <v>46</v>
      </c>
      <c r="D24" t="s">
        <v>39</v>
      </c>
      <c r="E24" t="str">
        <f t="shared" si="0"/>
        <v>Pac-12</v>
      </c>
      <c r="F24" t="s">
        <v>39</v>
      </c>
      <c r="J24" t="str">
        <f>IF(AND(A24=final_rankings_by_season!$R$2,playoff_seedings_by_season!B24&gt;=5,playoff_seedings_by_season!B24&lt;=8),playoff_seedings_by_season!B24,"")</f>
        <v/>
      </c>
    </row>
    <row r="25" spans="1:10" x14ac:dyDescent="0.3">
      <c r="A25">
        <v>2019</v>
      </c>
      <c r="B25">
        <v>12</v>
      </c>
      <c r="C25" t="s">
        <v>50</v>
      </c>
      <c r="D25" t="s">
        <v>35</v>
      </c>
      <c r="E25" t="str">
        <f t="shared" si="0"/>
        <v>American</v>
      </c>
      <c r="F25" t="s">
        <v>35</v>
      </c>
      <c r="J25" t="str">
        <f>IF(AND(A25=final_rankings_by_season!$R$2,playoff_seedings_by_season!B25&gt;=5,playoff_seedings_by_season!B25&lt;=8),playoff_seedings_by_season!B25,"")</f>
        <v/>
      </c>
    </row>
    <row r="26" spans="1:10" x14ac:dyDescent="0.3">
      <c r="A26">
        <v>2018</v>
      </c>
      <c r="B26">
        <v>1</v>
      </c>
      <c r="C26" t="s">
        <v>6</v>
      </c>
      <c r="D26" t="s">
        <v>32</v>
      </c>
      <c r="E26" t="str">
        <f t="shared" si="0"/>
        <v>SEC</v>
      </c>
      <c r="F26" t="s">
        <v>32</v>
      </c>
      <c r="J26" t="str">
        <f>IF(AND(A26=final_rankings_by_season!$R$2,playoff_seedings_by_season!B26&gt;=5,playoff_seedings_by_season!B26&lt;=8),playoff_seedings_by_season!B26,"")</f>
        <v/>
      </c>
    </row>
    <row r="27" spans="1:10" x14ac:dyDescent="0.3">
      <c r="A27">
        <v>2018</v>
      </c>
      <c r="B27">
        <v>2</v>
      </c>
      <c r="C27" t="s">
        <v>7</v>
      </c>
      <c r="D27" t="s">
        <v>33</v>
      </c>
      <c r="E27" t="str">
        <f t="shared" si="0"/>
        <v>ACC</v>
      </c>
      <c r="F27" t="s">
        <v>33</v>
      </c>
      <c r="J27" t="str">
        <f>IF(AND(A27=final_rankings_by_season!$R$2,playoff_seedings_by_season!B27&gt;=5,playoff_seedings_by_season!B27&lt;=8),playoff_seedings_by_season!B27,"")</f>
        <v/>
      </c>
    </row>
    <row r="28" spans="1:10" x14ac:dyDescent="0.3">
      <c r="A28">
        <v>2018</v>
      </c>
      <c r="B28">
        <v>3</v>
      </c>
      <c r="C28" t="s">
        <v>11</v>
      </c>
      <c r="D28" t="s">
        <v>34</v>
      </c>
      <c r="E28" t="str">
        <f t="shared" si="0"/>
        <v>Big 12</v>
      </c>
      <c r="F28" t="s">
        <v>32</v>
      </c>
      <c r="J28" t="str">
        <f>IF(AND(A28=final_rankings_by_season!$R$2,playoff_seedings_by_season!B28&gt;=5,playoff_seedings_by_season!B28&lt;=8),playoff_seedings_by_season!B28,"")</f>
        <v/>
      </c>
    </row>
    <row r="29" spans="1:10" x14ac:dyDescent="0.3">
      <c r="A29">
        <v>2018</v>
      </c>
      <c r="B29">
        <v>4</v>
      </c>
      <c r="C29" t="s">
        <v>8</v>
      </c>
      <c r="D29" t="s">
        <v>38</v>
      </c>
      <c r="E29" t="str">
        <f t="shared" si="0"/>
        <v>Big Ten</v>
      </c>
      <c r="F29" t="s">
        <v>38</v>
      </c>
      <c r="J29" t="str">
        <f>IF(AND(A29=final_rankings_by_season!$R$2,playoff_seedings_by_season!B29&gt;=5,playoff_seedings_by_season!B29&lt;=8),playoff_seedings_by_season!B29,"")</f>
        <v/>
      </c>
    </row>
    <row r="30" spans="1:10" x14ac:dyDescent="0.3">
      <c r="A30">
        <v>2018</v>
      </c>
      <c r="B30">
        <v>5</v>
      </c>
      <c r="C30" t="s">
        <v>9</v>
      </c>
      <c r="D30" t="s">
        <v>40</v>
      </c>
      <c r="E30" t="str">
        <f t="shared" si="0"/>
        <v>FBS Indep.</v>
      </c>
      <c r="F30" t="s">
        <v>40</v>
      </c>
      <c r="G30" t="s">
        <v>194</v>
      </c>
      <c r="H30" t="s">
        <v>9</v>
      </c>
      <c r="I30" t="s">
        <v>16</v>
      </c>
      <c r="J30" t="str">
        <f>IF(AND(A30=final_rankings_by_season!$R$2,playoff_seedings_by_season!B30&gt;=5,playoff_seedings_by_season!B30&lt;=8),playoff_seedings_by_season!B30,"")</f>
        <v/>
      </c>
    </row>
    <row r="31" spans="1:10" x14ac:dyDescent="0.3">
      <c r="A31">
        <v>2018</v>
      </c>
      <c r="B31">
        <v>6</v>
      </c>
      <c r="C31" t="s">
        <v>14</v>
      </c>
      <c r="D31" t="s">
        <v>32</v>
      </c>
      <c r="E31" t="str">
        <f t="shared" si="0"/>
        <v>SEC</v>
      </c>
      <c r="F31" t="s">
        <v>32</v>
      </c>
      <c r="G31" t="s">
        <v>203</v>
      </c>
      <c r="H31" t="s">
        <v>204</v>
      </c>
      <c r="I31" t="s">
        <v>14</v>
      </c>
      <c r="J31" t="str">
        <f>IF(AND(A31=final_rankings_by_season!$R$2,playoff_seedings_by_season!B31&gt;=5,playoff_seedings_by_season!B31&lt;=8),playoff_seedings_by_season!B31,"")</f>
        <v/>
      </c>
    </row>
    <row r="32" spans="1:10" x14ac:dyDescent="0.3">
      <c r="A32">
        <v>2018</v>
      </c>
      <c r="B32">
        <v>7</v>
      </c>
      <c r="C32" t="s">
        <v>48</v>
      </c>
      <c r="D32" t="s">
        <v>38</v>
      </c>
      <c r="E32" t="str">
        <f t="shared" si="0"/>
        <v>Big Ten</v>
      </c>
      <c r="F32" t="s">
        <v>38</v>
      </c>
      <c r="G32" t="s">
        <v>195</v>
      </c>
      <c r="H32" t="s">
        <v>210</v>
      </c>
      <c r="I32" t="s">
        <v>48</v>
      </c>
      <c r="J32" t="str">
        <f>IF(AND(A32=final_rankings_by_season!$R$2,playoff_seedings_by_season!B32&gt;=5,playoff_seedings_by_season!B32&lt;=8),playoff_seedings_by_season!B32,"")</f>
        <v/>
      </c>
    </row>
    <row r="33" spans="1:10" x14ac:dyDescent="0.3">
      <c r="A33">
        <v>2018</v>
      </c>
      <c r="B33">
        <v>8</v>
      </c>
      <c r="C33" t="s">
        <v>56</v>
      </c>
      <c r="D33" t="s">
        <v>35</v>
      </c>
      <c r="E33" t="str">
        <f t="shared" si="0"/>
        <v>American</v>
      </c>
      <c r="F33" t="s">
        <v>35</v>
      </c>
      <c r="G33" t="s">
        <v>211</v>
      </c>
      <c r="H33" t="s">
        <v>212</v>
      </c>
      <c r="I33" t="s">
        <v>12</v>
      </c>
      <c r="J33" t="str">
        <f>IF(AND(A33=final_rankings_by_season!$R$2,playoff_seedings_by_season!B33&gt;=5,playoff_seedings_by_season!B33&lt;=8),playoff_seedings_by_season!B33,"")</f>
        <v/>
      </c>
    </row>
    <row r="34" spans="1:10" x14ac:dyDescent="0.3">
      <c r="A34">
        <v>2018</v>
      </c>
      <c r="B34">
        <v>9</v>
      </c>
      <c r="C34" t="s">
        <v>57</v>
      </c>
      <c r="D34" t="s">
        <v>39</v>
      </c>
      <c r="E34" t="str">
        <f t="shared" si="0"/>
        <v>Pac-12</v>
      </c>
      <c r="F34" t="s">
        <v>39</v>
      </c>
      <c r="J34" t="str">
        <f>IF(AND(A34=final_rankings_by_season!$R$2,playoff_seedings_by_season!B34&gt;=5,playoff_seedings_by_season!B34&lt;=8),playoff_seedings_by_season!B34,"")</f>
        <v/>
      </c>
    </row>
    <row r="35" spans="1:10" x14ac:dyDescent="0.3">
      <c r="A35">
        <v>2018</v>
      </c>
      <c r="B35">
        <v>10</v>
      </c>
      <c r="C35" t="s">
        <v>12</v>
      </c>
      <c r="D35" t="s">
        <v>32</v>
      </c>
      <c r="E35" t="str">
        <f t="shared" si="0"/>
        <v>SEC</v>
      </c>
      <c r="F35" t="s">
        <v>32</v>
      </c>
      <c r="J35" t="str">
        <f>IF(AND(A35=final_rankings_by_season!$R$2,playoff_seedings_by_season!B35&gt;=5,playoff_seedings_by_season!B35&lt;=8),playoff_seedings_by_season!B35,"")</f>
        <v/>
      </c>
    </row>
    <row r="36" spans="1:10" x14ac:dyDescent="0.3">
      <c r="A36">
        <v>2018</v>
      </c>
      <c r="B36">
        <v>11</v>
      </c>
      <c r="C36" t="s">
        <v>42</v>
      </c>
      <c r="D36" t="s">
        <v>32</v>
      </c>
      <c r="E36" t="str">
        <f t="shared" si="0"/>
        <v>SEC</v>
      </c>
      <c r="F36" t="s">
        <v>32</v>
      </c>
      <c r="J36" t="str">
        <f>IF(AND(A36=final_rankings_by_season!$R$2,playoff_seedings_by_season!B36&gt;=5,playoff_seedings_by_season!B36&lt;=8),playoff_seedings_by_season!B36,"")</f>
        <v/>
      </c>
    </row>
    <row r="37" spans="1:10" x14ac:dyDescent="0.3">
      <c r="A37">
        <v>2018</v>
      </c>
      <c r="B37">
        <v>12</v>
      </c>
      <c r="C37" t="s">
        <v>45</v>
      </c>
      <c r="D37" t="s">
        <v>38</v>
      </c>
      <c r="E37" t="str">
        <f t="shared" si="0"/>
        <v>Big Ten</v>
      </c>
      <c r="F37" t="s">
        <v>38</v>
      </c>
      <c r="J37" t="str">
        <f>IF(AND(A37=final_rankings_by_season!$R$2,playoff_seedings_by_season!B37&gt;=5,playoff_seedings_by_season!B37&lt;=8),playoff_seedings_by_season!B37,"")</f>
        <v/>
      </c>
    </row>
    <row r="38" spans="1:10" x14ac:dyDescent="0.3">
      <c r="A38">
        <v>2017</v>
      </c>
      <c r="B38">
        <v>1</v>
      </c>
      <c r="C38" t="s">
        <v>7</v>
      </c>
      <c r="D38" t="s">
        <v>33</v>
      </c>
      <c r="E38" t="str">
        <f t="shared" si="0"/>
        <v>ACC</v>
      </c>
      <c r="F38" t="s">
        <v>33</v>
      </c>
      <c r="J38" t="str">
        <f>IF(AND(A38=final_rankings_by_season!$R$2,playoff_seedings_by_season!B38&gt;=5,playoff_seedings_by_season!B38&lt;=8),playoff_seedings_by_season!B38,"")</f>
        <v/>
      </c>
    </row>
    <row r="39" spans="1:10" x14ac:dyDescent="0.3">
      <c r="A39">
        <v>2017</v>
      </c>
      <c r="B39">
        <v>2</v>
      </c>
      <c r="C39" t="s">
        <v>11</v>
      </c>
      <c r="D39" t="s">
        <v>34</v>
      </c>
      <c r="E39" t="str">
        <f t="shared" si="0"/>
        <v>Big 12</v>
      </c>
      <c r="F39" t="s">
        <v>32</v>
      </c>
      <c r="J39" t="str">
        <f>IF(AND(A39=final_rankings_by_season!$R$2,playoff_seedings_by_season!B39&gt;=5,playoff_seedings_by_season!B39&lt;=8),playoff_seedings_by_season!B39,"")</f>
        <v/>
      </c>
    </row>
    <row r="40" spans="1:10" x14ac:dyDescent="0.3">
      <c r="A40">
        <v>2017</v>
      </c>
      <c r="B40">
        <v>3</v>
      </c>
      <c r="C40" t="s">
        <v>14</v>
      </c>
      <c r="D40" t="s">
        <v>32</v>
      </c>
      <c r="E40" t="str">
        <f t="shared" si="0"/>
        <v>SEC</v>
      </c>
      <c r="F40" t="s">
        <v>32</v>
      </c>
      <c r="J40" t="str">
        <f>IF(AND(A40=final_rankings_by_season!$R$2,playoff_seedings_by_season!B40&gt;=5,playoff_seedings_by_season!B40&lt;=8),playoff_seedings_by_season!B40,"")</f>
        <v/>
      </c>
    </row>
    <row r="41" spans="1:10" x14ac:dyDescent="0.3">
      <c r="A41">
        <v>2017</v>
      </c>
      <c r="B41">
        <v>4</v>
      </c>
      <c r="C41" t="s">
        <v>8</v>
      </c>
      <c r="D41" t="s">
        <v>38</v>
      </c>
      <c r="E41" t="str">
        <f t="shared" si="0"/>
        <v>Big Ten</v>
      </c>
      <c r="F41" t="s">
        <v>38</v>
      </c>
      <c r="J41" t="str">
        <f>IF(AND(A41=final_rankings_by_season!$R$2,playoff_seedings_by_season!B41&gt;=5,playoff_seedings_by_season!B41&lt;=8),playoff_seedings_by_season!B41,"")</f>
        <v/>
      </c>
    </row>
    <row r="42" spans="1:10" x14ac:dyDescent="0.3">
      <c r="A42">
        <v>2017</v>
      </c>
      <c r="B42">
        <v>5</v>
      </c>
      <c r="C42" t="s">
        <v>6</v>
      </c>
      <c r="D42" t="s">
        <v>32</v>
      </c>
      <c r="E42" t="str">
        <f t="shared" si="0"/>
        <v>SEC</v>
      </c>
      <c r="F42" t="s">
        <v>32</v>
      </c>
      <c r="G42" t="s">
        <v>185</v>
      </c>
      <c r="H42" t="s">
        <v>186</v>
      </c>
      <c r="I42" t="s">
        <v>6</v>
      </c>
      <c r="J42" t="str">
        <f>IF(AND(A42=final_rankings_by_season!$R$2,playoff_seedings_by_season!B42&gt;=5,playoff_seedings_by_season!B42&lt;=8),playoff_seedings_by_season!B42,"")</f>
        <v/>
      </c>
    </row>
    <row r="43" spans="1:10" x14ac:dyDescent="0.3">
      <c r="A43">
        <v>2017</v>
      </c>
      <c r="B43">
        <v>6</v>
      </c>
      <c r="C43" t="s">
        <v>44</v>
      </c>
      <c r="D43" t="s">
        <v>38</v>
      </c>
      <c r="E43" t="str">
        <f t="shared" si="0"/>
        <v>Big Ten</v>
      </c>
      <c r="F43" t="s">
        <v>38</v>
      </c>
      <c r="G43" t="s">
        <v>208</v>
      </c>
      <c r="H43" t="s">
        <v>209</v>
      </c>
      <c r="I43" t="s">
        <v>44</v>
      </c>
      <c r="J43" t="str">
        <f>IF(AND(A43=final_rankings_by_season!$R$2,playoff_seedings_by_season!B43&gt;=5,playoff_seedings_by_season!B43&lt;=8),playoff_seedings_by_season!B43,"")</f>
        <v/>
      </c>
    </row>
    <row r="44" spans="1:10" x14ac:dyDescent="0.3">
      <c r="A44">
        <v>2017</v>
      </c>
      <c r="B44">
        <v>7</v>
      </c>
      <c r="C44" t="s">
        <v>47</v>
      </c>
      <c r="D44" t="s">
        <v>32</v>
      </c>
      <c r="E44" t="str">
        <f t="shared" si="0"/>
        <v>SEC</v>
      </c>
      <c r="F44" t="s">
        <v>32</v>
      </c>
      <c r="G44" t="s">
        <v>191</v>
      </c>
      <c r="H44" t="s">
        <v>47</v>
      </c>
      <c r="I44" t="s">
        <v>6</v>
      </c>
      <c r="J44" t="str">
        <f>IF(AND(A44=final_rankings_by_season!$R$2,playoff_seedings_by_season!B44&gt;=5,playoff_seedings_by_season!B44&lt;=8),playoff_seedings_by_season!B44,"")</f>
        <v/>
      </c>
    </row>
    <row r="45" spans="1:10" x14ac:dyDescent="0.3">
      <c r="A45">
        <v>2017</v>
      </c>
      <c r="B45">
        <v>8</v>
      </c>
      <c r="C45" t="s">
        <v>126</v>
      </c>
      <c r="D45" t="s">
        <v>39</v>
      </c>
      <c r="E45" t="str">
        <f t="shared" si="0"/>
        <v>Pac-12</v>
      </c>
      <c r="F45" t="s">
        <v>39</v>
      </c>
      <c r="G45" t="s">
        <v>213</v>
      </c>
      <c r="H45" t="s">
        <v>214</v>
      </c>
      <c r="I45" t="s">
        <v>130</v>
      </c>
      <c r="J45" t="str">
        <f>IF(AND(A45=final_rankings_by_season!$R$2,playoff_seedings_by_season!B45&gt;=5,playoff_seedings_by_season!B45&lt;=8),playoff_seedings_by_season!B45,"")</f>
        <v/>
      </c>
    </row>
    <row r="46" spans="1:10" x14ac:dyDescent="0.3">
      <c r="A46">
        <v>2017</v>
      </c>
      <c r="B46">
        <v>9</v>
      </c>
      <c r="C46" t="s">
        <v>45</v>
      </c>
      <c r="D46" t="s">
        <v>38</v>
      </c>
      <c r="E46" t="str">
        <f t="shared" si="0"/>
        <v>Big Ten</v>
      </c>
      <c r="F46" t="s">
        <v>38</v>
      </c>
      <c r="J46" t="str">
        <f>IF(AND(A46=final_rankings_by_season!$R$2,playoff_seedings_by_season!B46&gt;=5,playoff_seedings_by_season!B46&lt;=8),playoff_seedings_by_season!B46,"")</f>
        <v/>
      </c>
    </row>
    <row r="47" spans="1:10" x14ac:dyDescent="0.3">
      <c r="A47">
        <v>2017</v>
      </c>
      <c r="B47">
        <v>10</v>
      </c>
      <c r="C47" t="s">
        <v>22</v>
      </c>
      <c r="D47" t="s">
        <v>33</v>
      </c>
      <c r="E47" t="str">
        <f t="shared" si="0"/>
        <v>ACC</v>
      </c>
      <c r="F47" t="s">
        <v>33</v>
      </c>
      <c r="J47" t="str">
        <f>IF(AND(A47=final_rankings_by_season!$R$2,playoff_seedings_by_season!B47&gt;=5,playoff_seedings_by_season!B47&lt;=8),playoff_seedings_by_season!B47,"")</f>
        <v/>
      </c>
    </row>
    <row r="48" spans="1:10" x14ac:dyDescent="0.3">
      <c r="A48">
        <v>2017</v>
      </c>
      <c r="B48">
        <v>11</v>
      </c>
      <c r="C48" t="s">
        <v>57</v>
      </c>
      <c r="D48" t="s">
        <v>39</v>
      </c>
      <c r="E48" t="str">
        <f t="shared" si="0"/>
        <v>Pac-12</v>
      </c>
      <c r="F48" t="s">
        <v>39</v>
      </c>
      <c r="J48" t="str">
        <f>IF(AND(A48=final_rankings_by_season!$R$2,playoff_seedings_by_season!B48&gt;=5,playoff_seedings_by_season!B48&lt;=8),playoff_seedings_by_season!B48,"")</f>
        <v/>
      </c>
    </row>
    <row r="49" spans="1:10" x14ac:dyDescent="0.3">
      <c r="A49">
        <v>2017</v>
      </c>
      <c r="B49">
        <v>12</v>
      </c>
      <c r="C49" t="s">
        <v>56</v>
      </c>
      <c r="D49" t="s">
        <v>35</v>
      </c>
      <c r="E49" t="str">
        <f t="shared" si="0"/>
        <v>American</v>
      </c>
      <c r="F49" t="s">
        <v>35</v>
      </c>
      <c r="J49" t="str">
        <f>IF(AND(A49=final_rankings_by_season!$R$2,playoff_seedings_by_season!B49&gt;=5,playoff_seedings_by_season!B49&lt;=8),playoff_seedings_by_season!B49,"")</f>
        <v/>
      </c>
    </row>
    <row r="50" spans="1:10" x14ac:dyDescent="0.3">
      <c r="A50">
        <v>2016</v>
      </c>
      <c r="B50">
        <v>1</v>
      </c>
      <c r="C50" t="s">
        <v>6</v>
      </c>
      <c r="D50" t="s">
        <v>32</v>
      </c>
      <c r="E50" t="str">
        <f t="shared" si="0"/>
        <v>SEC</v>
      </c>
      <c r="F50" t="s">
        <v>32</v>
      </c>
      <c r="J50" t="str">
        <f>IF(AND(A50=final_rankings_by_season!$R$2,playoff_seedings_by_season!B50&gt;=5,playoff_seedings_by_season!B50&lt;=8),playoff_seedings_by_season!B50,"")</f>
        <v/>
      </c>
    </row>
    <row r="51" spans="1:10" x14ac:dyDescent="0.3">
      <c r="A51">
        <v>2016</v>
      </c>
      <c r="B51">
        <v>2</v>
      </c>
      <c r="C51" t="s">
        <v>7</v>
      </c>
      <c r="D51" t="s">
        <v>33</v>
      </c>
      <c r="E51" t="str">
        <f t="shared" si="0"/>
        <v>ACC</v>
      </c>
      <c r="F51" t="s">
        <v>33</v>
      </c>
      <c r="J51" t="str">
        <f>IF(AND(A51=final_rankings_by_season!$R$2,playoff_seedings_by_season!B51&gt;=5,playoff_seedings_by_season!B51&lt;=8),playoff_seedings_by_season!B51,"")</f>
        <v/>
      </c>
    </row>
    <row r="52" spans="1:10" x14ac:dyDescent="0.3">
      <c r="A52">
        <v>2016</v>
      </c>
      <c r="B52">
        <v>3</v>
      </c>
      <c r="C52" t="s">
        <v>57</v>
      </c>
      <c r="D52" t="s">
        <v>39</v>
      </c>
      <c r="E52" t="str">
        <f t="shared" si="0"/>
        <v>Pac-12</v>
      </c>
      <c r="F52" t="s">
        <v>39</v>
      </c>
      <c r="J52" t="str">
        <f>IF(AND(A52=final_rankings_by_season!$R$2,playoff_seedings_by_season!B52&gt;=5,playoff_seedings_by_season!B52&lt;=8),playoff_seedings_by_season!B52,"")</f>
        <v/>
      </c>
    </row>
    <row r="53" spans="1:10" x14ac:dyDescent="0.3">
      <c r="A53">
        <v>2016</v>
      </c>
      <c r="B53">
        <v>4</v>
      </c>
      <c r="C53" t="s">
        <v>45</v>
      </c>
      <c r="D53" t="s">
        <v>38</v>
      </c>
      <c r="E53" t="str">
        <f t="shared" si="0"/>
        <v>Big Ten</v>
      </c>
      <c r="F53" t="s">
        <v>38</v>
      </c>
      <c r="J53" t="str">
        <f>IF(AND(A53=final_rankings_by_season!$R$2,playoff_seedings_by_season!B53&gt;=5,playoff_seedings_by_season!B53&lt;=8),playoff_seedings_by_season!B53,"")</f>
        <v/>
      </c>
    </row>
    <row r="54" spans="1:10" x14ac:dyDescent="0.3">
      <c r="A54">
        <v>2016</v>
      </c>
      <c r="B54">
        <v>5</v>
      </c>
      <c r="C54" t="s">
        <v>8</v>
      </c>
      <c r="D54" t="s">
        <v>38</v>
      </c>
      <c r="E54" t="str">
        <f t="shared" si="0"/>
        <v>Big Ten</v>
      </c>
      <c r="F54" t="s">
        <v>38</v>
      </c>
      <c r="G54" t="s">
        <v>215</v>
      </c>
      <c r="H54" t="s">
        <v>216</v>
      </c>
      <c r="I54" t="s">
        <v>198</v>
      </c>
      <c r="J54" t="str">
        <f>IF(AND(A54=final_rankings_by_season!$R$2,playoff_seedings_by_season!B54&gt;=5,playoff_seedings_by_season!B54&lt;=8),playoff_seedings_by_season!B54,"")</f>
        <v/>
      </c>
    </row>
    <row r="55" spans="1:10" x14ac:dyDescent="0.3">
      <c r="A55">
        <v>2016</v>
      </c>
      <c r="B55">
        <v>6</v>
      </c>
      <c r="C55" t="s">
        <v>48</v>
      </c>
      <c r="D55" t="s">
        <v>38</v>
      </c>
      <c r="E55" t="str">
        <f t="shared" si="0"/>
        <v>Big Ten</v>
      </c>
      <c r="F55" t="s">
        <v>38</v>
      </c>
      <c r="G55" t="s">
        <v>195</v>
      </c>
      <c r="H55" t="s">
        <v>210</v>
      </c>
      <c r="I55" t="s">
        <v>48</v>
      </c>
      <c r="J55" t="str">
        <f>IF(AND(A55=final_rankings_by_season!$R$2,playoff_seedings_by_season!B55&gt;=5,playoff_seedings_by_season!B55&lt;=8),playoff_seedings_by_season!B55,"")</f>
        <v/>
      </c>
    </row>
    <row r="56" spans="1:10" x14ac:dyDescent="0.3">
      <c r="A56">
        <v>2016</v>
      </c>
      <c r="B56">
        <v>7</v>
      </c>
      <c r="C56" t="s">
        <v>11</v>
      </c>
      <c r="D56" t="s">
        <v>34</v>
      </c>
      <c r="E56" t="str">
        <f t="shared" si="0"/>
        <v>Big 12</v>
      </c>
      <c r="F56" t="s">
        <v>32</v>
      </c>
      <c r="G56" t="s">
        <v>217</v>
      </c>
      <c r="H56" t="s">
        <v>218</v>
      </c>
      <c r="I56" t="s">
        <v>11</v>
      </c>
      <c r="J56" t="str">
        <f>IF(AND(A56=final_rankings_by_season!$R$2,playoff_seedings_by_season!B56&gt;=5,playoff_seedings_by_season!B56&lt;=8),playoff_seedings_by_season!B56,"")</f>
        <v/>
      </c>
    </row>
    <row r="57" spans="1:10" x14ac:dyDescent="0.3">
      <c r="A57">
        <v>2016</v>
      </c>
      <c r="B57">
        <v>8</v>
      </c>
      <c r="C57" t="s">
        <v>44</v>
      </c>
      <c r="D57" t="s">
        <v>38</v>
      </c>
      <c r="E57" t="str">
        <f t="shared" si="0"/>
        <v>Big Ten</v>
      </c>
      <c r="F57" t="s">
        <v>38</v>
      </c>
      <c r="G57" t="s">
        <v>208</v>
      </c>
      <c r="H57" t="s">
        <v>209</v>
      </c>
      <c r="I57" t="s">
        <v>44</v>
      </c>
      <c r="J57" t="str">
        <f>IF(AND(A57=final_rankings_by_season!$R$2,playoff_seedings_by_season!B57&gt;=5,playoff_seedings_by_season!B57&lt;=8),playoff_seedings_by_season!B57,"")</f>
        <v/>
      </c>
    </row>
    <row r="58" spans="1:10" x14ac:dyDescent="0.3">
      <c r="A58">
        <v>2016</v>
      </c>
      <c r="B58">
        <v>9</v>
      </c>
      <c r="C58" t="s">
        <v>126</v>
      </c>
      <c r="D58" t="s">
        <v>39</v>
      </c>
      <c r="E58" t="str">
        <f t="shared" si="0"/>
        <v>Pac-12</v>
      </c>
      <c r="F58" t="s">
        <v>39</v>
      </c>
      <c r="J58" t="str">
        <f>IF(AND(A58=final_rankings_by_season!$R$2,playoff_seedings_by_season!B58&gt;=5,playoff_seedings_by_season!B58&lt;=8),playoff_seedings_by_season!B58,"")</f>
        <v/>
      </c>
    </row>
    <row r="59" spans="1:10" x14ac:dyDescent="0.3">
      <c r="A59">
        <v>2016</v>
      </c>
      <c r="B59">
        <v>10</v>
      </c>
      <c r="C59" t="s">
        <v>70</v>
      </c>
      <c r="D59" t="s">
        <v>39</v>
      </c>
      <c r="E59" t="str">
        <f t="shared" si="0"/>
        <v>Pac-12</v>
      </c>
      <c r="F59" t="s">
        <v>39</v>
      </c>
      <c r="J59" t="str">
        <f>IF(AND(A59=final_rankings_by_season!$R$2,playoff_seedings_by_season!B59&gt;=5,playoff_seedings_by_season!B59&lt;=8),playoff_seedings_by_season!B59,"")</f>
        <v/>
      </c>
    </row>
    <row r="60" spans="1:10" x14ac:dyDescent="0.3">
      <c r="A60">
        <v>2016</v>
      </c>
      <c r="B60">
        <v>11</v>
      </c>
      <c r="C60" t="s">
        <v>71</v>
      </c>
      <c r="D60" t="s">
        <v>33</v>
      </c>
      <c r="E60" t="str">
        <f t="shared" si="0"/>
        <v>ACC</v>
      </c>
      <c r="F60" t="s">
        <v>33</v>
      </c>
      <c r="J60" t="str">
        <f>IF(AND(A60=final_rankings_by_season!$R$2,playoff_seedings_by_season!B60&gt;=5,playoff_seedings_by_season!B60&lt;=8),playoff_seedings_by_season!B60,"")</f>
        <v/>
      </c>
    </row>
    <row r="61" spans="1:10" x14ac:dyDescent="0.3">
      <c r="A61">
        <v>2016</v>
      </c>
      <c r="B61">
        <v>12</v>
      </c>
      <c r="C61" t="s">
        <v>73</v>
      </c>
      <c r="D61" t="s">
        <v>77</v>
      </c>
      <c r="E61" t="str">
        <f t="shared" si="0"/>
        <v>MAC</v>
      </c>
      <c r="F61" t="s">
        <v>77</v>
      </c>
      <c r="J61" t="str">
        <f>IF(AND(A61=final_rankings_by_season!$R$2,playoff_seedings_by_season!B61&gt;=5,playoff_seedings_by_season!B61&lt;=8),playoff_seedings_by_season!B61,"")</f>
        <v/>
      </c>
    </row>
    <row r="62" spans="1:10" x14ac:dyDescent="0.3">
      <c r="A62">
        <v>2015</v>
      </c>
      <c r="B62">
        <v>1</v>
      </c>
      <c r="C62" t="s">
        <v>7</v>
      </c>
      <c r="D62" t="s">
        <v>33</v>
      </c>
      <c r="E62" t="str">
        <f t="shared" si="0"/>
        <v>ACC</v>
      </c>
      <c r="F62" t="s">
        <v>33</v>
      </c>
      <c r="J62" t="str">
        <f>IF(AND(A62=final_rankings_by_season!$R$2,playoff_seedings_by_season!B62&gt;=5,playoff_seedings_by_season!B62&lt;=8),playoff_seedings_by_season!B62,"")</f>
        <v/>
      </c>
    </row>
    <row r="63" spans="1:10" x14ac:dyDescent="0.3">
      <c r="A63">
        <v>2015</v>
      </c>
      <c r="B63">
        <v>2</v>
      </c>
      <c r="C63" t="s">
        <v>6</v>
      </c>
      <c r="D63" t="s">
        <v>32</v>
      </c>
      <c r="E63" t="str">
        <f t="shared" si="0"/>
        <v>SEC</v>
      </c>
      <c r="F63" t="s">
        <v>32</v>
      </c>
      <c r="J63" t="str">
        <f>IF(AND(A63=final_rankings_by_season!$R$2,playoff_seedings_by_season!B63&gt;=5,playoff_seedings_by_season!B63&lt;=8),playoff_seedings_by_season!B63,"")</f>
        <v/>
      </c>
    </row>
    <row r="64" spans="1:10" x14ac:dyDescent="0.3">
      <c r="A64">
        <v>2015</v>
      </c>
      <c r="B64">
        <v>3</v>
      </c>
      <c r="C64" t="s">
        <v>68</v>
      </c>
      <c r="D64" t="s">
        <v>38</v>
      </c>
      <c r="E64" t="str">
        <f t="shared" si="0"/>
        <v>Big Ten</v>
      </c>
      <c r="F64" t="s">
        <v>38</v>
      </c>
      <c r="J64" t="str">
        <f>IF(AND(A64=final_rankings_by_season!$R$2,playoff_seedings_by_season!B64&gt;=5,playoff_seedings_by_season!B64&lt;=8),playoff_seedings_by_season!B64,"")</f>
        <v/>
      </c>
    </row>
    <row r="65" spans="1:10" x14ac:dyDescent="0.3">
      <c r="A65">
        <v>2015</v>
      </c>
      <c r="B65">
        <v>4</v>
      </c>
      <c r="C65" t="s">
        <v>11</v>
      </c>
      <c r="D65" t="s">
        <v>34</v>
      </c>
      <c r="E65" t="str">
        <f t="shared" si="0"/>
        <v>Big 12</v>
      </c>
      <c r="F65" t="s">
        <v>32</v>
      </c>
      <c r="J65" t="str">
        <f>IF(AND(A65=final_rankings_by_season!$R$2,playoff_seedings_by_season!B65&gt;=5,playoff_seedings_by_season!B65&lt;=8),playoff_seedings_by_season!B65,"")</f>
        <v/>
      </c>
    </row>
    <row r="66" spans="1:10" x14ac:dyDescent="0.3">
      <c r="A66">
        <v>2015</v>
      </c>
      <c r="B66">
        <v>5</v>
      </c>
      <c r="C66" t="s">
        <v>49</v>
      </c>
      <c r="D66" t="s">
        <v>38</v>
      </c>
      <c r="E66" t="str">
        <f t="shared" si="0"/>
        <v>Big Ten</v>
      </c>
      <c r="F66" t="s">
        <v>38</v>
      </c>
      <c r="G66" t="s">
        <v>220</v>
      </c>
      <c r="H66" t="s">
        <v>221</v>
      </c>
      <c r="I66" t="s">
        <v>49</v>
      </c>
      <c r="J66" t="str">
        <f>IF(AND(A66=final_rankings_by_season!$R$2,playoff_seedings_by_season!B66&gt;=5,playoff_seedings_by_season!B66&lt;=8),playoff_seedings_by_season!B66,"")</f>
        <v/>
      </c>
    </row>
    <row r="67" spans="1:10" x14ac:dyDescent="0.3">
      <c r="A67">
        <v>2015</v>
      </c>
      <c r="B67">
        <v>6</v>
      </c>
      <c r="C67" t="s">
        <v>66</v>
      </c>
      <c r="D67" t="s">
        <v>39</v>
      </c>
      <c r="E67" t="str">
        <f t="shared" ref="E67:E130" si="1">IF(D67="Pac-10","Pac-12",D67)</f>
        <v>Pac-12</v>
      </c>
      <c r="F67" t="s">
        <v>39</v>
      </c>
      <c r="G67" t="s">
        <v>199</v>
      </c>
      <c r="H67" t="s">
        <v>66</v>
      </c>
      <c r="I67" t="s">
        <v>130</v>
      </c>
      <c r="J67" t="str">
        <f>IF(AND(A67=final_rankings_by_season!$R$2,playoff_seedings_by_season!B67&gt;=5,playoff_seedings_by_season!B67&lt;=8),playoff_seedings_by_season!B67,"")</f>
        <v/>
      </c>
    </row>
    <row r="68" spans="1:10" x14ac:dyDescent="0.3">
      <c r="A68">
        <v>2015</v>
      </c>
      <c r="B68">
        <v>7</v>
      </c>
      <c r="C68" t="s">
        <v>8</v>
      </c>
      <c r="D68" t="s">
        <v>38</v>
      </c>
      <c r="E68" t="str">
        <f t="shared" si="1"/>
        <v>Big Ten</v>
      </c>
      <c r="F68" t="s">
        <v>38</v>
      </c>
      <c r="G68" t="s">
        <v>215</v>
      </c>
      <c r="H68" t="s">
        <v>216</v>
      </c>
      <c r="I68" t="s">
        <v>198</v>
      </c>
      <c r="J68" t="str">
        <f>IF(AND(A68=final_rankings_by_season!$R$2,playoff_seedings_by_season!B68&gt;=5,playoff_seedings_by_season!B68&lt;=8),playoff_seedings_by_season!B68,"")</f>
        <v/>
      </c>
    </row>
    <row r="69" spans="1:10" x14ac:dyDescent="0.3">
      <c r="A69">
        <v>2015</v>
      </c>
      <c r="B69">
        <v>8</v>
      </c>
      <c r="C69" t="s">
        <v>9</v>
      </c>
      <c r="D69" t="s">
        <v>40</v>
      </c>
      <c r="E69" t="str">
        <f t="shared" si="1"/>
        <v>FBS Indep.</v>
      </c>
      <c r="F69" t="s">
        <v>40</v>
      </c>
      <c r="G69" t="s">
        <v>194</v>
      </c>
      <c r="H69" t="s">
        <v>9</v>
      </c>
      <c r="I69" t="s">
        <v>16</v>
      </c>
      <c r="J69" t="str">
        <f>IF(AND(A69=final_rankings_by_season!$R$2,playoff_seedings_by_season!B69&gt;=5,playoff_seedings_by_season!B69&lt;=8),playoff_seedings_by_season!B69,"")</f>
        <v/>
      </c>
    </row>
    <row r="70" spans="1:10" x14ac:dyDescent="0.3">
      <c r="A70">
        <v>2015</v>
      </c>
      <c r="B70">
        <v>9</v>
      </c>
      <c r="C70" t="s">
        <v>71</v>
      </c>
      <c r="D70" t="s">
        <v>33</v>
      </c>
      <c r="E70" t="str">
        <f t="shared" si="1"/>
        <v>ACC</v>
      </c>
      <c r="F70" t="s">
        <v>33</v>
      </c>
      <c r="J70" t="str">
        <f>IF(AND(A70=final_rankings_by_season!$R$2,playoff_seedings_by_season!B70&gt;=5,playoff_seedings_by_season!B70&lt;=8),playoff_seedings_by_season!B70,"")</f>
        <v/>
      </c>
    </row>
    <row r="71" spans="1:10" x14ac:dyDescent="0.3">
      <c r="A71">
        <v>2015</v>
      </c>
      <c r="B71">
        <v>10</v>
      </c>
      <c r="C71" t="s">
        <v>18</v>
      </c>
      <c r="D71" t="s">
        <v>33</v>
      </c>
      <c r="E71" t="str">
        <f t="shared" si="1"/>
        <v>ACC</v>
      </c>
      <c r="F71" t="s">
        <v>33</v>
      </c>
      <c r="J71" t="str">
        <f>IF(AND(A71=final_rankings_by_season!$R$2,playoff_seedings_by_season!B71&gt;=5,playoff_seedings_by_season!B71&lt;=8),playoff_seedings_by_season!B71,"")</f>
        <v/>
      </c>
    </row>
    <row r="72" spans="1:10" x14ac:dyDescent="0.3">
      <c r="A72">
        <v>2015</v>
      </c>
      <c r="B72">
        <v>11</v>
      </c>
      <c r="C72" t="s">
        <v>67</v>
      </c>
      <c r="D72" t="s">
        <v>34</v>
      </c>
      <c r="E72" t="str">
        <f t="shared" si="1"/>
        <v>Big 12</v>
      </c>
      <c r="F72" t="s">
        <v>34</v>
      </c>
      <c r="J72" t="str">
        <f>IF(AND(A72=final_rankings_by_season!$R$2,playoff_seedings_by_season!B72&gt;=5,playoff_seedings_by_season!B72&lt;=8),playoff_seedings_by_season!B72,"")</f>
        <v/>
      </c>
    </row>
    <row r="73" spans="1:10" x14ac:dyDescent="0.3">
      <c r="A73">
        <v>2015</v>
      </c>
      <c r="B73">
        <v>12</v>
      </c>
      <c r="C73" t="s">
        <v>79</v>
      </c>
      <c r="D73" t="s">
        <v>35</v>
      </c>
      <c r="E73" t="str">
        <f t="shared" si="1"/>
        <v>American</v>
      </c>
      <c r="F73" t="s">
        <v>35</v>
      </c>
      <c r="J73" t="str">
        <f>IF(AND(A73=final_rankings_by_season!$R$2,playoff_seedings_by_season!B73&gt;=5,playoff_seedings_by_season!B73&lt;=8),playoff_seedings_by_season!B73,"")</f>
        <v/>
      </c>
    </row>
    <row r="74" spans="1:10" x14ac:dyDescent="0.3">
      <c r="A74">
        <v>2014</v>
      </c>
      <c r="B74">
        <v>1</v>
      </c>
      <c r="C74" t="s">
        <v>6</v>
      </c>
      <c r="D74" t="s">
        <v>32</v>
      </c>
      <c r="E74" t="str">
        <f t="shared" si="1"/>
        <v>SEC</v>
      </c>
      <c r="F74" t="s">
        <v>32</v>
      </c>
      <c r="J74" t="str">
        <f>IF(AND(A74=final_rankings_by_season!$R$2,playoff_seedings_by_season!B74&gt;=5,playoff_seedings_by_season!B74&lt;=8),playoff_seedings_by_season!B74,"")</f>
        <v/>
      </c>
    </row>
    <row r="75" spans="1:10" x14ac:dyDescent="0.3">
      <c r="A75">
        <v>2014</v>
      </c>
      <c r="B75">
        <v>2</v>
      </c>
      <c r="C75" t="s">
        <v>29</v>
      </c>
      <c r="D75" t="s">
        <v>39</v>
      </c>
      <c r="E75" t="str">
        <f t="shared" si="1"/>
        <v>Pac-12</v>
      </c>
      <c r="F75" t="s">
        <v>39</v>
      </c>
      <c r="J75" t="str">
        <f>IF(AND(A75=final_rankings_by_season!$R$2,playoff_seedings_by_season!B75&gt;=5,playoff_seedings_by_season!B75&lt;=8),playoff_seedings_by_season!B75,"")</f>
        <v/>
      </c>
    </row>
    <row r="76" spans="1:10" x14ac:dyDescent="0.3">
      <c r="A76">
        <v>2014</v>
      </c>
      <c r="B76">
        <v>3</v>
      </c>
      <c r="C76" t="s">
        <v>71</v>
      </c>
      <c r="D76" t="s">
        <v>33</v>
      </c>
      <c r="E76" t="str">
        <f t="shared" si="1"/>
        <v>ACC</v>
      </c>
      <c r="F76" t="s">
        <v>33</v>
      </c>
      <c r="J76" t="str">
        <f>IF(AND(A76=final_rankings_by_season!$R$2,playoff_seedings_by_season!B76&gt;=5,playoff_seedings_by_season!B76&lt;=8),playoff_seedings_by_season!B76,"")</f>
        <v/>
      </c>
    </row>
    <row r="77" spans="1:10" x14ac:dyDescent="0.3">
      <c r="A77">
        <v>2014</v>
      </c>
      <c r="B77">
        <v>4</v>
      </c>
      <c r="C77" t="s">
        <v>8</v>
      </c>
      <c r="D77" t="s">
        <v>38</v>
      </c>
      <c r="E77" t="str">
        <f t="shared" si="1"/>
        <v>Big Ten</v>
      </c>
      <c r="F77" t="s">
        <v>38</v>
      </c>
      <c r="J77" t="str">
        <f>IF(AND(A77=final_rankings_by_season!$R$2,playoff_seedings_by_season!B77&gt;=5,playoff_seedings_by_season!B77&lt;=8),playoff_seedings_by_season!B77,"")</f>
        <v/>
      </c>
    </row>
    <row r="78" spans="1:10" x14ac:dyDescent="0.3">
      <c r="A78">
        <v>2014</v>
      </c>
      <c r="B78">
        <v>5</v>
      </c>
      <c r="C78" t="s">
        <v>43</v>
      </c>
      <c r="D78" t="s">
        <v>34</v>
      </c>
      <c r="E78" t="str">
        <f t="shared" si="1"/>
        <v>Big 12</v>
      </c>
      <c r="F78" t="s">
        <v>34</v>
      </c>
      <c r="G78" t="s">
        <v>192</v>
      </c>
      <c r="H78" t="s">
        <v>193</v>
      </c>
      <c r="I78" t="s">
        <v>60</v>
      </c>
      <c r="J78" t="str">
        <f>IF(AND(A78=final_rankings_by_season!$R$2,playoff_seedings_by_season!B78&gt;=5,playoff_seedings_by_season!B78&lt;=8),playoff_seedings_by_season!B78,"")</f>
        <v/>
      </c>
    </row>
    <row r="79" spans="1:10" x14ac:dyDescent="0.3">
      <c r="A79">
        <v>2014</v>
      </c>
      <c r="B79">
        <v>6</v>
      </c>
      <c r="C79" t="s">
        <v>67</v>
      </c>
      <c r="D79" t="s">
        <v>34</v>
      </c>
      <c r="E79" t="str">
        <f t="shared" si="1"/>
        <v>Big 12</v>
      </c>
      <c r="F79" t="s">
        <v>34</v>
      </c>
      <c r="G79" t="s">
        <v>222</v>
      </c>
      <c r="H79" t="s">
        <v>223</v>
      </c>
      <c r="I79" t="s">
        <v>60</v>
      </c>
      <c r="J79" t="str">
        <f>IF(AND(A79=final_rankings_by_season!$R$2,playoff_seedings_by_season!B79&gt;=5,playoff_seedings_by_season!B79&lt;=8),playoff_seedings_by_season!B79,"")</f>
        <v/>
      </c>
    </row>
    <row r="80" spans="1:10" x14ac:dyDescent="0.3">
      <c r="A80">
        <v>2014</v>
      </c>
      <c r="B80">
        <v>7</v>
      </c>
      <c r="C80" t="s">
        <v>62</v>
      </c>
      <c r="D80" t="s">
        <v>32</v>
      </c>
      <c r="E80" t="str">
        <f t="shared" si="1"/>
        <v>SEC</v>
      </c>
      <c r="F80" t="s">
        <v>32</v>
      </c>
      <c r="G80" t="s">
        <v>224</v>
      </c>
      <c r="H80" t="s">
        <v>225</v>
      </c>
      <c r="I80" t="s">
        <v>80</v>
      </c>
      <c r="J80" t="str">
        <f>IF(AND(A80=final_rankings_by_season!$R$2,playoff_seedings_by_season!B80&gt;=5,playoff_seedings_by_season!B80&lt;=8),playoff_seedings_by_season!B80,"")</f>
        <v/>
      </c>
    </row>
    <row r="81" spans="1:10" x14ac:dyDescent="0.3">
      <c r="A81">
        <v>2014</v>
      </c>
      <c r="B81">
        <v>8</v>
      </c>
      <c r="C81" t="s">
        <v>68</v>
      </c>
      <c r="D81" t="s">
        <v>38</v>
      </c>
      <c r="E81" t="str">
        <f t="shared" si="1"/>
        <v>Big Ten</v>
      </c>
      <c r="F81" t="s">
        <v>38</v>
      </c>
      <c r="G81" t="s">
        <v>226</v>
      </c>
      <c r="H81" t="s">
        <v>227</v>
      </c>
      <c r="I81" t="s">
        <v>48</v>
      </c>
      <c r="J81" t="str">
        <f>IF(AND(A81=final_rankings_by_season!$R$2,playoff_seedings_by_season!B81&gt;=5,playoff_seedings_by_season!B81&lt;=8),playoff_seedings_by_season!B81,"")</f>
        <v/>
      </c>
    </row>
    <row r="82" spans="1:10" x14ac:dyDescent="0.3">
      <c r="A82">
        <v>2014</v>
      </c>
      <c r="B82">
        <v>9</v>
      </c>
      <c r="C82" t="s">
        <v>80</v>
      </c>
      <c r="D82" t="s">
        <v>32</v>
      </c>
      <c r="E82" t="str">
        <f t="shared" si="1"/>
        <v>SEC</v>
      </c>
      <c r="F82" t="s">
        <v>32</v>
      </c>
      <c r="J82" t="str">
        <f>IF(AND(A82=final_rankings_by_season!$R$2,playoff_seedings_by_season!B82&gt;=5,playoff_seedings_by_season!B82&lt;=8),playoff_seedings_by_season!B82,"")</f>
        <v/>
      </c>
    </row>
    <row r="83" spans="1:10" x14ac:dyDescent="0.3">
      <c r="A83">
        <v>2014</v>
      </c>
      <c r="B83">
        <v>10</v>
      </c>
      <c r="C83" t="s">
        <v>81</v>
      </c>
      <c r="D83" t="s">
        <v>39</v>
      </c>
      <c r="E83" t="str">
        <f t="shared" si="1"/>
        <v>Pac-12</v>
      </c>
      <c r="F83" t="s">
        <v>39</v>
      </c>
      <c r="J83" t="str">
        <f>IF(AND(A83=final_rankings_by_season!$R$2,playoff_seedings_by_season!B83&gt;=5,playoff_seedings_by_season!B83&lt;=8),playoff_seedings_by_season!B83,"")</f>
        <v/>
      </c>
    </row>
    <row r="84" spans="1:10" x14ac:dyDescent="0.3">
      <c r="A84">
        <v>2014</v>
      </c>
      <c r="B84">
        <v>11</v>
      </c>
      <c r="C84" t="s">
        <v>82</v>
      </c>
      <c r="D84" t="s">
        <v>34</v>
      </c>
      <c r="E84" t="str">
        <f t="shared" si="1"/>
        <v>Big 12</v>
      </c>
      <c r="F84" t="s">
        <v>34</v>
      </c>
      <c r="J84" t="str">
        <f>IF(AND(A84=final_rankings_by_season!$R$2,playoff_seedings_by_season!B84&gt;=5,playoff_seedings_by_season!B84&lt;=8),playoff_seedings_by_season!B84,"")</f>
        <v/>
      </c>
    </row>
    <row r="85" spans="1:10" x14ac:dyDescent="0.3">
      <c r="A85">
        <v>2014</v>
      </c>
      <c r="B85">
        <v>12</v>
      </c>
      <c r="C85" t="s">
        <v>52</v>
      </c>
      <c r="D85" t="s">
        <v>37</v>
      </c>
      <c r="E85" t="str">
        <f t="shared" si="1"/>
        <v>Mountain West</v>
      </c>
      <c r="F85" t="s">
        <v>262</v>
      </c>
      <c r="J85" t="str">
        <f>IF(AND(A85=final_rankings_by_season!$R$2,playoff_seedings_by_season!B85&gt;=5,playoff_seedings_by_season!B85&lt;=8),playoff_seedings_by_season!B85,"")</f>
        <v/>
      </c>
    </row>
    <row r="86" spans="1:10" x14ac:dyDescent="0.3">
      <c r="A86">
        <v>2013</v>
      </c>
      <c r="B86">
        <v>1</v>
      </c>
      <c r="C86" t="s">
        <v>71</v>
      </c>
      <c r="D86" t="s">
        <v>33</v>
      </c>
      <c r="E86" t="str">
        <f t="shared" si="1"/>
        <v>ACC</v>
      </c>
      <c r="F86" t="s">
        <v>33</v>
      </c>
      <c r="J86" t="str">
        <f>IF(AND(A86=final_rankings_by_season!$R$2,playoff_seedings_by_season!B86&gt;=5,playoff_seedings_by_season!B86&lt;=8),playoff_seedings_by_season!B86,"")</f>
        <v/>
      </c>
    </row>
    <row r="87" spans="1:10" x14ac:dyDescent="0.3">
      <c r="A87">
        <v>2013</v>
      </c>
      <c r="B87">
        <v>2</v>
      </c>
      <c r="C87" t="s">
        <v>47</v>
      </c>
      <c r="D87" t="s">
        <v>32</v>
      </c>
      <c r="E87" t="str">
        <f t="shared" si="1"/>
        <v>SEC</v>
      </c>
      <c r="F87" t="s">
        <v>32</v>
      </c>
      <c r="J87" t="str">
        <f>IF(AND(A87=final_rankings_by_season!$R$2,playoff_seedings_by_season!B87&gt;=5,playoff_seedings_by_season!B87&lt;=8),playoff_seedings_by_season!B87,"")</f>
        <v/>
      </c>
    </row>
    <row r="88" spans="1:10" x14ac:dyDescent="0.3">
      <c r="A88">
        <v>2013</v>
      </c>
      <c r="B88">
        <v>3</v>
      </c>
      <c r="C88" t="s">
        <v>68</v>
      </c>
      <c r="D88" t="s">
        <v>38</v>
      </c>
      <c r="E88" t="str">
        <f t="shared" si="1"/>
        <v>Big Ten</v>
      </c>
      <c r="F88" t="s">
        <v>38</v>
      </c>
      <c r="J88" t="str">
        <f>IF(AND(A88=final_rankings_by_season!$R$2,playoff_seedings_by_season!B88&gt;=5,playoff_seedings_by_season!B88&lt;=8),playoff_seedings_by_season!B88,"")</f>
        <v/>
      </c>
    </row>
    <row r="89" spans="1:10" x14ac:dyDescent="0.3">
      <c r="A89">
        <v>2013</v>
      </c>
      <c r="B89">
        <v>4</v>
      </c>
      <c r="C89" t="s">
        <v>66</v>
      </c>
      <c r="D89" t="s">
        <v>39</v>
      </c>
      <c r="E89" t="str">
        <f t="shared" si="1"/>
        <v>Pac-12</v>
      </c>
      <c r="F89" t="s">
        <v>39</v>
      </c>
      <c r="J89" t="str">
        <f>IF(AND(A89=final_rankings_by_season!$R$2,playoff_seedings_by_season!B89&gt;=5,playoff_seedings_by_season!B89&lt;=8),playoff_seedings_by_season!B89,"")</f>
        <v/>
      </c>
    </row>
    <row r="90" spans="1:10" x14ac:dyDescent="0.3">
      <c r="A90">
        <v>2013</v>
      </c>
      <c r="B90">
        <v>5</v>
      </c>
      <c r="C90" t="s">
        <v>6</v>
      </c>
      <c r="D90" t="s">
        <v>32</v>
      </c>
      <c r="E90" t="str">
        <f t="shared" si="1"/>
        <v>SEC</v>
      </c>
      <c r="F90" t="s">
        <v>32</v>
      </c>
      <c r="G90" t="s">
        <v>185</v>
      </c>
      <c r="H90" t="s">
        <v>186</v>
      </c>
      <c r="I90" t="s">
        <v>6</v>
      </c>
      <c r="J90" t="str">
        <f>IF(AND(A90=final_rankings_by_season!$R$2,playoff_seedings_by_season!B90&gt;=5,playoff_seedings_by_season!B90&lt;=8),playoff_seedings_by_season!B90,"")</f>
        <v/>
      </c>
    </row>
    <row r="91" spans="1:10" x14ac:dyDescent="0.3">
      <c r="A91">
        <v>2013</v>
      </c>
      <c r="B91">
        <v>6</v>
      </c>
      <c r="C91" t="s">
        <v>43</v>
      </c>
      <c r="D91" t="s">
        <v>34</v>
      </c>
      <c r="E91" t="str">
        <f t="shared" si="1"/>
        <v>Big 12</v>
      </c>
      <c r="F91" t="s">
        <v>34</v>
      </c>
      <c r="G91" t="s">
        <v>207</v>
      </c>
      <c r="H91" t="s">
        <v>193</v>
      </c>
      <c r="I91" t="s">
        <v>60</v>
      </c>
      <c r="J91" t="str">
        <f>IF(AND(A91=final_rankings_by_season!$R$2,playoff_seedings_by_season!B91&gt;=5,playoff_seedings_by_season!B91&lt;=8),playoff_seedings_by_season!B91,"")</f>
        <v/>
      </c>
    </row>
    <row r="92" spans="1:10" x14ac:dyDescent="0.3">
      <c r="A92">
        <v>2013</v>
      </c>
      <c r="B92">
        <v>7</v>
      </c>
      <c r="C92" t="s">
        <v>8</v>
      </c>
      <c r="D92" t="s">
        <v>38</v>
      </c>
      <c r="E92" t="str">
        <f t="shared" si="1"/>
        <v>Big Ten</v>
      </c>
      <c r="F92" t="s">
        <v>38</v>
      </c>
      <c r="G92" t="s">
        <v>215</v>
      </c>
      <c r="H92" t="s">
        <v>216</v>
      </c>
      <c r="I92" t="s">
        <v>198</v>
      </c>
      <c r="J92" t="str">
        <f>IF(AND(A92=final_rankings_by_season!$R$2,playoff_seedings_by_season!B92&gt;=5,playoff_seedings_by_season!B92&lt;=8),playoff_seedings_by_season!B92,"")</f>
        <v/>
      </c>
    </row>
    <row r="93" spans="1:10" x14ac:dyDescent="0.3">
      <c r="A93">
        <v>2013</v>
      </c>
      <c r="B93">
        <v>8</v>
      </c>
      <c r="C93" t="s">
        <v>65</v>
      </c>
      <c r="D93" t="s">
        <v>32</v>
      </c>
      <c r="E93" t="str">
        <f t="shared" si="1"/>
        <v>SEC</v>
      </c>
      <c r="F93" t="s">
        <v>32</v>
      </c>
      <c r="G93" t="s">
        <v>258</v>
      </c>
      <c r="H93" t="s">
        <v>259</v>
      </c>
      <c r="I93" t="s">
        <v>65</v>
      </c>
      <c r="J93" t="str">
        <f>IF(AND(A93=final_rankings_by_season!$R$2,playoff_seedings_by_season!B93&gt;=5,playoff_seedings_by_season!B93&lt;=8),playoff_seedings_by_season!B93,"")</f>
        <v/>
      </c>
    </row>
    <row r="94" spans="1:10" x14ac:dyDescent="0.3">
      <c r="A94">
        <v>2013</v>
      </c>
      <c r="B94">
        <v>9</v>
      </c>
      <c r="C94" t="s">
        <v>97</v>
      </c>
      <c r="D94" t="s">
        <v>32</v>
      </c>
      <c r="E94" t="str">
        <f t="shared" si="1"/>
        <v>SEC</v>
      </c>
      <c r="F94" t="s">
        <v>32</v>
      </c>
      <c r="J94" t="str">
        <f>IF(AND(A94=final_rankings_by_season!$R$2,playoff_seedings_by_season!B94&gt;=5,playoff_seedings_by_season!B94&lt;=8),playoff_seedings_by_season!B94,"")</f>
        <v/>
      </c>
    </row>
    <row r="95" spans="1:10" x14ac:dyDescent="0.3">
      <c r="A95">
        <v>2013</v>
      </c>
      <c r="B95">
        <v>10</v>
      </c>
      <c r="C95" t="s">
        <v>29</v>
      </c>
      <c r="D95" t="s">
        <v>39</v>
      </c>
      <c r="E95" t="str">
        <f t="shared" si="1"/>
        <v>Pac-12</v>
      </c>
      <c r="F95" t="s">
        <v>39</v>
      </c>
      <c r="J95" t="str">
        <f>IF(AND(A95=final_rankings_by_season!$R$2,playoff_seedings_by_season!B95&gt;=5,playoff_seedings_by_season!B95&lt;=8),playoff_seedings_by_season!B95,"")</f>
        <v/>
      </c>
    </row>
    <row r="96" spans="1:10" x14ac:dyDescent="0.3">
      <c r="A96">
        <v>2013</v>
      </c>
      <c r="B96">
        <v>11</v>
      </c>
      <c r="C96" t="s">
        <v>11</v>
      </c>
      <c r="D96" t="s">
        <v>34</v>
      </c>
      <c r="E96" t="str">
        <f t="shared" si="1"/>
        <v>Big 12</v>
      </c>
      <c r="F96" t="s">
        <v>32</v>
      </c>
      <c r="J96" t="str">
        <f>IF(AND(A96=final_rankings_by_season!$R$2,playoff_seedings_by_season!B96&gt;=5,playoff_seedings_by_season!B96&lt;=8),playoff_seedings_by_season!B96,"")</f>
        <v/>
      </c>
    </row>
    <row r="97" spans="1:10" x14ac:dyDescent="0.3">
      <c r="A97">
        <v>2013</v>
      </c>
      <c r="B97">
        <v>12</v>
      </c>
      <c r="C97" t="s">
        <v>56</v>
      </c>
      <c r="D97" t="s">
        <v>35</v>
      </c>
      <c r="E97" t="str">
        <f t="shared" si="1"/>
        <v>American</v>
      </c>
      <c r="F97" t="s">
        <v>35</v>
      </c>
      <c r="J97" t="str">
        <f>IF(AND(A97=final_rankings_by_season!$R$2,playoff_seedings_by_season!B97&gt;=5,playoff_seedings_by_season!B97&lt;=8),playoff_seedings_by_season!B97,"")</f>
        <v/>
      </c>
    </row>
    <row r="98" spans="1:10" x14ac:dyDescent="0.3">
      <c r="A98">
        <v>2012</v>
      </c>
      <c r="B98">
        <v>1</v>
      </c>
      <c r="C98" t="s">
        <v>6</v>
      </c>
      <c r="D98" t="s">
        <v>32</v>
      </c>
      <c r="E98" t="str">
        <f t="shared" si="1"/>
        <v>SEC</v>
      </c>
      <c r="F98" t="s">
        <v>32</v>
      </c>
      <c r="J98" t="str">
        <f>IF(AND(A98=final_rankings_by_season!$R$2,playoff_seedings_by_season!B98&gt;=5,playoff_seedings_by_season!B98&lt;=8),playoff_seedings_by_season!B98,"")</f>
        <v/>
      </c>
    </row>
    <row r="99" spans="1:10" x14ac:dyDescent="0.3">
      <c r="A99">
        <v>2012</v>
      </c>
      <c r="B99">
        <v>2</v>
      </c>
      <c r="C99" t="s">
        <v>82</v>
      </c>
      <c r="D99" t="s">
        <v>34</v>
      </c>
      <c r="E99" t="str">
        <f t="shared" si="1"/>
        <v>Big 12</v>
      </c>
      <c r="F99" t="s">
        <v>34</v>
      </c>
      <c r="J99" t="str">
        <f>IF(AND(A99=final_rankings_by_season!$R$2,playoff_seedings_by_season!B99&gt;=5,playoff_seedings_by_season!B99&lt;=8),playoff_seedings_by_season!B99,"")</f>
        <v/>
      </c>
    </row>
    <row r="100" spans="1:10" x14ac:dyDescent="0.3">
      <c r="A100">
        <v>2012</v>
      </c>
      <c r="B100">
        <v>3</v>
      </c>
      <c r="C100" t="s">
        <v>66</v>
      </c>
      <c r="D100" t="s">
        <v>39</v>
      </c>
      <c r="E100" t="str">
        <f t="shared" si="1"/>
        <v>Pac-12</v>
      </c>
      <c r="F100" t="s">
        <v>39</v>
      </c>
      <c r="J100" t="str">
        <f>IF(AND(A100=final_rankings_by_season!$R$2,playoff_seedings_by_season!B100&gt;=5,playoff_seedings_by_season!B100&lt;=8),playoff_seedings_by_season!B100,"")</f>
        <v/>
      </c>
    </row>
    <row r="101" spans="1:10" x14ac:dyDescent="0.3">
      <c r="A101">
        <v>2012</v>
      </c>
      <c r="B101">
        <v>4</v>
      </c>
      <c r="C101" t="s">
        <v>71</v>
      </c>
      <c r="D101" t="s">
        <v>33</v>
      </c>
      <c r="E101" t="str">
        <f t="shared" si="1"/>
        <v>ACC</v>
      </c>
      <c r="F101" t="s">
        <v>33</v>
      </c>
      <c r="J101" t="str">
        <f>IF(AND(A101=final_rankings_by_season!$R$2,playoff_seedings_by_season!B101&gt;=5,playoff_seedings_by_season!B101&lt;=8),playoff_seedings_by_season!B101,"")</f>
        <v/>
      </c>
    </row>
    <row r="102" spans="1:10" x14ac:dyDescent="0.3">
      <c r="A102">
        <v>2012</v>
      </c>
      <c r="B102">
        <v>5</v>
      </c>
      <c r="C102" t="s">
        <v>9</v>
      </c>
      <c r="D102" t="s">
        <v>40</v>
      </c>
      <c r="E102" t="str">
        <f t="shared" si="1"/>
        <v>FBS Indep.</v>
      </c>
      <c r="F102" t="s">
        <v>40</v>
      </c>
      <c r="G102" t="s">
        <v>194</v>
      </c>
      <c r="H102" t="s">
        <v>9</v>
      </c>
      <c r="I102" t="s">
        <v>16</v>
      </c>
      <c r="J102" t="str">
        <f>IF(AND(A102=final_rankings_by_season!$R$2,playoff_seedings_by_season!B102&gt;=5,playoff_seedings_by_season!B102&lt;=8),playoff_seedings_by_season!B102,"")</f>
        <v/>
      </c>
    </row>
    <row r="103" spans="1:10" x14ac:dyDescent="0.3">
      <c r="A103">
        <v>2012</v>
      </c>
      <c r="B103">
        <v>6</v>
      </c>
      <c r="C103" t="s">
        <v>12</v>
      </c>
      <c r="D103" t="s">
        <v>32</v>
      </c>
      <c r="E103" t="str">
        <f t="shared" si="1"/>
        <v>SEC</v>
      </c>
      <c r="F103" t="s">
        <v>32</v>
      </c>
      <c r="G103" t="s">
        <v>200</v>
      </c>
      <c r="H103" t="s">
        <v>201</v>
      </c>
      <c r="I103" t="s">
        <v>12</v>
      </c>
      <c r="J103" t="str">
        <f>IF(AND(A103=final_rankings_by_season!$R$2,playoff_seedings_by_season!B103&gt;=5,playoff_seedings_by_season!B103&lt;=8),playoff_seedings_by_season!B103,"")</f>
        <v/>
      </c>
    </row>
    <row r="104" spans="1:10" x14ac:dyDescent="0.3">
      <c r="A104">
        <v>2012</v>
      </c>
      <c r="B104">
        <v>7</v>
      </c>
      <c r="C104" t="s">
        <v>29</v>
      </c>
      <c r="D104" t="s">
        <v>39</v>
      </c>
      <c r="E104" t="str">
        <f t="shared" si="1"/>
        <v>Pac-12</v>
      </c>
      <c r="F104" t="s">
        <v>39</v>
      </c>
      <c r="G104" t="s">
        <v>205</v>
      </c>
      <c r="H104" t="s">
        <v>206</v>
      </c>
      <c r="I104" t="s">
        <v>29</v>
      </c>
      <c r="J104" t="str">
        <f>IF(AND(A104=final_rankings_by_season!$R$2,playoff_seedings_by_season!B104&gt;=5,playoff_seedings_by_season!B104&lt;=8),playoff_seedings_by_season!B104,"")</f>
        <v/>
      </c>
    </row>
    <row r="105" spans="1:10" x14ac:dyDescent="0.3">
      <c r="A105">
        <v>2012</v>
      </c>
      <c r="B105">
        <v>8</v>
      </c>
      <c r="C105" t="s">
        <v>14</v>
      </c>
      <c r="D105" t="s">
        <v>32</v>
      </c>
      <c r="E105" t="str">
        <f t="shared" si="1"/>
        <v>SEC</v>
      </c>
      <c r="F105" t="s">
        <v>32</v>
      </c>
      <c r="G105" t="s">
        <v>203</v>
      </c>
      <c r="H105" t="s">
        <v>204</v>
      </c>
      <c r="I105" t="s">
        <v>14</v>
      </c>
      <c r="J105" t="str">
        <f>IF(AND(A105=final_rankings_by_season!$R$2,playoff_seedings_by_season!B105&gt;=5,playoff_seedings_by_season!B105&lt;=8),playoff_seedings_by_season!B105,"")</f>
        <v/>
      </c>
    </row>
    <row r="106" spans="1:10" x14ac:dyDescent="0.3">
      <c r="A106">
        <v>2012</v>
      </c>
      <c r="B106">
        <v>9</v>
      </c>
      <c r="C106" t="s">
        <v>42</v>
      </c>
      <c r="D106" t="s">
        <v>32</v>
      </c>
      <c r="E106" t="str">
        <f t="shared" si="1"/>
        <v>SEC</v>
      </c>
      <c r="F106" t="s">
        <v>32</v>
      </c>
      <c r="J106" t="str">
        <f>IF(AND(A106=final_rankings_by_season!$R$2,playoff_seedings_by_season!B106&gt;=5,playoff_seedings_by_season!B106&lt;=8),playoff_seedings_by_season!B106,"")</f>
        <v/>
      </c>
    </row>
    <row r="107" spans="1:10" x14ac:dyDescent="0.3">
      <c r="A107">
        <v>2012</v>
      </c>
      <c r="B107">
        <v>10</v>
      </c>
      <c r="C107" t="s">
        <v>10</v>
      </c>
      <c r="D107" t="s">
        <v>32</v>
      </c>
      <c r="E107" t="str">
        <f t="shared" si="1"/>
        <v>SEC</v>
      </c>
      <c r="F107" t="s">
        <v>32</v>
      </c>
      <c r="J107" t="str">
        <f>IF(AND(A107=final_rankings_by_season!$R$2,playoff_seedings_by_season!B107&gt;=5,playoff_seedings_by_season!B107&lt;=8),playoff_seedings_by_season!B107,"")</f>
        <v/>
      </c>
    </row>
    <row r="108" spans="1:10" x14ac:dyDescent="0.3">
      <c r="A108">
        <v>2012</v>
      </c>
      <c r="B108">
        <v>11</v>
      </c>
      <c r="C108" t="s">
        <v>98</v>
      </c>
      <c r="D108" t="s">
        <v>77</v>
      </c>
      <c r="E108" t="str">
        <f t="shared" si="1"/>
        <v>MAC</v>
      </c>
      <c r="F108" t="s">
        <v>77</v>
      </c>
      <c r="J108" t="str">
        <f>IF(AND(A108=final_rankings_by_season!$R$2,playoff_seedings_by_season!B108&gt;=5,playoff_seedings_by_season!B108&lt;=8),playoff_seedings_by_season!B108,"")</f>
        <v/>
      </c>
    </row>
    <row r="109" spans="1:10" x14ac:dyDescent="0.3">
      <c r="A109">
        <v>2012</v>
      </c>
      <c r="B109">
        <v>12</v>
      </c>
      <c r="C109" t="s">
        <v>52</v>
      </c>
      <c r="D109" t="s">
        <v>37</v>
      </c>
      <c r="E109" t="str">
        <f t="shared" si="1"/>
        <v>Mountain West</v>
      </c>
      <c r="F109" t="s">
        <v>262</v>
      </c>
      <c r="J109" t="str">
        <f>IF(AND(A109=final_rankings_by_season!$R$2,playoff_seedings_by_season!B109&gt;=5,playoff_seedings_by_season!B109&lt;=8),playoff_seedings_by_season!B109,"")</f>
        <v/>
      </c>
    </row>
    <row r="110" spans="1:10" x14ac:dyDescent="0.3">
      <c r="A110">
        <v>2011</v>
      </c>
      <c r="B110">
        <v>1</v>
      </c>
      <c r="C110" t="s">
        <v>42</v>
      </c>
      <c r="D110" t="s">
        <v>32</v>
      </c>
      <c r="E110" t="str">
        <f t="shared" si="1"/>
        <v>SEC</v>
      </c>
      <c r="F110" t="s">
        <v>32</v>
      </c>
      <c r="J110" t="str">
        <f>IF(AND(A110=final_rankings_by_season!$R$2,playoff_seedings_by_season!B110&gt;=5,playoff_seedings_by_season!B110&lt;=8),playoff_seedings_by_season!B110,"")</f>
        <v/>
      </c>
    </row>
    <row r="111" spans="1:10" x14ac:dyDescent="0.3">
      <c r="A111">
        <v>2011</v>
      </c>
      <c r="B111">
        <v>2</v>
      </c>
      <c r="C111" t="s">
        <v>25</v>
      </c>
      <c r="D111" t="s">
        <v>34</v>
      </c>
      <c r="E111" t="str">
        <f t="shared" si="1"/>
        <v>Big 12</v>
      </c>
      <c r="F111" t="s">
        <v>34</v>
      </c>
      <c r="J111" t="str">
        <f>IF(AND(A111=final_rankings_by_season!$R$2,playoff_seedings_by_season!B111&gt;=5,playoff_seedings_by_season!B111&lt;=8),playoff_seedings_by_season!B111,"")</f>
        <v/>
      </c>
    </row>
    <row r="112" spans="1:10" x14ac:dyDescent="0.3">
      <c r="A112">
        <v>2011</v>
      </c>
      <c r="B112">
        <v>3</v>
      </c>
      <c r="C112" t="s">
        <v>29</v>
      </c>
      <c r="D112" t="s">
        <v>39</v>
      </c>
      <c r="E112" t="str">
        <f t="shared" si="1"/>
        <v>Pac-12</v>
      </c>
      <c r="F112" t="s">
        <v>39</v>
      </c>
      <c r="J112" t="str">
        <f>IF(AND(A112=final_rankings_by_season!$R$2,playoff_seedings_by_season!B112&gt;=5,playoff_seedings_by_season!B112&lt;=8),playoff_seedings_by_season!B112,"")</f>
        <v/>
      </c>
    </row>
    <row r="113" spans="1:10" x14ac:dyDescent="0.3">
      <c r="A113">
        <v>2011</v>
      </c>
      <c r="B113">
        <v>4</v>
      </c>
      <c r="C113" t="s">
        <v>44</v>
      </c>
      <c r="D113" t="s">
        <v>38</v>
      </c>
      <c r="E113" t="str">
        <f t="shared" si="1"/>
        <v>Big Ten</v>
      </c>
      <c r="F113" t="s">
        <v>38</v>
      </c>
      <c r="J113" t="str">
        <f>IF(AND(A113=final_rankings_by_season!$R$2,playoff_seedings_by_season!B113&gt;=5,playoff_seedings_by_season!B113&lt;=8),playoff_seedings_by_season!B113,"")</f>
        <v/>
      </c>
    </row>
    <row r="114" spans="1:10" x14ac:dyDescent="0.3">
      <c r="A114">
        <v>2011</v>
      </c>
      <c r="B114">
        <v>5</v>
      </c>
      <c r="C114" t="s">
        <v>6</v>
      </c>
      <c r="D114" t="s">
        <v>32</v>
      </c>
      <c r="E114" t="str">
        <f t="shared" si="1"/>
        <v>SEC</v>
      </c>
      <c r="F114" t="s">
        <v>32</v>
      </c>
      <c r="G114" t="s">
        <v>185</v>
      </c>
      <c r="H114" t="s">
        <v>186</v>
      </c>
      <c r="I114" t="s">
        <v>6</v>
      </c>
      <c r="J114" t="str">
        <f>IF(AND(A114=final_rankings_by_season!$R$2,playoff_seedings_by_season!B114&gt;=5,playoff_seedings_by_season!B114&lt;=8),playoff_seedings_by_season!B114,"")</f>
        <v/>
      </c>
    </row>
    <row r="115" spans="1:10" x14ac:dyDescent="0.3">
      <c r="A115">
        <v>2011</v>
      </c>
      <c r="B115">
        <v>6</v>
      </c>
      <c r="C115" t="s">
        <v>66</v>
      </c>
      <c r="D115" t="s">
        <v>39</v>
      </c>
      <c r="E115" t="str">
        <f t="shared" si="1"/>
        <v>Pac-12</v>
      </c>
      <c r="F115" t="s">
        <v>39</v>
      </c>
      <c r="G115" t="s">
        <v>199</v>
      </c>
      <c r="H115" t="s">
        <v>66</v>
      </c>
      <c r="I115" t="s">
        <v>130</v>
      </c>
      <c r="J115" t="str">
        <f>IF(AND(A115=final_rankings_by_season!$R$2,playoff_seedings_by_season!B115&gt;=5,playoff_seedings_by_season!B115&lt;=8),playoff_seedings_by_season!B115,"")</f>
        <v/>
      </c>
    </row>
    <row r="116" spans="1:10" x14ac:dyDescent="0.3">
      <c r="A116">
        <v>2011</v>
      </c>
      <c r="B116">
        <v>7</v>
      </c>
      <c r="C116" t="s">
        <v>107</v>
      </c>
      <c r="D116" t="s">
        <v>32</v>
      </c>
      <c r="E116" t="str">
        <f t="shared" si="1"/>
        <v>SEC</v>
      </c>
      <c r="F116" t="s">
        <v>32</v>
      </c>
      <c r="G116" t="s">
        <v>189</v>
      </c>
      <c r="H116" t="s">
        <v>190</v>
      </c>
      <c r="I116" t="s">
        <v>107</v>
      </c>
      <c r="J116" t="str">
        <f>IF(AND(A116=final_rankings_by_season!$R$2,playoff_seedings_by_season!B116&gt;=5,playoff_seedings_by_season!B116&lt;=8),playoff_seedings_by_season!B116,"")</f>
        <v/>
      </c>
    </row>
    <row r="117" spans="1:10" x14ac:dyDescent="0.3">
      <c r="A117">
        <v>2011</v>
      </c>
      <c r="B117">
        <v>8</v>
      </c>
      <c r="C117" t="s">
        <v>52</v>
      </c>
      <c r="D117" t="s">
        <v>37</v>
      </c>
      <c r="E117" t="str">
        <f t="shared" si="1"/>
        <v>Mountain West</v>
      </c>
      <c r="F117" t="s">
        <v>262</v>
      </c>
      <c r="G117" t="s">
        <v>231</v>
      </c>
      <c r="H117" t="s">
        <v>188</v>
      </c>
      <c r="I117" t="s">
        <v>232</v>
      </c>
      <c r="J117" t="str">
        <f>IF(AND(A117=final_rankings_by_season!$R$2,playoff_seedings_by_season!B117&gt;=5,playoff_seedings_by_season!B117&lt;=8),playoff_seedings_by_season!B117,"")</f>
        <v/>
      </c>
    </row>
    <row r="118" spans="1:10" x14ac:dyDescent="0.3">
      <c r="A118">
        <v>2011</v>
      </c>
      <c r="B118">
        <v>9</v>
      </c>
      <c r="C118" t="s">
        <v>82</v>
      </c>
      <c r="D118" t="s">
        <v>34</v>
      </c>
      <c r="E118" t="str">
        <f t="shared" si="1"/>
        <v>Big 12</v>
      </c>
      <c r="F118" t="s">
        <v>34</v>
      </c>
      <c r="J118" t="str">
        <f>IF(AND(A118=final_rankings_by_season!$R$2,playoff_seedings_by_season!B118&gt;=5,playoff_seedings_by_season!B118&lt;=8),playoff_seedings_by_season!B118,"")</f>
        <v/>
      </c>
    </row>
    <row r="119" spans="1:10" x14ac:dyDescent="0.3">
      <c r="A119">
        <v>2011</v>
      </c>
      <c r="B119">
        <v>10</v>
      </c>
      <c r="C119" t="s">
        <v>97</v>
      </c>
      <c r="D119" t="s">
        <v>32</v>
      </c>
      <c r="E119" t="str">
        <f t="shared" si="1"/>
        <v>SEC</v>
      </c>
      <c r="F119" t="s">
        <v>32</v>
      </c>
      <c r="J119" t="str">
        <f>IF(AND(A119=final_rankings_by_season!$R$2,playoff_seedings_by_season!B119&gt;=5,playoff_seedings_by_season!B119&lt;=8),playoff_seedings_by_season!B119,"")</f>
        <v/>
      </c>
    </row>
    <row r="120" spans="1:10" x14ac:dyDescent="0.3">
      <c r="A120">
        <v>2011</v>
      </c>
      <c r="B120">
        <v>11</v>
      </c>
      <c r="C120" t="s">
        <v>7</v>
      </c>
      <c r="D120" t="s">
        <v>33</v>
      </c>
      <c r="E120" t="str">
        <f t="shared" si="1"/>
        <v>ACC</v>
      </c>
      <c r="F120" t="s">
        <v>33</v>
      </c>
      <c r="J120" t="str">
        <f>IF(AND(A120=final_rankings_by_season!$R$2,playoff_seedings_by_season!B120&gt;=5,playoff_seedings_by_season!B120&lt;=8),playoff_seedings_by_season!B120,"")</f>
        <v/>
      </c>
    </row>
    <row r="121" spans="1:10" x14ac:dyDescent="0.3">
      <c r="A121">
        <v>2011</v>
      </c>
      <c r="B121">
        <v>12</v>
      </c>
      <c r="C121" t="s">
        <v>67</v>
      </c>
      <c r="D121" t="s">
        <v>37</v>
      </c>
      <c r="E121" t="str">
        <f t="shared" si="1"/>
        <v>Mountain West</v>
      </c>
      <c r="F121" t="s">
        <v>34</v>
      </c>
      <c r="J121" t="str">
        <f>IF(AND(A121=final_rankings_by_season!$R$2,playoff_seedings_by_season!B121&gt;=5,playoff_seedings_by_season!B121&lt;=8),playoff_seedings_by_season!B121,"")</f>
        <v/>
      </c>
    </row>
    <row r="122" spans="1:10" x14ac:dyDescent="0.3">
      <c r="A122">
        <v>2010</v>
      </c>
      <c r="B122">
        <v>1</v>
      </c>
      <c r="C122" t="s">
        <v>47</v>
      </c>
      <c r="D122" t="s">
        <v>32</v>
      </c>
      <c r="E122" t="str">
        <f t="shared" si="1"/>
        <v>SEC</v>
      </c>
      <c r="F122" t="s">
        <v>32</v>
      </c>
      <c r="J122" t="str">
        <f>IF(AND(A122=final_rankings_by_season!$R$2,playoff_seedings_by_season!B122&gt;=5,playoff_seedings_by_season!B122&lt;=8),playoff_seedings_by_season!B122,"")</f>
        <v/>
      </c>
    </row>
    <row r="123" spans="1:10" x14ac:dyDescent="0.3">
      <c r="A123">
        <v>2010</v>
      </c>
      <c r="B123">
        <v>2</v>
      </c>
      <c r="C123" t="s">
        <v>29</v>
      </c>
      <c r="D123" t="s">
        <v>112</v>
      </c>
      <c r="E123" t="str">
        <f t="shared" si="1"/>
        <v>Pac-12</v>
      </c>
      <c r="F123" t="s">
        <v>39</v>
      </c>
      <c r="J123" t="str">
        <f>IF(AND(A123=final_rankings_by_season!$R$2,playoff_seedings_by_season!B123&gt;=5,playoff_seedings_by_season!B123&lt;=8),playoff_seedings_by_season!B123,"")</f>
        <v/>
      </c>
    </row>
    <row r="124" spans="1:10" x14ac:dyDescent="0.3">
      <c r="A124">
        <v>2010</v>
      </c>
      <c r="B124">
        <v>3</v>
      </c>
      <c r="C124" t="s">
        <v>67</v>
      </c>
      <c r="D124" t="s">
        <v>37</v>
      </c>
      <c r="E124" t="str">
        <f t="shared" si="1"/>
        <v>Mountain West</v>
      </c>
      <c r="F124" t="s">
        <v>34</v>
      </c>
      <c r="J124" t="str">
        <f>IF(AND(A124=final_rankings_by_season!$R$2,playoff_seedings_by_season!B124&gt;=5,playoff_seedings_by_season!B124&lt;=8),playoff_seedings_by_season!B124,"")</f>
        <v/>
      </c>
    </row>
    <row r="125" spans="1:10" x14ac:dyDescent="0.3">
      <c r="A125">
        <v>2010</v>
      </c>
      <c r="B125">
        <v>4</v>
      </c>
      <c r="C125" t="s">
        <v>44</v>
      </c>
      <c r="D125" t="s">
        <v>38</v>
      </c>
      <c r="E125" t="str">
        <f t="shared" si="1"/>
        <v>Big Ten</v>
      </c>
      <c r="F125" t="s">
        <v>38</v>
      </c>
      <c r="J125" t="str">
        <f>IF(AND(A125=final_rankings_by_season!$R$2,playoff_seedings_by_season!B125&gt;=5,playoff_seedings_by_season!B125&lt;=8),playoff_seedings_by_season!B125,"")</f>
        <v/>
      </c>
    </row>
    <row r="126" spans="1:10" x14ac:dyDescent="0.3">
      <c r="A126">
        <v>2010</v>
      </c>
      <c r="B126">
        <v>5</v>
      </c>
      <c r="C126" t="s">
        <v>66</v>
      </c>
      <c r="D126" t="s">
        <v>112</v>
      </c>
      <c r="E126" t="str">
        <f t="shared" si="1"/>
        <v>Pac-12</v>
      </c>
      <c r="F126" t="s">
        <v>39</v>
      </c>
      <c r="G126" t="s">
        <v>199</v>
      </c>
      <c r="H126" t="s">
        <v>66</v>
      </c>
      <c r="I126" t="s">
        <v>130</v>
      </c>
      <c r="J126" t="str">
        <f>IF(AND(A126=final_rankings_by_season!$R$2,playoff_seedings_by_season!B126&gt;=5,playoff_seedings_by_season!B126&lt;=8),playoff_seedings_by_season!B126,"")</f>
        <v/>
      </c>
    </row>
    <row r="127" spans="1:10" x14ac:dyDescent="0.3">
      <c r="A127">
        <v>2010</v>
      </c>
      <c r="B127">
        <v>6</v>
      </c>
      <c r="C127" t="s">
        <v>8</v>
      </c>
      <c r="D127" t="s">
        <v>38</v>
      </c>
      <c r="E127" t="str">
        <f t="shared" si="1"/>
        <v>Big Ten</v>
      </c>
      <c r="F127" t="s">
        <v>38</v>
      </c>
      <c r="G127" t="s">
        <v>215</v>
      </c>
      <c r="H127" t="s">
        <v>216</v>
      </c>
      <c r="I127" t="s">
        <v>198</v>
      </c>
      <c r="J127" t="str">
        <f>IF(AND(A127=final_rankings_by_season!$R$2,playoff_seedings_by_season!B127&gt;=5,playoff_seedings_by_season!B127&lt;=8),playoff_seedings_by_season!B127,"")</f>
        <v/>
      </c>
    </row>
    <row r="128" spans="1:10" x14ac:dyDescent="0.3">
      <c r="A128">
        <v>2010</v>
      </c>
      <c r="B128">
        <v>7</v>
      </c>
      <c r="C128" t="s">
        <v>11</v>
      </c>
      <c r="D128" t="s">
        <v>34</v>
      </c>
      <c r="E128" t="str">
        <f t="shared" si="1"/>
        <v>Big 12</v>
      </c>
      <c r="F128" t="s">
        <v>32</v>
      </c>
      <c r="G128" t="s">
        <v>217</v>
      </c>
      <c r="H128" t="s">
        <v>218</v>
      </c>
      <c r="I128" t="s">
        <v>11</v>
      </c>
      <c r="J128" t="str">
        <f>IF(AND(A128=final_rankings_by_season!$R$2,playoff_seedings_by_season!B128&gt;=5,playoff_seedings_by_season!B128&lt;=8),playoff_seedings_by_season!B128,"")</f>
        <v/>
      </c>
    </row>
    <row r="129" spans="1:10" x14ac:dyDescent="0.3">
      <c r="A129">
        <v>2010</v>
      </c>
      <c r="B129">
        <v>8</v>
      </c>
      <c r="C129" t="s">
        <v>107</v>
      </c>
      <c r="D129" t="s">
        <v>32</v>
      </c>
      <c r="E129" t="str">
        <f t="shared" si="1"/>
        <v>SEC</v>
      </c>
      <c r="F129" t="s">
        <v>32</v>
      </c>
      <c r="G129" t="s">
        <v>189</v>
      </c>
      <c r="H129" t="s">
        <v>190</v>
      </c>
      <c r="I129" t="s">
        <v>107</v>
      </c>
      <c r="J129" t="str">
        <f>IF(AND(A129=final_rankings_by_season!$R$2,playoff_seedings_by_season!B129&gt;=5,playoff_seedings_by_season!B129&lt;=8),playoff_seedings_by_season!B129,"")</f>
        <v/>
      </c>
    </row>
    <row r="130" spans="1:10" x14ac:dyDescent="0.3">
      <c r="A130">
        <v>2010</v>
      </c>
      <c r="B130">
        <v>9</v>
      </c>
      <c r="C130" t="s">
        <v>68</v>
      </c>
      <c r="D130" t="s">
        <v>38</v>
      </c>
      <c r="E130" t="str">
        <f t="shared" si="1"/>
        <v>Big Ten</v>
      </c>
      <c r="F130" t="s">
        <v>38</v>
      </c>
      <c r="J130" t="str">
        <f>IF(AND(A130=final_rankings_by_season!$R$2,playoff_seedings_by_season!B130&gt;=5,playoff_seedings_by_season!B130&lt;=8),playoff_seedings_by_season!B130,"")</f>
        <v/>
      </c>
    </row>
    <row r="131" spans="1:10" x14ac:dyDescent="0.3">
      <c r="A131">
        <v>2010</v>
      </c>
      <c r="B131">
        <v>10</v>
      </c>
      <c r="C131" t="s">
        <v>52</v>
      </c>
      <c r="D131" t="s">
        <v>105</v>
      </c>
      <c r="E131" t="str">
        <f t="shared" ref="E131:E194" si="2">IF(D131="Pac-10","Pac-12",D131)</f>
        <v>WAC</v>
      </c>
      <c r="F131" t="s">
        <v>262</v>
      </c>
      <c r="J131" t="str">
        <f>IF(AND(A131=final_rankings_by_season!$R$2,playoff_seedings_by_season!B131&gt;=5,playoff_seedings_by_season!B131&lt;=8),playoff_seedings_by_season!B131,"")</f>
        <v/>
      </c>
    </row>
    <row r="132" spans="1:10" x14ac:dyDescent="0.3">
      <c r="A132">
        <v>2010</v>
      </c>
      <c r="B132">
        <v>11</v>
      </c>
      <c r="C132" t="s">
        <v>42</v>
      </c>
      <c r="D132" t="s">
        <v>32</v>
      </c>
      <c r="E132" t="str">
        <f t="shared" si="2"/>
        <v>SEC</v>
      </c>
      <c r="F132" t="s">
        <v>32</v>
      </c>
      <c r="J132" t="str">
        <f>IF(AND(A132=final_rankings_by_season!$R$2,playoff_seedings_by_season!B132&gt;=5,playoff_seedings_by_season!B132&lt;=8),playoff_seedings_by_season!B132,"")</f>
        <v/>
      </c>
    </row>
    <row r="133" spans="1:10" x14ac:dyDescent="0.3">
      <c r="A133">
        <v>2010</v>
      </c>
      <c r="B133">
        <v>12</v>
      </c>
      <c r="C133" t="s">
        <v>65</v>
      </c>
      <c r="D133" t="s">
        <v>34</v>
      </c>
      <c r="E133" t="str">
        <f t="shared" si="2"/>
        <v>Big 12</v>
      </c>
      <c r="F133" t="s">
        <v>32</v>
      </c>
      <c r="J133" t="str">
        <f>IF(AND(A133=final_rankings_by_season!$R$2,playoff_seedings_by_season!B133&gt;=5,playoff_seedings_by_season!B133&lt;=8),playoff_seedings_by_season!B133,"")</f>
        <v/>
      </c>
    </row>
    <row r="134" spans="1:10" x14ac:dyDescent="0.3">
      <c r="A134">
        <v>2009</v>
      </c>
      <c r="B134">
        <v>1</v>
      </c>
      <c r="C134" t="s">
        <v>6</v>
      </c>
      <c r="D134" t="s">
        <v>32</v>
      </c>
      <c r="E134" t="str">
        <f t="shared" si="2"/>
        <v>SEC</v>
      </c>
      <c r="F134" t="s">
        <v>32</v>
      </c>
      <c r="J134" t="str">
        <f>IF(AND(A134=final_rankings_by_season!$R$2,playoff_seedings_by_season!B134&gt;=5,playoff_seedings_by_season!B134&lt;=8),playoff_seedings_by_season!B134,"")</f>
        <v/>
      </c>
    </row>
    <row r="135" spans="1:10" x14ac:dyDescent="0.3">
      <c r="A135">
        <v>2009</v>
      </c>
      <c r="B135">
        <v>2</v>
      </c>
      <c r="C135" t="s">
        <v>60</v>
      </c>
      <c r="D135" t="s">
        <v>34</v>
      </c>
      <c r="E135" t="str">
        <f t="shared" si="2"/>
        <v>Big 12</v>
      </c>
      <c r="F135" t="s">
        <v>32</v>
      </c>
      <c r="J135" t="str">
        <f>IF(AND(A135=final_rankings_by_season!$R$2,playoff_seedings_by_season!B135&gt;=5,playoff_seedings_by_season!B135&lt;=8),playoff_seedings_by_season!B135,"")</f>
        <v/>
      </c>
    </row>
    <row r="136" spans="1:10" x14ac:dyDescent="0.3">
      <c r="A136">
        <v>2009</v>
      </c>
      <c r="B136">
        <v>3</v>
      </c>
      <c r="C136" t="s">
        <v>13</v>
      </c>
      <c r="D136" t="s">
        <v>104</v>
      </c>
      <c r="E136" t="str">
        <f t="shared" si="2"/>
        <v>Big East</v>
      </c>
      <c r="F136" t="s">
        <v>35</v>
      </c>
      <c r="J136" t="str">
        <f>IF(AND(A136=final_rankings_by_season!$R$2,playoff_seedings_by_season!B136&gt;=5,playoff_seedings_by_season!B136&lt;=8),playoff_seedings_by_season!B136,"")</f>
        <v/>
      </c>
    </row>
    <row r="137" spans="1:10" x14ac:dyDescent="0.3">
      <c r="A137">
        <v>2009</v>
      </c>
      <c r="B137">
        <v>4</v>
      </c>
      <c r="C137" t="s">
        <v>67</v>
      </c>
      <c r="D137" t="s">
        <v>37</v>
      </c>
      <c r="E137" t="str">
        <f t="shared" si="2"/>
        <v>Mountain West</v>
      </c>
      <c r="F137" t="s">
        <v>34</v>
      </c>
      <c r="J137" t="str">
        <f>IF(AND(A137=final_rankings_by_season!$R$2,playoff_seedings_by_season!B137&gt;=5,playoff_seedings_by_season!B137&lt;=8),playoff_seedings_by_season!B137,"")</f>
        <v/>
      </c>
    </row>
    <row r="138" spans="1:10" x14ac:dyDescent="0.3">
      <c r="A138">
        <v>2009</v>
      </c>
      <c r="B138">
        <v>5</v>
      </c>
      <c r="C138" t="s">
        <v>12</v>
      </c>
      <c r="D138" t="s">
        <v>32</v>
      </c>
      <c r="E138" t="str">
        <f t="shared" si="2"/>
        <v>SEC</v>
      </c>
      <c r="F138" t="s">
        <v>32</v>
      </c>
      <c r="G138" t="s">
        <v>200</v>
      </c>
      <c r="H138" t="s">
        <v>201</v>
      </c>
      <c r="I138" t="s">
        <v>12</v>
      </c>
      <c r="J138" t="str">
        <f>IF(AND(A138=final_rankings_by_season!$R$2,playoff_seedings_by_season!B138&gt;=5,playoff_seedings_by_season!B138&lt;=8),playoff_seedings_by_season!B138,"")</f>
        <v/>
      </c>
    </row>
    <row r="139" spans="1:10" x14ac:dyDescent="0.3">
      <c r="A139">
        <v>2009</v>
      </c>
      <c r="B139">
        <v>6</v>
      </c>
      <c r="C139" t="s">
        <v>52</v>
      </c>
      <c r="D139" t="s">
        <v>105</v>
      </c>
      <c r="E139" t="str">
        <f t="shared" si="2"/>
        <v>WAC</v>
      </c>
      <c r="F139" t="s">
        <v>262</v>
      </c>
      <c r="G139" t="s">
        <v>231</v>
      </c>
      <c r="H139" t="s">
        <v>188</v>
      </c>
      <c r="I139" t="s">
        <v>232</v>
      </c>
      <c r="J139" t="str">
        <f>IF(AND(A139=final_rankings_by_season!$R$2,playoff_seedings_by_season!B139&gt;=5,playoff_seedings_by_season!B139&lt;=8),playoff_seedings_by_season!B139,"")</f>
        <v/>
      </c>
    </row>
    <row r="140" spans="1:10" x14ac:dyDescent="0.3">
      <c r="A140">
        <v>2009</v>
      </c>
      <c r="B140">
        <v>7</v>
      </c>
      <c r="C140" t="s">
        <v>29</v>
      </c>
      <c r="D140" t="s">
        <v>112</v>
      </c>
      <c r="E140" t="str">
        <f t="shared" si="2"/>
        <v>Pac-12</v>
      </c>
      <c r="F140" t="s">
        <v>39</v>
      </c>
      <c r="G140" t="s">
        <v>205</v>
      </c>
      <c r="H140" t="s">
        <v>206</v>
      </c>
      <c r="I140" t="s">
        <v>29</v>
      </c>
      <c r="J140" t="str">
        <f>IF(AND(A140=final_rankings_by_season!$R$2,playoff_seedings_by_season!B140&gt;=5,playoff_seedings_by_season!B140&lt;=8),playoff_seedings_by_season!B140,"")</f>
        <v/>
      </c>
    </row>
    <row r="141" spans="1:10" x14ac:dyDescent="0.3">
      <c r="A141">
        <v>2009</v>
      </c>
      <c r="B141">
        <v>8</v>
      </c>
      <c r="C141" t="s">
        <v>8</v>
      </c>
      <c r="D141" t="s">
        <v>38</v>
      </c>
      <c r="E141" t="str">
        <f t="shared" si="2"/>
        <v>Big Ten</v>
      </c>
      <c r="F141" t="s">
        <v>38</v>
      </c>
      <c r="G141" t="s">
        <v>215</v>
      </c>
      <c r="H141" t="s">
        <v>216</v>
      </c>
      <c r="I141" t="s">
        <v>198</v>
      </c>
      <c r="J141" t="str">
        <f>IF(AND(A141=final_rankings_by_season!$R$2,playoff_seedings_by_season!B141&gt;=5,playoff_seedings_by_season!B141&lt;=8),playoff_seedings_by_season!B141,"")</f>
        <v/>
      </c>
    </row>
    <row r="142" spans="1:10" x14ac:dyDescent="0.3">
      <c r="A142">
        <v>2009</v>
      </c>
      <c r="B142">
        <v>9</v>
      </c>
      <c r="C142" t="s">
        <v>83</v>
      </c>
      <c r="D142" t="s">
        <v>33</v>
      </c>
      <c r="E142" t="str">
        <f t="shared" si="2"/>
        <v>ACC</v>
      </c>
      <c r="F142" t="s">
        <v>33</v>
      </c>
      <c r="J142" t="str">
        <f>IF(AND(A142=final_rankings_by_season!$R$2,playoff_seedings_by_season!B142&gt;=5,playoff_seedings_by_season!B142&lt;=8),playoff_seedings_by_season!B142,"")</f>
        <v/>
      </c>
    </row>
    <row r="143" spans="1:10" x14ac:dyDescent="0.3">
      <c r="A143">
        <v>2009</v>
      </c>
      <c r="B143">
        <v>10</v>
      </c>
      <c r="C143" t="s">
        <v>49</v>
      </c>
      <c r="D143" t="s">
        <v>38</v>
      </c>
      <c r="E143" t="str">
        <f t="shared" si="2"/>
        <v>Big Ten</v>
      </c>
      <c r="F143" t="s">
        <v>38</v>
      </c>
      <c r="J143" t="str">
        <f>IF(AND(A143=final_rankings_by_season!$R$2,playoff_seedings_by_season!B143&gt;=5,playoff_seedings_by_season!B143&lt;=8),playoff_seedings_by_season!B143,"")</f>
        <v/>
      </c>
    </row>
    <row r="144" spans="1:10" x14ac:dyDescent="0.3">
      <c r="A144">
        <v>2009</v>
      </c>
      <c r="B144">
        <v>11</v>
      </c>
      <c r="C144" t="s">
        <v>69</v>
      </c>
      <c r="D144" t="s">
        <v>33</v>
      </c>
      <c r="E144" t="str">
        <f t="shared" si="2"/>
        <v>ACC</v>
      </c>
      <c r="F144" t="s">
        <v>33</v>
      </c>
      <c r="J144" t="str">
        <f>IF(AND(A144=final_rankings_by_season!$R$2,playoff_seedings_by_season!B144&gt;=5,playoff_seedings_by_season!B144&lt;=8),playoff_seedings_by_season!B144,"")</f>
        <v/>
      </c>
    </row>
    <row r="145" spans="1:10" x14ac:dyDescent="0.3">
      <c r="A145">
        <v>2009</v>
      </c>
      <c r="B145">
        <v>12</v>
      </c>
      <c r="C145" t="s">
        <v>42</v>
      </c>
      <c r="D145" t="s">
        <v>32</v>
      </c>
      <c r="E145" t="str">
        <f t="shared" si="2"/>
        <v>SEC</v>
      </c>
      <c r="F145" t="s">
        <v>32</v>
      </c>
      <c r="J145" t="str">
        <f>IF(AND(A145=final_rankings_by_season!$R$2,playoff_seedings_by_season!B145&gt;=5,playoff_seedings_by_season!B145&lt;=8),playoff_seedings_by_season!B145,"")</f>
        <v/>
      </c>
    </row>
    <row r="146" spans="1:10" x14ac:dyDescent="0.3">
      <c r="A146">
        <v>2008</v>
      </c>
      <c r="B146">
        <v>1</v>
      </c>
      <c r="C146" t="s">
        <v>11</v>
      </c>
      <c r="D146" t="s">
        <v>34</v>
      </c>
      <c r="E146" t="str">
        <f t="shared" si="2"/>
        <v>Big 12</v>
      </c>
      <c r="F146" t="s">
        <v>32</v>
      </c>
      <c r="J146" t="str">
        <f>IF(AND(A146=final_rankings_by_season!$R$2,playoff_seedings_by_season!B146&gt;=5,playoff_seedings_by_season!B146&lt;=8),playoff_seedings_by_season!B146,"")</f>
        <v/>
      </c>
    </row>
    <row r="147" spans="1:10" x14ac:dyDescent="0.3">
      <c r="A147">
        <v>2008</v>
      </c>
      <c r="B147">
        <v>2</v>
      </c>
      <c r="C147" t="s">
        <v>12</v>
      </c>
      <c r="D147" t="s">
        <v>32</v>
      </c>
      <c r="E147" t="str">
        <f t="shared" si="2"/>
        <v>SEC</v>
      </c>
      <c r="F147" t="s">
        <v>32</v>
      </c>
      <c r="J147" t="str">
        <f>IF(AND(A147=final_rankings_by_season!$R$2,playoff_seedings_by_season!B147&gt;=5,playoff_seedings_by_season!B147&lt;=8),playoff_seedings_by_season!B147,"")</f>
        <v/>
      </c>
    </row>
    <row r="148" spans="1:10" x14ac:dyDescent="0.3">
      <c r="A148">
        <v>2008</v>
      </c>
      <c r="B148">
        <v>3</v>
      </c>
      <c r="C148" t="s">
        <v>126</v>
      </c>
      <c r="D148" t="s">
        <v>112</v>
      </c>
      <c r="E148" t="str">
        <f t="shared" si="2"/>
        <v>Pac-12</v>
      </c>
      <c r="F148" t="s">
        <v>39</v>
      </c>
      <c r="J148" t="str">
        <f>IF(AND(A148=final_rankings_by_season!$R$2,playoff_seedings_by_season!B148&gt;=5,playoff_seedings_by_season!B148&lt;=8),playoff_seedings_by_season!B148,"")</f>
        <v/>
      </c>
    </row>
    <row r="149" spans="1:10" x14ac:dyDescent="0.3">
      <c r="A149">
        <v>2008</v>
      </c>
      <c r="B149">
        <v>4</v>
      </c>
      <c r="C149" t="s">
        <v>46</v>
      </c>
      <c r="D149" t="s">
        <v>37</v>
      </c>
      <c r="E149" t="str">
        <f t="shared" si="2"/>
        <v>Mountain West</v>
      </c>
      <c r="F149" t="s">
        <v>39</v>
      </c>
      <c r="J149" t="str">
        <f>IF(AND(A149=final_rankings_by_season!$R$2,playoff_seedings_by_season!B149&gt;=5,playoff_seedings_by_season!B149&lt;=8),playoff_seedings_by_season!B149,"")</f>
        <v/>
      </c>
    </row>
    <row r="150" spans="1:10" x14ac:dyDescent="0.3">
      <c r="A150">
        <v>2008</v>
      </c>
      <c r="B150">
        <v>5</v>
      </c>
      <c r="C150" t="s">
        <v>60</v>
      </c>
      <c r="D150" t="s">
        <v>34</v>
      </c>
      <c r="E150" t="str">
        <f t="shared" si="2"/>
        <v>Big 12</v>
      </c>
      <c r="F150" t="s">
        <v>32</v>
      </c>
      <c r="G150" t="s">
        <v>235</v>
      </c>
      <c r="H150" t="s">
        <v>236</v>
      </c>
      <c r="I150" t="s">
        <v>60</v>
      </c>
      <c r="J150" t="str">
        <f>IF(AND(A150=final_rankings_by_season!$R$2,playoff_seedings_by_season!B150&gt;=5,playoff_seedings_by_season!B150&lt;=8),playoff_seedings_by_season!B150,"")</f>
        <v/>
      </c>
    </row>
    <row r="151" spans="1:10" x14ac:dyDescent="0.3">
      <c r="A151">
        <v>2008</v>
      </c>
      <c r="B151">
        <v>6</v>
      </c>
      <c r="C151" t="s">
        <v>6</v>
      </c>
      <c r="D151" t="s">
        <v>32</v>
      </c>
      <c r="E151" t="str">
        <f t="shared" si="2"/>
        <v>SEC</v>
      </c>
      <c r="F151" t="s">
        <v>32</v>
      </c>
      <c r="G151" t="s">
        <v>185</v>
      </c>
      <c r="H151" t="s">
        <v>186</v>
      </c>
      <c r="I151" t="s">
        <v>6</v>
      </c>
      <c r="J151" t="str">
        <f>IF(AND(A151=final_rankings_by_season!$R$2,playoff_seedings_by_season!B151&gt;=5,playoff_seedings_by_season!B151&lt;=8),playoff_seedings_by_season!B151,"")</f>
        <v/>
      </c>
    </row>
    <row r="152" spans="1:10" x14ac:dyDescent="0.3">
      <c r="A152">
        <v>2008</v>
      </c>
      <c r="B152">
        <v>7</v>
      </c>
      <c r="C152" t="s">
        <v>117</v>
      </c>
      <c r="D152" t="s">
        <v>34</v>
      </c>
      <c r="E152" t="str">
        <f t="shared" si="2"/>
        <v>Big 12</v>
      </c>
      <c r="F152" t="s">
        <v>34</v>
      </c>
      <c r="G152" t="s">
        <v>239</v>
      </c>
      <c r="H152" t="s">
        <v>240</v>
      </c>
      <c r="I152" t="s">
        <v>60</v>
      </c>
      <c r="J152" t="str">
        <f>IF(AND(A152=final_rankings_by_season!$R$2,playoff_seedings_by_season!B152&gt;=5,playoff_seedings_by_season!B152&lt;=8),playoff_seedings_by_season!B152,"")</f>
        <v/>
      </c>
    </row>
    <row r="153" spans="1:10" x14ac:dyDescent="0.3">
      <c r="A153">
        <v>2008</v>
      </c>
      <c r="B153">
        <v>8</v>
      </c>
      <c r="C153" t="s">
        <v>45</v>
      </c>
      <c r="D153" t="s">
        <v>38</v>
      </c>
      <c r="E153" t="str">
        <f t="shared" si="2"/>
        <v>Big Ten</v>
      </c>
      <c r="F153" t="s">
        <v>38</v>
      </c>
      <c r="G153" t="s">
        <v>241</v>
      </c>
      <c r="H153" t="s">
        <v>242</v>
      </c>
      <c r="I153" t="s">
        <v>243</v>
      </c>
      <c r="J153" t="str">
        <f>IF(AND(A153=final_rankings_by_season!$R$2,playoff_seedings_by_season!B153&gt;=5,playoff_seedings_by_season!B153&lt;=8),playoff_seedings_by_season!B153,"")</f>
        <v/>
      </c>
    </row>
    <row r="154" spans="1:10" x14ac:dyDescent="0.3">
      <c r="A154">
        <v>2008</v>
      </c>
      <c r="B154">
        <v>9</v>
      </c>
      <c r="C154" t="s">
        <v>52</v>
      </c>
      <c r="D154" t="s">
        <v>105</v>
      </c>
      <c r="E154" t="str">
        <f t="shared" si="2"/>
        <v>WAC</v>
      </c>
      <c r="F154" t="s">
        <v>262</v>
      </c>
      <c r="J154" t="str">
        <f>IF(AND(A154=final_rankings_by_season!$R$2,playoff_seedings_by_season!B154&gt;=5,playoff_seedings_by_season!B154&lt;=8),playoff_seedings_by_season!B154,"")</f>
        <v/>
      </c>
    </row>
    <row r="155" spans="1:10" x14ac:dyDescent="0.3">
      <c r="A155">
        <v>2008</v>
      </c>
      <c r="B155">
        <v>10</v>
      </c>
      <c r="C155" t="s">
        <v>8</v>
      </c>
      <c r="D155" t="s">
        <v>38</v>
      </c>
      <c r="E155" t="str">
        <f t="shared" si="2"/>
        <v>Big Ten</v>
      </c>
      <c r="F155" t="s">
        <v>38</v>
      </c>
      <c r="J155" t="str">
        <f>IF(AND(A155=final_rankings_by_season!$R$2,playoff_seedings_by_season!B155&gt;=5,playoff_seedings_by_season!B155&lt;=8),playoff_seedings_by_season!B155,"")</f>
        <v/>
      </c>
    </row>
    <row r="156" spans="1:10" x14ac:dyDescent="0.3">
      <c r="A156">
        <v>2008</v>
      </c>
      <c r="B156">
        <v>11</v>
      </c>
      <c r="C156" t="s">
        <v>67</v>
      </c>
      <c r="D156" t="s">
        <v>37</v>
      </c>
      <c r="E156" t="str">
        <f t="shared" si="2"/>
        <v>Mountain West</v>
      </c>
      <c r="F156" t="s">
        <v>34</v>
      </c>
      <c r="J156" t="str">
        <f>IF(AND(A156=final_rankings_by_season!$R$2,playoff_seedings_by_season!B156&gt;=5,playoff_seedings_by_season!B156&lt;=8),playoff_seedings_by_season!B156,"")</f>
        <v/>
      </c>
    </row>
    <row r="157" spans="1:10" x14ac:dyDescent="0.3">
      <c r="A157">
        <v>2008</v>
      </c>
      <c r="B157">
        <v>12</v>
      </c>
      <c r="C157" t="s">
        <v>13</v>
      </c>
      <c r="D157" t="s">
        <v>104</v>
      </c>
      <c r="E157" t="str">
        <f t="shared" si="2"/>
        <v>Big East</v>
      </c>
      <c r="F157" t="s">
        <v>35</v>
      </c>
      <c r="J157" t="str">
        <f>IF(AND(A157=final_rankings_by_season!$R$2,playoff_seedings_by_season!B157&gt;=5,playoff_seedings_by_season!B157&lt;=8),playoff_seedings_by_season!B157,"")</f>
        <v/>
      </c>
    </row>
    <row r="158" spans="1:10" x14ac:dyDescent="0.3">
      <c r="A158">
        <v>2007</v>
      </c>
      <c r="B158">
        <v>1</v>
      </c>
      <c r="C158" t="s">
        <v>8</v>
      </c>
      <c r="D158" t="s">
        <v>38</v>
      </c>
      <c r="E158" t="str">
        <f t="shared" si="2"/>
        <v>Big Ten</v>
      </c>
      <c r="F158" t="s">
        <v>38</v>
      </c>
      <c r="J158" t="str">
        <f>IF(AND(A158=final_rankings_by_season!$R$2,playoff_seedings_by_season!B158&gt;=5,playoff_seedings_by_season!B158&lt;=8),playoff_seedings_by_season!B158,"")</f>
        <v/>
      </c>
    </row>
    <row r="159" spans="1:10" x14ac:dyDescent="0.3">
      <c r="A159">
        <v>2007</v>
      </c>
      <c r="B159">
        <v>2</v>
      </c>
      <c r="C159" t="s">
        <v>42</v>
      </c>
      <c r="D159" t="s">
        <v>32</v>
      </c>
      <c r="E159" t="str">
        <f t="shared" si="2"/>
        <v>SEC</v>
      </c>
      <c r="F159" t="s">
        <v>32</v>
      </c>
      <c r="J159" t="str">
        <f>IF(AND(A159=final_rankings_by_season!$R$2,playoff_seedings_by_season!B159&gt;=5,playoff_seedings_by_season!B159&lt;=8),playoff_seedings_by_season!B159,"")</f>
        <v/>
      </c>
    </row>
    <row r="160" spans="1:10" x14ac:dyDescent="0.3">
      <c r="A160">
        <v>2007</v>
      </c>
      <c r="B160">
        <v>3</v>
      </c>
      <c r="C160" t="s">
        <v>69</v>
      </c>
      <c r="D160" t="s">
        <v>33</v>
      </c>
      <c r="E160" t="str">
        <f t="shared" si="2"/>
        <v>ACC</v>
      </c>
      <c r="F160" t="s">
        <v>33</v>
      </c>
      <c r="J160" t="str">
        <f>IF(AND(A160=final_rankings_by_season!$R$2,playoff_seedings_by_season!B160&gt;=5,playoff_seedings_by_season!B160&lt;=8),playoff_seedings_by_season!B160,"")</f>
        <v/>
      </c>
    </row>
    <row r="161" spans="1:10" x14ac:dyDescent="0.3">
      <c r="A161">
        <v>2007</v>
      </c>
      <c r="B161">
        <v>4</v>
      </c>
      <c r="C161" t="s">
        <v>11</v>
      </c>
      <c r="D161" t="s">
        <v>34</v>
      </c>
      <c r="E161" t="str">
        <f t="shared" si="2"/>
        <v>Big 12</v>
      </c>
      <c r="F161" t="s">
        <v>32</v>
      </c>
      <c r="J161" t="str">
        <f>IF(AND(A161=final_rankings_by_season!$R$2,playoff_seedings_by_season!B161&gt;=5,playoff_seedings_by_season!B161&lt;=8),playoff_seedings_by_season!B161,"")</f>
        <v/>
      </c>
    </row>
    <row r="162" spans="1:10" x14ac:dyDescent="0.3">
      <c r="A162">
        <v>2007</v>
      </c>
      <c r="B162">
        <v>5</v>
      </c>
      <c r="C162" t="s">
        <v>14</v>
      </c>
      <c r="D162" t="s">
        <v>32</v>
      </c>
      <c r="E162" t="str">
        <f t="shared" si="2"/>
        <v>SEC</v>
      </c>
      <c r="F162" t="s">
        <v>32</v>
      </c>
      <c r="G162" t="s">
        <v>203</v>
      </c>
      <c r="H162" t="s">
        <v>204</v>
      </c>
      <c r="I162" t="s">
        <v>14</v>
      </c>
      <c r="J162" t="str">
        <f>IF(AND(A162=final_rankings_by_season!$R$2,playoff_seedings_by_season!B162&gt;=5,playoff_seedings_by_season!B162&lt;=8),playoff_seedings_by_season!B162,"")</f>
        <v/>
      </c>
    </row>
    <row r="163" spans="1:10" x14ac:dyDescent="0.3">
      <c r="A163">
        <v>2007</v>
      </c>
      <c r="B163">
        <v>6</v>
      </c>
      <c r="C163" t="s">
        <v>65</v>
      </c>
      <c r="D163" t="s">
        <v>34</v>
      </c>
      <c r="E163" t="str">
        <f t="shared" si="2"/>
        <v>Big 12</v>
      </c>
      <c r="F163" t="s">
        <v>32</v>
      </c>
      <c r="G163" t="s">
        <v>258</v>
      </c>
      <c r="H163" t="s">
        <v>259</v>
      </c>
      <c r="I163" t="s">
        <v>65</v>
      </c>
      <c r="J163" t="str">
        <f>IF(AND(A163=final_rankings_by_season!$R$2,playoff_seedings_by_season!B163&gt;=5,playoff_seedings_by_season!B163&lt;=8),playoff_seedings_by_season!B163,"")</f>
        <v/>
      </c>
    </row>
    <row r="164" spans="1:10" x14ac:dyDescent="0.3">
      <c r="A164">
        <v>2007</v>
      </c>
      <c r="B164">
        <v>7</v>
      </c>
      <c r="C164" t="s">
        <v>126</v>
      </c>
      <c r="D164" t="s">
        <v>112</v>
      </c>
      <c r="E164" t="str">
        <f t="shared" si="2"/>
        <v>Pac-12</v>
      </c>
      <c r="F164" t="s">
        <v>39</v>
      </c>
      <c r="G164" t="s">
        <v>213</v>
      </c>
      <c r="H164" t="s">
        <v>214</v>
      </c>
      <c r="I164" t="s">
        <v>130</v>
      </c>
      <c r="J164" t="str">
        <f>IF(AND(A164=final_rankings_by_season!$R$2,playoff_seedings_by_season!B164&gt;=5,playoff_seedings_by_season!B164&lt;=8),playoff_seedings_by_season!B164,"")</f>
        <v/>
      </c>
    </row>
    <row r="165" spans="1:10" x14ac:dyDescent="0.3">
      <c r="A165">
        <v>2007</v>
      </c>
      <c r="B165">
        <v>8</v>
      </c>
      <c r="C165" t="s">
        <v>121</v>
      </c>
      <c r="D165" t="s">
        <v>34</v>
      </c>
      <c r="E165" t="str">
        <f t="shared" si="2"/>
        <v>Big 12</v>
      </c>
      <c r="F165" t="s">
        <v>34</v>
      </c>
      <c r="G165" t="s">
        <v>237</v>
      </c>
      <c r="H165" t="s">
        <v>244</v>
      </c>
      <c r="I165" t="s">
        <v>154</v>
      </c>
      <c r="J165" t="str">
        <f>IF(AND(A165=final_rankings_by_season!$R$2,playoff_seedings_by_season!B165&gt;=5,playoff_seedings_by_season!B165&lt;=8),playoff_seedings_by_season!B165,"")</f>
        <v/>
      </c>
    </row>
    <row r="166" spans="1:10" x14ac:dyDescent="0.3">
      <c r="A166">
        <v>2007</v>
      </c>
      <c r="B166">
        <v>9</v>
      </c>
      <c r="C166" t="s">
        <v>61</v>
      </c>
      <c r="D166" t="s">
        <v>104</v>
      </c>
      <c r="E166" t="str">
        <f t="shared" si="2"/>
        <v>Big East</v>
      </c>
      <c r="F166" t="s">
        <v>34</v>
      </c>
      <c r="J166" t="str">
        <f>IF(AND(A166=final_rankings_by_season!$R$2,playoff_seedings_by_season!B166&gt;=5,playoff_seedings_by_season!B166&lt;=8),playoff_seedings_by_season!B166,"")</f>
        <v/>
      </c>
    </row>
    <row r="167" spans="1:10" x14ac:dyDescent="0.3">
      <c r="A167">
        <v>2007</v>
      </c>
      <c r="B167">
        <v>10</v>
      </c>
      <c r="C167" t="s">
        <v>111</v>
      </c>
      <c r="D167" t="s">
        <v>105</v>
      </c>
      <c r="E167" t="str">
        <f t="shared" si="2"/>
        <v>WAC</v>
      </c>
      <c r="F167" t="s">
        <v>262</v>
      </c>
      <c r="J167" t="str">
        <f>IF(AND(A167=final_rankings_by_season!$R$2,playoff_seedings_by_season!B167&gt;=5,playoff_seedings_by_season!B167&lt;=8),playoff_seedings_by_season!B167,"")</f>
        <v/>
      </c>
    </row>
    <row r="168" spans="1:10" x14ac:dyDescent="0.3">
      <c r="A168">
        <v>2007</v>
      </c>
      <c r="B168">
        <v>11</v>
      </c>
      <c r="C168" t="s">
        <v>85</v>
      </c>
      <c r="D168" t="s">
        <v>112</v>
      </c>
      <c r="E168" t="str">
        <f t="shared" si="2"/>
        <v>Pac-12</v>
      </c>
      <c r="F168" t="s">
        <v>39</v>
      </c>
      <c r="J168" t="str">
        <f>IF(AND(A168=final_rankings_by_season!$R$2,playoff_seedings_by_season!B168&gt;=5,playoff_seedings_by_season!B168&lt;=8),playoff_seedings_by_season!B168,"")</f>
        <v/>
      </c>
    </row>
    <row r="169" spans="1:10" x14ac:dyDescent="0.3">
      <c r="A169">
        <v>2007</v>
      </c>
      <c r="B169">
        <v>12</v>
      </c>
      <c r="C169" t="s">
        <v>12</v>
      </c>
      <c r="D169" t="s">
        <v>32</v>
      </c>
      <c r="E169" t="str">
        <f t="shared" si="2"/>
        <v>SEC</v>
      </c>
      <c r="F169" t="s">
        <v>32</v>
      </c>
      <c r="J169" t="str">
        <f>IF(AND(A169=final_rankings_by_season!$R$2,playoff_seedings_by_season!B169&gt;=5,playoff_seedings_by_season!B169&lt;=8),playoff_seedings_by_season!B169,"")</f>
        <v/>
      </c>
    </row>
    <row r="170" spans="1:10" x14ac:dyDescent="0.3">
      <c r="A170">
        <v>2006</v>
      </c>
      <c r="B170">
        <v>1</v>
      </c>
      <c r="C170" t="s">
        <v>8</v>
      </c>
      <c r="D170" t="s">
        <v>38</v>
      </c>
      <c r="E170" t="str">
        <f t="shared" si="2"/>
        <v>Big Ten</v>
      </c>
      <c r="F170" t="s">
        <v>38</v>
      </c>
      <c r="J170" t="str">
        <f>IF(AND(A170=final_rankings_by_season!$R$2,playoff_seedings_by_season!B170&gt;=5,playoff_seedings_by_season!B170&lt;=8),playoff_seedings_by_season!B170,"")</f>
        <v/>
      </c>
    </row>
    <row r="171" spans="1:10" x14ac:dyDescent="0.3">
      <c r="A171">
        <v>2006</v>
      </c>
      <c r="B171">
        <v>2</v>
      </c>
      <c r="C171" t="s">
        <v>12</v>
      </c>
      <c r="D171" t="s">
        <v>32</v>
      </c>
      <c r="E171" t="str">
        <f t="shared" si="2"/>
        <v>SEC</v>
      </c>
      <c r="F171" t="s">
        <v>32</v>
      </c>
      <c r="J171" t="str">
        <f>IF(AND(A171=final_rankings_by_season!$R$2,playoff_seedings_by_season!B171&gt;=5,playoff_seedings_by_season!B171&lt;=8),playoff_seedings_by_season!B171,"")</f>
        <v/>
      </c>
    </row>
    <row r="172" spans="1:10" x14ac:dyDescent="0.3">
      <c r="A172">
        <v>2006</v>
      </c>
      <c r="B172">
        <v>3</v>
      </c>
      <c r="C172" t="s">
        <v>126</v>
      </c>
      <c r="D172" t="s">
        <v>112</v>
      </c>
      <c r="E172" t="str">
        <f t="shared" si="2"/>
        <v>Pac-12</v>
      </c>
      <c r="F172" t="s">
        <v>39</v>
      </c>
      <c r="J172" t="str">
        <f>IF(AND(A172=final_rankings_by_season!$R$2,playoff_seedings_by_season!B172&gt;=5,playoff_seedings_by_season!B172&lt;=8),playoff_seedings_by_season!B172,"")</f>
        <v/>
      </c>
    </row>
    <row r="173" spans="1:10" x14ac:dyDescent="0.3">
      <c r="A173">
        <v>2006</v>
      </c>
      <c r="B173">
        <v>4</v>
      </c>
      <c r="C173" t="s">
        <v>72</v>
      </c>
      <c r="D173" t="s">
        <v>104</v>
      </c>
      <c r="E173" t="str">
        <f t="shared" si="2"/>
        <v>Big East</v>
      </c>
      <c r="F173" t="s">
        <v>33</v>
      </c>
      <c r="J173" t="str">
        <f>IF(AND(A173=final_rankings_by_season!$R$2,playoff_seedings_by_season!B173&gt;=5,playoff_seedings_by_season!B173&lt;=8),playoff_seedings_by_season!B173,"")</f>
        <v/>
      </c>
    </row>
    <row r="174" spans="1:10" x14ac:dyDescent="0.3">
      <c r="A174">
        <v>2006</v>
      </c>
      <c r="B174">
        <v>5</v>
      </c>
      <c r="C174" t="s">
        <v>48</v>
      </c>
      <c r="D174" t="s">
        <v>38</v>
      </c>
      <c r="E174" t="str">
        <f t="shared" si="2"/>
        <v>Big Ten</v>
      </c>
      <c r="F174" t="s">
        <v>38</v>
      </c>
      <c r="G174" t="s">
        <v>195</v>
      </c>
      <c r="H174" t="s">
        <v>210</v>
      </c>
      <c r="I174" t="s">
        <v>48</v>
      </c>
      <c r="J174" t="str">
        <f>IF(AND(A174=final_rankings_by_season!$R$2,playoff_seedings_by_season!B174&gt;=5,playoff_seedings_by_season!B174&lt;=8),playoff_seedings_by_season!B174,"")</f>
        <v/>
      </c>
    </row>
    <row r="175" spans="1:10" x14ac:dyDescent="0.3">
      <c r="A175">
        <v>2006</v>
      </c>
      <c r="B175">
        <v>6</v>
      </c>
      <c r="C175" t="s">
        <v>42</v>
      </c>
      <c r="D175" t="s">
        <v>32</v>
      </c>
      <c r="E175" t="str">
        <f t="shared" si="2"/>
        <v>SEC</v>
      </c>
      <c r="F175" t="s">
        <v>32</v>
      </c>
      <c r="G175" t="s">
        <v>245</v>
      </c>
      <c r="H175" t="s">
        <v>246</v>
      </c>
      <c r="I175" t="s">
        <v>23</v>
      </c>
      <c r="J175" t="str">
        <f>IF(AND(A175=final_rankings_by_season!$R$2,playoff_seedings_by_season!B175&gt;=5,playoff_seedings_by_season!B175&lt;=8),playoff_seedings_by_season!B175,"")</f>
        <v/>
      </c>
    </row>
    <row r="176" spans="1:10" x14ac:dyDescent="0.3">
      <c r="A176">
        <v>2006</v>
      </c>
      <c r="B176">
        <v>7</v>
      </c>
      <c r="C176" t="s">
        <v>44</v>
      </c>
      <c r="D176" t="s">
        <v>38</v>
      </c>
      <c r="E176" t="str">
        <f t="shared" si="2"/>
        <v>Big Ten</v>
      </c>
      <c r="F176" t="s">
        <v>38</v>
      </c>
      <c r="G176" t="s">
        <v>208</v>
      </c>
      <c r="H176" t="s">
        <v>209</v>
      </c>
      <c r="I176" t="s">
        <v>44</v>
      </c>
      <c r="J176" t="str">
        <f>IF(AND(A176=final_rankings_by_season!$R$2,playoff_seedings_by_season!B176&gt;=5,playoff_seedings_by_season!B176&lt;=8),playoff_seedings_by_season!B176,"")</f>
        <v/>
      </c>
    </row>
    <row r="177" spans="1:10" x14ac:dyDescent="0.3">
      <c r="A177">
        <v>2006</v>
      </c>
      <c r="B177">
        <v>8</v>
      </c>
      <c r="C177" t="s">
        <v>52</v>
      </c>
      <c r="D177" t="s">
        <v>105</v>
      </c>
      <c r="E177" t="str">
        <f t="shared" si="2"/>
        <v>WAC</v>
      </c>
      <c r="F177" t="s">
        <v>262</v>
      </c>
      <c r="G177" t="s">
        <v>231</v>
      </c>
      <c r="H177" t="s">
        <v>188</v>
      </c>
      <c r="I177" t="s">
        <v>232</v>
      </c>
      <c r="J177" t="str">
        <f>IF(AND(A177=final_rankings_by_season!$R$2,playoff_seedings_by_season!B177&gt;=5,playoff_seedings_by_season!B177&lt;=8),playoff_seedings_by_season!B177,"")</f>
        <v/>
      </c>
    </row>
    <row r="178" spans="1:10" x14ac:dyDescent="0.3">
      <c r="A178">
        <v>2006</v>
      </c>
      <c r="B178">
        <v>9</v>
      </c>
      <c r="C178" t="s">
        <v>47</v>
      </c>
      <c r="D178" t="s">
        <v>32</v>
      </c>
      <c r="E178" t="str">
        <f t="shared" si="2"/>
        <v>SEC</v>
      </c>
      <c r="F178" t="s">
        <v>32</v>
      </c>
      <c r="J178" t="str">
        <f>IF(AND(A178=final_rankings_by_season!$R$2,playoff_seedings_by_season!B178&gt;=5,playoff_seedings_by_season!B178&lt;=8),playoff_seedings_by_season!B178,"")</f>
        <v/>
      </c>
    </row>
    <row r="179" spans="1:10" x14ac:dyDescent="0.3">
      <c r="A179">
        <v>2006</v>
      </c>
      <c r="B179">
        <v>10</v>
      </c>
      <c r="C179" t="s">
        <v>11</v>
      </c>
      <c r="D179" t="s">
        <v>34</v>
      </c>
      <c r="E179" t="str">
        <f t="shared" si="2"/>
        <v>Big 12</v>
      </c>
      <c r="F179" t="s">
        <v>32</v>
      </c>
      <c r="J179" t="str">
        <f>IF(AND(A179=final_rankings_by_season!$R$2,playoff_seedings_by_season!B179&gt;=5,playoff_seedings_by_season!B179&lt;=8),playoff_seedings_by_season!B179,"")</f>
        <v/>
      </c>
    </row>
    <row r="180" spans="1:10" x14ac:dyDescent="0.3">
      <c r="A180">
        <v>2006</v>
      </c>
      <c r="B180">
        <v>11</v>
      </c>
      <c r="C180" t="s">
        <v>9</v>
      </c>
      <c r="D180" t="s">
        <v>40</v>
      </c>
      <c r="E180" t="str">
        <f t="shared" si="2"/>
        <v>FBS Indep.</v>
      </c>
      <c r="F180" t="s">
        <v>40</v>
      </c>
      <c r="J180" t="str">
        <f>IF(AND(A180=final_rankings_by_season!$R$2,playoff_seedings_by_season!B180&gt;=5,playoff_seedings_by_season!B180&lt;=8),playoff_seedings_by_season!B180,"")</f>
        <v/>
      </c>
    </row>
    <row r="181" spans="1:10" x14ac:dyDescent="0.3">
      <c r="A181">
        <v>2006</v>
      </c>
      <c r="B181">
        <v>12</v>
      </c>
      <c r="C181" t="s">
        <v>107</v>
      </c>
      <c r="D181" t="s">
        <v>32</v>
      </c>
      <c r="E181" t="str">
        <f t="shared" si="2"/>
        <v>SEC</v>
      </c>
      <c r="F181" t="s">
        <v>32</v>
      </c>
      <c r="J181" t="str">
        <f>IF(AND(A181=final_rankings_by_season!$R$2,playoff_seedings_by_season!B181&gt;=5,playoff_seedings_by_season!B181&lt;=8),playoff_seedings_by_season!B181,"")</f>
        <v/>
      </c>
    </row>
    <row r="182" spans="1:10" x14ac:dyDescent="0.3">
      <c r="A182">
        <v>2005</v>
      </c>
      <c r="B182">
        <v>1</v>
      </c>
      <c r="C182" t="s">
        <v>126</v>
      </c>
      <c r="D182" t="s">
        <v>112</v>
      </c>
      <c r="E182" t="str">
        <f t="shared" si="2"/>
        <v>Pac-12</v>
      </c>
      <c r="F182" t="s">
        <v>39</v>
      </c>
      <c r="J182" t="str">
        <f>IF(AND(A182=final_rankings_by_season!$R$2,playoff_seedings_by_season!B182&gt;=5,playoff_seedings_by_season!B182&lt;=8),playoff_seedings_by_season!B182,"")</f>
        <v/>
      </c>
    </row>
    <row r="183" spans="1:10" x14ac:dyDescent="0.3">
      <c r="A183">
        <v>2005</v>
      </c>
      <c r="B183">
        <v>2</v>
      </c>
      <c r="C183" t="s">
        <v>60</v>
      </c>
      <c r="D183" t="s">
        <v>34</v>
      </c>
      <c r="E183" t="str">
        <f t="shared" si="2"/>
        <v>Big 12</v>
      </c>
      <c r="F183" t="s">
        <v>32</v>
      </c>
      <c r="J183" t="str">
        <f>IF(AND(A183=final_rankings_by_season!$R$2,playoff_seedings_by_season!B183&gt;=5,playoff_seedings_by_season!B183&lt;=8),playoff_seedings_by_season!B183,"")</f>
        <v/>
      </c>
    </row>
    <row r="184" spans="1:10" x14ac:dyDescent="0.3">
      <c r="A184">
        <v>2005</v>
      </c>
      <c r="B184">
        <v>3</v>
      </c>
      <c r="C184" t="s">
        <v>45</v>
      </c>
      <c r="D184" t="s">
        <v>38</v>
      </c>
      <c r="E184" t="str">
        <f t="shared" si="2"/>
        <v>Big Ten</v>
      </c>
      <c r="F184" t="s">
        <v>38</v>
      </c>
      <c r="J184" t="str">
        <f>IF(AND(A184=final_rankings_by_season!$R$2,playoff_seedings_by_season!B184&gt;=5,playoff_seedings_by_season!B184&lt;=8),playoff_seedings_by_season!B184,"")</f>
        <v/>
      </c>
    </row>
    <row r="185" spans="1:10" x14ac:dyDescent="0.3">
      <c r="A185">
        <v>2005</v>
      </c>
      <c r="B185">
        <v>4</v>
      </c>
      <c r="C185" t="s">
        <v>14</v>
      </c>
      <c r="D185" t="s">
        <v>32</v>
      </c>
      <c r="E185" t="str">
        <f t="shared" si="2"/>
        <v>SEC</v>
      </c>
      <c r="F185" t="s">
        <v>32</v>
      </c>
      <c r="J185" t="str">
        <f>IF(AND(A185=final_rankings_by_season!$R$2,playoff_seedings_by_season!B185&gt;=5,playoff_seedings_by_season!B185&lt;=8),playoff_seedings_by_season!B185,"")</f>
        <v/>
      </c>
    </row>
    <row r="186" spans="1:10" x14ac:dyDescent="0.3">
      <c r="A186">
        <v>2005</v>
      </c>
      <c r="B186">
        <v>5</v>
      </c>
      <c r="C186" t="s">
        <v>8</v>
      </c>
      <c r="D186" t="s">
        <v>38</v>
      </c>
      <c r="E186" t="str">
        <f t="shared" si="2"/>
        <v>Big Ten</v>
      </c>
      <c r="F186" t="s">
        <v>38</v>
      </c>
      <c r="G186" t="s">
        <v>215</v>
      </c>
      <c r="H186" t="s">
        <v>216</v>
      </c>
      <c r="I186" t="s">
        <v>198</v>
      </c>
      <c r="J186" t="str">
        <f>IF(AND(A186=final_rankings_by_season!$R$2,playoff_seedings_by_season!B186&gt;=5,playoff_seedings_by_season!B186&lt;=8),playoff_seedings_by_season!B186,"")</f>
        <v/>
      </c>
    </row>
    <row r="187" spans="1:10" x14ac:dyDescent="0.3">
      <c r="A187">
        <v>2005</v>
      </c>
      <c r="B187">
        <v>6</v>
      </c>
      <c r="C187" t="s">
        <v>29</v>
      </c>
      <c r="D187" t="s">
        <v>112</v>
      </c>
      <c r="E187" t="str">
        <f t="shared" si="2"/>
        <v>Pac-12</v>
      </c>
      <c r="F187" t="s">
        <v>39</v>
      </c>
      <c r="G187" t="s">
        <v>205</v>
      </c>
      <c r="H187" t="s">
        <v>206</v>
      </c>
      <c r="I187" t="s">
        <v>29</v>
      </c>
      <c r="J187" t="str">
        <f>IF(AND(A187=final_rankings_by_season!$R$2,playoff_seedings_by_season!B187&gt;=5,playoff_seedings_by_season!B187&lt;=8),playoff_seedings_by_season!B187,"")</f>
        <v/>
      </c>
    </row>
    <row r="188" spans="1:10" x14ac:dyDescent="0.3">
      <c r="A188">
        <v>2005</v>
      </c>
      <c r="B188">
        <v>7</v>
      </c>
      <c r="C188" t="s">
        <v>9</v>
      </c>
      <c r="D188" t="s">
        <v>40</v>
      </c>
      <c r="E188" t="str">
        <f t="shared" si="2"/>
        <v>FBS Indep.</v>
      </c>
      <c r="F188" t="s">
        <v>40</v>
      </c>
      <c r="G188" t="s">
        <v>194</v>
      </c>
      <c r="H188" t="s">
        <v>9</v>
      </c>
      <c r="I188" t="s">
        <v>16</v>
      </c>
      <c r="J188" t="str">
        <f>IF(AND(A188=final_rankings_by_season!$R$2,playoff_seedings_by_season!B188&gt;=5,playoff_seedings_by_season!B188&lt;=8),playoff_seedings_by_season!B188,"")</f>
        <v/>
      </c>
    </row>
    <row r="189" spans="1:10" x14ac:dyDescent="0.3">
      <c r="A189">
        <v>2005</v>
      </c>
      <c r="B189">
        <v>8</v>
      </c>
      <c r="C189" t="s">
        <v>22</v>
      </c>
      <c r="D189" t="s">
        <v>33</v>
      </c>
      <c r="E189" t="str">
        <f t="shared" si="2"/>
        <v>ACC</v>
      </c>
      <c r="F189" t="s">
        <v>33</v>
      </c>
      <c r="G189" t="s">
        <v>247</v>
      </c>
      <c r="H189" t="s">
        <v>22</v>
      </c>
      <c r="I189" t="s">
        <v>12</v>
      </c>
      <c r="J189" t="str">
        <f>IF(AND(A189=final_rankings_by_season!$R$2,playoff_seedings_by_season!B189&gt;=5,playoff_seedings_by_season!B189&lt;=8),playoff_seedings_by_season!B189,"")</f>
        <v/>
      </c>
    </row>
    <row r="190" spans="1:10" x14ac:dyDescent="0.3">
      <c r="A190">
        <v>2005</v>
      </c>
      <c r="B190">
        <v>9</v>
      </c>
      <c r="C190" t="s">
        <v>47</v>
      </c>
      <c r="D190" t="s">
        <v>32</v>
      </c>
      <c r="E190" t="str">
        <f t="shared" si="2"/>
        <v>SEC</v>
      </c>
      <c r="F190" t="s">
        <v>32</v>
      </c>
      <c r="J190" t="str">
        <f>IF(AND(A190=final_rankings_by_season!$R$2,playoff_seedings_by_season!B190&gt;=5,playoff_seedings_by_season!B190&lt;=8),playoff_seedings_by_season!B190,"")</f>
        <v/>
      </c>
    </row>
    <row r="191" spans="1:10" x14ac:dyDescent="0.3">
      <c r="A191">
        <v>2005</v>
      </c>
      <c r="B191">
        <v>10</v>
      </c>
      <c r="C191" t="s">
        <v>69</v>
      </c>
      <c r="D191" t="s">
        <v>33</v>
      </c>
      <c r="E191" t="str">
        <f t="shared" si="2"/>
        <v>ACC</v>
      </c>
      <c r="F191" t="s">
        <v>33</v>
      </c>
      <c r="J191" t="str">
        <f>IF(AND(A191=final_rankings_by_season!$R$2,playoff_seedings_by_season!B191&gt;=5,playoff_seedings_by_season!B191&lt;=8),playoff_seedings_by_season!B191,"")</f>
        <v/>
      </c>
    </row>
    <row r="192" spans="1:10" x14ac:dyDescent="0.3">
      <c r="A192">
        <v>2005</v>
      </c>
      <c r="B192">
        <v>11</v>
      </c>
      <c r="C192" t="s">
        <v>61</v>
      </c>
      <c r="D192" t="s">
        <v>104</v>
      </c>
      <c r="E192" t="str">
        <f t="shared" si="2"/>
        <v>Big East</v>
      </c>
      <c r="F192" t="s">
        <v>34</v>
      </c>
      <c r="J192" t="str">
        <f>IF(AND(A192=final_rankings_by_season!$R$2,playoff_seedings_by_season!B192&gt;=5,playoff_seedings_by_season!B192&lt;=8),playoff_seedings_by_season!B192,"")</f>
        <v/>
      </c>
    </row>
    <row r="193" spans="1:10" x14ac:dyDescent="0.3">
      <c r="A193">
        <v>2005</v>
      </c>
      <c r="B193">
        <v>12</v>
      </c>
      <c r="C193" t="s">
        <v>67</v>
      </c>
      <c r="D193" t="s">
        <v>37</v>
      </c>
      <c r="E193" t="str">
        <f t="shared" si="2"/>
        <v>Mountain West</v>
      </c>
      <c r="F193" t="s">
        <v>34</v>
      </c>
      <c r="J193" t="str">
        <f>IF(AND(A193=final_rankings_by_season!$R$2,playoff_seedings_by_season!B193&gt;=5,playoff_seedings_by_season!B193&lt;=8),playoff_seedings_by_season!B193,"")</f>
        <v/>
      </c>
    </row>
    <row r="194" spans="1:10" x14ac:dyDescent="0.3">
      <c r="A194">
        <v>2004</v>
      </c>
      <c r="B194">
        <v>1</v>
      </c>
      <c r="C194" t="s">
        <v>126</v>
      </c>
      <c r="D194" t="s">
        <v>112</v>
      </c>
      <c r="E194" t="str">
        <f t="shared" si="2"/>
        <v>Pac-12</v>
      </c>
      <c r="F194" t="s">
        <v>39</v>
      </c>
      <c r="J194" t="str">
        <f>IF(AND(A194=final_rankings_by_season!$R$2,playoff_seedings_by_season!B194&gt;=5,playoff_seedings_by_season!B194&lt;=8),playoff_seedings_by_season!B194,"")</f>
        <v/>
      </c>
    </row>
    <row r="195" spans="1:10" x14ac:dyDescent="0.3">
      <c r="A195">
        <v>2004</v>
      </c>
      <c r="B195">
        <v>2</v>
      </c>
      <c r="C195" t="s">
        <v>11</v>
      </c>
      <c r="D195" t="s">
        <v>34</v>
      </c>
      <c r="E195" t="str">
        <f t="shared" ref="E195:E258" si="3">IF(D195="Pac-10","Pac-12",D195)</f>
        <v>Big 12</v>
      </c>
      <c r="F195" t="s">
        <v>32</v>
      </c>
      <c r="J195" t="str">
        <f>IF(AND(A195=final_rankings_by_season!$R$2,playoff_seedings_by_season!B195&gt;=5,playoff_seedings_by_season!B195&lt;=8),playoff_seedings_by_season!B195,"")</f>
        <v/>
      </c>
    </row>
    <row r="196" spans="1:10" x14ac:dyDescent="0.3">
      <c r="A196">
        <v>2004</v>
      </c>
      <c r="B196">
        <v>3</v>
      </c>
      <c r="C196" t="s">
        <v>47</v>
      </c>
      <c r="D196" t="s">
        <v>32</v>
      </c>
      <c r="E196" t="str">
        <f t="shared" si="3"/>
        <v>SEC</v>
      </c>
      <c r="F196" t="s">
        <v>32</v>
      </c>
      <c r="J196" t="str">
        <f>IF(AND(A196=final_rankings_by_season!$R$2,playoff_seedings_by_season!B196&gt;=5,playoff_seedings_by_season!B196&lt;=8),playoff_seedings_by_season!B196,"")</f>
        <v/>
      </c>
    </row>
    <row r="197" spans="1:10" x14ac:dyDescent="0.3">
      <c r="A197">
        <v>2004</v>
      </c>
      <c r="B197">
        <v>4</v>
      </c>
      <c r="C197" t="s">
        <v>46</v>
      </c>
      <c r="D197" t="s">
        <v>37</v>
      </c>
      <c r="E197" t="str">
        <f t="shared" si="3"/>
        <v>Mountain West</v>
      </c>
      <c r="F197" t="s">
        <v>39</v>
      </c>
      <c r="J197" t="str">
        <f>IF(AND(A197=final_rankings_by_season!$R$2,playoff_seedings_by_season!B197&gt;=5,playoff_seedings_by_season!B197&lt;=8),playoff_seedings_by_season!B197,"")</f>
        <v/>
      </c>
    </row>
    <row r="198" spans="1:10" x14ac:dyDescent="0.3">
      <c r="A198">
        <v>2004</v>
      </c>
      <c r="B198">
        <v>5</v>
      </c>
      <c r="C198" t="s">
        <v>60</v>
      </c>
      <c r="D198" t="s">
        <v>34</v>
      </c>
      <c r="E198" t="str">
        <f t="shared" si="3"/>
        <v>Big 12</v>
      </c>
      <c r="F198" t="s">
        <v>32</v>
      </c>
      <c r="G198" t="s">
        <v>235</v>
      </c>
      <c r="H198" t="s">
        <v>236</v>
      </c>
      <c r="I198" t="s">
        <v>60</v>
      </c>
      <c r="J198" t="str">
        <f>IF(AND(A198=final_rankings_by_season!$R$2,playoff_seedings_by_season!B198&gt;=5,playoff_seedings_by_season!B198&lt;=8),playoff_seedings_by_season!B198,"")</f>
        <v/>
      </c>
    </row>
    <row r="199" spans="1:10" x14ac:dyDescent="0.3">
      <c r="A199">
        <v>2004</v>
      </c>
      <c r="B199">
        <v>6</v>
      </c>
      <c r="C199" t="s">
        <v>130</v>
      </c>
      <c r="D199" t="s">
        <v>112</v>
      </c>
      <c r="E199" t="str">
        <f t="shared" si="3"/>
        <v>Pac-12</v>
      </c>
      <c r="F199" t="s">
        <v>39</v>
      </c>
      <c r="G199" t="s">
        <v>248</v>
      </c>
      <c r="H199" t="s">
        <v>249</v>
      </c>
      <c r="I199" t="s">
        <v>130</v>
      </c>
      <c r="J199" t="str">
        <f>IF(AND(A199=final_rankings_by_season!$R$2,playoff_seedings_by_season!B199&gt;=5,playoff_seedings_by_season!B199&lt;=8),playoff_seedings_by_season!B199,"")</f>
        <v/>
      </c>
    </row>
    <row r="200" spans="1:10" x14ac:dyDescent="0.3">
      <c r="A200">
        <v>2004</v>
      </c>
      <c r="B200">
        <v>7</v>
      </c>
      <c r="C200" t="s">
        <v>14</v>
      </c>
      <c r="D200" t="s">
        <v>32</v>
      </c>
      <c r="E200" t="str">
        <f t="shared" si="3"/>
        <v>SEC</v>
      </c>
      <c r="F200" t="s">
        <v>32</v>
      </c>
      <c r="G200" t="s">
        <v>203</v>
      </c>
      <c r="H200" t="s">
        <v>204</v>
      </c>
      <c r="I200" t="s">
        <v>14</v>
      </c>
      <c r="J200" t="str">
        <f>IF(AND(A200=final_rankings_by_season!$R$2,playoff_seedings_by_season!B200&gt;=5,playoff_seedings_by_season!B200&lt;=8),playoff_seedings_by_season!B200,"")</f>
        <v/>
      </c>
    </row>
    <row r="201" spans="1:10" x14ac:dyDescent="0.3">
      <c r="A201">
        <v>2004</v>
      </c>
      <c r="B201">
        <v>8</v>
      </c>
      <c r="C201" t="s">
        <v>69</v>
      </c>
      <c r="D201" t="s">
        <v>33</v>
      </c>
      <c r="E201" t="str">
        <f t="shared" si="3"/>
        <v>ACC</v>
      </c>
      <c r="F201" t="s">
        <v>33</v>
      </c>
      <c r="G201" t="s">
        <v>250</v>
      </c>
      <c r="H201" t="s">
        <v>251</v>
      </c>
      <c r="I201" t="s">
        <v>55</v>
      </c>
      <c r="J201" t="str">
        <f>IF(AND(A201=final_rankings_by_season!$R$2,playoff_seedings_by_season!B201&gt;=5,playoff_seedings_by_season!B201&lt;=8),playoff_seedings_by_season!B201,"")</f>
        <v/>
      </c>
    </row>
    <row r="202" spans="1:10" x14ac:dyDescent="0.3">
      <c r="A202">
        <v>2004</v>
      </c>
      <c r="B202">
        <v>9</v>
      </c>
      <c r="C202" t="s">
        <v>52</v>
      </c>
      <c r="D202" t="s">
        <v>105</v>
      </c>
      <c r="E202" t="str">
        <f t="shared" si="3"/>
        <v>WAC</v>
      </c>
      <c r="F202" t="s">
        <v>262</v>
      </c>
      <c r="J202" t="str">
        <f>IF(AND(A202=final_rankings_by_season!$R$2,playoff_seedings_by_season!B202&gt;=5,playoff_seedings_by_season!B202&lt;=8),playoff_seedings_by_season!B202,"")</f>
        <v/>
      </c>
    </row>
    <row r="203" spans="1:10" x14ac:dyDescent="0.3">
      <c r="A203">
        <v>2004</v>
      </c>
      <c r="B203">
        <v>10</v>
      </c>
      <c r="C203" t="s">
        <v>72</v>
      </c>
      <c r="D203" t="s">
        <v>109</v>
      </c>
      <c r="E203" t="str">
        <f t="shared" si="3"/>
        <v>Conference USA</v>
      </c>
      <c r="F203" t="s">
        <v>33</v>
      </c>
      <c r="J203" t="str">
        <f>IF(AND(A203=final_rankings_by_season!$R$2,playoff_seedings_by_season!B203&gt;=5,playoff_seedings_by_season!B203&lt;=8),playoff_seedings_by_season!B203,"")</f>
        <v/>
      </c>
    </row>
    <row r="204" spans="1:10" x14ac:dyDescent="0.3">
      <c r="A204">
        <v>2004</v>
      </c>
      <c r="B204">
        <v>11</v>
      </c>
      <c r="C204" t="s">
        <v>42</v>
      </c>
      <c r="D204" t="s">
        <v>32</v>
      </c>
      <c r="E204" t="str">
        <f t="shared" si="3"/>
        <v>SEC</v>
      </c>
      <c r="F204" t="s">
        <v>32</v>
      </c>
      <c r="J204" t="str">
        <f>IF(AND(A204=final_rankings_by_season!$R$2,playoff_seedings_by_season!B204&gt;=5,playoff_seedings_by_season!B204&lt;=8),playoff_seedings_by_season!B204,"")</f>
        <v/>
      </c>
    </row>
    <row r="205" spans="1:10" x14ac:dyDescent="0.3">
      <c r="A205">
        <v>2004</v>
      </c>
      <c r="B205">
        <v>12</v>
      </c>
      <c r="C205" t="s">
        <v>49</v>
      </c>
      <c r="D205" t="s">
        <v>38</v>
      </c>
      <c r="E205" t="str">
        <f t="shared" si="3"/>
        <v>Big Ten</v>
      </c>
      <c r="F205" t="s">
        <v>38</v>
      </c>
      <c r="J205" t="str">
        <f>IF(AND(A205=final_rankings_by_season!$R$2,playoff_seedings_by_season!B205&gt;=5,playoff_seedings_by_season!B205&lt;=8),playoff_seedings_by_season!B205,"")</f>
        <v/>
      </c>
    </row>
    <row r="206" spans="1:10" x14ac:dyDescent="0.3">
      <c r="A206">
        <v>2003</v>
      </c>
      <c r="B206">
        <v>1</v>
      </c>
      <c r="C206" t="s">
        <v>42</v>
      </c>
      <c r="D206" t="s">
        <v>32</v>
      </c>
      <c r="E206" t="str">
        <f t="shared" si="3"/>
        <v>SEC</v>
      </c>
      <c r="F206" t="s">
        <v>32</v>
      </c>
      <c r="J206" t="str">
        <f>IF(AND(A206=final_rankings_by_season!$R$2,playoff_seedings_by_season!B206&gt;=5,playoff_seedings_by_season!B206&lt;=8),playoff_seedings_by_season!B206,"")</f>
        <v/>
      </c>
    </row>
    <row r="207" spans="1:10" x14ac:dyDescent="0.3">
      <c r="A207">
        <v>2003</v>
      </c>
      <c r="B207">
        <v>2</v>
      </c>
      <c r="C207" t="s">
        <v>126</v>
      </c>
      <c r="D207" t="s">
        <v>112</v>
      </c>
      <c r="E207" t="str">
        <f t="shared" si="3"/>
        <v>Pac-12</v>
      </c>
      <c r="F207" t="s">
        <v>39</v>
      </c>
      <c r="J207" t="str">
        <f>IF(AND(A207=final_rankings_by_season!$R$2,playoff_seedings_by_season!B207&gt;=5,playoff_seedings_by_season!B207&lt;=8),playoff_seedings_by_season!B207,"")</f>
        <v/>
      </c>
    </row>
    <row r="208" spans="1:10" x14ac:dyDescent="0.3">
      <c r="A208">
        <v>2003</v>
      </c>
      <c r="B208">
        <v>3</v>
      </c>
      <c r="C208" t="s">
        <v>48</v>
      </c>
      <c r="D208" t="s">
        <v>38</v>
      </c>
      <c r="E208" t="str">
        <f t="shared" si="3"/>
        <v>Big Ten</v>
      </c>
      <c r="F208" t="s">
        <v>38</v>
      </c>
      <c r="J208" t="str">
        <f>IF(AND(A208=final_rankings_by_season!$R$2,playoff_seedings_by_season!B208&gt;=5,playoff_seedings_by_season!B208&lt;=8),playoff_seedings_by_season!B208,"")</f>
        <v/>
      </c>
    </row>
    <row r="209" spans="1:10" x14ac:dyDescent="0.3">
      <c r="A209">
        <v>2003</v>
      </c>
      <c r="B209">
        <v>4</v>
      </c>
      <c r="C209" t="s">
        <v>71</v>
      </c>
      <c r="D209" t="s">
        <v>33</v>
      </c>
      <c r="E209" t="str">
        <f t="shared" si="3"/>
        <v>ACC</v>
      </c>
      <c r="F209" t="s">
        <v>33</v>
      </c>
      <c r="J209" t="str">
        <f>IF(AND(A209=final_rankings_by_season!$R$2,playoff_seedings_by_season!B209&gt;=5,playoff_seedings_by_season!B209&lt;=8),playoff_seedings_by_season!B209,"")</f>
        <v/>
      </c>
    </row>
    <row r="210" spans="1:10" x14ac:dyDescent="0.3">
      <c r="A210">
        <v>2003</v>
      </c>
      <c r="B210">
        <v>5</v>
      </c>
      <c r="C210" t="s">
        <v>11</v>
      </c>
      <c r="D210" t="s">
        <v>34</v>
      </c>
      <c r="E210" t="str">
        <f t="shared" si="3"/>
        <v>Big 12</v>
      </c>
      <c r="F210" t="s">
        <v>32</v>
      </c>
      <c r="G210" t="s">
        <v>217</v>
      </c>
      <c r="H210" t="s">
        <v>218</v>
      </c>
      <c r="I210" t="s">
        <v>11</v>
      </c>
      <c r="J210" t="str">
        <f>IF(AND(A210=final_rankings_by_season!$R$2,playoff_seedings_by_season!B210&gt;=5,playoff_seedings_by_season!B210&lt;=8),playoff_seedings_by_season!B210,"")</f>
        <v/>
      </c>
    </row>
    <row r="211" spans="1:10" x14ac:dyDescent="0.3">
      <c r="A211">
        <v>2003</v>
      </c>
      <c r="B211">
        <v>6</v>
      </c>
      <c r="C211" t="s">
        <v>8</v>
      </c>
      <c r="D211" t="s">
        <v>38</v>
      </c>
      <c r="E211" t="str">
        <f t="shared" si="3"/>
        <v>Big Ten</v>
      </c>
      <c r="F211" t="s">
        <v>38</v>
      </c>
      <c r="G211" t="s">
        <v>215</v>
      </c>
      <c r="H211" t="s">
        <v>216</v>
      </c>
      <c r="I211" t="s">
        <v>198</v>
      </c>
      <c r="J211" t="str">
        <f>IF(AND(A211=final_rankings_by_season!$R$2,playoff_seedings_by_season!B211&gt;=5,playoff_seedings_by_season!B211&lt;=8),playoff_seedings_by_season!B211,"")</f>
        <v/>
      </c>
    </row>
    <row r="212" spans="1:10" x14ac:dyDescent="0.3">
      <c r="A212">
        <v>2003</v>
      </c>
      <c r="B212">
        <v>7</v>
      </c>
      <c r="C212" t="s">
        <v>60</v>
      </c>
      <c r="D212" t="s">
        <v>34</v>
      </c>
      <c r="E212" t="str">
        <f t="shared" si="3"/>
        <v>Big 12</v>
      </c>
      <c r="F212" t="s">
        <v>32</v>
      </c>
      <c r="G212" t="s">
        <v>235</v>
      </c>
      <c r="H212" t="s">
        <v>236</v>
      </c>
      <c r="I212" t="s">
        <v>60</v>
      </c>
      <c r="J212" t="str">
        <f>IF(AND(A212=final_rankings_by_season!$R$2,playoff_seedings_by_season!B212&gt;=5,playoff_seedings_by_season!B212&lt;=8),playoff_seedings_by_season!B212,"")</f>
        <v/>
      </c>
    </row>
    <row r="213" spans="1:10" x14ac:dyDescent="0.3">
      <c r="A213">
        <v>2003</v>
      </c>
      <c r="B213">
        <v>8</v>
      </c>
      <c r="C213" t="s">
        <v>74</v>
      </c>
      <c r="D213" t="s">
        <v>32</v>
      </c>
      <c r="E213" t="str">
        <f t="shared" si="3"/>
        <v>SEC</v>
      </c>
      <c r="F213" t="s">
        <v>32</v>
      </c>
      <c r="G213" t="s">
        <v>233</v>
      </c>
      <c r="H213" t="s">
        <v>234</v>
      </c>
      <c r="I213" t="s">
        <v>74</v>
      </c>
      <c r="J213" t="str">
        <f>IF(AND(A213=final_rankings_by_season!$R$2,playoff_seedings_by_season!B213&gt;=5,playoff_seedings_by_season!B213&lt;=8),playoff_seedings_by_season!B213,"")</f>
        <v/>
      </c>
    </row>
    <row r="214" spans="1:10" x14ac:dyDescent="0.3">
      <c r="A214">
        <v>2003</v>
      </c>
      <c r="B214">
        <v>9</v>
      </c>
      <c r="C214" t="s">
        <v>22</v>
      </c>
      <c r="D214" t="s">
        <v>104</v>
      </c>
      <c r="E214" t="str">
        <f t="shared" si="3"/>
        <v>Big East</v>
      </c>
      <c r="F214" t="s">
        <v>33</v>
      </c>
      <c r="J214" t="str">
        <f>IF(AND(A214=final_rankings_by_season!$R$2,playoff_seedings_by_season!B214&gt;=5,playoff_seedings_by_season!B214&lt;=8),playoff_seedings_by_season!B214,"")</f>
        <v/>
      </c>
    </row>
    <row r="215" spans="1:10" x14ac:dyDescent="0.3">
      <c r="A215">
        <v>2003</v>
      </c>
      <c r="B215">
        <v>10</v>
      </c>
      <c r="C215" t="s">
        <v>82</v>
      </c>
      <c r="D215" t="s">
        <v>34</v>
      </c>
      <c r="E215" t="str">
        <f t="shared" si="3"/>
        <v>Big 12</v>
      </c>
      <c r="F215" t="s">
        <v>34</v>
      </c>
      <c r="J215" t="str">
        <f>IF(AND(A215=final_rankings_by_season!$R$2,playoff_seedings_by_season!B215&gt;=5,playoff_seedings_by_season!B215&lt;=8),playoff_seedings_by_season!B215,"")</f>
        <v/>
      </c>
    </row>
    <row r="216" spans="1:10" x14ac:dyDescent="0.3">
      <c r="A216">
        <v>2003</v>
      </c>
      <c r="B216">
        <v>11</v>
      </c>
      <c r="C216" t="s">
        <v>133</v>
      </c>
      <c r="D216" t="s">
        <v>77</v>
      </c>
      <c r="E216" t="str">
        <f t="shared" si="3"/>
        <v>MAC</v>
      </c>
      <c r="F216" t="s">
        <v>77</v>
      </c>
      <c r="J216" t="str">
        <f>IF(AND(A216=final_rankings_by_season!$R$2,playoff_seedings_by_season!B216&gt;=5,playoff_seedings_by_season!B216&lt;=8),playoff_seedings_by_season!B216,"")</f>
        <v/>
      </c>
    </row>
    <row r="217" spans="1:10" x14ac:dyDescent="0.3">
      <c r="A217">
        <v>2003</v>
      </c>
      <c r="B217">
        <v>12</v>
      </c>
      <c r="C217" t="s">
        <v>14</v>
      </c>
      <c r="D217" t="s">
        <v>32</v>
      </c>
      <c r="E217" t="str">
        <f t="shared" si="3"/>
        <v>SEC</v>
      </c>
      <c r="F217" t="s">
        <v>32</v>
      </c>
      <c r="J217" t="str">
        <f>IF(AND(A217=final_rankings_by_season!$R$2,playoff_seedings_by_season!B217&gt;=5,playoff_seedings_by_season!B217&lt;=8),playoff_seedings_by_season!B217,"")</f>
        <v/>
      </c>
    </row>
    <row r="218" spans="1:10" x14ac:dyDescent="0.3">
      <c r="A218">
        <v>2002</v>
      </c>
      <c r="B218">
        <v>1</v>
      </c>
      <c r="C218" t="s">
        <v>22</v>
      </c>
      <c r="D218" t="s">
        <v>104</v>
      </c>
      <c r="E218" t="str">
        <f t="shared" si="3"/>
        <v>Big East</v>
      </c>
      <c r="F218" t="s">
        <v>33</v>
      </c>
      <c r="J218" t="str">
        <f>IF(AND(A218=final_rankings_by_season!$R$2,playoff_seedings_by_season!B218&gt;=5,playoff_seedings_by_season!B218&lt;=8),playoff_seedings_by_season!B218,"")</f>
        <v/>
      </c>
    </row>
    <row r="219" spans="1:10" x14ac:dyDescent="0.3">
      <c r="A219">
        <v>2002</v>
      </c>
      <c r="B219">
        <v>2</v>
      </c>
      <c r="C219" t="s">
        <v>8</v>
      </c>
      <c r="D219" t="s">
        <v>38</v>
      </c>
      <c r="E219" t="str">
        <f t="shared" si="3"/>
        <v>Big Ten</v>
      </c>
      <c r="F219" t="s">
        <v>38</v>
      </c>
      <c r="J219" t="str">
        <f>IF(AND(A219=final_rankings_by_season!$R$2,playoff_seedings_by_season!B219&gt;=5,playoff_seedings_by_season!B219&lt;=8),playoff_seedings_by_season!B219,"")</f>
        <v/>
      </c>
    </row>
    <row r="220" spans="1:10" x14ac:dyDescent="0.3">
      <c r="A220">
        <v>2002</v>
      </c>
      <c r="B220">
        <v>3</v>
      </c>
      <c r="C220" t="s">
        <v>14</v>
      </c>
      <c r="D220" t="s">
        <v>32</v>
      </c>
      <c r="E220" t="str">
        <f t="shared" si="3"/>
        <v>SEC</v>
      </c>
      <c r="F220" t="s">
        <v>32</v>
      </c>
      <c r="J220" t="str">
        <f>IF(AND(A220=final_rankings_by_season!$R$2,playoff_seedings_by_season!B220&gt;=5,playoff_seedings_by_season!B220&lt;=8),playoff_seedings_by_season!B220,"")</f>
        <v/>
      </c>
    </row>
    <row r="221" spans="1:10" x14ac:dyDescent="0.3">
      <c r="A221">
        <v>2002</v>
      </c>
      <c r="B221">
        <v>4</v>
      </c>
      <c r="C221" t="s">
        <v>126</v>
      </c>
      <c r="D221" t="s">
        <v>112</v>
      </c>
      <c r="E221" t="str">
        <f t="shared" si="3"/>
        <v>Pac-12</v>
      </c>
      <c r="F221" t="s">
        <v>39</v>
      </c>
      <c r="J221" t="str">
        <f>IF(AND(A221=final_rankings_by_season!$R$2,playoff_seedings_by_season!B221&gt;=5,playoff_seedings_by_season!B221&lt;=8),playoff_seedings_by_season!B221,"")</f>
        <v/>
      </c>
    </row>
    <row r="222" spans="1:10" x14ac:dyDescent="0.3">
      <c r="A222">
        <v>2002</v>
      </c>
      <c r="B222">
        <v>5</v>
      </c>
      <c r="C222" t="s">
        <v>49</v>
      </c>
      <c r="D222" t="s">
        <v>38</v>
      </c>
      <c r="E222" t="str">
        <f t="shared" si="3"/>
        <v>Big Ten</v>
      </c>
      <c r="F222" t="s">
        <v>38</v>
      </c>
      <c r="G222" t="s">
        <v>220</v>
      </c>
      <c r="H222" t="s">
        <v>221</v>
      </c>
      <c r="I222" t="s">
        <v>49</v>
      </c>
      <c r="J222" t="str">
        <f>IF(AND(A222=final_rankings_by_season!$R$2,playoff_seedings_by_season!B222&gt;=5,playoff_seedings_by_season!B222&lt;=8),playoff_seedings_by_season!B222,"")</f>
        <v/>
      </c>
    </row>
    <row r="223" spans="1:10" x14ac:dyDescent="0.3">
      <c r="A223">
        <v>2002</v>
      </c>
      <c r="B223">
        <v>6</v>
      </c>
      <c r="C223" t="s">
        <v>58</v>
      </c>
      <c r="D223" t="s">
        <v>112</v>
      </c>
      <c r="E223" t="str">
        <f t="shared" si="3"/>
        <v>Pac-12</v>
      </c>
      <c r="F223" t="s">
        <v>39</v>
      </c>
      <c r="G223" t="s">
        <v>254</v>
      </c>
      <c r="H223" t="s">
        <v>255</v>
      </c>
      <c r="I223" t="s">
        <v>57</v>
      </c>
      <c r="J223" t="str">
        <f>IF(AND(A223=final_rankings_by_season!$R$2,playoff_seedings_by_season!B223&gt;=5,playoff_seedings_by_season!B223&lt;=8),playoff_seedings_by_season!B223,"")</f>
        <v/>
      </c>
    </row>
    <row r="224" spans="1:10" x14ac:dyDescent="0.3">
      <c r="A224">
        <v>2002</v>
      </c>
      <c r="B224">
        <v>7</v>
      </c>
      <c r="C224" t="s">
        <v>11</v>
      </c>
      <c r="D224" t="s">
        <v>34</v>
      </c>
      <c r="E224" t="str">
        <f t="shared" si="3"/>
        <v>Big 12</v>
      </c>
      <c r="F224" t="s">
        <v>32</v>
      </c>
      <c r="G224" t="s">
        <v>219</v>
      </c>
      <c r="H224" t="s">
        <v>218</v>
      </c>
      <c r="I224" t="s">
        <v>11</v>
      </c>
      <c r="J224" t="str">
        <f>IF(AND(A224=final_rankings_by_season!$R$2,playoff_seedings_by_season!B224&gt;=5,playoff_seedings_by_season!B224&lt;=8),playoff_seedings_by_season!B224,"")</f>
        <v/>
      </c>
    </row>
    <row r="225" spans="1:10" x14ac:dyDescent="0.3">
      <c r="A225">
        <v>2002</v>
      </c>
      <c r="B225">
        <v>8</v>
      </c>
      <c r="C225" t="s">
        <v>82</v>
      </c>
      <c r="D225" t="s">
        <v>34</v>
      </c>
      <c r="E225" t="str">
        <f t="shared" si="3"/>
        <v>Big 12</v>
      </c>
      <c r="F225" t="s">
        <v>34</v>
      </c>
      <c r="G225" t="s">
        <v>229</v>
      </c>
      <c r="H225" t="s">
        <v>230</v>
      </c>
      <c r="I225" t="s">
        <v>154</v>
      </c>
      <c r="J225" t="str">
        <f>IF(AND(A225=final_rankings_by_season!$R$2,playoff_seedings_by_season!B225&gt;=5,playoff_seedings_by_season!B225&lt;=8),playoff_seedings_by_season!B225,"")</f>
        <v/>
      </c>
    </row>
    <row r="226" spans="1:10" x14ac:dyDescent="0.3">
      <c r="A226">
        <v>2002</v>
      </c>
      <c r="B226">
        <v>9</v>
      </c>
      <c r="C226" t="s">
        <v>9</v>
      </c>
      <c r="D226" t="s">
        <v>40</v>
      </c>
      <c r="E226" t="str">
        <f t="shared" si="3"/>
        <v>FBS Indep.</v>
      </c>
      <c r="F226" t="s">
        <v>40</v>
      </c>
      <c r="J226" t="str">
        <f>IF(AND(A226=final_rankings_by_season!$R$2,playoff_seedings_by_season!B226&gt;=5,playoff_seedings_by_season!B226&lt;=8),playoff_seedings_by_season!B226,"")</f>
        <v/>
      </c>
    </row>
    <row r="227" spans="1:10" x14ac:dyDescent="0.3">
      <c r="A227">
        <v>2002</v>
      </c>
      <c r="B227">
        <v>10</v>
      </c>
      <c r="C227" t="s">
        <v>60</v>
      </c>
      <c r="D227" t="s">
        <v>34</v>
      </c>
      <c r="E227" t="str">
        <f t="shared" si="3"/>
        <v>Big 12</v>
      </c>
      <c r="F227" t="s">
        <v>32</v>
      </c>
      <c r="J227" t="str">
        <f>IF(AND(A227=final_rankings_by_season!$R$2,playoff_seedings_by_season!B227&gt;=5,playoff_seedings_by_season!B227&lt;=8),playoff_seedings_by_season!B227,"")</f>
        <v/>
      </c>
    </row>
    <row r="228" spans="1:10" x14ac:dyDescent="0.3">
      <c r="A228">
        <v>2002</v>
      </c>
      <c r="B228">
        <v>11</v>
      </c>
      <c r="C228" t="s">
        <v>48</v>
      </c>
      <c r="D228" t="s">
        <v>38</v>
      </c>
      <c r="E228" t="str">
        <f t="shared" si="3"/>
        <v>Big Ten</v>
      </c>
      <c r="F228" t="s">
        <v>38</v>
      </c>
      <c r="J228" t="str">
        <f>IF(AND(A228=final_rankings_by_season!$R$2,playoff_seedings_by_season!B228&gt;=5,playoff_seedings_by_season!B228&lt;=8),playoff_seedings_by_season!B228,"")</f>
        <v/>
      </c>
    </row>
    <row r="229" spans="1:10" x14ac:dyDescent="0.3">
      <c r="A229">
        <v>2002</v>
      </c>
      <c r="B229">
        <v>12</v>
      </c>
      <c r="C229" t="s">
        <v>71</v>
      </c>
      <c r="D229" t="s">
        <v>33</v>
      </c>
      <c r="E229" t="str">
        <f t="shared" si="3"/>
        <v>ACC</v>
      </c>
      <c r="F229" t="s">
        <v>33</v>
      </c>
      <c r="J229" t="str">
        <f>IF(AND(A229=final_rankings_by_season!$R$2,playoff_seedings_by_season!B229&gt;=5,playoff_seedings_by_season!B229&lt;=8),playoff_seedings_by_season!B229,"")</f>
        <v/>
      </c>
    </row>
    <row r="230" spans="1:10" x14ac:dyDescent="0.3">
      <c r="A230">
        <v>2001</v>
      </c>
      <c r="B230">
        <v>1</v>
      </c>
      <c r="C230" t="s">
        <v>22</v>
      </c>
      <c r="D230" t="s">
        <v>104</v>
      </c>
      <c r="E230" t="str">
        <f t="shared" si="3"/>
        <v>Big East</v>
      </c>
      <c r="F230" t="s">
        <v>33</v>
      </c>
      <c r="J230" t="str">
        <f>IF(AND(A230=final_rankings_by_season!$R$2,playoff_seedings_by_season!B230&gt;=5,playoff_seedings_by_season!B230&lt;=8),playoff_seedings_by_season!B230,"")</f>
        <v/>
      </c>
    </row>
    <row r="231" spans="1:10" x14ac:dyDescent="0.3">
      <c r="A231">
        <v>2001</v>
      </c>
      <c r="B231">
        <v>2</v>
      </c>
      <c r="C231" t="s">
        <v>70</v>
      </c>
      <c r="D231" t="s">
        <v>34</v>
      </c>
      <c r="E231" t="str">
        <f t="shared" si="3"/>
        <v>Big 12</v>
      </c>
      <c r="F231" t="s">
        <v>39</v>
      </c>
      <c r="J231" t="str">
        <f>IF(AND(A231=final_rankings_by_season!$R$2,playoff_seedings_by_season!B231&gt;=5,playoff_seedings_by_season!B231&lt;=8),playoff_seedings_by_season!B231,"")</f>
        <v/>
      </c>
    </row>
    <row r="232" spans="1:10" x14ac:dyDescent="0.3">
      <c r="A232">
        <v>2001</v>
      </c>
      <c r="B232">
        <v>3</v>
      </c>
      <c r="C232" t="s">
        <v>29</v>
      </c>
      <c r="D232" t="s">
        <v>112</v>
      </c>
      <c r="E232" t="str">
        <f t="shared" si="3"/>
        <v>Pac-12</v>
      </c>
      <c r="F232" t="s">
        <v>39</v>
      </c>
      <c r="J232" t="str">
        <f>IF(AND(A232=final_rankings_by_season!$R$2,playoff_seedings_by_season!B232&gt;=5,playoff_seedings_by_season!B232&lt;=8),playoff_seedings_by_season!B232,"")</f>
        <v/>
      </c>
    </row>
    <row r="233" spans="1:10" x14ac:dyDescent="0.3">
      <c r="A233">
        <v>2001</v>
      </c>
      <c r="B233">
        <v>4</v>
      </c>
      <c r="C233" t="s">
        <v>122</v>
      </c>
      <c r="D233" t="s">
        <v>38</v>
      </c>
      <c r="E233" t="str">
        <f t="shared" si="3"/>
        <v>Big Ten</v>
      </c>
      <c r="F233" t="s">
        <v>38</v>
      </c>
      <c r="J233" t="str">
        <f>IF(AND(A233=final_rankings_by_season!$R$2,playoff_seedings_by_season!B233&gt;=5,playoff_seedings_by_season!B233&lt;=8),playoff_seedings_by_season!B233,"")</f>
        <v/>
      </c>
    </row>
    <row r="234" spans="1:10" x14ac:dyDescent="0.3">
      <c r="A234">
        <v>2001</v>
      </c>
      <c r="B234">
        <v>5</v>
      </c>
      <c r="C234" t="s">
        <v>101</v>
      </c>
      <c r="D234" t="s">
        <v>34</v>
      </c>
      <c r="E234" t="str">
        <f t="shared" si="3"/>
        <v>Big 12</v>
      </c>
      <c r="F234" t="s">
        <v>38</v>
      </c>
      <c r="G234" t="s">
        <v>237</v>
      </c>
      <c r="H234" t="s">
        <v>238</v>
      </c>
      <c r="I234" t="s">
        <v>101</v>
      </c>
      <c r="J234" t="str">
        <f>IF(AND(A234=final_rankings_by_season!$R$2,playoff_seedings_by_season!B234&gt;=5,playoff_seedings_by_season!B234&lt;=8),playoff_seedings_by_season!B234,"")</f>
        <v/>
      </c>
    </row>
    <row r="235" spans="1:10" x14ac:dyDescent="0.3">
      <c r="A235">
        <v>2001</v>
      </c>
      <c r="B235">
        <v>6</v>
      </c>
      <c r="C235" t="s">
        <v>12</v>
      </c>
      <c r="D235" t="s">
        <v>32</v>
      </c>
      <c r="E235" t="str">
        <f t="shared" si="3"/>
        <v>SEC</v>
      </c>
      <c r="F235" t="s">
        <v>32</v>
      </c>
      <c r="G235" t="s">
        <v>200</v>
      </c>
      <c r="H235" t="s">
        <v>201</v>
      </c>
      <c r="I235" t="s">
        <v>12</v>
      </c>
      <c r="J235" t="str">
        <f>IF(AND(A235=final_rankings_by_season!$R$2,playoff_seedings_by_season!B235&gt;=5,playoff_seedings_by_season!B235&lt;=8),playoff_seedings_by_season!B235,"")</f>
        <v/>
      </c>
    </row>
    <row r="236" spans="1:10" x14ac:dyDescent="0.3">
      <c r="A236">
        <v>2001</v>
      </c>
      <c r="B236">
        <v>7</v>
      </c>
      <c r="C236" t="s">
        <v>74</v>
      </c>
      <c r="D236" t="s">
        <v>32</v>
      </c>
      <c r="E236" t="str">
        <f t="shared" si="3"/>
        <v>SEC</v>
      </c>
      <c r="F236" t="s">
        <v>32</v>
      </c>
      <c r="G236" t="s">
        <v>233</v>
      </c>
      <c r="H236" t="s">
        <v>234</v>
      </c>
      <c r="I236" t="s">
        <v>74</v>
      </c>
      <c r="J236" t="str">
        <f>IF(AND(A236=final_rankings_by_season!$R$2,playoff_seedings_by_season!B236&gt;=5,playoff_seedings_by_season!B236&lt;=8),playoff_seedings_by_season!B236,"")</f>
        <v/>
      </c>
    </row>
    <row r="237" spans="1:10" x14ac:dyDescent="0.3">
      <c r="A237">
        <v>2001</v>
      </c>
      <c r="B237">
        <v>8</v>
      </c>
      <c r="C237" t="s">
        <v>60</v>
      </c>
      <c r="D237" t="s">
        <v>34</v>
      </c>
      <c r="E237" t="str">
        <f t="shared" si="3"/>
        <v>Big 12</v>
      </c>
      <c r="F237" t="s">
        <v>32</v>
      </c>
      <c r="G237" t="s">
        <v>235</v>
      </c>
      <c r="H237" t="s">
        <v>236</v>
      </c>
      <c r="I237" t="s">
        <v>60</v>
      </c>
      <c r="J237" t="str">
        <f>IF(AND(A237=final_rankings_by_season!$R$2,playoff_seedings_by_season!B237&gt;=5,playoff_seedings_by_season!B237&lt;=8),playoff_seedings_by_season!B237,"")</f>
        <v/>
      </c>
    </row>
    <row r="238" spans="1:10" x14ac:dyDescent="0.3">
      <c r="A238">
        <v>2001</v>
      </c>
      <c r="B238">
        <v>9</v>
      </c>
      <c r="C238" t="s">
        <v>66</v>
      </c>
      <c r="D238" t="s">
        <v>112</v>
      </c>
      <c r="E238" t="str">
        <f t="shared" si="3"/>
        <v>Pac-12</v>
      </c>
      <c r="F238" t="s">
        <v>39</v>
      </c>
      <c r="J238" t="str">
        <f>IF(AND(A238=final_rankings_by_season!$R$2,playoff_seedings_by_season!B238&gt;=5,playoff_seedings_by_season!B238&lt;=8),playoff_seedings_by_season!B238,"")</f>
        <v/>
      </c>
    </row>
    <row r="239" spans="1:10" x14ac:dyDescent="0.3">
      <c r="A239">
        <v>2001</v>
      </c>
      <c r="B239">
        <v>10</v>
      </c>
      <c r="C239" t="s">
        <v>135</v>
      </c>
      <c r="D239" t="s">
        <v>33</v>
      </c>
      <c r="E239" t="str">
        <f t="shared" si="3"/>
        <v>ACC</v>
      </c>
      <c r="F239" t="s">
        <v>38</v>
      </c>
      <c r="J239" t="str">
        <f>IF(AND(A239=final_rankings_by_season!$R$2,playoff_seedings_by_season!B239&gt;=5,playoff_seedings_by_season!B239&lt;=8),playoff_seedings_by_season!B239,"")</f>
        <v/>
      </c>
    </row>
    <row r="240" spans="1:10" x14ac:dyDescent="0.3">
      <c r="A240">
        <v>2001</v>
      </c>
      <c r="B240">
        <v>11</v>
      </c>
      <c r="C240" t="s">
        <v>11</v>
      </c>
      <c r="D240" t="s">
        <v>34</v>
      </c>
      <c r="E240" t="str">
        <f t="shared" si="3"/>
        <v>Big 12</v>
      </c>
      <c r="F240" t="s">
        <v>32</v>
      </c>
      <c r="J240" t="str">
        <f>IF(AND(A240=final_rankings_by_season!$R$2,playoff_seedings_by_season!B240&gt;=5,playoff_seedings_by_season!B240&lt;=8),playoff_seedings_by_season!B240,"")</f>
        <v/>
      </c>
    </row>
    <row r="241" spans="1:10" x14ac:dyDescent="0.3">
      <c r="A241">
        <v>2001</v>
      </c>
      <c r="B241">
        <v>12</v>
      </c>
      <c r="C241" t="s">
        <v>42</v>
      </c>
      <c r="D241" t="s">
        <v>32</v>
      </c>
      <c r="E241" t="str">
        <f t="shared" si="3"/>
        <v>SEC</v>
      </c>
      <c r="F241" t="s">
        <v>32</v>
      </c>
      <c r="J241" t="str">
        <f>IF(AND(A241=final_rankings_by_season!$R$2,playoff_seedings_by_season!B241&gt;=5,playoff_seedings_by_season!B241&lt;=8),playoff_seedings_by_season!B241,"")</f>
        <v/>
      </c>
    </row>
    <row r="242" spans="1:10" x14ac:dyDescent="0.3">
      <c r="A242">
        <v>2000</v>
      </c>
      <c r="B242">
        <v>1</v>
      </c>
      <c r="C242" t="s">
        <v>11</v>
      </c>
      <c r="D242" t="s">
        <v>34</v>
      </c>
      <c r="E242" t="str">
        <f t="shared" si="3"/>
        <v>Big 12</v>
      </c>
      <c r="F242" t="s">
        <v>32</v>
      </c>
      <c r="J242" t="str">
        <f>IF(AND(A242=final_rankings_by_season!$R$2,playoff_seedings_by_season!B242&gt;=5,playoff_seedings_by_season!B242&lt;=8),playoff_seedings_by_season!B242,"")</f>
        <v/>
      </c>
    </row>
    <row r="243" spans="1:10" x14ac:dyDescent="0.3">
      <c r="A243">
        <v>2000</v>
      </c>
      <c r="B243">
        <v>2</v>
      </c>
      <c r="C243" t="s">
        <v>71</v>
      </c>
      <c r="D243" t="s">
        <v>33</v>
      </c>
      <c r="E243" t="str">
        <f t="shared" si="3"/>
        <v>ACC</v>
      </c>
      <c r="F243" t="s">
        <v>33</v>
      </c>
      <c r="J243" t="str">
        <f>IF(AND(A243=final_rankings_by_season!$R$2,playoff_seedings_by_season!B243&gt;=5,playoff_seedings_by_season!B243&lt;=8),playoff_seedings_by_season!B243,"")</f>
        <v/>
      </c>
    </row>
    <row r="244" spans="1:10" x14ac:dyDescent="0.3">
      <c r="A244">
        <v>2000</v>
      </c>
      <c r="B244">
        <v>3</v>
      </c>
      <c r="C244" t="s">
        <v>22</v>
      </c>
      <c r="D244" t="s">
        <v>104</v>
      </c>
      <c r="E244" t="str">
        <f t="shared" si="3"/>
        <v>Big East</v>
      </c>
      <c r="F244" t="s">
        <v>33</v>
      </c>
      <c r="J244" t="str">
        <f>IF(AND(A244=final_rankings_by_season!$R$2,playoff_seedings_by_season!B244&gt;=5,playoff_seedings_by_season!B244&lt;=8),playoff_seedings_by_season!B244,"")</f>
        <v/>
      </c>
    </row>
    <row r="245" spans="1:10" x14ac:dyDescent="0.3">
      <c r="A245">
        <v>2000</v>
      </c>
      <c r="B245">
        <v>4</v>
      </c>
      <c r="C245" t="s">
        <v>57</v>
      </c>
      <c r="D245" t="s">
        <v>112</v>
      </c>
      <c r="E245" t="str">
        <f t="shared" si="3"/>
        <v>Pac-12</v>
      </c>
      <c r="F245" t="s">
        <v>39</v>
      </c>
      <c r="J245" t="str">
        <f>IF(AND(A245=final_rankings_by_season!$R$2,playoff_seedings_by_season!B245&gt;=5,playoff_seedings_by_season!B245&lt;=8),playoff_seedings_by_season!B245,"")</f>
        <v/>
      </c>
    </row>
    <row r="246" spans="1:10" x14ac:dyDescent="0.3">
      <c r="A246">
        <v>2000</v>
      </c>
      <c r="B246">
        <v>5</v>
      </c>
      <c r="C246" t="s">
        <v>69</v>
      </c>
      <c r="D246" t="s">
        <v>104</v>
      </c>
      <c r="E246" t="str">
        <f t="shared" si="3"/>
        <v>Big East</v>
      </c>
      <c r="F246" t="s">
        <v>33</v>
      </c>
      <c r="G246" t="s">
        <v>250</v>
      </c>
      <c r="H246" t="s">
        <v>251</v>
      </c>
      <c r="I246" t="s">
        <v>55</v>
      </c>
      <c r="J246" t="str">
        <f>IF(AND(A246=final_rankings_by_season!$R$2,playoff_seedings_by_season!B246&gt;=5,playoff_seedings_by_season!B246&lt;=8),playoff_seedings_by_season!B246,"")</f>
        <v/>
      </c>
    </row>
    <row r="247" spans="1:10" x14ac:dyDescent="0.3">
      <c r="A247">
        <v>2000</v>
      </c>
      <c r="B247">
        <v>6</v>
      </c>
      <c r="C247" t="s">
        <v>100</v>
      </c>
      <c r="D247" t="s">
        <v>112</v>
      </c>
      <c r="E247" t="str">
        <f t="shared" si="3"/>
        <v>Pac-12</v>
      </c>
      <c r="F247" t="s">
        <v>39</v>
      </c>
      <c r="G247" t="s">
        <v>252</v>
      </c>
      <c r="H247" t="s">
        <v>253</v>
      </c>
      <c r="I247" t="s">
        <v>29</v>
      </c>
      <c r="J247" t="str">
        <f>IF(AND(A247=final_rankings_by_season!$R$2,playoff_seedings_by_season!B247&gt;=5,playoff_seedings_by_season!B247&lt;=8),playoff_seedings_by_season!B247,"")</f>
        <v/>
      </c>
    </row>
    <row r="248" spans="1:10" x14ac:dyDescent="0.3">
      <c r="A248">
        <v>2000</v>
      </c>
      <c r="B248">
        <v>7</v>
      </c>
      <c r="C248" t="s">
        <v>12</v>
      </c>
      <c r="D248" t="s">
        <v>32</v>
      </c>
      <c r="E248" t="str">
        <f t="shared" si="3"/>
        <v>SEC</v>
      </c>
      <c r="F248" t="s">
        <v>32</v>
      </c>
      <c r="G248" t="s">
        <v>200</v>
      </c>
      <c r="H248" t="s">
        <v>201</v>
      </c>
      <c r="I248" t="s">
        <v>12</v>
      </c>
      <c r="J248" t="str">
        <f>IF(AND(A248=final_rankings_by_season!$R$2,playoff_seedings_by_season!B248&gt;=5,playoff_seedings_by_season!B248&lt;=8),playoff_seedings_by_season!B248,"")</f>
        <v/>
      </c>
    </row>
    <row r="249" spans="1:10" x14ac:dyDescent="0.3">
      <c r="A249">
        <v>2000</v>
      </c>
      <c r="B249">
        <v>8</v>
      </c>
      <c r="C249" t="s">
        <v>101</v>
      </c>
      <c r="D249" t="s">
        <v>34</v>
      </c>
      <c r="E249" t="str">
        <f t="shared" si="3"/>
        <v>Big 12</v>
      </c>
      <c r="F249" t="s">
        <v>38</v>
      </c>
      <c r="G249" t="s">
        <v>237</v>
      </c>
      <c r="H249" t="s">
        <v>238</v>
      </c>
      <c r="I249" t="s">
        <v>101</v>
      </c>
      <c r="J249" t="str">
        <f>IF(AND(A249=final_rankings_by_season!$R$2,playoff_seedings_by_season!B249&gt;=5,playoff_seedings_by_season!B249&lt;=8),playoff_seedings_by_season!B249,"")</f>
        <v/>
      </c>
    </row>
    <row r="250" spans="1:10" x14ac:dyDescent="0.3">
      <c r="A250">
        <v>2000</v>
      </c>
      <c r="B250">
        <v>9</v>
      </c>
      <c r="C250" t="s">
        <v>82</v>
      </c>
      <c r="D250" t="s">
        <v>34</v>
      </c>
      <c r="E250" t="str">
        <f t="shared" si="3"/>
        <v>Big 12</v>
      </c>
      <c r="F250" t="s">
        <v>34</v>
      </c>
      <c r="J250" t="str">
        <f>IF(AND(A250=final_rankings_by_season!$R$2,playoff_seedings_by_season!B250&gt;=5,playoff_seedings_by_season!B250&lt;=8),playoff_seedings_by_season!B250,"")</f>
        <v/>
      </c>
    </row>
    <row r="251" spans="1:10" x14ac:dyDescent="0.3">
      <c r="A251">
        <v>2000</v>
      </c>
      <c r="B251">
        <v>10</v>
      </c>
      <c r="C251" t="s">
        <v>29</v>
      </c>
      <c r="D251" t="s">
        <v>112</v>
      </c>
      <c r="E251" t="str">
        <f t="shared" si="3"/>
        <v>Pac-12</v>
      </c>
      <c r="F251" t="s">
        <v>39</v>
      </c>
      <c r="J251" t="str">
        <f>IF(AND(A251=final_rankings_by_season!$R$2,playoff_seedings_by_season!B251&gt;=5,playoff_seedings_by_season!B251&lt;=8),playoff_seedings_by_season!B251,"")</f>
        <v/>
      </c>
    </row>
    <row r="252" spans="1:10" x14ac:dyDescent="0.3">
      <c r="A252">
        <v>2000</v>
      </c>
      <c r="B252">
        <v>11</v>
      </c>
      <c r="C252" t="s">
        <v>9</v>
      </c>
      <c r="D252" t="s">
        <v>40</v>
      </c>
      <c r="E252" t="str">
        <f t="shared" si="3"/>
        <v>FBS Indep.</v>
      </c>
      <c r="F252" t="s">
        <v>40</v>
      </c>
      <c r="J252" t="str">
        <f>IF(AND(A252=final_rankings_by_season!$R$2,playoff_seedings_by_season!B252&gt;=5,playoff_seedings_by_season!B252&lt;=8),playoff_seedings_by_season!B252,"")</f>
        <v/>
      </c>
    </row>
    <row r="253" spans="1:10" x14ac:dyDescent="0.3">
      <c r="A253">
        <v>2000</v>
      </c>
      <c r="B253">
        <v>12</v>
      </c>
      <c r="C253" t="s">
        <v>67</v>
      </c>
      <c r="D253" t="s">
        <v>105</v>
      </c>
      <c r="E253" t="str">
        <f t="shared" si="3"/>
        <v>WAC</v>
      </c>
      <c r="F253" t="s">
        <v>34</v>
      </c>
      <c r="J253" t="str">
        <f>IF(AND(A253=final_rankings_by_season!$R$2,playoff_seedings_by_season!B253&gt;=5,playoff_seedings_by_season!B253&lt;=8),playoff_seedings_by_season!B253,"")</f>
        <v/>
      </c>
    </row>
    <row r="254" spans="1:10" x14ac:dyDescent="0.3">
      <c r="A254">
        <v>1999</v>
      </c>
      <c r="B254">
        <v>1</v>
      </c>
      <c r="C254" t="s">
        <v>71</v>
      </c>
      <c r="D254" t="s">
        <v>33</v>
      </c>
      <c r="E254" t="str">
        <f t="shared" si="3"/>
        <v>ACC</v>
      </c>
      <c r="F254" t="s">
        <v>33</v>
      </c>
      <c r="J254" t="str">
        <f>IF(AND(A254=final_rankings_by_season!$R$2,playoff_seedings_by_season!B254&gt;=5,playoff_seedings_by_season!B254&lt;=8),playoff_seedings_by_season!B254,"")</f>
        <v/>
      </c>
    </row>
    <row r="255" spans="1:10" x14ac:dyDescent="0.3">
      <c r="A255">
        <v>1999</v>
      </c>
      <c r="B255">
        <v>2</v>
      </c>
      <c r="C255" t="s">
        <v>69</v>
      </c>
      <c r="D255" t="s">
        <v>104</v>
      </c>
      <c r="E255" t="str">
        <f t="shared" si="3"/>
        <v>Big East</v>
      </c>
      <c r="F255" t="s">
        <v>33</v>
      </c>
      <c r="J255" t="str">
        <f>IF(AND(A255=final_rankings_by_season!$R$2,playoff_seedings_by_season!B255&gt;=5,playoff_seedings_by_season!B255&lt;=8),playoff_seedings_by_season!B255,"")</f>
        <v/>
      </c>
    </row>
    <row r="256" spans="1:10" x14ac:dyDescent="0.3">
      <c r="A256">
        <v>1999</v>
      </c>
      <c r="B256">
        <v>3</v>
      </c>
      <c r="C256" t="s">
        <v>101</v>
      </c>
      <c r="D256" t="s">
        <v>34</v>
      </c>
      <c r="E256" t="str">
        <f t="shared" si="3"/>
        <v>Big 12</v>
      </c>
      <c r="F256" t="s">
        <v>38</v>
      </c>
      <c r="J256" t="str">
        <f>IF(AND(A256=final_rankings_by_season!$R$2,playoff_seedings_by_season!B256&gt;=5,playoff_seedings_by_season!B256&lt;=8),playoff_seedings_by_season!B256,"")</f>
        <v/>
      </c>
    </row>
    <row r="257" spans="1:10" x14ac:dyDescent="0.3">
      <c r="A257">
        <v>1999</v>
      </c>
      <c r="B257">
        <v>4</v>
      </c>
      <c r="C257" t="s">
        <v>6</v>
      </c>
      <c r="D257" t="s">
        <v>32</v>
      </c>
      <c r="E257" t="str">
        <f t="shared" si="3"/>
        <v>SEC</v>
      </c>
      <c r="F257" t="s">
        <v>32</v>
      </c>
      <c r="J257" t="str">
        <f>IF(AND(A257=final_rankings_by_season!$R$2,playoff_seedings_by_season!B257&gt;=5,playoff_seedings_by_season!B257&lt;=8),playoff_seedings_by_season!B257,"")</f>
        <v/>
      </c>
    </row>
    <row r="258" spans="1:10" x14ac:dyDescent="0.3">
      <c r="A258">
        <v>1999</v>
      </c>
      <c r="B258">
        <v>5</v>
      </c>
      <c r="C258" t="s">
        <v>74</v>
      </c>
      <c r="D258" t="s">
        <v>32</v>
      </c>
      <c r="E258" t="str">
        <f t="shared" si="3"/>
        <v>SEC</v>
      </c>
      <c r="F258" t="s">
        <v>32</v>
      </c>
      <c r="G258" t="s">
        <v>233</v>
      </c>
      <c r="H258" t="s">
        <v>234</v>
      </c>
      <c r="I258" t="s">
        <v>74</v>
      </c>
      <c r="J258" t="str">
        <f>IF(AND(A258=final_rankings_by_season!$R$2,playoff_seedings_by_season!B258&gt;=5,playoff_seedings_by_season!B258&lt;=8),playoff_seedings_by_season!B258,"")</f>
        <v/>
      </c>
    </row>
    <row r="259" spans="1:10" x14ac:dyDescent="0.3">
      <c r="A259">
        <v>1999</v>
      </c>
      <c r="B259">
        <v>6</v>
      </c>
      <c r="C259" t="s">
        <v>82</v>
      </c>
      <c r="D259" t="s">
        <v>34</v>
      </c>
      <c r="E259" t="str">
        <f t="shared" ref="E259:E277" si="4">IF(D259="Pac-10","Pac-12",D259)</f>
        <v>Big 12</v>
      </c>
      <c r="F259" t="s">
        <v>34</v>
      </c>
      <c r="G259" t="s">
        <v>229</v>
      </c>
      <c r="H259" t="s">
        <v>230</v>
      </c>
      <c r="I259" t="s">
        <v>154</v>
      </c>
      <c r="J259" t="str">
        <f>IF(AND(A259=final_rankings_by_season!$R$2,playoff_seedings_by_season!B259&gt;=5,playoff_seedings_by_season!B259&lt;=8),playoff_seedings_by_season!B259,"")</f>
        <v/>
      </c>
    </row>
    <row r="260" spans="1:10" x14ac:dyDescent="0.3">
      <c r="A260">
        <v>1999</v>
      </c>
      <c r="B260">
        <v>7</v>
      </c>
      <c r="C260" t="s">
        <v>44</v>
      </c>
      <c r="D260" t="s">
        <v>38</v>
      </c>
      <c r="E260" t="str">
        <f t="shared" si="4"/>
        <v>Big Ten</v>
      </c>
      <c r="F260" t="s">
        <v>38</v>
      </c>
      <c r="G260" t="s">
        <v>208</v>
      </c>
      <c r="H260" t="s">
        <v>209</v>
      </c>
      <c r="I260" t="s">
        <v>44</v>
      </c>
      <c r="J260" t="str">
        <f>IF(AND(A260=final_rankings_by_season!$R$2,playoff_seedings_by_season!B260&gt;=5,playoff_seedings_by_season!B260&lt;=8),playoff_seedings_by_season!B260,"")</f>
        <v/>
      </c>
    </row>
    <row r="261" spans="1:10" x14ac:dyDescent="0.3">
      <c r="A261">
        <v>1999</v>
      </c>
      <c r="B261">
        <v>8</v>
      </c>
      <c r="C261" t="s">
        <v>48</v>
      </c>
      <c r="D261" t="s">
        <v>38</v>
      </c>
      <c r="E261" t="str">
        <f t="shared" si="4"/>
        <v>Big Ten</v>
      </c>
      <c r="F261" t="s">
        <v>38</v>
      </c>
      <c r="G261" t="s">
        <v>195</v>
      </c>
      <c r="H261" t="s">
        <v>210</v>
      </c>
      <c r="I261" t="s">
        <v>48</v>
      </c>
      <c r="J261" t="str">
        <f>IF(AND(A261=final_rankings_by_season!$R$2,playoff_seedings_by_season!B261&gt;=5,playoff_seedings_by_season!B261&lt;=8),playoff_seedings_by_season!B261,"")</f>
        <v/>
      </c>
    </row>
    <row r="262" spans="1:10" x14ac:dyDescent="0.3">
      <c r="A262">
        <v>1999</v>
      </c>
      <c r="B262">
        <v>9</v>
      </c>
      <c r="C262" t="s">
        <v>68</v>
      </c>
      <c r="D262" t="s">
        <v>38</v>
      </c>
      <c r="E262" t="str">
        <f t="shared" si="4"/>
        <v>Big Ten</v>
      </c>
      <c r="F262" t="s">
        <v>38</v>
      </c>
      <c r="J262" t="str">
        <f>IF(AND(A262=final_rankings_by_season!$R$2,playoff_seedings_by_season!B262&gt;=5,playoff_seedings_by_season!B262&lt;=8),playoff_seedings_by_season!B262,"")</f>
        <v/>
      </c>
    </row>
    <row r="263" spans="1:10" x14ac:dyDescent="0.3">
      <c r="A263">
        <v>1999</v>
      </c>
      <c r="B263">
        <v>10</v>
      </c>
      <c r="C263" t="s">
        <v>12</v>
      </c>
      <c r="D263" t="s">
        <v>32</v>
      </c>
      <c r="E263" t="str">
        <f t="shared" si="4"/>
        <v>SEC</v>
      </c>
      <c r="F263" t="s">
        <v>32</v>
      </c>
      <c r="J263" t="str">
        <f>IF(AND(A263=final_rankings_by_season!$R$2,playoff_seedings_by_season!B263&gt;=5,playoff_seedings_by_season!B263&lt;=8),playoff_seedings_by_season!B263,"")</f>
        <v/>
      </c>
    </row>
    <row r="264" spans="1:10" x14ac:dyDescent="0.3">
      <c r="A264">
        <v>1999</v>
      </c>
      <c r="B264">
        <v>11</v>
      </c>
      <c r="C264" t="s">
        <v>45</v>
      </c>
      <c r="D264" t="s">
        <v>38</v>
      </c>
      <c r="E264" t="str">
        <f t="shared" si="4"/>
        <v>Big Ten</v>
      </c>
      <c r="F264" t="s">
        <v>38</v>
      </c>
      <c r="J264" t="str">
        <f>IF(AND(A264=final_rankings_by_season!$R$2,playoff_seedings_by_season!B264&gt;=5,playoff_seedings_by_season!B264&lt;=8),playoff_seedings_by_season!B264,"")</f>
        <v/>
      </c>
    </row>
    <row r="265" spans="1:10" x14ac:dyDescent="0.3">
      <c r="A265">
        <v>1999</v>
      </c>
      <c r="B265">
        <v>12</v>
      </c>
      <c r="C265" t="s">
        <v>141</v>
      </c>
      <c r="D265" t="s">
        <v>77</v>
      </c>
      <c r="E265" t="str">
        <f t="shared" si="4"/>
        <v>MAC</v>
      </c>
      <c r="F265" t="s">
        <v>109</v>
      </c>
      <c r="J265" t="str">
        <f>IF(AND(A265=final_rankings_by_season!$R$2,playoff_seedings_by_season!B265&gt;=5,playoff_seedings_by_season!B265&lt;=8),playoff_seedings_by_season!B265,"")</f>
        <v/>
      </c>
    </row>
    <row r="266" spans="1:10" x14ac:dyDescent="0.3">
      <c r="A266">
        <v>1998</v>
      </c>
      <c r="B266">
        <v>1</v>
      </c>
      <c r="C266" t="s">
        <v>74</v>
      </c>
      <c r="D266" t="s">
        <v>32</v>
      </c>
      <c r="E266" t="str">
        <f t="shared" si="4"/>
        <v>SEC</v>
      </c>
      <c r="F266" t="s">
        <v>32</v>
      </c>
      <c r="J266" t="str">
        <f>IF(AND(A266=final_rankings_by_season!$R$2,playoff_seedings_by_season!B266&gt;=5,playoff_seedings_by_season!B266&lt;=8),playoff_seedings_by_season!B266,"")</f>
        <v/>
      </c>
    </row>
    <row r="267" spans="1:10" x14ac:dyDescent="0.3">
      <c r="A267">
        <v>1998</v>
      </c>
      <c r="B267">
        <v>2</v>
      </c>
      <c r="C267" t="s">
        <v>71</v>
      </c>
      <c r="D267" t="s">
        <v>33</v>
      </c>
      <c r="E267" t="str">
        <f t="shared" si="4"/>
        <v>ACC</v>
      </c>
      <c r="F267" t="s">
        <v>33</v>
      </c>
      <c r="J267" t="str">
        <f>IF(AND(A267=final_rankings_by_season!$R$2,playoff_seedings_by_season!B267&gt;=5,playoff_seedings_by_season!B267&lt;=8),playoff_seedings_by_season!B267,"")</f>
        <v/>
      </c>
    </row>
    <row r="268" spans="1:10" x14ac:dyDescent="0.3">
      <c r="A268">
        <v>1998</v>
      </c>
      <c r="B268">
        <v>3</v>
      </c>
      <c r="C268" t="s">
        <v>8</v>
      </c>
      <c r="D268" t="s">
        <v>38</v>
      </c>
      <c r="E268" t="str">
        <f t="shared" si="4"/>
        <v>Big Ten</v>
      </c>
      <c r="F268" t="s">
        <v>38</v>
      </c>
      <c r="J268" t="str">
        <f>IF(AND(A268=final_rankings_by_season!$R$2,playoff_seedings_by_season!B268&gt;=5,playoff_seedings_by_season!B268&lt;=8),playoff_seedings_by_season!B268,"")</f>
        <v/>
      </c>
    </row>
    <row r="269" spans="1:10" x14ac:dyDescent="0.3">
      <c r="A269">
        <v>1998</v>
      </c>
      <c r="B269">
        <v>4</v>
      </c>
      <c r="C269" t="s">
        <v>84</v>
      </c>
      <c r="D269" t="s">
        <v>112</v>
      </c>
      <c r="E269" t="str">
        <f t="shared" si="4"/>
        <v>Pac-12</v>
      </c>
      <c r="F269" t="s">
        <v>39</v>
      </c>
      <c r="J269" t="str">
        <f>IF(AND(A269=final_rankings_by_season!$R$2,playoff_seedings_by_season!B269&gt;=5,playoff_seedings_by_season!B269&lt;=8),playoff_seedings_by_season!B269,"")</f>
        <v/>
      </c>
    </row>
    <row r="270" spans="1:10" x14ac:dyDescent="0.3">
      <c r="A270">
        <v>1998</v>
      </c>
      <c r="B270">
        <v>5</v>
      </c>
      <c r="C270" t="s">
        <v>82</v>
      </c>
      <c r="D270" t="s">
        <v>34</v>
      </c>
      <c r="E270" t="str">
        <f t="shared" si="4"/>
        <v>Big 12</v>
      </c>
      <c r="F270" t="s">
        <v>34</v>
      </c>
      <c r="G270" t="s">
        <v>229</v>
      </c>
      <c r="H270" t="s">
        <v>230</v>
      </c>
      <c r="I270" t="s">
        <v>154</v>
      </c>
      <c r="J270" t="str">
        <f>IF(AND(A270=final_rankings_by_season!$R$2,playoff_seedings_by_season!B270&gt;=5,playoff_seedings_by_season!B270&lt;=8),playoff_seedings_by_season!B270,"")</f>
        <v/>
      </c>
    </row>
    <row r="271" spans="1:10" x14ac:dyDescent="0.3">
      <c r="A271">
        <v>1998</v>
      </c>
      <c r="B271">
        <v>6</v>
      </c>
      <c r="C271" t="s">
        <v>10</v>
      </c>
      <c r="D271" t="s">
        <v>34</v>
      </c>
      <c r="E271" t="str">
        <f t="shared" si="4"/>
        <v>Big 12</v>
      </c>
      <c r="F271" t="s">
        <v>32</v>
      </c>
      <c r="G271" t="s">
        <v>196</v>
      </c>
      <c r="H271" t="s">
        <v>197</v>
      </c>
      <c r="I271" t="s">
        <v>60</v>
      </c>
      <c r="J271" t="str">
        <f>IF(AND(A271=final_rankings_by_season!$R$2,playoff_seedings_by_season!B271&gt;=5,playoff_seedings_by_season!B271&lt;=8),playoff_seedings_by_season!B271,"")</f>
        <v/>
      </c>
    </row>
    <row r="272" spans="1:10" x14ac:dyDescent="0.3">
      <c r="A272">
        <v>1998</v>
      </c>
      <c r="B272">
        <v>7</v>
      </c>
      <c r="C272" t="s">
        <v>81</v>
      </c>
      <c r="D272" t="s">
        <v>112</v>
      </c>
      <c r="E272" t="str">
        <f t="shared" si="4"/>
        <v>Pac-12</v>
      </c>
      <c r="F272" t="s">
        <v>39</v>
      </c>
      <c r="G272" t="s">
        <v>187</v>
      </c>
      <c r="H272" t="s">
        <v>228</v>
      </c>
      <c r="I272" t="s">
        <v>81</v>
      </c>
      <c r="J272" t="str">
        <f>IF(AND(A272=final_rankings_by_season!$R$2,playoff_seedings_by_season!B272&gt;=5,playoff_seedings_by_season!B272&lt;=8),playoff_seedings_by_season!B272,"")</f>
        <v/>
      </c>
    </row>
    <row r="273" spans="1:10" x14ac:dyDescent="0.3">
      <c r="A273">
        <v>1998</v>
      </c>
      <c r="B273">
        <v>8</v>
      </c>
      <c r="C273" t="s">
        <v>12</v>
      </c>
      <c r="D273" t="s">
        <v>32</v>
      </c>
      <c r="E273" t="str">
        <f t="shared" si="4"/>
        <v>SEC</v>
      </c>
      <c r="F273" t="s">
        <v>32</v>
      </c>
      <c r="G273" t="s">
        <v>200</v>
      </c>
      <c r="H273" t="s">
        <v>201</v>
      </c>
      <c r="I273" t="s">
        <v>12</v>
      </c>
      <c r="J273" t="str">
        <f>IF(AND(A273=final_rankings_by_season!$R$2,playoff_seedings_by_season!B273&gt;=5,playoff_seedings_by_season!B273&lt;=8),playoff_seedings_by_season!B273,"")</f>
        <v/>
      </c>
    </row>
    <row r="274" spans="1:10" x14ac:dyDescent="0.3">
      <c r="A274">
        <v>1998</v>
      </c>
      <c r="B274">
        <v>9</v>
      </c>
      <c r="C274" t="s">
        <v>44</v>
      </c>
      <c r="D274" t="s">
        <v>38</v>
      </c>
      <c r="E274" t="str">
        <f t="shared" si="4"/>
        <v>Big Ten</v>
      </c>
      <c r="F274" t="s">
        <v>38</v>
      </c>
      <c r="J274" t="str">
        <f>IF(AND(A274=final_rankings_by_season!$R$2,playoff_seedings_by_season!B274&gt;=5,playoff_seedings_by_season!B274&lt;=8),playoff_seedings_by_season!B274,"")</f>
        <v/>
      </c>
    </row>
    <row r="275" spans="1:10" x14ac:dyDescent="0.3">
      <c r="A275">
        <v>1998</v>
      </c>
      <c r="B275">
        <v>10</v>
      </c>
      <c r="C275" t="s">
        <v>142</v>
      </c>
      <c r="D275" t="s">
        <v>109</v>
      </c>
      <c r="E275" t="str">
        <f t="shared" si="4"/>
        <v>Conference USA</v>
      </c>
      <c r="F275" t="s">
        <v>35</v>
      </c>
      <c r="J275" t="str">
        <f>IF(AND(A275=final_rankings_by_season!$R$2,playoff_seedings_by_season!B275&gt;=5,playoff_seedings_by_season!B275&lt;=8),playoff_seedings_by_season!B275,"")</f>
        <v/>
      </c>
    </row>
    <row r="276" spans="1:10" x14ac:dyDescent="0.3">
      <c r="A276">
        <v>1998</v>
      </c>
      <c r="B276">
        <v>11</v>
      </c>
      <c r="C276" t="s">
        <v>101</v>
      </c>
      <c r="D276" t="s">
        <v>34</v>
      </c>
      <c r="E276" t="str">
        <f t="shared" si="4"/>
        <v>Big 12</v>
      </c>
      <c r="F276" t="s">
        <v>38</v>
      </c>
      <c r="J276" t="str">
        <f>IF(AND(A276=final_rankings_by_season!$R$2,playoff_seedings_by_season!B276&gt;=5,playoff_seedings_by_season!B276&lt;=8),playoff_seedings_by_season!B276,"")</f>
        <v/>
      </c>
    </row>
    <row r="277" spans="1:10" x14ac:dyDescent="0.3">
      <c r="A277">
        <v>1998</v>
      </c>
      <c r="B277">
        <v>12</v>
      </c>
      <c r="C277" t="s">
        <v>55</v>
      </c>
      <c r="D277" t="s">
        <v>33</v>
      </c>
      <c r="E277" t="str">
        <f t="shared" si="4"/>
        <v>ACC</v>
      </c>
      <c r="F277" t="s">
        <v>33</v>
      </c>
      <c r="J277" t="str">
        <f>IF(AND(A277=final_rankings_by_season!$R$2,playoff_seedings_by_season!B277&gt;=5,playoff_seedings_by_season!B277&lt;=8),playoff_seedings_by_season!B277,"")</f>
        <v/>
      </c>
    </row>
  </sheetData>
  <sheetProtection sheet="1" objects="1" scenarios="1"/>
  <conditionalFormatting sqref="B2:B277">
    <cfRule type="cellIs" dxfId="0" priority="1" operator="between">
      <formula>5</formula>
      <formula>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FF9C-8E54-40C4-A487-2075009281A3}">
  <dimension ref="A2:C85"/>
  <sheetViews>
    <sheetView workbookViewId="0">
      <selection activeCell="D7" sqref="D7"/>
    </sheetView>
  </sheetViews>
  <sheetFormatPr defaultRowHeight="14.4" x14ac:dyDescent="0.3"/>
  <cols>
    <col min="1" max="1" width="16.44140625" bestFit="1" customWidth="1"/>
    <col min="2" max="2" width="15.5546875" customWidth="1"/>
    <col min="3" max="3" width="28.77734375" customWidth="1"/>
    <col min="4" max="4" width="34.44140625" bestFit="1" customWidth="1"/>
    <col min="5" max="5" width="10.21875" bestFit="1" customWidth="1"/>
    <col min="6" max="6" width="8.21875" bestFit="1" customWidth="1"/>
  </cols>
  <sheetData>
    <row r="2" spans="1:3" x14ac:dyDescent="0.3">
      <c r="C2" t="s">
        <v>146</v>
      </c>
    </row>
    <row r="3" spans="1:3" ht="58.05" customHeight="1" x14ac:dyDescent="0.3">
      <c r="A3" t="s">
        <v>6</v>
      </c>
      <c r="C3" t="s">
        <v>6</v>
      </c>
    </row>
    <row r="4" spans="1:3" ht="58.05" customHeight="1" x14ac:dyDescent="0.3">
      <c r="A4" t="s">
        <v>81</v>
      </c>
      <c r="C4" t="s">
        <v>81</v>
      </c>
    </row>
    <row r="5" spans="1:3" ht="58.05" customHeight="1" x14ac:dyDescent="0.3">
      <c r="A5" t="s">
        <v>85</v>
      </c>
      <c r="C5" t="s">
        <v>148</v>
      </c>
    </row>
    <row r="6" spans="1:3" ht="58.05" customHeight="1" x14ac:dyDescent="0.3">
      <c r="A6" t="s">
        <v>107</v>
      </c>
      <c r="C6" t="s">
        <v>107</v>
      </c>
    </row>
    <row r="7" spans="1:3" ht="58.05" customHeight="1" x14ac:dyDescent="0.3">
      <c r="A7" t="s">
        <v>47</v>
      </c>
      <c r="C7" t="s">
        <v>47</v>
      </c>
    </row>
    <row r="8" spans="1:3" ht="58.05" customHeight="1" x14ac:dyDescent="0.3">
      <c r="A8" t="s">
        <v>43</v>
      </c>
      <c r="C8" t="s">
        <v>43</v>
      </c>
    </row>
    <row r="9" spans="1:3" ht="58.05" customHeight="1" x14ac:dyDescent="0.3">
      <c r="A9" t="s">
        <v>52</v>
      </c>
      <c r="C9" t="s">
        <v>149</v>
      </c>
    </row>
    <row r="10" spans="1:3" ht="58.05" customHeight="1" x14ac:dyDescent="0.3">
      <c r="A10" t="s">
        <v>130</v>
      </c>
      <c r="C10" t="s">
        <v>130</v>
      </c>
    </row>
    <row r="11" spans="1:3" ht="58.05" customHeight="1" x14ac:dyDescent="0.3">
      <c r="A11" t="s">
        <v>13</v>
      </c>
      <c r="C11" t="s">
        <v>13</v>
      </c>
    </row>
    <row r="12" spans="1:3" ht="58.05" customHeight="1" x14ac:dyDescent="0.3">
      <c r="A12" t="s">
        <v>7</v>
      </c>
      <c r="C12" t="s">
        <v>7</v>
      </c>
    </row>
    <row r="13" spans="1:3" ht="58.05" customHeight="1" x14ac:dyDescent="0.3">
      <c r="A13" t="s">
        <v>17</v>
      </c>
      <c r="C13" t="s">
        <v>150</v>
      </c>
    </row>
    <row r="14" spans="1:3" ht="58.05" customHeight="1" x14ac:dyDescent="0.3">
      <c r="A14" t="s">
        <v>70</v>
      </c>
      <c r="C14" t="s">
        <v>70</v>
      </c>
    </row>
    <row r="15" spans="1:3" ht="58.05" customHeight="1" x14ac:dyDescent="0.3">
      <c r="A15" t="s">
        <v>12</v>
      </c>
      <c r="C15" t="s">
        <v>12</v>
      </c>
    </row>
    <row r="16" spans="1:3" ht="58.05" customHeight="1" x14ac:dyDescent="0.3">
      <c r="A16" t="s">
        <v>71</v>
      </c>
      <c r="C16" t="s">
        <v>151</v>
      </c>
    </row>
    <row r="17" spans="1:3" ht="58.05" customHeight="1" x14ac:dyDescent="0.3">
      <c r="A17" t="s">
        <v>14</v>
      </c>
      <c r="C17" t="s">
        <v>14</v>
      </c>
    </row>
    <row r="18" spans="1:3" ht="58.05" customHeight="1" x14ac:dyDescent="0.3">
      <c r="A18" t="s">
        <v>83</v>
      </c>
      <c r="C18" t="s">
        <v>152</v>
      </c>
    </row>
    <row r="19" spans="1:3" ht="58.05" customHeight="1" x14ac:dyDescent="0.3">
      <c r="A19" t="s">
        <v>111</v>
      </c>
      <c r="C19" t="s">
        <v>111</v>
      </c>
    </row>
    <row r="20" spans="1:3" ht="58.05" customHeight="1" x14ac:dyDescent="0.3">
      <c r="A20" t="s">
        <v>79</v>
      </c>
      <c r="C20" t="s">
        <v>79</v>
      </c>
    </row>
    <row r="21" spans="1:3" ht="58.05" customHeight="1" x14ac:dyDescent="0.3">
      <c r="A21" t="s">
        <v>122</v>
      </c>
      <c r="C21" t="s">
        <v>122</v>
      </c>
    </row>
    <row r="22" spans="1:3" ht="58.05" customHeight="1" x14ac:dyDescent="0.3">
      <c r="A22" t="s">
        <v>16</v>
      </c>
      <c r="C22" t="s">
        <v>16</v>
      </c>
    </row>
    <row r="23" spans="1:3" ht="58.05" customHeight="1" x14ac:dyDescent="0.3">
      <c r="A23" t="s">
        <v>49</v>
      </c>
      <c r="C23" t="s">
        <v>49</v>
      </c>
    </row>
    <row r="24" spans="1:3" ht="58.05" customHeight="1" x14ac:dyDescent="0.3">
      <c r="A24" t="s">
        <v>15</v>
      </c>
      <c r="C24" t="s">
        <v>153</v>
      </c>
    </row>
    <row r="25" spans="1:3" ht="58.05" customHeight="1" x14ac:dyDescent="0.3">
      <c r="A25" t="s">
        <v>121</v>
      </c>
      <c r="C25" t="s">
        <v>154</v>
      </c>
    </row>
    <row r="26" spans="1:3" ht="58.05" customHeight="1" x14ac:dyDescent="0.3">
      <c r="A26" t="s">
        <v>82</v>
      </c>
      <c r="C26" t="s">
        <v>155</v>
      </c>
    </row>
    <row r="27" spans="1:3" ht="58.05" customHeight="1" x14ac:dyDescent="0.3">
      <c r="A27" t="s">
        <v>72</v>
      </c>
      <c r="C27" t="s">
        <v>72</v>
      </c>
    </row>
    <row r="28" spans="1:3" ht="58.05" customHeight="1" x14ac:dyDescent="0.3">
      <c r="A28" t="s">
        <v>42</v>
      </c>
      <c r="C28" t="s">
        <v>42</v>
      </c>
    </row>
    <row r="29" spans="1:3" ht="58.05" customHeight="1" x14ac:dyDescent="0.3">
      <c r="A29" t="s">
        <v>141</v>
      </c>
      <c r="C29" t="s">
        <v>141</v>
      </c>
    </row>
    <row r="30" spans="1:3" ht="58.05" customHeight="1" x14ac:dyDescent="0.3">
      <c r="A30" t="s">
        <v>135</v>
      </c>
      <c r="C30" t="s">
        <v>135</v>
      </c>
    </row>
    <row r="31" spans="1:3" ht="58.05" customHeight="1" x14ac:dyDescent="0.3">
      <c r="A31" t="s">
        <v>50</v>
      </c>
      <c r="C31" t="s">
        <v>50</v>
      </c>
    </row>
    <row r="32" spans="1:3" ht="58.05" customHeight="1" x14ac:dyDescent="0.3">
      <c r="A32" t="s">
        <v>22</v>
      </c>
      <c r="C32" t="s">
        <v>22</v>
      </c>
    </row>
    <row r="33" spans="1:3" ht="58.05" customHeight="1" x14ac:dyDescent="0.3">
      <c r="A33" t="s">
        <v>133</v>
      </c>
      <c r="C33" t="s">
        <v>156</v>
      </c>
    </row>
    <row r="34" spans="1:3" ht="58.05" customHeight="1" x14ac:dyDescent="0.3">
      <c r="A34" t="s">
        <v>48</v>
      </c>
      <c r="C34" t="s">
        <v>48</v>
      </c>
    </row>
    <row r="35" spans="1:3" ht="58.05" customHeight="1" x14ac:dyDescent="0.3">
      <c r="A35" t="s">
        <v>68</v>
      </c>
      <c r="C35" t="s">
        <v>157</v>
      </c>
    </row>
    <row r="36" spans="1:3" ht="58.05" customHeight="1" x14ac:dyDescent="0.3">
      <c r="A36" t="s">
        <v>80</v>
      </c>
      <c r="C36" t="s">
        <v>80</v>
      </c>
    </row>
    <row r="37" spans="1:3" ht="58.05" customHeight="1" x14ac:dyDescent="0.3">
      <c r="A37" t="s">
        <v>62</v>
      </c>
      <c r="C37" t="s">
        <v>158</v>
      </c>
    </row>
    <row r="38" spans="1:3" ht="58.05" customHeight="1" x14ac:dyDescent="0.3">
      <c r="A38" t="s">
        <v>65</v>
      </c>
      <c r="C38" t="s">
        <v>65</v>
      </c>
    </row>
    <row r="39" spans="1:3" ht="58.05" customHeight="1" x14ac:dyDescent="0.3">
      <c r="A39" t="s">
        <v>101</v>
      </c>
      <c r="C39" t="s">
        <v>101</v>
      </c>
    </row>
    <row r="40" spans="1:3" ht="58.05" customHeight="1" x14ac:dyDescent="0.3">
      <c r="A40" t="s">
        <v>18</v>
      </c>
      <c r="C40" t="s">
        <v>159</v>
      </c>
    </row>
    <row r="41" spans="1:3" ht="58.05" customHeight="1" x14ac:dyDescent="0.3">
      <c r="A41" t="s">
        <v>98</v>
      </c>
      <c r="C41" t="s">
        <v>160</v>
      </c>
    </row>
    <row r="42" spans="1:3" ht="58.05" customHeight="1" x14ac:dyDescent="0.3">
      <c r="A42" t="s">
        <v>9</v>
      </c>
      <c r="C42" t="s">
        <v>161</v>
      </c>
    </row>
    <row r="43" spans="1:3" ht="58.05" customHeight="1" x14ac:dyDescent="0.3">
      <c r="A43" t="s">
        <v>8</v>
      </c>
      <c r="C43" t="s">
        <v>147</v>
      </c>
    </row>
    <row r="44" spans="1:3" ht="58.05" customHeight="1" x14ac:dyDescent="0.3">
      <c r="A44" t="s">
        <v>11</v>
      </c>
      <c r="C44" t="s">
        <v>11</v>
      </c>
    </row>
    <row r="45" spans="1:3" ht="58.05" customHeight="1" x14ac:dyDescent="0.3">
      <c r="A45" t="s">
        <v>25</v>
      </c>
      <c r="C45" t="s">
        <v>162</v>
      </c>
    </row>
    <row r="46" spans="1:3" ht="58.05" customHeight="1" x14ac:dyDescent="0.3">
      <c r="A46" t="s">
        <v>29</v>
      </c>
      <c r="C46" t="s">
        <v>29</v>
      </c>
    </row>
    <row r="47" spans="1:3" ht="58.05" customHeight="1" x14ac:dyDescent="0.3">
      <c r="A47" t="s">
        <v>100</v>
      </c>
      <c r="C47" t="s">
        <v>163</v>
      </c>
    </row>
    <row r="48" spans="1:3" ht="58.05" customHeight="1" x14ac:dyDescent="0.3">
      <c r="A48" t="s">
        <v>45</v>
      </c>
      <c r="C48" t="s">
        <v>164</v>
      </c>
    </row>
    <row r="49" spans="1:3" ht="58.05" customHeight="1" x14ac:dyDescent="0.3">
      <c r="A49" t="s">
        <v>97</v>
      </c>
      <c r="C49" t="s">
        <v>165</v>
      </c>
    </row>
    <row r="50" spans="1:3" ht="58.05" customHeight="1" x14ac:dyDescent="0.3">
      <c r="A50" t="s">
        <v>66</v>
      </c>
      <c r="C50" t="s">
        <v>66</v>
      </c>
    </row>
    <row r="51" spans="1:3" ht="58.05" customHeight="1" x14ac:dyDescent="0.3">
      <c r="A51" t="s">
        <v>67</v>
      </c>
      <c r="C51" t="s">
        <v>67</v>
      </c>
    </row>
    <row r="52" spans="1:3" ht="58.05" customHeight="1" x14ac:dyDescent="0.3">
      <c r="A52" t="s">
        <v>74</v>
      </c>
      <c r="C52" t="s">
        <v>74</v>
      </c>
    </row>
    <row r="53" spans="1:3" ht="58.05" customHeight="1" x14ac:dyDescent="0.3">
      <c r="A53" t="s">
        <v>60</v>
      </c>
      <c r="C53" t="s">
        <v>60</v>
      </c>
    </row>
    <row r="54" spans="1:3" ht="58.05" customHeight="1" x14ac:dyDescent="0.3">
      <c r="A54" t="s">
        <v>10</v>
      </c>
      <c r="C54" t="s">
        <v>166</v>
      </c>
    </row>
    <row r="55" spans="1:3" ht="58.05" customHeight="1" x14ac:dyDescent="0.3">
      <c r="A55" t="s">
        <v>117</v>
      </c>
      <c r="C55" t="s">
        <v>167</v>
      </c>
    </row>
    <row r="56" spans="1:3" ht="58.05" customHeight="1" x14ac:dyDescent="0.3">
      <c r="A56" t="s">
        <v>142</v>
      </c>
      <c r="C56" t="s">
        <v>142</v>
      </c>
    </row>
    <row r="57" spans="1:3" ht="58.05" customHeight="1" x14ac:dyDescent="0.3">
      <c r="A57" t="s">
        <v>56</v>
      </c>
      <c r="C57" t="s">
        <v>56</v>
      </c>
    </row>
    <row r="58" spans="1:3" ht="58.05" customHeight="1" x14ac:dyDescent="0.3">
      <c r="A58" t="s">
        <v>84</v>
      </c>
      <c r="C58" t="s">
        <v>84</v>
      </c>
    </row>
    <row r="59" spans="1:3" ht="58.05" customHeight="1" x14ac:dyDescent="0.3">
      <c r="A59" t="s">
        <v>126</v>
      </c>
      <c r="C59" t="s">
        <v>126</v>
      </c>
    </row>
    <row r="60" spans="1:3" ht="58.05" customHeight="1" x14ac:dyDescent="0.3">
      <c r="A60" t="s">
        <v>46</v>
      </c>
      <c r="C60" t="s">
        <v>46</v>
      </c>
    </row>
    <row r="61" spans="1:3" ht="58.05" customHeight="1" x14ac:dyDescent="0.3">
      <c r="A61" t="s">
        <v>55</v>
      </c>
      <c r="C61" t="s">
        <v>55</v>
      </c>
    </row>
    <row r="62" spans="1:3" ht="58.05" customHeight="1" x14ac:dyDescent="0.3">
      <c r="A62" t="s">
        <v>69</v>
      </c>
      <c r="C62" t="s">
        <v>168</v>
      </c>
    </row>
    <row r="63" spans="1:3" ht="58.05" customHeight="1" x14ac:dyDescent="0.3">
      <c r="A63" t="s">
        <v>57</v>
      </c>
      <c r="C63" t="s">
        <v>57</v>
      </c>
    </row>
    <row r="64" spans="1:3" ht="58.05" customHeight="1" x14ac:dyDescent="0.3">
      <c r="A64" t="s">
        <v>58</v>
      </c>
      <c r="C64" t="s">
        <v>169</v>
      </c>
    </row>
    <row r="65" spans="1:3" ht="58.05" customHeight="1" x14ac:dyDescent="0.3">
      <c r="A65" t="s">
        <v>61</v>
      </c>
      <c r="C65" t="s">
        <v>170</v>
      </c>
    </row>
    <row r="66" spans="1:3" ht="58.05" customHeight="1" x14ac:dyDescent="0.3">
      <c r="A66" t="s">
        <v>73</v>
      </c>
      <c r="C66" t="s">
        <v>171</v>
      </c>
    </row>
    <row r="67" spans="1:3" ht="58.05" customHeight="1" x14ac:dyDescent="0.3">
      <c r="A67" t="s">
        <v>44</v>
      </c>
      <c r="C67" t="s">
        <v>44</v>
      </c>
    </row>
    <row r="72" spans="1:3" ht="58.05" customHeight="1" x14ac:dyDescent="0.3">
      <c r="A72" t="s">
        <v>33</v>
      </c>
      <c r="C72" t="s">
        <v>33</v>
      </c>
    </row>
    <row r="73" spans="1:3" ht="58.05" customHeight="1" x14ac:dyDescent="0.3">
      <c r="A73" t="s">
        <v>35</v>
      </c>
      <c r="C73" t="s">
        <v>35</v>
      </c>
    </row>
    <row r="74" spans="1:3" ht="58.05" customHeight="1" x14ac:dyDescent="0.3">
      <c r="A74" t="s">
        <v>34</v>
      </c>
      <c r="C74" t="s">
        <v>172</v>
      </c>
    </row>
    <row r="75" spans="1:3" ht="58.05" customHeight="1" x14ac:dyDescent="0.3">
      <c r="A75" t="s">
        <v>104</v>
      </c>
      <c r="C75" t="s">
        <v>173</v>
      </c>
    </row>
    <row r="76" spans="1:3" ht="58.05" customHeight="1" x14ac:dyDescent="0.3">
      <c r="A76" t="s">
        <v>38</v>
      </c>
      <c r="C76" t="s">
        <v>174</v>
      </c>
    </row>
    <row r="77" spans="1:3" ht="58.05" customHeight="1" x14ac:dyDescent="0.3">
      <c r="A77" t="s">
        <v>109</v>
      </c>
      <c r="C77" t="s">
        <v>175</v>
      </c>
    </row>
    <row r="78" spans="1:3" ht="58.05" customHeight="1" x14ac:dyDescent="0.3">
      <c r="A78" t="s">
        <v>40</v>
      </c>
      <c r="C78" t="s">
        <v>176</v>
      </c>
    </row>
    <row r="79" spans="1:3" ht="58.05" customHeight="1" x14ac:dyDescent="0.3">
      <c r="A79" t="s">
        <v>77</v>
      </c>
      <c r="C79" t="s">
        <v>77</v>
      </c>
    </row>
    <row r="80" spans="1:3" ht="58.05" customHeight="1" x14ac:dyDescent="0.3">
      <c r="A80" t="s">
        <v>37</v>
      </c>
      <c r="C80" t="s">
        <v>177</v>
      </c>
    </row>
    <row r="81" spans="1:3" ht="58.05" customHeight="1" x14ac:dyDescent="0.3">
      <c r="A81" t="s">
        <v>112</v>
      </c>
      <c r="C81" t="s">
        <v>178</v>
      </c>
    </row>
    <row r="82" spans="1:3" ht="58.05" customHeight="1" x14ac:dyDescent="0.3">
      <c r="A82" t="s">
        <v>39</v>
      </c>
      <c r="C82" t="s">
        <v>179</v>
      </c>
    </row>
    <row r="83" spans="1:3" ht="58.05" customHeight="1" x14ac:dyDescent="0.3">
      <c r="A83" t="s">
        <v>32</v>
      </c>
      <c r="C83" t="s">
        <v>32</v>
      </c>
    </row>
    <row r="84" spans="1:3" ht="58.05" customHeight="1" x14ac:dyDescent="0.3">
      <c r="A84" t="s">
        <v>36</v>
      </c>
      <c r="C84" t="s">
        <v>180</v>
      </c>
    </row>
    <row r="85" spans="1:3" ht="58.05" customHeight="1" x14ac:dyDescent="0.3">
      <c r="A85" t="s">
        <v>105</v>
      </c>
      <c r="C85" t="s">
        <v>105</v>
      </c>
    </row>
  </sheetData>
  <sheetProtection sheet="1" objects="1" scenarios="1"/>
  <sortState xmlns:xlrd2="http://schemas.microsoft.com/office/spreadsheetml/2017/richdata2" ref="A72:A85">
    <sortCondition ref="A72:A8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79</vt:i4>
      </vt:variant>
    </vt:vector>
  </HeadingPairs>
  <TitlesOfParts>
    <vt:vector size="83" baseType="lpstr">
      <vt:lpstr>Bracket</vt:lpstr>
      <vt:lpstr>final_rankings_by_season</vt:lpstr>
      <vt:lpstr>playoff_seedings_by_season</vt:lpstr>
      <vt:lpstr>logo_lookup</vt:lpstr>
      <vt:lpstr>ACC</vt:lpstr>
      <vt:lpstr>Alabama</vt:lpstr>
      <vt:lpstr>American</vt:lpstr>
      <vt:lpstr>Arizona</vt:lpstr>
      <vt:lpstr>Arizona_State</vt:lpstr>
      <vt:lpstr>Arkansas</vt:lpstr>
      <vt:lpstr>Auburn</vt:lpstr>
      <vt:lpstr>Baylor</vt:lpstr>
      <vt:lpstr>Big_12</vt:lpstr>
      <vt:lpstr>Big_East</vt:lpstr>
      <vt:lpstr>Big_Ten</vt:lpstr>
      <vt:lpstr>Boise_State</vt:lpstr>
      <vt:lpstr>California</vt:lpstr>
      <vt:lpstr>Cincinnati</vt:lpstr>
      <vt:lpstr>Clemson</vt:lpstr>
      <vt:lpstr>Coastal_Carolina</vt:lpstr>
      <vt:lpstr>Colorado</vt:lpstr>
      <vt:lpstr>Conference_USA</vt:lpstr>
      <vt:lpstr>FBS_Indep.</vt:lpstr>
      <vt:lpstr>Florida</vt:lpstr>
      <vt:lpstr>Florida_State</vt:lpstr>
      <vt:lpstr>Georgia</vt:lpstr>
      <vt:lpstr>Georgia_Tech</vt:lpstr>
      <vt:lpstr>Hawaii</vt:lpstr>
      <vt:lpstr>Houston</vt:lpstr>
      <vt:lpstr>Illinois</vt:lpstr>
      <vt:lpstr>Indiana</vt:lpstr>
      <vt:lpstr>Iowa</vt:lpstr>
      <vt:lpstr>Iowa_State</vt:lpstr>
      <vt:lpstr>Kansas</vt:lpstr>
      <vt:lpstr>Kansas_State</vt:lpstr>
      <vt:lpstr>Louisville</vt:lpstr>
      <vt:lpstr>LSU</vt:lpstr>
      <vt:lpstr>MAC</vt:lpstr>
      <vt:lpstr>Marshall</vt:lpstr>
      <vt:lpstr>Maryland</vt:lpstr>
      <vt:lpstr>Memphis</vt:lpstr>
      <vt:lpstr>Miami</vt:lpstr>
      <vt:lpstr>Miami__OH</vt:lpstr>
      <vt:lpstr>Michigan</vt:lpstr>
      <vt:lpstr>Michigan_State</vt:lpstr>
      <vt:lpstr>Mississippi</vt:lpstr>
      <vt:lpstr>Mississippi_State</vt:lpstr>
      <vt:lpstr>Missouri</vt:lpstr>
      <vt:lpstr>Mountain_West</vt:lpstr>
      <vt:lpstr>Nebraska</vt:lpstr>
      <vt:lpstr>North_Carolina</vt:lpstr>
      <vt:lpstr>Northern_Illinois</vt:lpstr>
      <vt:lpstr>Notre_Dame</vt:lpstr>
      <vt:lpstr>Ohio_State</vt:lpstr>
      <vt:lpstr>Oklahoma</vt:lpstr>
      <vt:lpstr>Oklahoma_State</vt:lpstr>
      <vt:lpstr>Oregon</vt:lpstr>
      <vt:lpstr>Oregon_State</vt:lpstr>
      <vt:lpstr>Pac_10</vt:lpstr>
      <vt:lpstr>Pac_12</vt:lpstr>
      <vt:lpstr>Penn_State</vt:lpstr>
      <vt:lpstr>SEC</vt:lpstr>
      <vt:lpstr>South_Carolina</vt:lpstr>
      <vt:lpstr>Stanford</vt:lpstr>
      <vt:lpstr>Sun_Belt</vt:lpstr>
      <vt:lpstr>TCU</vt:lpstr>
      <vt:lpstr>Tennessee</vt:lpstr>
      <vt:lpstr>Texas</vt:lpstr>
      <vt:lpstr>Texas_A_M</vt:lpstr>
      <vt:lpstr>Texas_Tech</vt:lpstr>
      <vt:lpstr>Tulane</vt:lpstr>
      <vt:lpstr>UCF</vt:lpstr>
      <vt:lpstr>UCLA</vt:lpstr>
      <vt:lpstr>USC</vt:lpstr>
      <vt:lpstr>Utah</vt:lpstr>
      <vt:lpstr>Virginia</vt:lpstr>
      <vt:lpstr>Virginia_Tech</vt:lpstr>
      <vt:lpstr>WAC</vt:lpstr>
      <vt:lpstr>Washington</vt:lpstr>
      <vt:lpstr>Washington_State</vt:lpstr>
      <vt:lpstr>West_Virginia</vt:lpstr>
      <vt:lpstr>Western_Michigan</vt:lpstr>
      <vt:lpstr>Wisconsin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Steinbeck</dc:creator>
  <cp:lastModifiedBy>Steinbeck</cp:lastModifiedBy>
  <dcterms:created xsi:type="dcterms:W3CDTF">2021-07-14T18:05:56Z</dcterms:created>
  <dcterms:modified xsi:type="dcterms:W3CDTF">2021-11-01T13:31:11Z</dcterms:modified>
</cp:coreProperties>
</file>