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Console Alpha\ConsoleAlphaV2\"/>
    </mc:Choice>
  </mc:AlternateContent>
  <xr:revisionPtr revIDLastSave="0" documentId="13_ncr:1_{82BD7581-6F68-4DD2-A208-AB693C80E85C}" xr6:coauthVersionLast="47" xr6:coauthVersionMax="47" xr10:uidLastSave="{00000000-0000-0000-0000-000000000000}"/>
  <bookViews>
    <workbookView xWindow="-110" yWindow="-110" windowWidth="19420" windowHeight="12220" tabRatio="997" firstSheet="3" activeTab="3" xr2:uid="{A79A3A28-8C22-40AC-9CAD-45695EA37613}"/>
  </bookViews>
  <sheets>
    <sheet name="Base Car Stats" sheetId="1" r:id="rId1"/>
    <sheet name="GEM 2025 - Entries" sheetId="2" r:id="rId2"/>
    <sheet name="GEM 2025 - Car Stats" sheetId="3" r:id="rId3"/>
    <sheet name="GEM 2025 - Entrant Stats" sheetId="4" r:id="rId4"/>
    <sheet name="NASCC 2025 - Entries" sheetId="5" r:id="rId5"/>
    <sheet name="NASCC 2025 - Car Stats" sheetId="6" r:id="rId6"/>
    <sheet name="NASCC 2025 - Entrant Stats" sheetId="7" r:id="rId7"/>
    <sheet name="EuEM 2025 - Entries" sheetId="8" r:id="rId8"/>
    <sheet name="EuEM 2025 - Car Stats" sheetId="9" r:id="rId9"/>
    <sheet name="EuEM 2025 - Entrant Stats" sheetId="10" r:id="rId10"/>
  </sheets>
  <definedNames>
    <definedName name="EuEM_CarStats">'EuEM 2025 - Car Stats'!$D$5:$F$30</definedName>
    <definedName name="GEM_CarStats" localSheetId="8">'EuEM 2025 - Car Stats'!$D$5:$F$30</definedName>
    <definedName name="GEM_CarStats">'GEM 2025 - Car Stats'!$D$5:$F$46</definedName>
    <definedName name="GEM_TeamStats" localSheetId="9">'EuEM 2025 - Entrant Stats'!$S$5:$T$37</definedName>
    <definedName name="GEM_TeamStats" localSheetId="6">'NASCC 2025 - Entrant Stats'!$S$5:$T$45</definedName>
    <definedName name="GEM_TeamStats">'GEM 2025 - Entrant Stats'!$S$5:$T$47</definedName>
    <definedName name="NASCC_CarStats">'NASCC 2025 - Car Stats'!$D$5:$F$33</definedName>
    <definedName name="NASCC_TeamStats" localSheetId="9">'EuEM 2025 - Entrant Stats'!$S$5:$T$37</definedName>
    <definedName name="NASCC_TeamStats">'NASCC 2025 - Entrant Stats'!$S$5:$T$51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4" l="1"/>
  <c r="K46" i="10"/>
  <c r="K45" i="10"/>
  <c r="K44" i="10"/>
  <c r="K43" i="10"/>
  <c r="K42" i="10"/>
  <c r="K41" i="10"/>
  <c r="K40" i="10"/>
  <c r="K39" i="10"/>
  <c r="K38" i="10"/>
  <c r="K37" i="10"/>
  <c r="K36" i="10"/>
  <c r="K35" i="10"/>
  <c r="G35" i="10" s="1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L46" i="10"/>
  <c r="I46" i="10" s="1"/>
  <c r="L45" i="10"/>
  <c r="I45" i="10" s="1"/>
  <c r="L44" i="10"/>
  <c r="I44" i="10" s="1"/>
  <c r="L43" i="10"/>
  <c r="I43" i="10" s="1"/>
  <c r="L42" i="10"/>
  <c r="I42" i="10" s="1"/>
  <c r="L41" i="10"/>
  <c r="I41" i="10" s="1"/>
  <c r="L40" i="10"/>
  <c r="I40" i="10" s="1"/>
  <c r="L39" i="10"/>
  <c r="I39" i="10" s="1"/>
  <c r="L38" i="10"/>
  <c r="I38" i="10" s="1"/>
  <c r="L37" i="10"/>
  <c r="I37" i="10" s="1"/>
  <c r="L36" i="10"/>
  <c r="I36" i="10" s="1"/>
  <c r="L35" i="10"/>
  <c r="I35" i="10" s="1"/>
  <c r="L34" i="10"/>
  <c r="I34" i="10" s="1"/>
  <c r="L33" i="10"/>
  <c r="I33" i="10" s="1"/>
  <c r="L32" i="10"/>
  <c r="I32" i="10" s="1"/>
  <c r="L31" i="10"/>
  <c r="I31" i="10" s="1"/>
  <c r="L30" i="10"/>
  <c r="I30" i="10" s="1"/>
  <c r="L29" i="10"/>
  <c r="I29" i="10" s="1"/>
  <c r="L28" i="10"/>
  <c r="I28" i="10" s="1"/>
  <c r="L27" i="10"/>
  <c r="I27" i="10" s="1"/>
  <c r="L26" i="10"/>
  <c r="I26" i="10" s="1"/>
  <c r="L25" i="10"/>
  <c r="I25" i="10" s="1"/>
  <c r="L24" i="10"/>
  <c r="I24" i="10" s="1"/>
  <c r="L23" i="10"/>
  <c r="I23" i="10" s="1"/>
  <c r="L22" i="10"/>
  <c r="I22" i="10" s="1"/>
  <c r="L21" i="10"/>
  <c r="I21" i="10" s="1"/>
  <c r="L20" i="10"/>
  <c r="I20" i="10" s="1"/>
  <c r="L19" i="10"/>
  <c r="I19" i="10" s="1"/>
  <c r="L18" i="10"/>
  <c r="I18" i="10" s="1"/>
  <c r="L17" i="10"/>
  <c r="I17" i="10" s="1"/>
  <c r="L16" i="10"/>
  <c r="I16" i="10" s="1"/>
  <c r="L15" i="10"/>
  <c r="I15" i="10" s="1"/>
  <c r="L14" i="10"/>
  <c r="I14" i="10" s="1"/>
  <c r="L13" i="10"/>
  <c r="I13" i="10" s="1"/>
  <c r="L12" i="10"/>
  <c r="I12" i="10" s="1"/>
  <c r="L11" i="10"/>
  <c r="I11" i="10" s="1"/>
  <c r="L10" i="10"/>
  <c r="I10" i="10" s="1"/>
  <c r="L9" i="10"/>
  <c r="I9" i="10" s="1"/>
  <c r="L8" i="10"/>
  <c r="I8" i="10" s="1"/>
  <c r="L7" i="10"/>
  <c r="I7" i="10" s="1"/>
  <c r="L6" i="10"/>
  <c r="I6" i="10" s="1"/>
  <c r="L5" i="10"/>
  <c r="I5" i="10" s="1"/>
  <c r="G30" i="9"/>
  <c r="F30" i="9"/>
  <c r="G29" i="9"/>
  <c r="F29" i="9" s="1"/>
  <c r="G28" i="9"/>
  <c r="F28" i="9" s="1"/>
  <c r="G27" i="9"/>
  <c r="F27" i="9" s="1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L60" i="7"/>
  <c r="I60" i="7" s="1"/>
  <c r="L59" i="7"/>
  <c r="I59" i="7" s="1"/>
  <c r="L58" i="7"/>
  <c r="I58" i="7" s="1"/>
  <c r="L57" i="7"/>
  <c r="I57" i="7" s="1"/>
  <c r="L56" i="7"/>
  <c r="G56" i="7" s="1"/>
  <c r="L55" i="7"/>
  <c r="I55" i="7" s="1"/>
  <c r="L54" i="7"/>
  <c r="I54" i="7" s="1"/>
  <c r="L53" i="7"/>
  <c r="I53" i="7" s="1"/>
  <c r="L52" i="7"/>
  <c r="I52" i="7" s="1"/>
  <c r="L51" i="7"/>
  <c r="G51" i="7" s="1"/>
  <c r="L50" i="7"/>
  <c r="I50" i="7" s="1"/>
  <c r="L49" i="7"/>
  <c r="I49" i="7" s="1"/>
  <c r="L48" i="7"/>
  <c r="I48" i="7" s="1"/>
  <c r="L47" i="7"/>
  <c r="I47" i="7" s="1"/>
  <c r="L46" i="7"/>
  <c r="I46" i="7" s="1"/>
  <c r="L45" i="7"/>
  <c r="I45" i="7" s="1"/>
  <c r="L44" i="7"/>
  <c r="I44" i="7" s="1"/>
  <c r="L43" i="7"/>
  <c r="I43" i="7" s="1"/>
  <c r="L42" i="7"/>
  <c r="I42" i="7" s="1"/>
  <c r="L41" i="7"/>
  <c r="I41" i="7" s="1"/>
  <c r="L40" i="7"/>
  <c r="I40" i="7" s="1"/>
  <c r="L39" i="7"/>
  <c r="G39" i="7" s="1"/>
  <c r="L38" i="7"/>
  <c r="I38" i="7" s="1"/>
  <c r="L37" i="7"/>
  <c r="I37" i="7" s="1"/>
  <c r="L36" i="7"/>
  <c r="I36" i="7" s="1"/>
  <c r="L35" i="7"/>
  <c r="I35" i="7" s="1"/>
  <c r="L34" i="7"/>
  <c r="I34" i="7" s="1"/>
  <c r="L33" i="7"/>
  <c r="I33" i="7" s="1"/>
  <c r="L32" i="7"/>
  <c r="I32" i="7" s="1"/>
  <c r="L31" i="7"/>
  <c r="I31" i="7" s="1"/>
  <c r="L30" i="7"/>
  <c r="I30" i="7" s="1"/>
  <c r="L29" i="7"/>
  <c r="I29" i="7" s="1"/>
  <c r="L28" i="7"/>
  <c r="I28" i="7" s="1"/>
  <c r="L27" i="7"/>
  <c r="G27" i="7" s="1"/>
  <c r="L26" i="7"/>
  <c r="G26" i="7" s="1"/>
  <c r="L25" i="7"/>
  <c r="I25" i="7" s="1"/>
  <c r="L24" i="7"/>
  <c r="I24" i="7" s="1"/>
  <c r="L23" i="7"/>
  <c r="I23" i="7" s="1"/>
  <c r="L22" i="7"/>
  <c r="I22" i="7" s="1"/>
  <c r="L21" i="7"/>
  <c r="I21" i="7" s="1"/>
  <c r="L20" i="7"/>
  <c r="I20" i="7" s="1"/>
  <c r="L19" i="7"/>
  <c r="I19" i="7" s="1"/>
  <c r="L18" i="7"/>
  <c r="I18" i="7" s="1"/>
  <c r="L17" i="7"/>
  <c r="I17" i="7" s="1"/>
  <c r="L16" i="7"/>
  <c r="I16" i="7" s="1"/>
  <c r="L15" i="7"/>
  <c r="G15" i="7" s="1"/>
  <c r="L14" i="7"/>
  <c r="I14" i="7" s="1"/>
  <c r="L13" i="7"/>
  <c r="I13" i="7" s="1"/>
  <c r="L12" i="7"/>
  <c r="I12" i="7" s="1"/>
  <c r="L11" i="7"/>
  <c r="I11" i="7" s="1"/>
  <c r="L10" i="7"/>
  <c r="I10" i="7" s="1"/>
  <c r="L9" i="7"/>
  <c r="I9" i="7" s="1"/>
  <c r="L8" i="7"/>
  <c r="I8" i="7" s="1"/>
  <c r="L7" i="7"/>
  <c r="I7" i="7" s="1"/>
  <c r="L6" i="7"/>
  <c r="L5" i="7"/>
  <c r="I5" i="7" s="1"/>
  <c r="G33" i="6"/>
  <c r="F33" i="6"/>
  <c r="G32" i="6"/>
  <c r="F32" i="6"/>
  <c r="G31" i="6"/>
  <c r="F31" i="6" s="1"/>
  <c r="G30" i="6"/>
  <c r="F30" i="6" s="1"/>
  <c r="G29" i="6"/>
  <c r="F29" i="6" s="1"/>
  <c r="G28" i="6"/>
  <c r="F28" i="6"/>
  <c r="G27" i="6"/>
  <c r="F27" i="6"/>
  <c r="G26" i="6"/>
  <c r="F26" i="6"/>
  <c r="G25" i="6"/>
  <c r="F25" i="6" s="1"/>
  <c r="G24" i="6"/>
  <c r="F24" i="6"/>
  <c r="G23" i="6"/>
  <c r="F23" i="6"/>
  <c r="G22" i="6"/>
  <c r="F22" i="6"/>
  <c r="G21" i="6"/>
  <c r="F21" i="6" s="1"/>
  <c r="G20" i="6"/>
  <c r="F20" i="6"/>
  <c r="G19" i="6"/>
  <c r="F19" i="6" s="1"/>
  <c r="G18" i="6"/>
  <c r="F18" i="6"/>
  <c r="G17" i="6"/>
  <c r="F17" i="6"/>
  <c r="G16" i="6"/>
  <c r="F16" i="6"/>
  <c r="G15" i="6"/>
  <c r="F15" i="6"/>
  <c r="G14" i="6"/>
  <c r="F14" i="6"/>
  <c r="G13" i="6"/>
  <c r="F13" i="6" s="1"/>
  <c r="G12" i="6"/>
  <c r="F12" i="6"/>
  <c r="G11" i="6"/>
  <c r="F11" i="6" s="1"/>
  <c r="G10" i="6"/>
  <c r="F10" i="6" s="1"/>
  <c r="G9" i="6"/>
  <c r="F9" i="6" s="1"/>
  <c r="G8" i="6"/>
  <c r="F8" i="6"/>
  <c r="G7" i="6"/>
  <c r="F7" i="6" s="1"/>
  <c r="G6" i="6"/>
  <c r="F6" i="6"/>
  <c r="G5" i="6"/>
  <c r="F5" i="6"/>
  <c r="L73" i="4"/>
  <c r="I73" i="4" s="1"/>
  <c r="L42" i="4"/>
  <c r="I42" i="4" s="1"/>
  <c r="L40" i="4"/>
  <c r="I40" i="4" s="1"/>
  <c r="L38" i="4"/>
  <c r="I38" i="4" s="1"/>
  <c r="L36" i="4"/>
  <c r="I36" i="4" s="1"/>
  <c r="L34" i="4"/>
  <c r="L32" i="4"/>
  <c r="I32" i="4" s="1"/>
  <c r="L30" i="4"/>
  <c r="L28" i="4"/>
  <c r="I28" i="4" s="1"/>
  <c r="L23" i="4"/>
  <c r="I23" i="4" s="1"/>
  <c r="L21" i="4"/>
  <c r="I21" i="4" s="1"/>
  <c r="L20" i="4"/>
  <c r="I20" i="4" s="1"/>
  <c r="L18" i="4"/>
  <c r="L16" i="4"/>
  <c r="I16" i="4" s="1"/>
  <c r="L14" i="4"/>
  <c r="I14" i="4" s="1"/>
  <c r="L12" i="4"/>
  <c r="I12" i="4" s="1"/>
  <c r="L10" i="4"/>
  <c r="L8" i="4"/>
  <c r="I8" i="4" s="1"/>
  <c r="K6" i="4"/>
  <c r="K7" i="4"/>
  <c r="G7" i="4" s="1"/>
  <c r="K8" i="4"/>
  <c r="K9" i="4"/>
  <c r="G9" i="4" s="1"/>
  <c r="K10" i="4"/>
  <c r="K11" i="4"/>
  <c r="G11" i="4" s="1"/>
  <c r="K12" i="4"/>
  <c r="K13" i="4"/>
  <c r="G13" i="4" s="1"/>
  <c r="K14" i="4"/>
  <c r="K15" i="4"/>
  <c r="G15" i="4" s="1"/>
  <c r="K16" i="4"/>
  <c r="K17" i="4"/>
  <c r="G17" i="4" s="1"/>
  <c r="K18" i="4"/>
  <c r="K19" i="4"/>
  <c r="G19" i="4" s="1"/>
  <c r="K20" i="4"/>
  <c r="K21" i="4"/>
  <c r="K22" i="4"/>
  <c r="G22" i="4" s="1"/>
  <c r="K23" i="4"/>
  <c r="K24" i="4"/>
  <c r="G24" i="4" s="1"/>
  <c r="K25" i="4"/>
  <c r="G25" i="4" s="1"/>
  <c r="K26" i="4"/>
  <c r="G26" i="4" s="1"/>
  <c r="K27" i="4"/>
  <c r="G27" i="4" s="1"/>
  <c r="K28" i="4"/>
  <c r="K29" i="4"/>
  <c r="G29" i="4" s="1"/>
  <c r="K30" i="4"/>
  <c r="K31" i="4"/>
  <c r="G31" i="4" s="1"/>
  <c r="K32" i="4"/>
  <c r="K33" i="4"/>
  <c r="G33" i="4" s="1"/>
  <c r="K34" i="4"/>
  <c r="K35" i="4"/>
  <c r="G35" i="4" s="1"/>
  <c r="K36" i="4"/>
  <c r="K37" i="4"/>
  <c r="G37" i="4" s="1"/>
  <c r="K38" i="4"/>
  <c r="K39" i="4"/>
  <c r="G39" i="4" s="1"/>
  <c r="K40" i="4"/>
  <c r="K41" i="4"/>
  <c r="G41" i="4" s="1"/>
  <c r="K42" i="4"/>
  <c r="K43" i="4"/>
  <c r="G43" i="4" s="1"/>
  <c r="K44" i="4"/>
  <c r="G44" i="4" s="1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5" i="4"/>
  <c r="I7" i="4"/>
  <c r="I9" i="4"/>
  <c r="I11" i="4"/>
  <c r="I13" i="4"/>
  <c r="I15" i="4"/>
  <c r="I17" i="4"/>
  <c r="I19" i="4"/>
  <c r="I22" i="4"/>
  <c r="I24" i="4"/>
  <c r="I25" i="4"/>
  <c r="I26" i="4"/>
  <c r="I27" i="4"/>
  <c r="I29" i="4"/>
  <c r="I31" i="4"/>
  <c r="I33" i="4"/>
  <c r="I35" i="4"/>
  <c r="I37" i="4"/>
  <c r="I39" i="4"/>
  <c r="I41" i="4"/>
  <c r="I43" i="4"/>
  <c r="I44" i="4"/>
  <c r="G21" i="3"/>
  <c r="F21" i="3" s="1"/>
  <c r="G22" i="3"/>
  <c r="F22" i="3" s="1"/>
  <c r="G23" i="3"/>
  <c r="F23" i="3" s="1"/>
  <c r="G24" i="3"/>
  <c r="F24" i="3" s="1"/>
  <c r="F33" i="3"/>
  <c r="F32" i="3"/>
  <c r="F17" i="3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F38" i="3" s="1"/>
  <c r="G37" i="3"/>
  <c r="F37" i="3" s="1"/>
  <c r="G36" i="3"/>
  <c r="F36" i="3" s="1"/>
  <c r="G35" i="3"/>
  <c r="F35" i="3" s="1"/>
  <c r="G34" i="3"/>
  <c r="F34" i="3" s="1"/>
  <c r="G33" i="3"/>
  <c r="G32" i="3"/>
  <c r="G31" i="3"/>
  <c r="F31" i="3" s="1"/>
  <c r="G30" i="3"/>
  <c r="F30" i="3" s="1"/>
  <c r="G29" i="3"/>
  <c r="F29" i="3" s="1"/>
  <c r="G28" i="3"/>
  <c r="F28" i="3" s="1"/>
  <c r="G27" i="3"/>
  <c r="F27" i="3" s="1"/>
  <c r="G26" i="3"/>
  <c r="F26" i="3" s="1"/>
  <c r="G25" i="3"/>
  <c r="F25" i="3" s="1"/>
  <c r="G20" i="3"/>
  <c r="F20" i="3" s="1"/>
  <c r="G19" i="3"/>
  <c r="F19" i="3" s="1"/>
  <c r="G18" i="3"/>
  <c r="F18" i="3" s="1"/>
  <c r="G17" i="3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G8" i="3"/>
  <c r="F8" i="3" s="1"/>
  <c r="G7" i="3"/>
  <c r="F7" i="3" s="1"/>
  <c r="G6" i="3"/>
  <c r="F6" i="3" s="1"/>
  <c r="G5" i="3"/>
  <c r="F5" i="3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G41" i="10" l="1"/>
  <c r="G42" i="10"/>
  <c r="G33" i="10"/>
  <c r="G28" i="10"/>
  <c r="G16" i="10"/>
  <c r="G6" i="10"/>
  <c r="G18" i="10"/>
  <c r="G7" i="10"/>
  <c r="G9" i="10"/>
  <c r="G19" i="10"/>
  <c r="G31" i="10"/>
  <c r="G40" i="10"/>
  <c r="G21" i="10"/>
  <c r="G8" i="10"/>
  <c r="G36" i="10"/>
  <c r="G17" i="10"/>
  <c r="G45" i="10"/>
  <c r="G29" i="10"/>
  <c r="G20" i="10"/>
  <c r="G11" i="10"/>
  <c r="G23" i="10"/>
  <c r="G12" i="10"/>
  <c r="G24" i="10"/>
  <c r="G13" i="10"/>
  <c r="G25" i="10"/>
  <c r="G14" i="10"/>
  <c r="G26" i="10"/>
  <c r="G10" i="10"/>
  <c r="G38" i="10"/>
  <c r="G46" i="10"/>
  <c r="G15" i="10"/>
  <c r="G27" i="10"/>
  <c r="G39" i="10"/>
  <c r="G37" i="10"/>
  <c r="G5" i="10"/>
  <c r="G34" i="10"/>
  <c r="G30" i="10"/>
  <c r="G32" i="10"/>
  <c r="G44" i="10"/>
  <c r="G22" i="10"/>
  <c r="G43" i="10"/>
  <c r="G47" i="7"/>
  <c r="G48" i="7"/>
  <c r="I56" i="7"/>
  <c r="G44" i="7"/>
  <c r="G13" i="7"/>
  <c r="I27" i="7"/>
  <c r="G59" i="7"/>
  <c r="G19" i="7"/>
  <c r="G43" i="7"/>
  <c r="G55" i="7"/>
  <c r="G60" i="7"/>
  <c r="I15" i="7"/>
  <c r="G49" i="7"/>
  <c r="G25" i="7"/>
  <c r="I39" i="7"/>
  <c r="I51" i="7"/>
  <c r="G37" i="7"/>
  <c r="G52" i="7"/>
  <c r="I26" i="7"/>
  <c r="G50" i="7"/>
  <c r="G38" i="7"/>
  <c r="G7" i="7"/>
  <c r="G31" i="7"/>
  <c r="G32" i="7"/>
  <c r="G9" i="7"/>
  <c r="G33" i="7"/>
  <c r="G34" i="7"/>
  <c r="G58" i="7"/>
  <c r="G46" i="7"/>
  <c r="G11" i="7"/>
  <c r="G17" i="7"/>
  <c r="G29" i="7"/>
  <c r="G35" i="7"/>
  <c r="G41" i="7"/>
  <c r="G53" i="7"/>
  <c r="G22" i="7"/>
  <c r="G12" i="7"/>
  <c r="G57" i="7"/>
  <c r="G45" i="7"/>
  <c r="G21" i="7"/>
  <c r="G24" i="7"/>
  <c r="G30" i="7"/>
  <c r="G54" i="7"/>
  <c r="G28" i="7"/>
  <c r="G14" i="7"/>
  <c r="G18" i="7"/>
  <c r="G40" i="7"/>
  <c r="G16" i="7"/>
  <c r="G36" i="7"/>
  <c r="G8" i="7"/>
  <c r="G5" i="7"/>
  <c r="G10" i="7"/>
  <c r="G20" i="7"/>
  <c r="G42" i="7"/>
  <c r="G23" i="7"/>
  <c r="G38" i="4"/>
  <c r="L57" i="4"/>
  <c r="I57" i="4" s="1"/>
  <c r="L50" i="4"/>
  <c r="I50" i="4" s="1"/>
  <c r="L62" i="4"/>
  <c r="I62" i="4" s="1"/>
  <c r="L56" i="4"/>
  <c r="I56" i="4" s="1"/>
  <c r="L51" i="4"/>
  <c r="I51" i="4" s="1"/>
  <c r="L63" i="4"/>
  <c r="I63" i="4" s="1"/>
  <c r="L64" i="4"/>
  <c r="I64" i="4" s="1"/>
  <c r="L52" i="4"/>
  <c r="I52" i="4" s="1"/>
  <c r="L53" i="4"/>
  <c r="I53" i="4" s="1"/>
  <c r="L65" i="4"/>
  <c r="I65" i="4" s="1"/>
  <c r="L55" i="4"/>
  <c r="I55" i="4" s="1"/>
  <c r="L54" i="4"/>
  <c r="I54" i="4" s="1"/>
  <c r="L66" i="4"/>
  <c r="I66" i="4" s="1"/>
  <c r="L67" i="4"/>
  <c r="I67" i="4" s="1"/>
  <c r="L68" i="4"/>
  <c r="G68" i="4" s="1"/>
  <c r="L69" i="4"/>
  <c r="I69" i="4" s="1"/>
  <c r="L58" i="4"/>
  <c r="I58" i="4" s="1"/>
  <c r="L70" i="4"/>
  <c r="G70" i="4" s="1"/>
  <c r="L59" i="4"/>
  <c r="I59" i="4" s="1"/>
  <c r="L71" i="4"/>
  <c r="I71" i="4" s="1"/>
  <c r="L5" i="4"/>
  <c r="L6" i="4" s="1"/>
  <c r="I6" i="4" s="1"/>
  <c r="L60" i="4"/>
  <c r="I60" i="4" s="1"/>
  <c r="L72" i="4"/>
  <c r="I72" i="4" s="1"/>
  <c r="L49" i="4"/>
  <c r="I49" i="4" s="1"/>
  <c r="L61" i="4"/>
  <c r="I61" i="4" s="1"/>
  <c r="G21" i="4"/>
  <c r="G42" i="4"/>
  <c r="G28" i="4"/>
  <c r="G23" i="4"/>
  <c r="G30" i="4"/>
  <c r="G34" i="4"/>
  <c r="G10" i="4"/>
  <c r="G18" i="4"/>
  <c r="G40" i="4"/>
  <c r="G36" i="4"/>
  <c r="I34" i="4"/>
  <c r="G20" i="4"/>
  <c r="G8" i="4"/>
  <c r="G73" i="4"/>
  <c r="G32" i="4"/>
  <c r="I30" i="4"/>
  <c r="I18" i="4"/>
  <c r="G16" i="4"/>
  <c r="G14" i="4"/>
  <c r="G12" i="4"/>
  <c r="I10" i="4"/>
  <c r="I6" i="7" l="1"/>
  <c r="G6" i="7"/>
  <c r="G5" i="4"/>
  <c r="I5" i="4"/>
  <c r="G57" i="4"/>
  <c r="G6" i="4"/>
  <c r="G52" i="4"/>
  <c r="I68" i="4"/>
  <c r="G58" i="4"/>
  <c r="G69" i="4"/>
  <c r="G67" i="4"/>
  <c r="G64" i="4"/>
  <c r="G60" i="4"/>
  <c r="G72" i="4"/>
  <c r="G50" i="4"/>
  <c r="G53" i="4"/>
  <c r="G61" i="4"/>
  <c r="G54" i="4"/>
  <c r="G51" i="4"/>
  <c r="G66" i="4"/>
  <c r="G63" i="4"/>
  <c r="G59" i="4"/>
  <c r="G71" i="4"/>
  <c r="G56" i="4"/>
  <c r="G65" i="4"/>
  <c r="G49" i="4"/>
  <c r="I70" i="4"/>
  <c r="G55" i="4"/>
  <c r="G62" i="4"/>
</calcChain>
</file>

<file path=xl/sharedStrings.xml><?xml version="1.0" encoding="utf-8"?>
<sst xmlns="http://schemas.openxmlformats.org/spreadsheetml/2006/main" count="2377" uniqueCount="437">
  <si>
    <t>Platform</t>
  </si>
  <si>
    <t>Manufacturer</t>
  </si>
  <si>
    <t>OVR</t>
  </si>
  <si>
    <t>Aero</t>
  </si>
  <si>
    <t>Chassis</t>
  </si>
  <si>
    <t>Mechanial</t>
  </si>
  <si>
    <t>Engine</t>
  </si>
  <si>
    <t>Hybrid</t>
  </si>
  <si>
    <t>Reliability</t>
  </si>
  <si>
    <t>Lankshear Sports Car Collective
Base Car Stats</t>
  </si>
  <si>
    <t>Class</t>
  </si>
  <si>
    <t>Car Model</t>
  </si>
  <si>
    <t>LMH</t>
  </si>
  <si>
    <t>Aston Martin</t>
  </si>
  <si>
    <t>Aston Martin Valkyrie LMH</t>
  </si>
  <si>
    <t>Ferrari</t>
  </si>
  <si>
    <t>Ferrari 499P</t>
  </si>
  <si>
    <t>Glickenhaus</t>
  </si>
  <si>
    <t>Glickenhaus SCG 007 LMH</t>
  </si>
  <si>
    <t>Isotta Fraschini</t>
  </si>
  <si>
    <t>Isotta Fraschini Tipo 6 LMH-C</t>
  </si>
  <si>
    <t>Peugeot</t>
  </si>
  <si>
    <t>Peugeot 9X8 LMH</t>
  </si>
  <si>
    <t>Toyota</t>
  </si>
  <si>
    <t>Toyota GR010 Hybrid</t>
  </si>
  <si>
    <t>LMDh</t>
  </si>
  <si>
    <t>Acura</t>
  </si>
  <si>
    <t>Acura ARX-06</t>
  </si>
  <si>
    <t>Alpine</t>
  </si>
  <si>
    <t>Alpine A424</t>
  </si>
  <si>
    <t>BMW</t>
  </si>
  <si>
    <t>BMW M Hybrid V8</t>
  </si>
  <si>
    <t>Cadillac</t>
  </si>
  <si>
    <t>Cadillac V-Series.R</t>
  </si>
  <si>
    <t>Lamborghini</t>
  </si>
  <si>
    <t>Lamborghini SC63</t>
  </si>
  <si>
    <t>Porsche</t>
  </si>
  <si>
    <t>Porsche 963</t>
  </si>
  <si>
    <t>LMP2</t>
  </si>
  <si>
    <t>Dallara</t>
  </si>
  <si>
    <t>Dallara P217</t>
  </si>
  <si>
    <t>Ligier</t>
  </si>
  <si>
    <t>Ligier JS P217</t>
  </si>
  <si>
    <t>Oreca</t>
  </si>
  <si>
    <t>Oreca 07</t>
  </si>
  <si>
    <t>Riley-Multimatic</t>
  </si>
  <si>
    <t>Riley-Multimatic Mk. 30</t>
  </si>
  <si>
    <t>LMP3</t>
  </si>
  <si>
    <t>ADESS</t>
  </si>
  <si>
    <t>ADESS AD25</t>
  </si>
  <si>
    <t>Duqueine</t>
  </si>
  <si>
    <t>Duqueine D-09</t>
  </si>
  <si>
    <t>Ginetta</t>
  </si>
  <si>
    <t>Ginetta G61-LT-P3 Evo</t>
  </si>
  <si>
    <t>Ligier JS P325</t>
  </si>
  <si>
    <t>GT3</t>
  </si>
  <si>
    <t>Acura NSX GT3 Evo22</t>
  </si>
  <si>
    <t>Aston Martin Vantage AMR GT3 Evo</t>
  </si>
  <si>
    <t>BMW M4 GT3 Evo</t>
  </si>
  <si>
    <t>Corvette</t>
  </si>
  <si>
    <t>Corvette Z06 GT3.R</t>
  </si>
  <si>
    <t>Ferrari 296 GT3</t>
  </si>
  <si>
    <t>Ford</t>
  </si>
  <si>
    <t>Ford Mustang GT3</t>
  </si>
  <si>
    <t>Glickenhaus SCG 004 GT3</t>
  </si>
  <si>
    <t>Lamborghini Huracan GT3 Evo 2</t>
  </si>
  <si>
    <t>Lexus</t>
  </si>
  <si>
    <t>Lexus RC F GT3</t>
  </si>
  <si>
    <t>McLaren</t>
  </si>
  <si>
    <t>McLaren 720S GT3 Evo</t>
  </si>
  <si>
    <t>Mercedes-AMG</t>
  </si>
  <si>
    <t>Mercedes-AMG GT3 Evo</t>
  </si>
  <si>
    <t>Nissan</t>
  </si>
  <si>
    <t>Nissan GT-R Nismo GT3</t>
  </si>
  <si>
    <t>Porsche 911 GT3 R</t>
  </si>
  <si>
    <t>GT4</t>
  </si>
  <si>
    <t>Alpine A110 GT4</t>
  </si>
  <si>
    <t>Aston Martin Vantage AMR GT4</t>
  </si>
  <si>
    <t>BMW M4 GT4</t>
  </si>
  <si>
    <t>Chevrolet</t>
  </si>
  <si>
    <t>Chevrolet Camaro GT4</t>
  </si>
  <si>
    <t>Ford Mustang GT4</t>
  </si>
  <si>
    <t>McLaren Artura GT4</t>
  </si>
  <si>
    <t>Mercedes-AMG GT4</t>
  </si>
  <si>
    <t>Porsche 718 Cayman GT4 RS Clubsport</t>
  </si>
  <si>
    <t>Toyota Supra GR GT4</t>
  </si>
  <si>
    <t>Mechanical Stats</t>
  </si>
  <si>
    <t>Power Stats</t>
  </si>
  <si>
    <t>Global Endurance Masters</t>
  </si>
  <si>
    <t>Entry List</t>
  </si>
  <si>
    <t>Car No</t>
  </si>
  <si>
    <t>Team Name</t>
  </si>
  <si>
    <t>LMGTP</t>
  </si>
  <si>
    <t>#007</t>
  </si>
  <si>
    <t>Heart of Racing</t>
  </si>
  <si>
    <t>#23</t>
  </si>
  <si>
    <t>#5</t>
  </si>
  <si>
    <t>Porsche Penske Motorsport</t>
  </si>
  <si>
    <t>#6</t>
  </si>
  <si>
    <t>#7</t>
  </si>
  <si>
    <t>Toyota Gazoo Racing</t>
  </si>
  <si>
    <t>#8</t>
  </si>
  <si>
    <t>#12</t>
  </si>
  <si>
    <t>Hertz Team Jota Cadillac</t>
  </si>
  <si>
    <t>#38</t>
  </si>
  <si>
    <t>#15</t>
  </si>
  <si>
    <t>BMW M Team WRT</t>
  </si>
  <si>
    <t>#20</t>
  </si>
  <si>
    <t>#19</t>
  </si>
  <si>
    <t>Lamborghini Iron Lynx</t>
  </si>
  <si>
    <t>#63</t>
  </si>
  <si>
    <t>#35</t>
  </si>
  <si>
    <t>Alpine Endurance Team</t>
  </si>
  <si>
    <t>#36</t>
  </si>
  <si>
    <t>#50</t>
  </si>
  <si>
    <t>Ferrari AF Corse</t>
  </si>
  <si>
    <t>#51</t>
  </si>
  <si>
    <t>#83</t>
  </si>
  <si>
    <t>AF Corse</t>
  </si>
  <si>
    <t>#93</t>
  </si>
  <si>
    <t>Peugeot Total Energies</t>
  </si>
  <si>
    <t>#94</t>
  </si>
  <si>
    <t>#99</t>
  </si>
  <si>
    <t>Proton Competition</t>
  </si>
  <si>
    <t>LMGT3</t>
  </si>
  <si>
    <t>#27</t>
  </si>
  <si>
    <t>#777</t>
  </si>
  <si>
    <t>D'Station Racing</t>
  </si>
  <si>
    <t>#31</t>
  </si>
  <si>
    <t>Team WRT</t>
  </si>
  <si>
    <t>#46</t>
  </si>
  <si>
    <t>#54</t>
  </si>
  <si>
    <t>#55</t>
  </si>
  <si>
    <t>#59</t>
  </si>
  <si>
    <t>United Autosports</t>
  </si>
  <si>
    <t>#95</t>
  </si>
  <si>
    <t>#60</t>
  </si>
  <si>
    <t>Iron Lynx</t>
  </si>
  <si>
    <t>#85</t>
  </si>
  <si>
    <t>Iron Dames</t>
  </si>
  <si>
    <t>#77</t>
  </si>
  <si>
    <t>#88</t>
  </si>
  <si>
    <t>#78</t>
  </si>
  <si>
    <t>Akkodis ASP Team</t>
  </si>
  <si>
    <t>#87</t>
  </si>
  <si>
    <t>#81</t>
  </si>
  <si>
    <t>TF Sport</t>
  </si>
  <si>
    <t>#82</t>
  </si>
  <si>
    <t>#91</t>
  </si>
  <si>
    <t>Manthey EMA</t>
  </si>
  <si>
    <t>#92</t>
  </si>
  <si>
    <t>Manthey PureRxing</t>
  </si>
  <si>
    <t>#4</t>
  </si>
  <si>
    <t>Team HRT</t>
  </si>
  <si>
    <t>#130</t>
  </si>
  <si>
    <t>Winward Racing</t>
  </si>
  <si>
    <t>Le Mans Entries Template</t>
  </si>
  <si>
    <t>Defending Le Mans Class Winner - LMGTP</t>
  </si>
  <si>
    <t>Defending Le Mans Class Winner - LMP2</t>
  </si>
  <si>
    <t>Defending Le Mans Class Winner - LMGT3</t>
  </si>
  <si>
    <t>Defending Rolex 24 Class Winner - GTP</t>
  </si>
  <si>
    <t>Defending Rolex 24 Class Winner - LMP2</t>
  </si>
  <si>
    <t>Defending Rolex 24 Class Winner - GTD</t>
  </si>
  <si>
    <t>Defending NASCC Class Champion - GTP</t>
  </si>
  <si>
    <t>Defending NASCC Class Champion - LMP2</t>
  </si>
  <si>
    <t>Defending NASCC Runner Up - LMP2</t>
  </si>
  <si>
    <t>Defending NASCC Class Champion - GTD</t>
  </si>
  <si>
    <t>Defending EuEM Class Champion - LMP3</t>
  </si>
  <si>
    <t>Defending EuEM Class Runner Up - LMP3</t>
  </si>
  <si>
    <t>Defending EuEM Class Champion - GT3</t>
  </si>
  <si>
    <t>Defending EuEM Class Runner Up - GT3</t>
  </si>
  <si>
    <t>Applicant (Up to 62 Entries)</t>
  </si>
  <si>
    <t>Le Mans Entries Season 1</t>
  </si>
  <si>
    <t>#10</t>
  </si>
  <si>
    <t>Cadillac Wayne Taylor Racing</t>
  </si>
  <si>
    <t>#24</t>
  </si>
  <si>
    <t>BMW M Team RLL</t>
  </si>
  <si>
    <t>#79</t>
  </si>
  <si>
    <t>Proton Competiton</t>
  </si>
  <si>
    <t>#311</t>
  </si>
  <si>
    <t>Cadillac Whelen</t>
  </si>
  <si>
    <t>#2</t>
  </si>
  <si>
    <t>United Autosports USA</t>
  </si>
  <si>
    <t>#22</t>
  </si>
  <si>
    <t>#3</t>
  </si>
  <si>
    <t>DKR Engineering</t>
  </si>
  <si>
    <t>#9</t>
  </si>
  <si>
    <t>#11</t>
  </si>
  <si>
    <t>Richard Mille by TDS Racing</t>
  </si>
  <si>
    <t>#14</t>
  </si>
  <si>
    <t>AO Racing</t>
  </si>
  <si>
    <t>#18</t>
  </si>
  <si>
    <t>Era Motorsport</t>
  </si>
  <si>
    <t>#25</t>
  </si>
  <si>
    <t>Algarve Pro Racing</t>
  </si>
  <si>
    <t>#28</t>
  </si>
  <si>
    <t>IDEC Sport</t>
  </si>
  <si>
    <t>#43</t>
  </si>
  <si>
    <t>Inter Europol Competition</t>
  </si>
  <si>
    <t>#47</t>
  </si>
  <si>
    <t>Cool Racing</t>
  </si>
  <si>
    <t>#74</t>
  </si>
  <si>
    <t>Riley</t>
  </si>
  <si>
    <t>#183</t>
  </si>
  <si>
    <t>#16</t>
  </si>
  <si>
    <t>#44</t>
  </si>
  <si>
    <t>#57</t>
  </si>
  <si>
    <t>Kessel Racing</t>
  </si>
  <si>
    <t>#80</t>
  </si>
  <si>
    <t>#86</t>
  </si>
  <si>
    <t>GR Racing</t>
  </si>
  <si>
    <t>#155</t>
  </si>
  <si>
    <t>Spirit of Race</t>
  </si>
  <si>
    <t>#911</t>
  </si>
  <si>
    <t>Full Season Entry List</t>
  </si>
  <si>
    <t>Entered From</t>
  </si>
  <si>
    <t>NASCC</t>
  </si>
  <si>
    <t>EuEM</t>
  </si>
  <si>
    <t>LMS</t>
  </si>
  <si>
    <t>GEM</t>
  </si>
  <si>
    <t>Final Stat</t>
  </si>
  <si>
    <t>Crew Stat</t>
  </si>
  <si>
    <t>Car</t>
  </si>
  <si>
    <t>Team</t>
  </si>
  <si>
    <t>Crew</t>
  </si>
  <si>
    <t>Modifier</t>
  </si>
  <si>
    <t>Vista AF Corse</t>
  </si>
  <si>
    <t>LMGTP - Heart of Racing</t>
  </si>
  <si>
    <t>LMGTP - Porsche Penske Motorsport</t>
  </si>
  <si>
    <t>LMGTP - Toyota Gazoo Racing</t>
  </si>
  <si>
    <t>LMGTP - Hertz Team Jota Cadillac</t>
  </si>
  <si>
    <t>LMGTP - BMW M Team WRT</t>
  </si>
  <si>
    <t>LMGTP - Lamborghini Iron Lynx</t>
  </si>
  <si>
    <t>LMGTP - Alpine Endurance Team</t>
  </si>
  <si>
    <t>LMGTP - Ferrari AF Corse</t>
  </si>
  <si>
    <t>LMGTP - AF Corse</t>
  </si>
  <si>
    <t>LMGTP - Peugeot Total Energies</t>
  </si>
  <si>
    <t>LMGTP - Proton Competition</t>
  </si>
  <si>
    <t>LMGT3 - Heart of Racing</t>
  </si>
  <si>
    <t>LMGT3 - D'Station Racing</t>
  </si>
  <si>
    <t>LMGT3 - Team WRT</t>
  </si>
  <si>
    <t>LMGT3 - Vista AF Corse</t>
  </si>
  <si>
    <t>LMGT3 - United Autosports</t>
  </si>
  <si>
    <t>LMGT3 - Iron Lynx</t>
  </si>
  <si>
    <t>LMGT3 - Iron Dames</t>
  </si>
  <si>
    <t>LMGT3 - Proton Competition</t>
  </si>
  <si>
    <t>LMGT3 - Akkodis ASP Team</t>
  </si>
  <si>
    <t>LMGT3 - TF Sport</t>
  </si>
  <si>
    <t>LMGT3 - Manthey EMA</t>
  </si>
  <si>
    <t>LMGT3 - Manthey PureRxing</t>
  </si>
  <si>
    <t>LMGT3 - Team HRT</t>
  </si>
  <si>
    <t>LMGT3 - Winward Racing</t>
  </si>
  <si>
    <t>LMGTP - Cadillac Wayne Taylor Racing</t>
  </si>
  <si>
    <t>LMGTP - BMW M Team RLL</t>
  </si>
  <si>
    <t>LMGTP - Cadillac Whelen</t>
  </si>
  <si>
    <t>LMP2 - United Autosports USA</t>
  </si>
  <si>
    <t>LMP2 - DKR Engineering</t>
  </si>
  <si>
    <t>LMP2 - Proton Competiton</t>
  </si>
  <si>
    <t>LMP2 - Richard Mille by TDS Racing</t>
  </si>
  <si>
    <t>LMP2 - AO Racing</t>
  </si>
  <si>
    <t>LMP2 - Era Motorsport</t>
  </si>
  <si>
    <t>LMP2 - Algarve Pro Racing</t>
  </si>
  <si>
    <t>LMP2 - IDEC Sport</t>
  </si>
  <si>
    <t>LMP2 - Inter Europol Competition</t>
  </si>
  <si>
    <t>LMP2 - Cool Racing</t>
  </si>
  <si>
    <t>LMP2 - Riley</t>
  </si>
  <si>
    <t>LMP2 - AF Corse</t>
  </si>
  <si>
    <t>LMGT3 - Kessel Racing</t>
  </si>
  <si>
    <t>LMGT3 - GR Racing</t>
  </si>
  <si>
    <t>LMGT3 - Spirit of Race</t>
  </si>
  <si>
    <t>Team Stat</t>
  </si>
  <si>
    <t>Team Stats</t>
  </si>
  <si>
    <t>GTP</t>
  </si>
  <si>
    <t>GTD PRO</t>
  </si>
  <si>
    <t>GTD</t>
  </si>
  <si>
    <t>#40</t>
  </si>
  <si>
    <t>Meyer Shank Racing</t>
  </si>
  <si>
    <t>Lamborghini - Iron Lynx</t>
  </si>
  <si>
    <t>JDC-Miller Motorsports</t>
  </si>
  <si>
    <t>#04</t>
  </si>
  <si>
    <t>Tower Motorsports</t>
  </si>
  <si>
    <t>TDS Racing</t>
  </si>
  <si>
    <t>ERA Motorsports</t>
  </si>
  <si>
    <t>Inter Europol Cometition</t>
  </si>
  <si>
    <t>#52</t>
  </si>
  <si>
    <t>PR1/Mathiasen Motorsports</t>
  </si>
  <si>
    <t>#73</t>
  </si>
  <si>
    <t>Pratt Miller Motorsports</t>
  </si>
  <si>
    <t>#1</t>
  </si>
  <si>
    <t>Paul Miller Racing</t>
  </si>
  <si>
    <t>#48</t>
  </si>
  <si>
    <t>Corvette Racing by Pratt Miller</t>
  </si>
  <si>
    <t>Pfaff Motorsports</t>
  </si>
  <si>
    <t>Vasser Sullivan Racing</t>
  </si>
  <si>
    <t>#64</t>
  </si>
  <si>
    <t>Ford Multimatic Motorsports</t>
  </si>
  <si>
    <t>#65</t>
  </si>
  <si>
    <t>#163</t>
  </si>
  <si>
    <t>Automobili Lamborghini</t>
  </si>
  <si>
    <t>#021</t>
  </si>
  <si>
    <t>Triarsi Competizione</t>
  </si>
  <si>
    <t>#023</t>
  </si>
  <si>
    <t>#13</t>
  </si>
  <si>
    <t>AWA Racing</t>
  </si>
  <si>
    <t>Van der Steur Racing</t>
  </si>
  <si>
    <t>#21</t>
  </si>
  <si>
    <t>Cetilar Racing</t>
  </si>
  <si>
    <t>#32</t>
  </si>
  <si>
    <t>Korthoff Competition Motors</t>
  </si>
  <si>
    <t>#34</t>
  </si>
  <si>
    <t>Conquest Racing</t>
  </si>
  <si>
    <t>DXDT Racing</t>
  </si>
  <si>
    <t>Magnus Racing</t>
  </si>
  <si>
    <t>#45</t>
  </si>
  <si>
    <t>Wayne Taylor Racing with Andretti</t>
  </si>
  <si>
    <t>#66</t>
  </si>
  <si>
    <t>Gradient Racing</t>
  </si>
  <si>
    <t>#70</t>
  </si>
  <si>
    <t>Inception Racing</t>
  </si>
  <si>
    <t>Forte Racing</t>
  </si>
  <si>
    <t>Lone Star Racing</t>
  </si>
  <si>
    <t>DragonSpeed</t>
  </si>
  <si>
    <t>#96</t>
  </si>
  <si>
    <t>Turner Motorsports</t>
  </si>
  <si>
    <t>#120</t>
  </si>
  <si>
    <t>Wright Motorsports</t>
  </si>
  <si>
    <t>North American Sports Car Championship</t>
  </si>
  <si>
    <t>Races</t>
  </si>
  <si>
    <t>MEC</t>
  </si>
  <si>
    <t>All</t>
  </si>
  <si>
    <t>GTP - Porsche Penske Motorsport</t>
  </si>
  <si>
    <t>GTP - Cadillac Wayne Taylor Racing</t>
  </si>
  <si>
    <t>GTP - Heart of Racing</t>
  </si>
  <si>
    <t>GTP - BMW M Team RLL</t>
  </si>
  <si>
    <t>GTP - Cadillac Whelen</t>
  </si>
  <si>
    <t>GTP - Meyer Shank Racing</t>
  </si>
  <si>
    <t>GTP - JDC-Miller Motorsports</t>
  </si>
  <si>
    <t>GTP - Proton Competition</t>
  </si>
  <si>
    <t>GTP - Lamborghini - Iron Lynx</t>
  </si>
  <si>
    <t>LMP2 - Tower Motorsports</t>
  </si>
  <si>
    <t>LMP2 - TDS Racing</t>
  </si>
  <si>
    <t>LMP2 - ERA Motorsports</t>
  </si>
  <si>
    <t>LMP2 - Inter Europol Cometition</t>
  </si>
  <si>
    <t>LMP2 - PR1/Mathiasen Motorsports</t>
  </si>
  <si>
    <t>LMP2 - Pratt Miller Motorsports</t>
  </si>
  <si>
    <t>GTD PRO - Paul Miller Racing</t>
  </si>
  <si>
    <t>GTD PRO - Corvette Racing by Pratt Miller</t>
  </si>
  <si>
    <t>GTD PRO - Pfaff Motorsports</t>
  </si>
  <si>
    <t>GTD PRO - Vasser Sullivan Racing</t>
  </si>
  <si>
    <t>GTD PRO - Ford Multimatic Motorsports</t>
  </si>
  <si>
    <t>GTD PRO - AO Racing</t>
  </si>
  <si>
    <t>GTD PRO - Automobili Lamborghini</t>
  </si>
  <si>
    <t>GTD - Triarsi Competizione</t>
  </si>
  <si>
    <t>GTD - Vasser Sullivan Racing</t>
  </si>
  <si>
    <t>GTD - AWA Racing</t>
  </si>
  <si>
    <t>GTD - Van der Steur Racing</t>
  </si>
  <si>
    <t>GTD - Heart of Racing</t>
  </si>
  <si>
    <t>GTD - Korthoff Competition Motors</t>
  </si>
  <si>
    <t>GTD - Conquest Racing</t>
  </si>
  <si>
    <t>GTD - DXDT Racing</t>
  </si>
  <si>
    <t>GTD - Wayne Taylor Racing with Andretti</t>
  </si>
  <si>
    <t>GTD - Winward Racing</t>
  </si>
  <si>
    <t>GTD - Gradient Racing</t>
  </si>
  <si>
    <t>GTD - Inception Racing</t>
  </si>
  <si>
    <t>GTD - Forte Racing</t>
  </si>
  <si>
    <t>GTD - DragonSpeed</t>
  </si>
  <si>
    <t>GTD - Turner Motorsports</t>
  </si>
  <si>
    <t>GTD - Wright Motorsports</t>
  </si>
  <si>
    <t>GTD - AF Corse</t>
  </si>
  <si>
    <t>GTD - Cetilar Racing</t>
  </si>
  <si>
    <t>GTD - Lone Star Racing</t>
  </si>
  <si>
    <t>GTD - Iron Dames</t>
  </si>
  <si>
    <t>RLR MSport</t>
  </si>
  <si>
    <t>Nielsen Racing</t>
  </si>
  <si>
    <t>Team Virage</t>
  </si>
  <si>
    <t>Graff Racing</t>
  </si>
  <si>
    <t>Euro International</t>
  </si>
  <si>
    <t>WTM by Rinaldi</t>
  </si>
  <si>
    <t>#17</t>
  </si>
  <si>
    <t>High Class Racing</t>
  </si>
  <si>
    <t>Racing Spirit of Leman</t>
  </si>
  <si>
    <t>Ultimate</t>
  </si>
  <si>
    <t>Euro Interpol Competition</t>
  </si>
  <si>
    <t>Optimum Motorsport</t>
  </si>
  <si>
    <t>#33</t>
  </si>
  <si>
    <t>Manthey Racing</t>
  </si>
  <si>
    <t>Triple Eight Race Engineering</t>
  </si>
  <si>
    <t>#89</t>
  </si>
  <si>
    <t>Earl Bamber Motorsport</t>
  </si>
  <si>
    <t>McCumbee McAleer Racing</t>
  </si>
  <si>
    <t>#30</t>
  </si>
  <si>
    <t>Team Parker Motorsport</t>
  </si>
  <si>
    <t>Forsetti Motorsport</t>
  </si>
  <si>
    <t>TGR Team Hattori Motorsports</t>
  </si>
  <si>
    <t>#61</t>
  </si>
  <si>
    <t>Skip Barber Racing AMR</t>
  </si>
  <si>
    <t>#71</t>
  </si>
  <si>
    <t>RAM Racing</t>
  </si>
  <si>
    <t>#90</t>
  </si>
  <si>
    <t>Automatic Racing AMR</t>
  </si>
  <si>
    <t>Kellymoss with Riley</t>
  </si>
  <si>
    <t>Turner Motorsport</t>
  </si>
  <si>
    <t>#97</t>
  </si>
  <si>
    <t>Eurasian Endurance Masters</t>
  </si>
  <si>
    <t>LMP3 - Euro Interpol Competition</t>
  </si>
  <si>
    <t>GT3 - Winward Racing</t>
  </si>
  <si>
    <t>LMP3 - DKR Engineering</t>
  </si>
  <si>
    <t>LMP3 - RLR MSport</t>
  </si>
  <si>
    <t>LMP3 - Nielsen Racing</t>
  </si>
  <si>
    <t>LMP3 - Team Virage</t>
  </si>
  <si>
    <t>LMP3 - Graff Racing</t>
  </si>
  <si>
    <t>LMP3 - Euro International</t>
  </si>
  <si>
    <t>LMP3 - WTM by Rinaldi</t>
  </si>
  <si>
    <t>LMP3 - Cool Racing</t>
  </si>
  <si>
    <t>LMP3 - High Class Racing</t>
  </si>
  <si>
    <t>LMP3 - Racing Spirit of Leman</t>
  </si>
  <si>
    <t>LMP3 - Ultimate</t>
  </si>
  <si>
    <t>GT3 - Optimum Motorsport</t>
  </si>
  <si>
    <t>GT3 - Manthey Racing</t>
  </si>
  <si>
    <t>GT3 - Manthey EMA</t>
  </si>
  <si>
    <t>GT3 - AF Corse</t>
  </si>
  <si>
    <t>GT3 - Proton Competition</t>
  </si>
  <si>
    <t>GT3 - Iron Dames</t>
  </si>
  <si>
    <t>GT3 - Triple Eight Race Engineering</t>
  </si>
  <si>
    <t>GT3 - Earl Bamber Motorsport</t>
  </si>
  <si>
    <t>GT4 - McCumbee McAleer Racing</t>
  </si>
  <si>
    <t>GT4 - Van der Steur Racing</t>
  </si>
  <si>
    <t>GT4 - Team Parker Motorsport</t>
  </si>
  <si>
    <t>GT4 - Forsetti Motorsport</t>
  </si>
  <si>
    <t>GT4 - TGR Team Hattori Motorsports</t>
  </si>
  <si>
    <t>GT4 - Winward Racing</t>
  </si>
  <si>
    <t>GT4 - Skip Barber Racing AMR</t>
  </si>
  <si>
    <t>GT4 - Optimum Motorsport</t>
  </si>
  <si>
    <t>GT4 - RAM Racing</t>
  </si>
  <si>
    <t>GT4 - Automatic Racing AMR</t>
  </si>
  <si>
    <t>GT4 - Kellymoss with Riley</t>
  </si>
  <si>
    <t>GT4 - Turner Motorsport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</si>
</sst>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aytona Condensed"/>
      <family val="2"/>
    </font>
    <font>
      <sz val="11"/>
      <color rgb="FFC00000"/>
      <name val="Daytona Condensed"/>
      <family val="2"/>
    </font>
    <font>
      <sz val="11"/>
      <color rgb="FFCCFF33"/>
      <name val="Daytona Condensed"/>
      <family val="2"/>
    </font>
    <font>
      <sz val="11"/>
      <color theme="0"/>
      <name val="Daytona Condensed"/>
      <family val="2"/>
    </font>
    <font>
      <sz val="11"/>
      <color rgb="FFFFFF00"/>
      <name val="Daytona Condensed"/>
      <family val="2"/>
    </font>
    <font>
      <sz val="11"/>
      <color rgb="FFFF0000"/>
      <name val="Daytona Condensed"/>
      <family val="2"/>
    </font>
    <font>
      <sz val="11"/>
      <color rgb="FFFF00FF"/>
      <name val="Daytona Condensed"/>
      <family val="2"/>
    </font>
    <font>
      <sz val="11"/>
      <color rgb="FF0070C0"/>
      <name val="Daytona Condensed"/>
      <family val="2"/>
    </font>
    <font>
      <sz val="11"/>
      <color rgb="FF00B0F0"/>
      <name val="Daytona Condensed"/>
      <family val="2"/>
    </font>
    <font>
      <sz val="11"/>
      <color theme="2" tint="-0.499984740745262"/>
      <name val="Daytona Condensed"/>
      <family val="2"/>
    </font>
    <font>
      <sz val="11"/>
      <color rgb="FF0000FF"/>
      <name val="Daytona Condensed"/>
      <family val="2"/>
    </font>
    <font>
      <sz val="11"/>
      <color rgb="FF757171"/>
      <name val="Daytona Condensed"/>
      <family val="2"/>
    </font>
    <font>
      <sz val="11"/>
      <color rgb="FF7030A0"/>
      <name val="Daytona Condensed"/>
      <family val="2"/>
    </font>
    <font>
      <sz val="11"/>
      <color theme="5"/>
      <name val="Daytona Condensed"/>
      <family val="2"/>
    </font>
    <font>
      <sz val="11"/>
      <color rgb="FF00FFFF"/>
      <name val="Daytona Condensed"/>
      <family val="2"/>
    </font>
    <font>
      <sz val="11"/>
      <color theme="7" tint="-0.499984740745262"/>
      <name val="Daytona Condensed"/>
      <family val="2"/>
    </font>
    <font>
      <sz val="11"/>
      <color theme="7"/>
      <name val="Daytona Condensed"/>
      <family val="2"/>
    </font>
    <font>
      <sz val="11"/>
      <color theme="7" tint="-0.249977111117893"/>
      <name val="Daytona Condensed"/>
      <family val="2"/>
    </font>
    <font>
      <sz val="11"/>
      <color theme="2"/>
      <name val="Daytona Condensed"/>
      <family val="2"/>
    </font>
    <font>
      <sz val="11"/>
      <color theme="9" tint="-0.249977111117893"/>
      <name val="Daytona Condensed"/>
      <family val="2"/>
    </font>
    <font>
      <sz val="11"/>
      <color theme="5" tint="0.39997558519241921"/>
      <name val="Daytona Condensed"/>
      <family val="2"/>
    </font>
    <font>
      <sz val="11"/>
      <color rgb="FF1F51FF"/>
      <name val="Daytona Condensed"/>
      <family val="2"/>
    </font>
    <font>
      <sz val="11"/>
      <color rgb="FF00B050"/>
      <name val="Daytona Condensed"/>
      <family val="2"/>
    </font>
    <font>
      <sz val="11"/>
      <color rgb="FFFF3399"/>
      <name val="Daytona Condensed"/>
      <family val="2"/>
    </font>
    <font>
      <sz val="11"/>
      <color rgb="FFF4EE00"/>
      <name val="Daytona Condensed"/>
      <family val="2"/>
    </font>
    <font>
      <sz val="11"/>
      <color rgb="FF00FF00"/>
      <name val="Daytona Condensed"/>
      <family val="2"/>
    </font>
    <font>
      <sz val="11"/>
      <color rgb="FF009999"/>
      <name val="Daytona Condensed"/>
      <family val="2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CD42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51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D30A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4EE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89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12" fillId="3" borderId="14" xfId="1" applyFont="1" applyFill="1" applyBorder="1" applyAlignment="1">
      <alignment horizontal="center" vertical="center"/>
    </xf>
    <xf numFmtId="0" fontId="3" fillId="3" borderId="17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7" fillId="3" borderId="17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4" fillId="5" borderId="19" xfId="1" applyFont="1" applyFill="1" applyBorder="1" applyAlignment="1">
      <alignment horizontal="center" vertical="center"/>
    </xf>
    <xf numFmtId="0" fontId="5" fillId="6" borderId="14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2" fillId="7" borderId="14" xfId="1" applyFont="1" applyFill="1" applyBorder="1" applyAlignment="1">
      <alignment horizontal="center" vertical="center"/>
    </xf>
    <xf numFmtId="0" fontId="2" fillId="7" borderId="19" xfId="1" applyFont="1" applyFill="1" applyBorder="1" applyAlignment="1">
      <alignment horizontal="center" vertical="center"/>
    </xf>
    <xf numFmtId="0" fontId="5" fillId="8" borderId="14" xfId="1" applyFont="1" applyFill="1" applyBorder="1" applyAlignment="1">
      <alignment horizontal="center" vertical="center"/>
    </xf>
    <xf numFmtId="0" fontId="5" fillId="9" borderId="19" xfId="1" applyFont="1" applyFill="1" applyBorder="1" applyAlignment="1">
      <alignment horizontal="center" vertical="center"/>
    </xf>
    <xf numFmtId="0" fontId="4" fillId="10" borderId="14" xfId="1" applyFont="1" applyFill="1" applyBorder="1" applyAlignment="1">
      <alignment horizontal="center" vertical="center"/>
    </xf>
    <xf numFmtId="0" fontId="4" fillId="11" borderId="19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2" fillId="12" borderId="14" xfId="1" applyFont="1" applyFill="1" applyBorder="1" applyAlignment="1">
      <alignment horizontal="center" vertical="center"/>
    </xf>
    <xf numFmtId="0" fontId="2" fillId="12" borderId="19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center" vertical="center"/>
    </xf>
    <xf numFmtId="0" fontId="2" fillId="13" borderId="14" xfId="1" applyFont="1" applyFill="1" applyBorder="1" applyAlignment="1">
      <alignment horizontal="center" vertical="center"/>
    </xf>
    <xf numFmtId="0" fontId="2" fillId="14" borderId="19" xfId="1" applyFont="1" applyFill="1" applyBorder="1" applyAlignment="1">
      <alignment horizontal="center" vertical="center"/>
    </xf>
    <xf numFmtId="0" fontId="2" fillId="15" borderId="14" xfId="1" applyFont="1" applyFill="1" applyBorder="1" applyAlignment="1">
      <alignment horizontal="center" vertical="center"/>
    </xf>
    <xf numFmtId="0" fontId="2" fillId="15" borderId="19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/>
    </xf>
    <xf numFmtId="0" fontId="5" fillId="16" borderId="19" xfId="1" applyFont="1" applyFill="1" applyBorder="1" applyAlignment="1">
      <alignment horizontal="center" vertical="center"/>
    </xf>
    <xf numFmtId="0" fontId="2" fillId="17" borderId="14" xfId="1" applyFont="1" applyFill="1" applyBorder="1" applyAlignment="1">
      <alignment horizontal="center" vertical="center"/>
    </xf>
    <xf numFmtId="0" fontId="2" fillId="17" borderId="19" xfId="1" applyFont="1" applyFill="1" applyBorder="1" applyAlignment="1">
      <alignment horizontal="center" vertical="center"/>
    </xf>
    <xf numFmtId="0" fontId="5" fillId="6" borderId="19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5" fillId="18" borderId="19" xfId="1" applyFont="1" applyFill="1" applyBorder="1" applyAlignment="1">
      <alignment horizontal="center" vertical="center"/>
    </xf>
    <xf numFmtId="0" fontId="15" fillId="18" borderId="14" xfId="1" applyFont="1" applyFill="1" applyBorder="1" applyAlignment="1">
      <alignment horizontal="center" vertical="center"/>
    </xf>
    <xf numFmtId="0" fontId="15" fillId="18" borderId="19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9" fillId="3" borderId="19" xfId="1" applyFont="1" applyFill="1" applyBorder="1" applyAlignment="1">
      <alignment horizontal="center" vertical="center"/>
    </xf>
    <xf numFmtId="0" fontId="5" fillId="19" borderId="14" xfId="1" applyFont="1" applyFill="1" applyBorder="1" applyAlignment="1">
      <alignment horizontal="center" vertical="center"/>
    </xf>
    <xf numFmtId="0" fontId="5" fillId="19" borderId="19" xfId="1" applyFont="1" applyFill="1" applyBorder="1" applyAlignment="1">
      <alignment horizontal="center" vertical="center"/>
    </xf>
    <xf numFmtId="0" fontId="2" fillId="14" borderId="14" xfId="1" applyFont="1" applyFill="1" applyBorder="1" applyAlignment="1">
      <alignment horizontal="center" vertical="center"/>
    </xf>
    <xf numFmtId="0" fontId="16" fillId="18" borderId="14" xfId="1" applyFont="1" applyFill="1" applyBorder="1" applyAlignment="1">
      <alignment horizontal="center" vertical="center"/>
    </xf>
    <xf numFmtId="0" fontId="16" fillId="18" borderId="19" xfId="1" applyFont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4" fillId="20" borderId="13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14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/>
    </xf>
    <xf numFmtId="0" fontId="5" fillId="16" borderId="14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9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7" fillId="17" borderId="14" xfId="0" applyFont="1" applyFill="1" applyBorder="1" applyAlignment="1">
      <alignment horizontal="center" vertical="center"/>
    </xf>
    <xf numFmtId="0" fontId="7" fillId="17" borderId="19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21" borderId="14" xfId="0" applyFont="1" applyFill="1" applyBorder="1" applyAlignment="1">
      <alignment horizontal="center" vertical="center"/>
    </xf>
    <xf numFmtId="0" fontId="5" fillId="21" borderId="19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7" fillId="22" borderId="14" xfId="0" applyFont="1" applyFill="1" applyBorder="1" applyAlignment="1">
      <alignment horizontal="center" vertical="center"/>
    </xf>
    <xf numFmtId="0" fontId="7" fillId="22" borderId="19" xfId="0" applyFont="1" applyFill="1" applyBorder="1" applyAlignment="1">
      <alignment horizontal="center" vertical="center"/>
    </xf>
    <xf numFmtId="0" fontId="18" fillId="18" borderId="14" xfId="0" applyFont="1" applyFill="1" applyBorder="1" applyAlignment="1">
      <alignment horizontal="center" vertical="center"/>
    </xf>
    <xf numFmtId="0" fontId="18" fillId="18" borderId="19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7" borderId="19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24" borderId="14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/>
    </xf>
    <xf numFmtId="0" fontId="6" fillId="18" borderId="19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19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19" borderId="19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center" vertical="center"/>
    </xf>
    <xf numFmtId="0" fontId="2" fillId="25" borderId="1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5" fillId="26" borderId="14" xfId="0" applyFont="1" applyFill="1" applyBorder="1" applyAlignment="1">
      <alignment horizontal="center" vertical="center"/>
    </xf>
    <xf numFmtId="0" fontId="5" fillId="26" borderId="1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6" fillId="27" borderId="14" xfId="0" applyFont="1" applyFill="1" applyBorder="1" applyAlignment="1">
      <alignment horizontal="center" vertical="center"/>
    </xf>
    <xf numFmtId="0" fontId="6" fillId="27" borderId="19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8" fillId="28" borderId="14" xfId="0" applyFont="1" applyFill="1" applyBorder="1" applyAlignment="1">
      <alignment horizontal="center" vertical="center"/>
    </xf>
    <xf numFmtId="0" fontId="18" fillId="28" borderId="19" xfId="0" applyFont="1" applyFill="1" applyBorder="1" applyAlignment="1">
      <alignment horizontal="center" vertical="center"/>
    </xf>
    <xf numFmtId="0" fontId="21" fillId="29" borderId="14" xfId="0" applyFont="1" applyFill="1" applyBorder="1" applyAlignment="1">
      <alignment horizontal="center" vertical="center"/>
    </xf>
    <xf numFmtId="0" fontId="21" fillId="29" borderId="19" xfId="0" applyFont="1" applyFill="1" applyBorder="1" applyAlignment="1">
      <alignment horizontal="center" vertical="center"/>
    </xf>
    <xf numFmtId="0" fontId="12" fillId="30" borderId="14" xfId="0" applyFont="1" applyFill="1" applyBorder="1" applyAlignment="1">
      <alignment horizontal="center" vertical="center"/>
    </xf>
    <xf numFmtId="0" fontId="12" fillId="30" borderId="19" xfId="0" applyFont="1" applyFill="1" applyBorder="1" applyAlignment="1">
      <alignment horizontal="center" vertical="center"/>
    </xf>
    <xf numFmtId="0" fontId="22" fillId="19" borderId="14" xfId="0" applyFont="1" applyFill="1" applyBorder="1" applyAlignment="1">
      <alignment horizontal="center" vertical="center"/>
    </xf>
    <xf numFmtId="0" fontId="22" fillId="19" borderId="19" xfId="0" applyFont="1" applyFill="1" applyBorder="1" applyAlignment="1">
      <alignment horizontal="center" vertical="center"/>
    </xf>
    <xf numFmtId="0" fontId="23" fillId="18" borderId="14" xfId="0" applyFont="1" applyFill="1" applyBorder="1" applyAlignment="1">
      <alignment horizontal="center" vertical="center"/>
    </xf>
    <xf numFmtId="0" fontId="23" fillId="18" borderId="19" xfId="0" applyFont="1" applyFill="1" applyBorder="1" applyAlignment="1">
      <alignment horizontal="center" vertical="center"/>
    </xf>
    <xf numFmtId="0" fontId="2" fillId="29" borderId="14" xfId="0" applyFont="1" applyFill="1" applyBorder="1" applyAlignment="1">
      <alignment horizontal="center" vertical="center"/>
    </xf>
    <xf numFmtId="0" fontId="2" fillId="29" borderId="19" xfId="0" applyFont="1" applyFill="1" applyBorder="1" applyAlignment="1">
      <alignment horizontal="center" vertical="center"/>
    </xf>
    <xf numFmtId="0" fontId="5" fillId="32" borderId="14" xfId="0" applyFont="1" applyFill="1" applyBorder="1" applyAlignment="1">
      <alignment horizontal="center" vertical="center"/>
    </xf>
    <xf numFmtId="0" fontId="5" fillId="32" borderId="19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1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5" fillId="31" borderId="14" xfId="0" applyFont="1" applyFill="1" applyBorder="1" applyAlignment="1">
      <alignment horizontal="center" vertical="center"/>
    </xf>
    <xf numFmtId="0" fontId="15" fillId="31" borderId="19" xfId="0" applyFont="1" applyFill="1" applyBorder="1" applyAlignment="1">
      <alignment horizontal="center" vertical="center"/>
    </xf>
    <xf numFmtId="0" fontId="0" fillId="2" borderId="1" xfId="0" applyFill="1" applyBorder="1"/>
    <xf numFmtId="0" fontId="2" fillId="32" borderId="14" xfId="0" applyFont="1" applyFill="1" applyBorder="1" applyAlignment="1">
      <alignment horizontal="center" vertical="center"/>
    </xf>
    <xf numFmtId="0" fontId="2" fillId="32" borderId="1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17" borderId="17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5" fillId="21" borderId="17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7" fillId="22" borderId="17" xfId="0" applyFont="1" applyFill="1" applyBorder="1" applyAlignment="1">
      <alignment horizontal="center" vertical="center"/>
    </xf>
    <xf numFmtId="0" fontId="18" fillId="18" borderId="17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0" fontId="2" fillId="23" borderId="17" xfId="0" applyFont="1" applyFill="1" applyBorder="1" applyAlignment="1">
      <alignment horizontal="center" vertical="center"/>
    </xf>
    <xf numFmtId="0" fontId="2" fillId="24" borderId="17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2" fillId="19" borderId="17" xfId="0" applyFont="1" applyFill="1" applyBorder="1" applyAlignment="1">
      <alignment horizontal="center" vertical="center"/>
    </xf>
    <xf numFmtId="0" fontId="2" fillId="25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5" fillId="26" borderId="17" xfId="0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4" fillId="18" borderId="17" xfId="0" applyFont="1" applyFill="1" applyBorder="1" applyAlignment="1">
      <alignment horizontal="center" vertical="center"/>
    </xf>
    <xf numFmtId="0" fontId="6" fillId="27" borderId="17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18" fillId="28" borderId="17" xfId="0" applyFont="1" applyFill="1" applyBorder="1" applyAlignment="1">
      <alignment horizontal="center" vertical="center"/>
    </xf>
    <xf numFmtId="0" fontId="21" fillId="29" borderId="17" xfId="0" applyFont="1" applyFill="1" applyBorder="1" applyAlignment="1">
      <alignment horizontal="center" vertical="center"/>
    </xf>
    <xf numFmtId="0" fontId="12" fillId="30" borderId="17" xfId="0" applyFont="1" applyFill="1" applyBorder="1" applyAlignment="1">
      <alignment horizontal="center" vertical="center"/>
    </xf>
    <xf numFmtId="0" fontId="22" fillId="19" borderId="17" xfId="0" applyFont="1" applyFill="1" applyBorder="1" applyAlignment="1">
      <alignment horizontal="center" vertical="center"/>
    </xf>
    <xf numFmtId="0" fontId="15" fillId="31" borderId="17" xfId="0" applyFont="1" applyFill="1" applyBorder="1" applyAlignment="1">
      <alignment horizontal="center" vertical="center"/>
    </xf>
    <xf numFmtId="0" fontId="5" fillId="32" borderId="17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" fillId="33" borderId="14" xfId="0" applyFont="1" applyFill="1" applyBorder="1" applyAlignment="1">
      <alignment horizontal="center" vertical="center"/>
    </xf>
    <xf numFmtId="0" fontId="2" fillId="33" borderId="19" xfId="0" applyFont="1" applyFill="1" applyBorder="1" applyAlignment="1">
      <alignment horizontal="center" vertical="center"/>
    </xf>
    <xf numFmtId="0" fontId="26" fillId="35" borderId="14" xfId="0" applyFont="1" applyFill="1" applyBorder="1" applyAlignment="1">
      <alignment horizontal="center" vertical="center"/>
    </xf>
    <xf numFmtId="0" fontId="26" fillId="35" borderId="19" xfId="0" applyFont="1" applyFill="1" applyBorder="1" applyAlignment="1">
      <alignment horizontal="center" vertical="center"/>
    </xf>
    <xf numFmtId="0" fontId="7" fillId="30" borderId="14" xfId="0" applyFont="1" applyFill="1" applyBorder="1" applyAlignment="1">
      <alignment horizontal="center" vertical="center"/>
    </xf>
    <xf numFmtId="0" fontId="7" fillId="30" borderId="19" xfId="0" applyFont="1" applyFill="1" applyBorder="1" applyAlignment="1">
      <alignment horizontal="center" vertical="center"/>
    </xf>
    <xf numFmtId="0" fontId="2" fillId="36" borderId="14" xfId="0" applyFont="1" applyFill="1" applyBorder="1" applyAlignment="1">
      <alignment horizontal="center" vertical="center"/>
    </xf>
    <xf numFmtId="0" fontId="2" fillId="36" borderId="19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/>
    </xf>
    <xf numFmtId="0" fontId="2" fillId="37" borderId="14" xfId="0" applyFont="1" applyFill="1" applyBorder="1" applyAlignment="1">
      <alignment horizontal="center" vertical="center"/>
    </xf>
    <xf numFmtId="0" fontId="2" fillId="37" borderId="19" xfId="0" applyFont="1" applyFill="1" applyBorder="1" applyAlignment="1">
      <alignment horizontal="center" vertical="center"/>
    </xf>
    <xf numFmtId="0" fontId="5" fillId="34" borderId="14" xfId="0" applyFont="1" applyFill="1" applyBorder="1" applyAlignment="1">
      <alignment horizontal="center" vertical="center"/>
    </xf>
    <xf numFmtId="0" fontId="5" fillId="34" borderId="19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27" fillId="19" borderId="19" xfId="0" applyFont="1" applyFill="1" applyBorder="1" applyAlignment="1">
      <alignment horizontal="center" vertical="center"/>
    </xf>
    <xf numFmtId="0" fontId="16" fillId="31" borderId="14" xfId="0" applyFont="1" applyFill="1" applyBorder="1" applyAlignment="1">
      <alignment horizontal="center" vertical="center"/>
    </xf>
    <xf numFmtId="0" fontId="16" fillId="31" borderId="19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5" fillId="38" borderId="14" xfId="0" applyFont="1" applyFill="1" applyBorder="1" applyAlignment="1">
      <alignment horizontal="center" vertical="center"/>
    </xf>
    <xf numFmtId="0" fontId="5" fillId="38" borderId="19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7" fillId="18" borderId="14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9" fillId="17" borderId="14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23" fillId="17" borderId="14" xfId="0" applyFont="1" applyFill="1" applyBorder="1" applyAlignment="1">
      <alignment horizontal="center" vertical="center"/>
    </xf>
    <xf numFmtId="0" fontId="23" fillId="17" borderId="19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9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" fillId="33" borderId="17" xfId="0" applyFont="1" applyFill="1" applyBorder="1" applyAlignment="1">
      <alignment horizontal="center" vertical="center"/>
    </xf>
    <xf numFmtId="0" fontId="26" fillId="35" borderId="17" xfId="0" applyFont="1" applyFill="1" applyBorder="1" applyAlignment="1">
      <alignment horizontal="center" vertical="center"/>
    </xf>
    <xf numFmtId="0" fontId="2" fillId="36" borderId="17" xfId="0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horizontal="center" vertical="center"/>
    </xf>
    <xf numFmtId="0" fontId="2" fillId="37" borderId="17" xfId="0" applyFont="1" applyFill="1" applyBorder="1" applyAlignment="1">
      <alignment horizontal="center" vertical="center"/>
    </xf>
    <xf numFmtId="0" fontId="5" fillId="34" borderId="17" xfId="0" applyFont="1" applyFill="1" applyBorder="1" applyAlignment="1">
      <alignment horizontal="center" vertical="center"/>
    </xf>
    <xf numFmtId="0" fontId="16" fillId="31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27" fillId="18" borderId="17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23" fillId="17" borderId="17" xfId="0" applyFont="1" applyFill="1" applyBorder="1" applyAlignment="1">
      <alignment horizontal="center" vertical="center"/>
    </xf>
    <xf numFmtId="0" fontId="6" fillId="20" borderId="17" xfId="0" applyFont="1" applyFill="1" applyBorder="1" applyAlignment="1">
      <alignment horizontal="center" vertical="center"/>
    </xf>
    <xf numFmtId="0" fontId="27" fillId="19" borderId="17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BBC809F-38DB-4521-B49C-1A79BD2AA093}"/>
  </cellStyles>
  <dxfs count="856"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5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5"/>
      </font>
      <fill>
        <patternFill>
          <bgColor theme="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color rgb="FF00FFFF"/>
      </font>
      <fill>
        <patternFill>
          <bgColor theme="1"/>
        </patternFill>
      </fill>
    </dxf>
    <dxf>
      <font>
        <color theme="1"/>
      </font>
      <fill>
        <patternFill>
          <bgColor theme="7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1"/>
      </font>
      <fill>
        <patternFill>
          <bgColor rgb="FF62C2F4"/>
        </patternFill>
      </fill>
    </dxf>
    <dxf>
      <font>
        <color theme="0"/>
      </font>
      <fill>
        <patternFill>
          <bgColor rgb="FF1F51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theme="0"/>
        </patternFill>
      </fill>
    </dxf>
    <dxf>
      <font>
        <color theme="1"/>
      </font>
      <fill>
        <patternFill>
          <bgColor rgb="FFCCFF33"/>
        </patternFill>
      </fill>
    </dxf>
    <dxf>
      <font>
        <color rgb="FFFF00FF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CCFF33"/>
      </font>
      <fill>
        <patternFill>
          <bgColor theme="2" tint="-0.499984740745262"/>
        </patternFill>
      </fill>
    </dxf>
    <dxf>
      <font>
        <color theme="1"/>
      </font>
      <fill>
        <patternFill>
          <bgColor rgb="FF6CD424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1"/>
      </font>
      <fill>
        <patternFill>
          <bgColor rgb="FF62C2F4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B0F0"/>
      </font>
      <fill>
        <patternFill>
          <bgColor theme="0"/>
        </patternFill>
      </fill>
    </dxf>
    <dxf>
      <font>
        <color rgb="FFCCFF33"/>
      </font>
      <fill>
        <patternFill>
          <bgColor theme="9" tint="-0.49998474074526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FF"/>
      </font>
      <fill>
        <patternFill>
          <bgColor theme="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BACB-FC30-40D6-BF4F-857576F0F569}">
  <dimension ref="B1:O48"/>
  <sheetViews>
    <sheetView workbookViewId="0">
      <selection activeCell="F2" sqref="F2"/>
    </sheetView>
  </sheetViews>
  <sheetFormatPr defaultRowHeight="16" customHeight="1" x14ac:dyDescent="0.35"/>
  <cols>
    <col min="1" max="1" width="2.90625" style="2" customWidth="1"/>
    <col min="2" max="2" width="9.08984375" style="3" customWidth="1"/>
    <col min="3" max="3" width="16.36328125" style="3" customWidth="1"/>
    <col min="4" max="4" width="34.54296875" style="3" customWidth="1"/>
    <col min="5" max="5" width="2.90625" style="2" customWidth="1"/>
    <col min="6" max="6" width="7.26953125" style="2" customWidth="1"/>
    <col min="7" max="7" width="2.90625" style="2" customWidth="1"/>
    <col min="8" max="10" width="10" style="2" customWidth="1"/>
    <col min="11" max="11" width="2.90625" style="2" customWidth="1"/>
    <col min="12" max="13" width="10" style="2" customWidth="1"/>
    <col min="14" max="14" width="2.90625" style="2" customWidth="1"/>
    <col min="15" max="15" width="10" style="2" customWidth="1"/>
    <col min="16" max="16" width="2.90625" style="2" customWidth="1"/>
    <col min="17" max="16384" width="8.7265625" style="2"/>
  </cols>
  <sheetData>
    <row r="1" spans="2:15" ht="16" customHeight="1" thickBot="1" x14ac:dyDescent="0.4"/>
    <row r="2" spans="2:15" ht="16" customHeight="1" thickBot="1" x14ac:dyDescent="0.4">
      <c r="B2" s="9" t="s">
        <v>9</v>
      </c>
      <c r="C2" s="10"/>
      <c r="D2" s="11"/>
    </row>
    <row r="3" spans="2:15" ht="16" customHeight="1" thickBot="1" x14ac:dyDescent="0.4">
      <c r="B3" s="12"/>
      <c r="C3" s="13"/>
      <c r="D3" s="14"/>
      <c r="H3" s="15" t="s">
        <v>86</v>
      </c>
      <c r="I3" s="16"/>
      <c r="J3" s="17"/>
      <c r="L3" s="15" t="s">
        <v>87</v>
      </c>
      <c r="M3" s="17"/>
    </row>
    <row r="4" spans="2:15" ht="16" customHeight="1" thickBot="1" x14ac:dyDescent="0.4">
      <c r="B4" s="4" t="s">
        <v>0</v>
      </c>
      <c r="C4" s="5" t="s">
        <v>1</v>
      </c>
      <c r="D4" s="6" t="s">
        <v>11</v>
      </c>
      <c r="F4" s="18" t="s">
        <v>2</v>
      </c>
      <c r="H4" s="19" t="s">
        <v>3</v>
      </c>
      <c r="I4" s="20" t="s">
        <v>4</v>
      </c>
      <c r="J4" s="21" t="s">
        <v>5</v>
      </c>
      <c r="L4" s="19" t="s">
        <v>6</v>
      </c>
      <c r="M4" s="21" t="s">
        <v>7</v>
      </c>
      <c r="O4" s="18" t="s">
        <v>8</v>
      </c>
    </row>
    <row r="5" spans="2:15" ht="16" customHeight="1" x14ac:dyDescent="0.35">
      <c r="B5" s="24" t="s">
        <v>12</v>
      </c>
      <c r="C5" s="30" t="s">
        <v>13</v>
      </c>
      <c r="D5" s="31" t="s">
        <v>14</v>
      </c>
      <c r="F5" s="77">
        <f>SUM(H5:J5) + SUM(L5:M5)</f>
        <v>406</v>
      </c>
      <c r="H5" s="75">
        <v>97</v>
      </c>
      <c r="I5" s="8">
        <v>113</v>
      </c>
      <c r="J5" s="73">
        <v>98</v>
      </c>
      <c r="L5" s="75">
        <v>98</v>
      </c>
      <c r="M5" s="73">
        <v>0</v>
      </c>
      <c r="O5" s="77">
        <v>97</v>
      </c>
    </row>
    <row r="6" spans="2:15" ht="16" customHeight="1" x14ac:dyDescent="0.35">
      <c r="B6" s="24" t="s">
        <v>12</v>
      </c>
      <c r="C6" s="32" t="s">
        <v>15</v>
      </c>
      <c r="D6" s="33" t="s">
        <v>16</v>
      </c>
      <c r="F6" s="77">
        <f t="shared" ref="F6:F46" si="0">SUM(H6:J6) + SUM(L6:M6)</f>
        <v>420</v>
      </c>
      <c r="H6" s="75">
        <v>99</v>
      </c>
      <c r="I6" s="8">
        <v>114</v>
      </c>
      <c r="J6" s="73">
        <v>99</v>
      </c>
      <c r="L6" s="75">
        <v>89</v>
      </c>
      <c r="M6" s="73">
        <v>19</v>
      </c>
      <c r="O6" s="77">
        <v>99</v>
      </c>
    </row>
    <row r="7" spans="2:15" ht="16" customHeight="1" x14ac:dyDescent="0.35">
      <c r="B7" s="24" t="s">
        <v>12</v>
      </c>
      <c r="C7" s="34" t="s">
        <v>17</v>
      </c>
      <c r="D7" s="35" t="s">
        <v>18</v>
      </c>
      <c r="F7" s="77">
        <f t="shared" si="0"/>
        <v>408</v>
      </c>
      <c r="H7" s="75">
        <v>98</v>
      </c>
      <c r="I7" s="8">
        <v>114</v>
      </c>
      <c r="J7" s="73">
        <v>98</v>
      </c>
      <c r="L7" s="75">
        <v>98</v>
      </c>
      <c r="M7" s="73">
        <v>0</v>
      </c>
      <c r="O7" s="77">
        <v>100</v>
      </c>
    </row>
    <row r="8" spans="2:15" ht="16" customHeight="1" x14ac:dyDescent="0.35">
      <c r="B8" s="24" t="s">
        <v>12</v>
      </c>
      <c r="C8" s="36" t="s">
        <v>19</v>
      </c>
      <c r="D8" s="37" t="s">
        <v>20</v>
      </c>
      <c r="F8" s="77">
        <f t="shared" si="0"/>
        <v>410</v>
      </c>
      <c r="H8" s="75">
        <v>96</v>
      </c>
      <c r="I8" s="8">
        <v>113</v>
      </c>
      <c r="J8" s="73">
        <v>97</v>
      </c>
      <c r="L8" s="75">
        <v>87</v>
      </c>
      <c r="M8" s="73">
        <v>17</v>
      </c>
      <c r="O8" s="77">
        <v>98</v>
      </c>
    </row>
    <row r="9" spans="2:15" ht="16" customHeight="1" x14ac:dyDescent="0.35">
      <c r="B9" s="24" t="s">
        <v>12</v>
      </c>
      <c r="C9" s="38" t="s">
        <v>21</v>
      </c>
      <c r="D9" s="39" t="s">
        <v>22</v>
      </c>
      <c r="F9" s="77">
        <f t="shared" si="0"/>
        <v>414</v>
      </c>
      <c r="H9" s="75">
        <v>96</v>
      </c>
      <c r="I9" s="8">
        <v>114</v>
      </c>
      <c r="J9" s="73">
        <v>97</v>
      </c>
      <c r="L9" s="75">
        <v>89</v>
      </c>
      <c r="M9" s="73">
        <v>18</v>
      </c>
      <c r="O9" s="77">
        <v>97</v>
      </c>
    </row>
    <row r="10" spans="2:15" ht="16" customHeight="1" x14ac:dyDescent="0.35">
      <c r="B10" s="24" t="s">
        <v>12</v>
      </c>
      <c r="C10" s="40" t="s">
        <v>23</v>
      </c>
      <c r="D10" s="41" t="s">
        <v>24</v>
      </c>
      <c r="F10" s="77">
        <f t="shared" si="0"/>
        <v>423</v>
      </c>
      <c r="H10" s="75">
        <v>99</v>
      </c>
      <c r="I10" s="8">
        <v>115</v>
      </c>
      <c r="J10" s="73">
        <v>100</v>
      </c>
      <c r="L10" s="75">
        <v>89</v>
      </c>
      <c r="M10" s="73">
        <v>20</v>
      </c>
      <c r="O10" s="77">
        <v>99</v>
      </c>
    </row>
    <row r="11" spans="2:15" ht="16" customHeight="1" x14ac:dyDescent="0.35">
      <c r="B11" s="25" t="s">
        <v>25</v>
      </c>
      <c r="C11" s="42" t="s">
        <v>26</v>
      </c>
      <c r="D11" s="43" t="s">
        <v>27</v>
      </c>
      <c r="F11" s="77">
        <f t="shared" si="0"/>
        <v>411</v>
      </c>
      <c r="H11" s="75">
        <v>99</v>
      </c>
      <c r="I11" s="8">
        <v>114</v>
      </c>
      <c r="J11" s="73">
        <v>99</v>
      </c>
      <c r="L11" s="75">
        <v>94</v>
      </c>
      <c r="M11" s="73">
        <v>5</v>
      </c>
      <c r="O11" s="77">
        <v>98</v>
      </c>
    </row>
    <row r="12" spans="2:15" ht="16" customHeight="1" x14ac:dyDescent="0.35">
      <c r="B12" s="25" t="s">
        <v>25</v>
      </c>
      <c r="C12" s="44" t="s">
        <v>28</v>
      </c>
      <c r="D12" s="45" t="s">
        <v>29</v>
      </c>
      <c r="F12" s="77">
        <f t="shared" si="0"/>
        <v>408</v>
      </c>
      <c r="H12" s="75">
        <v>97</v>
      </c>
      <c r="I12" s="8">
        <v>114</v>
      </c>
      <c r="J12" s="73">
        <v>99</v>
      </c>
      <c r="L12" s="75">
        <v>93</v>
      </c>
      <c r="M12" s="73">
        <v>5</v>
      </c>
      <c r="O12" s="77">
        <v>97</v>
      </c>
    </row>
    <row r="13" spans="2:15" ht="16" customHeight="1" x14ac:dyDescent="0.35">
      <c r="B13" s="25" t="s">
        <v>25</v>
      </c>
      <c r="C13" s="46" t="s">
        <v>30</v>
      </c>
      <c r="D13" s="47" t="s">
        <v>31</v>
      </c>
      <c r="F13" s="77">
        <f t="shared" si="0"/>
        <v>407</v>
      </c>
      <c r="H13" s="75">
        <v>96</v>
      </c>
      <c r="I13" s="8">
        <v>114</v>
      </c>
      <c r="J13" s="73">
        <v>98</v>
      </c>
      <c r="L13" s="75">
        <v>94</v>
      </c>
      <c r="M13" s="73">
        <v>5</v>
      </c>
      <c r="O13" s="77">
        <v>97</v>
      </c>
    </row>
    <row r="14" spans="2:15" ht="16" customHeight="1" x14ac:dyDescent="0.35">
      <c r="B14" s="25" t="s">
        <v>25</v>
      </c>
      <c r="C14" s="48" t="s">
        <v>32</v>
      </c>
      <c r="D14" s="49" t="s">
        <v>33</v>
      </c>
      <c r="F14" s="77">
        <f t="shared" si="0"/>
        <v>412</v>
      </c>
      <c r="H14" s="75">
        <v>100</v>
      </c>
      <c r="I14" s="8">
        <v>114</v>
      </c>
      <c r="J14" s="73">
        <v>98</v>
      </c>
      <c r="L14" s="75">
        <v>95</v>
      </c>
      <c r="M14" s="73">
        <v>5</v>
      </c>
      <c r="O14" s="77">
        <v>98</v>
      </c>
    </row>
    <row r="15" spans="2:15" ht="16" customHeight="1" x14ac:dyDescent="0.35">
      <c r="B15" s="25" t="s">
        <v>25</v>
      </c>
      <c r="C15" s="50" t="s">
        <v>34</v>
      </c>
      <c r="D15" s="51" t="s">
        <v>35</v>
      </c>
      <c r="F15" s="77">
        <f t="shared" si="0"/>
        <v>409</v>
      </c>
      <c r="H15" s="75">
        <v>98</v>
      </c>
      <c r="I15" s="8">
        <v>114</v>
      </c>
      <c r="J15" s="73">
        <v>98</v>
      </c>
      <c r="L15" s="75">
        <v>94</v>
      </c>
      <c r="M15" s="73">
        <v>5</v>
      </c>
      <c r="O15" s="77">
        <v>99</v>
      </c>
    </row>
    <row r="16" spans="2:15" ht="16" customHeight="1" x14ac:dyDescent="0.35">
      <c r="B16" s="25" t="s">
        <v>25</v>
      </c>
      <c r="C16" s="52" t="s">
        <v>36</v>
      </c>
      <c r="D16" s="53" t="s">
        <v>37</v>
      </c>
      <c r="F16" s="77">
        <f t="shared" si="0"/>
        <v>412</v>
      </c>
      <c r="H16" s="75">
        <v>99</v>
      </c>
      <c r="I16" s="8">
        <v>115</v>
      </c>
      <c r="J16" s="73">
        <v>99</v>
      </c>
      <c r="L16" s="75">
        <v>94</v>
      </c>
      <c r="M16" s="73">
        <v>5</v>
      </c>
      <c r="O16" s="77">
        <v>98</v>
      </c>
    </row>
    <row r="17" spans="2:15" ht="16" customHeight="1" x14ac:dyDescent="0.35">
      <c r="B17" s="26" t="s">
        <v>38</v>
      </c>
      <c r="C17" s="54" t="s">
        <v>39</v>
      </c>
      <c r="D17" s="55" t="s">
        <v>40</v>
      </c>
      <c r="F17" s="77">
        <f t="shared" si="0"/>
        <v>390</v>
      </c>
      <c r="H17" s="75">
        <v>87</v>
      </c>
      <c r="I17" s="8">
        <v>114</v>
      </c>
      <c r="J17" s="73">
        <v>99</v>
      </c>
      <c r="L17" s="75">
        <v>90</v>
      </c>
      <c r="M17" s="73">
        <v>0</v>
      </c>
      <c r="O17" s="77">
        <v>99</v>
      </c>
    </row>
    <row r="18" spans="2:15" ht="16" customHeight="1" x14ac:dyDescent="0.35">
      <c r="B18" s="26" t="s">
        <v>38</v>
      </c>
      <c r="C18" s="32" t="s">
        <v>41</v>
      </c>
      <c r="D18" s="56" t="s">
        <v>42</v>
      </c>
      <c r="F18" s="77">
        <f t="shared" si="0"/>
        <v>393</v>
      </c>
      <c r="H18" s="75">
        <v>90</v>
      </c>
      <c r="I18" s="8">
        <v>114</v>
      </c>
      <c r="J18" s="73">
        <v>99</v>
      </c>
      <c r="L18" s="75">
        <v>90</v>
      </c>
      <c r="M18" s="73">
        <v>0</v>
      </c>
      <c r="O18" s="77">
        <v>97</v>
      </c>
    </row>
    <row r="19" spans="2:15" ht="16" customHeight="1" x14ac:dyDescent="0.35">
      <c r="B19" s="26" t="s">
        <v>38</v>
      </c>
      <c r="C19" s="23" t="s">
        <v>43</v>
      </c>
      <c r="D19" s="57" t="s">
        <v>44</v>
      </c>
      <c r="F19" s="77">
        <f t="shared" si="0"/>
        <v>395</v>
      </c>
      <c r="H19" s="75">
        <v>90</v>
      </c>
      <c r="I19" s="8">
        <v>115</v>
      </c>
      <c r="J19" s="73">
        <v>100</v>
      </c>
      <c r="L19" s="75">
        <v>90</v>
      </c>
      <c r="M19" s="73">
        <v>0</v>
      </c>
      <c r="O19" s="77">
        <v>100</v>
      </c>
    </row>
    <row r="20" spans="2:15" ht="16" customHeight="1" x14ac:dyDescent="0.35">
      <c r="B20" s="26" t="s">
        <v>38</v>
      </c>
      <c r="C20" s="52" t="s">
        <v>45</v>
      </c>
      <c r="D20" s="58" t="s">
        <v>46</v>
      </c>
      <c r="F20" s="77">
        <f t="shared" si="0"/>
        <v>385</v>
      </c>
      <c r="H20" s="75">
        <v>85</v>
      </c>
      <c r="I20" s="8">
        <v>112</v>
      </c>
      <c r="J20" s="73">
        <v>98</v>
      </c>
      <c r="L20" s="75">
        <v>90</v>
      </c>
      <c r="M20" s="73">
        <v>0</v>
      </c>
      <c r="O20" s="77">
        <v>97</v>
      </c>
    </row>
    <row r="21" spans="2:15" ht="16" customHeight="1" x14ac:dyDescent="0.35">
      <c r="B21" s="27" t="s">
        <v>47</v>
      </c>
      <c r="C21" s="59" t="s">
        <v>48</v>
      </c>
      <c r="D21" s="60" t="s">
        <v>49</v>
      </c>
      <c r="F21" s="77">
        <f t="shared" si="0"/>
        <v>324</v>
      </c>
      <c r="H21" s="75">
        <v>73</v>
      </c>
      <c r="I21" s="8">
        <v>93</v>
      </c>
      <c r="J21" s="73">
        <v>93</v>
      </c>
      <c r="L21" s="75">
        <v>65</v>
      </c>
      <c r="M21" s="73">
        <v>0</v>
      </c>
      <c r="O21" s="77">
        <v>93</v>
      </c>
    </row>
    <row r="22" spans="2:15" ht="16" customHeight="1" x14ac:dyDescent="0.35">
      <c r="B22" s="27" t="s">
        <v>47</v>
      </c>
      <c r="C22" s="44" t="s">
        <v>50</v>
      </c>
      <c r="D22" s="45" t="s">
        <v>51</v>
      </c>
      <c r="F22" s="77">
        <f t="shared" si="0"/>
        <v>327</v>
      </c>
      <c r="H22" s="75">
        <v>74</v>
      </c>
      <c r="I22" s="8">
        <v>94</v>
      </c>
      <c r="J22" s="73">
        <v>94</v>
      </c>
      <c r="L22" s="75">
        <v>65</v>
      </c>
      <c r="M22" s="73">
        <v>0</v>
      </c>
      <c r="O22" s="77">
        <v>94</v>
      </c>
    </row>
    <row r="23" spans="2:15" ht="16" customHeight="1" x14ac:dyDescent="0.35">
      <c r="B23" s="27" t="s">
        <v>47</v>
      </c>
      <c r="C23" s="61" t="s">
        <v>52</v>
      </c>
      <c r="D23" s="62" t="s">
        <v>53</v>
      </c>
      <c r="F23" s="77">
        <f t="shared" si="0"/>
        <v>325</v>
      </c>
      <c r="H23" s="75">
        <v>73</v>
      </c>
      <c r="I23" s="8">
        <v>93</v>
      </c>
      <c r="J23" s="73">
        <v>94</v>
      </c>
      <c r="L23" s="75">
        <v>65</v>
      </c>
      <c r="M23" s="73">
        <v>0</v>
      </c>
      <c r="O23" s="77">
        <v>94</v>
      </c>
    </row>
    <row r="24" spans="2:15" ht="16" customHeight="1" x14ac:dyDescent="0.35">
      <c r="B24" s="27" t="s">
        <v>47</v>
      </c>
      <c r="C24" s="32" t="s">
        <v>41</v>
      </c>
      <c r="D24" s="56" t="s">
        <v>54</v>
      </c>
      <c r="F24" s="77">
        <f t="shared" si="0"/>
        <v>329</v>
      </c>
      <c r="H24" s="75">
        <v>75</v>
      </c>
      <c r="I24" s="8">
        <v>95</v>
      </c>
      <c r="J24" s="73">
        <v>94</v>
      </c>
      <c r="L24" s="75">
        <v>65</v>
      </c>
      <c r="M24" s="73">
        <v>0</v>
      </c>
      <c r="O24" s="77">
        <v>95</v>
      </c>
    </row>
    <row r="25" spans="2:15" ht="16" customHeight="1" x14ac:dyDescent="0.35">
      <c r="B25" s="28" t="s">
        <v>55</v>
      </c>
      <c r="C25" s="42" t="s">
        <v>26</v>
      </c>
      <c r="D25" s="43" t="s">
        <v>56</v>
      </c>
      <c r="F25" s="77">
        <f t="shared" si="0"/>
        <v>288</v>
      </c>
      <c r="H25" s="75">
        <v>67</v>
      </c>
      <c r="I25" s="8">
        <v>72</v>
      </c>
      <c r="J25" s="73">
        <v>72</v>
      </c>
      <c r="L25" s="75">
        <v>77</v>
      </c>
      <c r="M25" s="73">
        <v>0</v>
      </c>
      <c r="O25" s="77">
        <v>96</v>
      </c>
    </row>
    <row r="26" spans="2:15" ht="16" customHeight="1" x14ac:dyDescent="0.35">
      <c r="B26" s="28" t="s">
        <v>55</v>
      </c>
      <c r="C26" s="30" t="s">
        <v>13</v>
      </c>
      <c r="D26" s="63" t="s">
        <v>57</v>
      </c>
      <c r="F26" s="77">
        <f t="shared" si="0"/>
        <v>295</v>
      </c>
      <c r="H26" s="75">
        <v>69</v>
      </c>
      <c r="I26" s="8">
        <v>74</v>
      </c>
      <c r="J26" s="73">
        <v>73</v>
      </c>
      <c r="L26" s="75">
        <v>79</v>
      </c>
      <c r="M26" s="73">
        <v>0</v>
      </c>
      <c r="O26" s="77">
        <v>98</v>
      </c>
    </row>
    <row r="27" spans="2:15" ht="16" customHeight="1" x14ac:dyDescent="0.35">
      <c r="B27" s="28" t="s">
        <v>55</v>
      </c>
      <c r="C27" s="46" t="s">
        <v>30</v>
      </c>
      <c r="D27" s="64" t="s">
        <v>58</v>
      </c>
      <c r="F27" s="77">
        <f t="shared" si="0"/>
        <v>296</v>
      </c>
      <c r="H27" s="75">
        <v>69</v>
      </c>
      <c r="I27" s="8">
        <v>73</v>
      </c>
      <c r="J27" s="73">
        <v>74</v>
      </c>
      <c r="L27" s="75">
        <v>80</v>
      </c>
      <c r="M27" s="73">
        <v>0</v>
      </c>
      <c r="O27" s="77">
        <v>99</v>
      </c>
    </row>
    <row r="28" spans="2:15" ht="16" customHeight="1" x14ac:dyDescent="0.35">
      <c r="B28" s="28" t="s">
        <v>55</v>
      </c>
      <c r="C28" s="54" t="s">
        <v>59</v>
      </c>
      <c r="D28" s="55" t="s">
        <v>60</v>
      </c>
      <c r="F28" s="77">
        <f t="shared" si="0"/>
        <v>293</v>
      </c>
      <c r="H28" s="75">
        <v>68</v>
      </c>
      <c r="I28" s="8">
        <v>72</v>
      </c>
      <c r="J28" s="73">
        <v>74</v>
      </c>
      <c r="L28" s="75">
        <v>79</v>
      </c>
      <c r="M28" s="73">
        <v>0</v>
      </c>
      <c r="O28" s="77">
        <v>95</v>
      </c>
    </row>
    <row r="29" spans="2:15" ht="16" customHeight="1" x14ac:dyDescent="0.35">
      <c r="B29" s="28" t="s">
        <v>55</v>
      </c>
      <c r="C29" s="32" t="s">
        <v>15</v>
      </c>
      <c r="D29" s="56" t="s">
        <v>61</v>
      </c>
      <c r="F29" s="77">
        <f t="shared" si="0"/>
        <v>298</v>
      </c>
      <c r="H29" s="75">
        <v>70</v>
      </c>
      <c r="I29" s="8">
        <v>74</v>
      </c>
      <c r="J29" s="73">
        <v>74</v>
      </c>
      <c r="L29" s="75">
        <v>80</v>
      </c>
      <c r="M29" s="73">
        <v>0</v>
      </c>
      <c r="O29" s="77">
        <v>99</v>
      </c>
    </row>
    <row r="30" spans="2:15" ht="16" customHeight="1" x14ac:dyDescent="0.35">
      <c r="B30" s="28" t="s">
        <v>55</v>
      </c>
      <c r="C30" s="65" t="s">
        <v>62</v>
      </c>
      <c r="D30" s="66" t="s">
        <v>63</v>
      </c>
      <c r="F30" s="77">
        <f t="shared" si="0"/>
        <v>291</v>
      </c>
      <c r="H30" s="75">
        <v>67</v>
      </c>
      <c r="I30" s="8">
        <v>73</v>
      </c>
      <c r="J30" s="73">
        <v>73</v>
      </c>
      <c r="L30" s="75">
        <v>78</v>
      </c>
      <c r="M30" s="73">
        <v>0</v>
      </c>
      <c r="O30" s="77">
        <v>96</v>
      </c>
    </row>
    <row r="31" spans="2:15" ht="16" customHeight="1" x14ac:dyDescent="0.35">
      <c r="B31" s="28" t="s">
        <v>55</v>
      </c>
      <c r="C31" s="34" t="s">
        <v>17</v>
      </c>
      <c r="D31" s="35" t="s">
        <v>64</v>
      </c>
      <c r="F31" s="77">
        <f t="shared" si="0"/>
        <v>292</v>
      </c>
      <c r="H31" s="75">
        <v>68</v>
      </c>
      <c r="I31" s="8">
        <v>74</v>
      </c>
      <c r="J31" s="73">
        <v>72</v>
      </c>
      <c r="L31" s="75">
        <v>78</v>
      </c>
      <c r="M31" s="73">
        <v>0</v>
      </c>
      <c r="O31" s="77">
        <v>97</v>
      </c>
    </row>
    <row r="32" spans="2:15" ht="16" customHeight="1" x14ac:dyDescent="0.35">
      <c r="B32" s="28" t="s">
        <v>55</v>
      </c>
      <c r="C32" s="50" t="s">
        <v>34</v>
      </c>
      <c r="D32" s="51" t="s">
        <v>65</v>
      </c>
      <c r="F32" s="77">
        <f t="shared" si="0"/>
        <v>294</v>
      </c>
      <c r="H32" s="75">
        <v>69</v>
      </c>
      <c r="I32" s="8">
        <v>73</v>
      </c>
      <c r="J32" s="73">
        <v>73</v>
      </c>
      <c r="L32" s="75">
        <v>79</v>
      </c>
      <c r="M32" s="73">
        <v>0</v>
      </c>
      <c r="O32" s="77">
        <v>93</v>
      </c>
    </row>
    <row r="33" spans="2:15" ht="16" customHeight="1" x14ac:dyDescent="0.35">
      <c r="B33" s="28" t="s">
        <v>55</v>
      </c>
      <c r="C33" s="40" t="s">
        <v>66</v>
      </c>
      <c r="D33" s="41" t="s">
        <v>67</v>
      </c>
      <c r="F33" s="77">
        <f t="shared" si="0"/>
        <v>287</v>
      </c>
      <c r="H33" s="75">
        <v>67</v>
      </c>
      <c r="I33" s="8">
        <v>71</v>
      </c>
      <c r="J33" s="73">
        <v>72</v>
      </c>
      <c r="L33" s="75">
        <v>77</v>
      </c>
      <c r="M33" s="73">
        <v>0</v>
      </c>
      <c r="O33" s="77">
        <v>98</v>
      </c>
    </row>
    <row r="34" spans="2:15" ht="16" customHeight="1" x14ac:dyDescent="0.35">
      <c r="B34" s="28" t="s">
        <v>55</v>
      </c>
      <c r="C34" s="67" t="s">
        <v>68</v>
      </c>
      <c r="D34" s="49" t="s">
        <v>69</v>
      </c>
      <c r="F34" s="77">
        <f t="shared" si="0"/>
        <v>293</v>
      </c>
      <c r="H34" s="75">
        <v>68</v>
      </c>
      <c r="I34" s="8">
        <v>73</v>
      </c>
      <c r="J34" s="73">
        <v>73</v>
      </c>
      <c r="L34" s="75">
        <v>79</v>
      </c>
      <c r="M34" s="73">
        <v>0</v>
      </c>
      <c r="O34" s="77">
        <v>97</v>
      </c>
    </row>
    <row r="35" spans="2:15" ht="16" customHeight="1" x14ac:dyDescent="0.35">
      <c r="B35" s="28" t="s">
        <v>55</v>
      </c>
      <c r="C35" s="68" t="s">
        <v>70</v>
      </c>
      <c r="D35" s="69" t="s">
        <v>71</v>
      </c>
      <c r="F35" s="77">
        <f t="shared" si="0"/>
        <v>297</v>
      </c>
      <c r="H35" s="75">
        <v>69</v>
      </c>
      <c r="I35" s="8">
        <v>74</v>
      </c>
      <c r="J35" s="73">
        <v>74</v>
      </c>
      <c r="L35" s="75">
        <v>80</v>
      </c>
      <c r="M35" s="73">
        <v>0</v>
      </c>
      <c r="O35" s="77">
        <v>99</v>
      </c>
    </row>
    <row r="36" spans="2:15" ht="16" customHeight="1" x14ac:dyDescent="0.35">
      <c r="B36" s="28" t="s">
        <v>55</v>
      </c>
      <c r="C36" s="22" t="s">
        <v>72</v>
      </c>
      <c r="D36" s="70" t="s">
        <v>73</v>
      </c>
      <c r="F36" s="77">
        <f t="shared" si="0"/>
        <v>285</v>
      </c>
      <c r="H36" s="75">
        <v>66</v>
      </c>
      <c r="I36" s="8">
        <v>71</v>
      </c>
      <c r="J36" s="73">
        <v>72</v>
      </c>
      <c r="L36" s="75">
        <v>76</v>
      </c>
      <c r="M36" s="73">
        <v>0</v>
      </c>
      <c r="O36" s="77">
        <v>94</v>
      </c>
    </row>
    <row r="37" spans="2:15" ht="16" customHeight="1" x14ac:dyDescent="0.35">
      <c r="B37" s="28" t="s">
        <v>55</v>
      </c>
      <c r="C37" s="52" t="s">
        <v>36</v>
      </c>
      <c r="D37" s="71" t="s">
        <v>74</v>
      </c>
      <c r="F37" s="77">
        <f t="shared" si="0"/>
        <v>292</v>
      </c>
      <c r="H37" s="75">
        <v>69</v>
      </c>
      <c r="I37" s="8">
        <v>73</v>
      </c>
      <c r="J37" s="73">
        <v>74</v>
      </c>
      <c r="L37" s="75">
        <v>76</v>
      </c>
      <c r="M37" s="73">
        <v>0</v>
      </c>
      <c r="O37" s="77">
        <v>97</v>
      </c>
    </row>
    <row r="38" spans="2:15" ht="16" customHeight="1" x14ac:dyDescent="0.35">
      <c r="B38" s="29" t="s">
        <v>75</v>
      </c>
      <c r="C38" s="44" t="s">
        <v>28</v>
      </c>
      <c r="D38" s="45" t="s">
        <v>76</v>
      </c>
      <c r="F38" s="77">
        <f t="shared" si="0"/>
        <v>250</v>
      </c>
      <c r="H38" s="75">
        <v>46</v>
      </c>
      <c r="I38" s="8">
        <v>67</v>
      </c>
      <c r="J38" s="73">
        <v>67</v>
      </c>
      <c r="L38" s="75">
        <v>70</v>
      </c>
      <c r="M38" s="73">
        <v>0</v>
      </c>
      <c r="O38" s="77">
        <v>97</v>
      </c>
    </row>
    <row r="39" spans="2:15" ht="16" customHeight="1" x14ac:dyDescent="0.35">
      <c r="B39" s="29" t="s">
        <v>75</v>
      </c>
      <c r="C39" s="30" t="s">
        <v>13</v>
      </c>
      <c r="D39" s="63" t="s">
        <v>77</v>
      </c>
      <c r="F39" s="77">
        <f t="shared" si="0"/>
        <v>256</v>
      </c>
      <c r="H39" s="75">
        <v>49</v>
      </c>
      <c r="I39" s="8">
        <v>69</v>
      </c>
      <c r="J39" s="73">
        <v>68</v>
      </c>
      <c r="L39" s="75">
        <v>70</v>
      </c>
      <c r="M39" s="73">
        <v>0</v>
      </c>
      <c r="O39" s="77">
        <v>98</v>
      </c>
    </row>
    <row r="40" spans="2:15" ht="16" customHeight="1" x14ac:dyDescent="0.35">
      <c r="B40" s="29" t="s">
        <v>75</v>
      </c>
      <c r="C40" s="46" t="s">
        <v>30</v>
      </c>
      <c r="D40" s="64" t="s">
        <v>78</v>
      </c>
      <c r="F40" s="77">
        <f t="shared" si="0"/>
        <v>255</v>
      </c>
      <c r="H40" s="75">
        <v>48</v>
      </c>
      <c r="I40" s="8">
        <v>68</v>
      </c>
      <c r="J40" s="73">
        <v>69</v>
      </c>
      <c r="L40" s="75">
        <v>70</v>
      </c>
      <c r="M40" s="73">
        <v>0</v>
      </c>
      <c r="O40" s="77">
        <v>98</v>
      </c>
    </row>
    <row r="41" spans="2:15" ht="16" customHeight="1" x14ac:dyDescent="0.35">
      <c r="B41" s="29" t="s">
        <v>75</v>
      </c>
      <c r="C41" s="54" t="s">
        <v>79</v>
      </c>
      <c r="D41" s="55" t="s">
        <v>80</v>
      </c>
      <c r="F41" s="77">
        <f t="shared" si="0"/>
        <v>249</v>
      </c>
      <c r="H41" s="75">
        <v>46</v>
      </c>
      <c r="I41" s="8">
        <v>66</v>
      </c>
      <c r="J41" s="73">
        <v>67</v>
      </c>
      <c r="L41" s="75">
        <v>70</v>
      </c>
      <c r="M41" s="73">
        <v>0</v>
      </c>
      <c r="O41" s="77">
        <v>96</v>
      </c>
    </row>
    <row r="42" spans="2:15" ht="16" customHeight="1" x14ac:dyDescent="0.35">
      <c r="B42" s="29" t="s">
        <v>75</v>
      </c>
      <c r="C42" s="65" t="s">
        <v>62</v>
      </c>
      <c r="D42" s="66" t="s">
        <v>81</v>
      </c>
      <c r="F42" s="77">
        <f t="shared" si="0"/>
        <v>254</v>
      </c>
      <c r="H42" s="75">
        <v>48</v>
      </c>
      <c r="I42" s="8">
        <v>68</v>
      </c>
      <c r="J42" s="73">
        <v>68</v>
      </c>
      <c r="L42" s="75">
        <v>70</v>
      </c>
      <c r="M42" s="73">
        <v>0</v>
      </c>
      <c r="O42" s="77">
        <v>98</v>
      </c>
    </row>
    <row r="43" spans="2:15" ht="16" customHeight="1" x14ac:dyDescent="0.35">
      <c r="B43" s="29" t="s">
        <v>75</v>
      </c>
      <c r="C43" s="67" t="s">
        <v>68</v>
      </c>
      <c r="D43" s="49" t="s">
        <v>82</v>
      </c>
      <c r="F43" s="77">
        <f t="shared" si="0"/>
        <v>253</v>
      </c>
      <c r="H43" s="75">
        <v>47</v>
      </c>
      <c r="I43" s="8">
        <v>68</v>
      </c>
      <c r="J43" s="73">
        <v>68</v>
      </c>
      <c r="L43" s="75">
        <v>70</v>
      </c>
      <c r="M43" s="73">
        <v>0</v>
      </c>
      <c r="O43" s="77">
        <v>96</v>
      </c>
    </row>
    <row r="44" spans="2:15" ht="16" customHeight="1" x14ac:dyDescent="0.35">
      <c r="B44" s="29" t="s">
        <v>75</v>
      </c>
      <c r="C44" s="68" t="s">
        <v>70</v>
      </c>
      <c r="D44" s="69" t="s">
        <v>83</v>
      </c>
      <c r="F44" s="77">
        <f t="shared" si="0"/>
        <v>256</v>
      </c>
      <c r="H44" s="75">
        <v>48</v>
      </c>
      <c r="I44" s="8">
        <v>69</v>
      </c>
      <c r="J44" s="73">
        <v>69</v>
      </c>
      <c r="L44" s="75">
        <v>70</v>
      </c>
      <c r="M44" s="73">
        <v>0</v>
      </c>
      <c r="O44" s="77">
        <v>97</v>
      </c>
    </row>
    <row r="45" spans="2:15" ht="16" customHeight="1" x14ac:dyDescent="0.35">
      <c r="B45" s="29" t="s">
        <v>75</v>
      </c>
      <c r="C45" s="52" t="s">
        <v>36</v>
      </c>
      <c r="D45" s="71" t="s">
        <v>84</v>
      </c>
      <c r="F45" s="77">
        <f t="shared" si="0"/>
        <v>255</v>
      </c>
      <c r="H45" s="75">
        <v>48</v>
      </c>
      <c r="I45" s="8">
        <v>69</v>
      </c>
      <c r="J45" s="73">
        <v>68</v>
      </c>
      <c r="L45" s="75">
        <v>70</v>
      </c>
      <c r="M45" s="73">
        <v>0</v>
      </c>
      <c r="O45" s="77">
        <v>98</v>
      </c>
    </row>
    <row r="46" spans="2:15" ht="16" customHeight="1" thickBot="1" x14ac:dyDescent="0.4">
      <c r="B46" s="29" t="s">
        <v>75</v>
      </c>
      <c r="C46" s="40" t="s">
        <v>23</v>
      </c>
      <c r="D46" s="41" t="s">
        <v>85</v>
      </c>
      <c r="F46" s="180">
        <f t="shared" si="0"/>
        <v>253</v>
      </c>
      <c r="H46" s="75">
        <v>48</v>
      </c>
      <c r="I46" s="8">
        <v>68</v>
      </c>
      <c r="J46" s="73">
        <v>67</v>
      </c>
      <c r="L46" s="75">
        <v>70</v>
      </c>
      <c r="M46" s="73">
        <v>0</v>
      </c>
      <c r="O46" s="77">
        <v>97</v>
      </c>
    </row>
    <row r="47" spans="2:15" ht="16" customHeight="1" x14ac:dyDescent="0.35">
      <c r="B47" s="7"/>
      <c r="C47" s="7"/>
      <c r="D47" s="7"/>
      <c r="F47" s="78"/>
      <c r="H47" s="78"/>
      <c r="I47" s="78"/>
      <c r="J47" s="78"/>
      <c r="L47" s="78"/>
      <c r="M47" s="78"/>
      <c r="O47" s="78"/>
    </row>
    <row r="48" spans="2:15" ht="16" customHeight="1" x14ac:dyDescent="0.35">
      <c r="B48" s="2"/>
      <c r="C48" s="2"/>
      <c r="D48" s="2"/>
    </row>
  </sheetData>
  <mergeCells count="3">
    <mergeCell ref="B2:D3"/>
    <mergeCell ref="H3:J3"/>
    <mergeCell ref="L3:M3"/>
  </mergeCells>
  <conditionalFormatting sqref="F5:F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56D5-6C04-42EC-847C-435651465F3C}">
  <dimension ref="B1:T47"/>
  <sheetViews>
    <sheetView workbookViewId="0">
      <selection activeCell="G2" sqref="G2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7265625" style="2"/>
    <col min="4" max="4" width="35.54296875" style="2" customWidth="1"/>
    <col min="5" max="5" width="34.453125" style="2" customWidth="1"/>
    <col min="6" max="6" width="3.08984375" style="2" customWidth="1"/>
    <col min="7" max="7" width="10.90625" style="2" customWidth="1"/>
    <col min="8" max="8" width="3.08984375" style="2" customWidth="1"/>
    <col min="9" max="9" width="10.90625" style="2" customWidth="1"/>
    <col min="10" max="10" width="3.08984375" style="2" customWidth="1"/>
    <col min="11" max="13" width="8.7265625" style="2"/>
    <col min="14" max="14" width="3.08984375" style="2" customWidth="1"/>
    <col min="15" max="16" width="10.90625" style="2" customWidth="1"/>
    <col min="17" max="18" width="3.08984375" style="2" customWidth="1"/>
    <col min="19" max="19" width="32.6328125" style="2" customWidth="1"/>
    <col min="20" max="20" width="10.81640625" style="2" customWidth="1"/>
    <col min="21" max="16384" width="8.7265625" style="2"/>
  </cols>
  <sheetData>
    <row r="1" spans="2:20" ht="16" customHeight="1" thickBot="1" x14ac:dyDescent="0.4"/>
    <row r="2" spans="2:20" ht="16" customHeight="1" x14ac:dyDescent="0.35">
      <c r="B2" s="79" t="s">
        <v>88</v>
      </c>
      <c r="C2" s="80"/>
      <c r="D2" s="80"/>
      <c r="E2" s="81"/>
      <c r="S2" s="169" t="s">
        <v>326</v>
      </c>
      <c r="T2" s="171"/>
    </row>
    <row r="3" spans="2:20" ht="16" customHeight="1" thickBot="1" x14ac:dyDescent="0.4">
      <c r="B3" s="82" t="s">
        <v>214</v>
      </c>
      <c r="C3" s="83"/>
      <c r="D3" s="83"/>
      <c r="E3" s="84"/>
      <c r="S3" s="172" t="s">
        <v>271</v>
      </c>
      <c r="T3" s="174"/>
    </row>
    <row r="4" spans="2:20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G4" s="18" t="s">
        <v>220</v>
      </c>
      <c r="I4" s="18" t="s">
        <v>221</v>
      </c>
      <c r="K4" s="18" t="s">
        <v>222</v>
      </c>
      <c r="L4" s="19" t="s">
        <v>223</v>
      </c>
      <c r="M4" s="21" t="s">
        <v>224</v>
      </c>
      <c r="O4" s="18" t="s">
        <v>225</v>
      </c>
      <c r="P4" s="18" t="s">
        <v>8</v>
      </c>
      <c r="S4" s="18" t="s">
        <v>91</v>
      </c>
      <c r="T4" s="18" t="s">
        <v>270</v>
      </c>
    </row>
    <row r="5" spans="2:20" ht="16" customHeight="1" x14ac:dyDescent="0.35">
      <c r="B5" s="76" t="s">
        <v>47</v>
      </c>
      <c r="C5" s="74" t="s">
        <v>184</v>
      </c>
      <c r="D5" s="72" t="s">
        <v>185</v>
      </c>
      <c r="E5" s="77" t="s">
        <v>51</v>
      </c>
      <c r="G5" s="77">
        <f>SUM(K5:M5)</f>
        <v>327</v>
      </c>
      <c r="I5" s="77">
        <f>SUM(L5:M5)</f>
        <v>0</v>
      </c>
      <c r="K5" s="77">
        <f>VLOOKUP(E5, EuEM_CarStats, 3, FALSE)</f>
        <v>327</v>
      </c>
      <c r="L5" s="75">
        <f>VLOOKUP(CONCATENATE(B5, " - ", D5), NASCC_TeamStats, 2, FALSE)</f>
        <v>0</v>
      </c>
      <c r="M5" s="73"/>
      <c r="O5" s="77"/>
      <c r="P5" s="77"/>
      <c r="S5" s="271" t="s">
        <v>406</v>
      </c>
      <c r="T5" s="77"/>
    </row>
    <row r="6" spans="2:20" ht="16" customHeight="1" x14ac:dyDescent="0.35">
      <c r="B6" s="77" t="s">
        <v>47</v>
      </c>
      <c r="C6" s="75" t="s">
        <v>152</v>
      </c>
      <c r="D6" s="73" t="s">
        <v>185</v>
      </c>
      <c r="E6" s="77" t="s">
        <v>51</v>
      </c>
      <c r="G6" s="77">
        <f t="shared" ref="G6:G46" si="0">SUM(K6:M6)</f>
        <v>327</v>
      </c>
      <c r="I6" s="77">
        <f t="shared" ref="I6:I46" si="1">SUM(L6:M6)</f>
        <v>0</v>
      </c>
      <c r="K6" s="77">
        <f>VLOOKUP(E6, EuEM_CarStats, 3, FALSE)</f>
        <v>327</v>
      </c>
      <c r="L6" s="75">
        <f>VLOOKUP(CONCATENATE(B6, " - ", D6), NASCC_TeamStats, 2, FALSE)</f>
        <v>0</v>
      </c>
      <c r="M6" s="73"/>
      <c r="O6" s="77"/>
      <c r="P6" s="77"/>
      <c r="S6" s="77" t="s">
        <v>407</v>
      </c>
      <c r="T6" s="77"/>
    </row>
    <row r="7" spans="2:20" ht="16" customHeight="1" x14ac:dyDescent="0.35">
      <c r="B7" s="77" t="s">
        <v>47</v>
      </c>
      <c r="C7" s="75" t="s">
        <v>96</v>
      </c>
      <c r="D7" s="73" t="s">
        <v>372</v>
      </c>
      <c r="E7" s="77" t="s">
        <v>54</v>
      </c>
      <c r="G7" s="77">
        <f t="shared" si="0"/>
        <v>329</v>
      </c>
      <c r="I7" s="77">
        <f t="shared" si="1"/>
        <v>0</v>
      </c>
      <c r="K7" s="77">
        <f>VLOOKUP(E7, EuEM_CarStats, 3, FALSE)</f>
        <v>329</v>
      </c>
      <c r="L7" s="75">
        <f>VLOOKUP(CONCATENATE(B7, " - ", D7), NASCC_TeamStats, 2, FALSE)</f>
        <v>0</v>
      </c>
      <c r="M7" s="73"/>
      <c r="O7" s="77"/>
      <c r="P7" s="77"/>
      <c r="S7" s="77" t="s">
        <v>408</v>
      </c>
      <c r="T7" s="77"/>
    </row>
    <row r="8" spans="2:20" ht="16" customHeight="1" x14ac:dyDescent="0.35">
      <c r="B8" s="77" t="s">
        <v>47</v>
      </c>
      <c r="C8" s="75" t="s">
        <v>105</v>
      </c>
      <c r="D8" s="73" t="s">
        <v>372</v>
      </c>
      <c r="E8" s="77" t="s">
        <v>54</v>
      </c>
      <c r="G8" s="77">
        <f t="shared" si="0"/>
        <v>329</v>
      </c>
      <c r="I8" s="77">
        <f t="shared" si="1"/>
        <v>0</v>
      </c>
      <c r="K8" s="77">
        <f>VLOOKUP(E8, EuEM_CarStats, 3, FALSE)</f>
        <v>329</v>
      </c>
      <c r="L8" s="75">
        <f>VLOOKUP(CONCATENATE(B8, " - ", D8), NASCC_TeamStats, 2, FALSE)</f>
        <v>0</v>
      </c>
      <c r="M8" s="73"/>
      <c r="O8" s="77"/>
      <c r="P8" s="77"/>
      <c r="S8" s="77" t="s">
        <v>409</v>
      </c>
      <c r="T8" s="77"/>
    </row>
    <row r="9" spans="2:20" ht="16" customHeight="1" x14ac:dyDescent="0.35">
      <c r="B9" s="77" t="s">
        <v>47</v>
      </c>
      <c r="C9" s="75" t="s">
        <v>99</v>
      </c>
      <c r="D9" s="73" t="s">
        <v>373</v>
      </c>
      <c r="E9" s="77" t="s">
        <v>54</v>
      </c>
      <c r="G9" s="77">
        <f t="shared" si="0"/>
        <v>329</v>
      </c>
      <c r="I9" s="77">
        <f t="shared" si="1"/>
        <v>0</v>
      </c>
      <c r="K9" s="77">
        <f>VLOOKUP(E9, EuEM_CarStats, 3, FALSE)</f>
        <v>329</v>
      </c>
      <c r="L9" s="75">
        <f>VLOOKUP(CONCATENATE(B9, " - ", D9), NASCC_TeamStats, 2, FALSE)</f>
        <v>0</v>
      </c>
      <c r="M9" s="73"/>
      <c r="O9" s="77"/>
      <c r="P9" s="77"/>
      <c r="S9" s="77" t="s">
        <v>410</v>
      </c>
      <c r="T9" s="77"/>
    </row>
    <row r="10" spans="2:20" ht="16" customHeight="1" x14ac:dyDescent="0.35">
      <c r="B10" s="77" t="s">
        <v>47</v>
      </c>
      <c r="C10" s="75" t="s">
        <v>175</v>
      </c>
      <c r="D10" s="73" t="s">
        <v>373</v>
      </c>
      <c r="E10" s="77" t="s">
        <v>51</v>
      </c>
      <c r="G10" s="77">
        <f t="shared" si="0"/>
        <v>327</v>
      </c>
      <c r="I10" s="77">
        <f t="shared" si="1"/>
        <v>0</v>
      </c>
      <c r="K10" s="77">
        <f>VLOOKUP(E10, EuEM_CarStats, 3, FALSE)</f>
        <v>327</v>
      </c>
      <c r="L10" s="75">
        <f>VLOOKUP(CONCATENATE(B10, " - ", D10), NASCC_TeamStats, 2, FALSE)</f>
        <v>0</v>
      </c>
      <c r="M10" s="73"/>
      <c r="O10" s="77"/>
      <c r="P10" s="77"/>
      <c r="S10" s="77" t="s">
        <v>411</v>
      </c>
      <c r="T10" s="77"/>
    </row>
    <row r="11" spans="2:20" ht="16" customHeight="1" x14ac:dyDescent="0.35">
      <c r="B11" s="77" t="s">
        <v>47</v>
      </c>
      <c r="C11" s="75" t="s">
        <v>101</v>
      </c>
      <c r="D11" s="73" t="s">
        <v>374</v>
      </c>
      <c r="E11" s="77" t="s">
        <v>53</v>
      </c>
      <c r="G11" s="77">
        <f t="shared" si="0"/>
        <v>326</v>
      </c>
      <c r="I11" s="77">
        <f t="shared" si="1"/>
        <v>0</v>
      </c>
      <c r="K11" s="77">
        <f>VLOOKUP(E11, EuEM_CarStats, 3, FALSE)</f>
        <v>326</v>
      </c>
      <c r="L11" s="75">
        <f>VLOOKUP(CONCATENATE(B11, " - ", D11), NASCC_TeamStats, 2, FALSE)</f>
        <v>0</v>
      </c>
      <c r="M11" s="73"/>
      <c r="O11" s="77"/>
      <c r="P11" s="77"/>
      <c r="S11" s="77" t="s">
        <v>412</v>
      </c>
      <c r="T11" s="77"/>
    </row>
    <row r="12" spans="2:20" ht="16" customHeight="1" x14ac:dyDescent="0.35">
      <c r="B12" s="77" t="s">
        <v>47</v>
      </c>
      <c r="C12" s="75" t="s">
        <v>186</v>
      </c>
      <c r="D12" s="73" t="s">
        <v>375</v>
      </c>
      <c r="E12" s="77" t="s">
        <v>54</v>
      </c>
      <c r="G12" s="77">
        <f t="shared" si="0"/>
        <v>329</v>
      </c>
      <c r="I12" s="77">
        <f t="shared" si="1"/>
        <v>0</v>
      </c>
      <c r="K12" s="77">
        <f>VLOOKUP(E12, EuEM_CarStats, 3, FALSE)</f>
        <v>329</v>
      </c>
      <c r="L12" s="75">
        <f>VLOOKUP(CONCATENATE(B12, " - ", D12), NASCC_TeamStats, 2, FALSE)</f>
        <v>0</v>
      </c>
      <c r="M12" s="73"/>
      <c r="O12" s="77"/>
      <c r="P12" s="77"/>
      <c r="S12" s="77" t="s">
        <v>413</v>
      </c>
      <c r="T12" s="77"/>
    </row>
    <row r="13" spans="2:20" ht="16" customHeight="1" x14ac:dyDescent="0.35">
      <c r="B13" s="77" t="s">
        <v>47</v>
      </c>
      <c r="C13" s="75" t="s">
        <v>187</v>
      </c>
      <c r="D13" s="73" t="s">
        <v>376</v>
      </c>
      <c r="E13" s="77" t="s">
        <v>53</v>
      </c>
      <c r="G13" s="77">
        <f t="shared" si="0"/>
        <v>326</v>
      </c>
      <c r="I13" s="77">
        <f t="shared" si="1"/>
        <v>0</v>
      </c>
      <c r="K13" s="77">
        <f>VLOOKUP(E13, EuEM_CarStats, 3, FALSE)</f>
        <v>326</v>
      </c>
      <c r="L13" s="75">
        <f>VLOOKUP(CONCATENATE(B13, " - ", D13), NASCC_TeamStats, 2, FALSE)</f>
        <v>0</v>
      </c>
      <c r="M13" s="73"/>
      <c r="O13" s="77"/>
      <c r="P13" s="77"/>
      <c r="S13" s="77" t="s">
        <v>414</v>
      </c>
      <c r="T13" s="77"/>
    </row>
    <row r="14" spans="2:20" ht="16" customHeight="1" x14ac:dyDescent="0.35">
      <c r="B14" s="77" t="s">
        <v>47</v>
      </c>
      <c r="C14" s="75" t="s">
        <v>102</v>
      </c>
      <c r="D14" s="73" t="s">
        <v>377</v>
      </c>
      <c r="E14" s="77" t="s">
        <v>54</v>
      </c>
      <c r="G14" s="77">
        <f t="shared" si="0"/>
        <v>329</v>
      </c>
      <c r="I14" s="77">
        <f t="shared" si="1"/>
        <v>0</v>
      </c>
      <c r="K14" s="77">
        <f>VLOOKUP(E14, EuEM_CarStats, 3, FALSE)</f>
        <v>329</v>
      </c>
      <c r="L14" s="75">
        <f>VLOOKUP(CONCATENATE(B14, " - ", D14), NASCC_TeamStats, 2, FALSE)</f>
        <v>0</v>
      </c>
      <c r="M14" s="73"/>
      <c r="O14" s="77"/>
      <c r="P14" s="77"/>
      <c r="S14" s="77" t="s">
        <v>415</v>
      </c>
      <c r="T14" s="77"/>
    </row>
    <row r="15" spans="2:20" ht="16" customHeight="1" x14ac:dyDescent="0.35">
      <c r="B15" s="77" t="s">
        <v>47</v>
      </c>
      <c r="C15" s="75" t="s">
        <v>378</v>
      </c>
      <c r="D15" s="73" t="s">
        <v>200</v>
      </c>
      <c r="E15" s="77" t="s">
        <v>54</v>
      </c>
      <c r="G15" s="77">
        <f t="shared" si="0"/>
        <v>329</v>
      </c>
      <c r="I15" s="77">
        <f t="shared" si="1"/>
        <v>0</v>
      </c>
      <c r="K15" s="77">
        <f>VLOOKUP(E15, EuEM_CarStats, 3, FALSE)</f>
        <v>329</v>
      </c>
      <c r="L15" s="75">
        <f>VLOOKUP(CONCATENATE(B15, " - ", D15), NASCC_TeamStats, 2, FALSE)</f>
        <v>0</v>
      </c>
      <c r="M15" s="73"/>
      <c r="O15" s="77"/>
      <c r="P15" s="77"/>
      <c r="S15" s="77" t="s">
        <v>416</v>
      </c>
      <c r="T15" s="77"/>
    </row>
    <row r="16" spans="2:20" ht="16" customHeight="1" x14ac:dyDescent="0.35">
      <c r="B16" s="77" t="s">
        <v>47</v>
      </c>
      <c r="C16" s="75" t="s">
        <v>107</v>
      </c>
      <c r="D16" s="73" t="s">
        <v>379</v>
      </c>
      <c r="E16" s="77" t="s">
        <v>53</v>
      </c>
      <c r="G16" s="77">
        <f t="shared" si="0"/>
        <v>326</v>
      </c>
      <c r="I16" s="77">
        <f t="shared" si="1"/>
        <v>0</v>
      </c>
      <c r="K16" s="77">
        <f>VLOOKUP(E16, EuEM_CarStats, 3, FALSE)</f>
        <v>326</v>
      </c>
      <c r="L16" s="75">
        <f>VLOOKUP(CONCATENATE(B16, " - ", D16), NASCC_TeamStats, 2, FALSE)</f>
        <v>0</v>
      </c>
      <c r="M16" s="73"/>
      <c r="O16" s="77"/>
      <c r="P16" s="77"/>
      <c r="S16" s="211" t="s">
        <v>404</v>
      </c>
      <c r="T16" s="77"/>
    </row>
    <row r="17" spans="2:20" ht="16" customHeight="1" x14ac:dyDescent="0.35">
      <c r="B17" s="77" t="s">
        <v>47</v>
      </c>
      <c r="C17" s="75" t="s">
        <v>128</v>
      </c>
      <c r="D17" s="73" t="s">
        <v>380</v>
      </c>
      <c r="E17" s="77" t="s">
        <v>49</v>
      </c>
      <c r="G17" s="77">
        <f t="shared" si="0"/>
        <v>326</v>
      </c>
      <c r="I17" s="77">
        <f t="shared" si="1"/>
        <v>0</v>
      </c>
      <c r="K17" s="77">
        <f>VLOOKUP(E17, EuEM_CarStats, 3, FALSE)</f>
        <v>326</v>
      </c>
      <c r="L17" s="75">
        <f>VLOOKUP(CONCATENATE(B17, " - ", D17), NASCC_TeamStats, 2, FALSE)</f>
        <v>0</v>
      </c>
      <c r="M17" s="73"/>
      <c r="O17" s="77"/>
      <c r="P17" s="77"/>
      <c r="S17" s="202" t="s">
        <v>405</v>
      </c>
      <c r="T17" s="77"/>
    </row>
    <row r="18" spans="2:20" ht="16" customHeight="1" x14ac:dyDescent="0.35">
      <c r="B18" s="77" t="s">
        <v>47</v>
      </c>
      <c r="C18" s="75" t="s">
        <v>111</v>
      </c>
      <c r="D18" s="73" t="s">
        <v>381</v>
      </c>
      <c r="E18" s="77" t="s">
        <v>49</v>
      </c>
      <c r="G18" s="77">
        <f t="shared" si="0"/>
        <v>326</v>
      </c>
      <c r="I18" s="77">
        <f t="shared" si="1"/>
        <v>0</v>
      </c>
      <c r="K18" s="77">
        <f>VLOOKUP(E18, EuEM_CarStats, 3, FALSE)</f>
        <v>326</v>
      </c>
      <c r="L18" s="75">
        <f>VLOOKUP(CONCATENATE(B18, " - ", D18), NASCC_TeamStats, 2, FALSE)</f>
        <v>0</v>
      </c>
      <c r="M18" s="73"/>
      <c r="O18" s="77"/>
      <c r="P18" s="77"/>
      <c r="S18" s="77" t="s">
        <v>417</v>
      </c>
      <c r="T18" s="77"/>
    </row>
    <row r="19" spans="2:20" ht="16" customHeight="1" x14ac:dyDescent="0.35">
      <c r="B19" s="77" t="s">
        <v>47</v>
      </c>
      <c r="C19" s="155" t="s">
        <v>197</v>
      </c>
      <c r="D19" s="156" t="s">
        <v>382</v>
      </c>
      <c r="E19" s="77" t="s">
        <v>54</v>
      </c>
      <c r="G19" s="77">
        <f t="shared" si="0"/>
        <v>329</v>
      </c>
      <c r="I19" s="77">
        <f t="shared" si="1"/>
        <v>0</v>
      </c>
      <c r="K19" s="77">
        <f>VLOOKUP(E19, EuEM_CarStats, 3, FALSE)</f>
        <v>329</v>
      </c>
      <c r="L19" s="75">
        <f>VLOOKUP(CONCATENATE(B19, " - ", D19), NASCC_TeamStats, 2, FALSE)</f>
        <v>0</v>
      </c>
      <c r="M19" s="73"/>
      <c r="O19" s="77"/>
      <c r="P19" s="77"/>
      <c r="S19" s="77" t="s">
        <v>418</v>
      </c>
      <c r="T19" s="77"/>
    </row>
    <row r="20" spans="2:20" ht="16" customHeight="1" x14ac:dyDescent="0.35">
      <c r="B20" s="77" t="s">
        <v>55</v>
      </c>
      <c r="C20" s="137" t="s">
        <v>204</v>
      </c>
      <c r="D20" s="138" t="s">
        <v>155</v>
      </c>
      <c r="E20" s="77" t="s">
        <v>71</v>
      </c>
      <c r="G20" s="77">
        <f t="shared" si="0"/>
        <v>300</v>
      </c>
      <c r="I20" s="77">
        <f t="shared" si="1"/>
        <v>0</v>
      </c>
      <c r="K20" s="77">
        <f>VLOOKUP(E20, EuEM_CarStats, 3, FALSE)</f>
        <v>300</v>
      </c>
      <c r="L20" s="75">
        <f>VLOOKUP(CONCATENATE(B20, " - ", D20), NASCC_TeamStats, 2, FALSE)</f>
        <v>0</v>
      </c>
      <c r="M20" s="73"/>
      <c r="O20" s="77"/>
      <c r="P20" s="77"/>
      <c r="S20" s="77" t="s">
        <v>419</v>
      </c>
      <c r="T20" s="77"/>
    </row>
    <row r="21" spans="2:20" ht="16" customHeight="1" x14ac:dyDescent="0.35">
      <c r="B21" s="77" t="s">
        <v>55</v>
      </c>
      <c r="C21" s="137" t="s">
        <v>191</v>
      </c>
      <c r="D21" s="138" t="s">
        <v>155</v>
      </c>
      <c r="E21" s="77" t="s">
        <v>71</v>
      </c>
      <c r="G21" s="77">
        <f t="shared" si="0"/>
        <v>300</v>
      </c>
      <c r="I21" s="77">
        <f t="shared" si="1"/>
        <v>0</v>
      </c>
      <c r="K21" s="77">
        <f>VLOOKUP(E21, EuEM_CarStats, 3, FALSE)</f>
        <v>300</v>
      </c>
      <c r="L21" s="75">
        <f>VLOOKUP(CONCATENATE(B21, " - ", D21), NASCC_TeamStats, 2, FALSE)</f>
        <v>0</v>
      </c>
      <c r="M21" s="73"/>
      <c r="O21" s="77"/>
      <c r="P21" s="77"/>
      <c r="S21" s="77" t="s">
        <v>420</v>
      </c>
      <c r="T21" s="77"/>
    </row>
    <row r="22" spans="2:20" ht="16" customHeight="1" x14ac:dyDescent="0.35">
      <c r="B22" s="77" t="s">
        <v>55</v>
      </c>
      <c r="C22" s="75" t="s">
        <v>125</v>
      </c>
      <c r="D22" s="73" t="s">
        <v>383</v>
      </c>
      <c r="E22" s="77" t="s">
        <v>69</v>
      </c>
      <c r="G22" s="77">
        <f t="shared" si="0"/>
        <v>297</v>
      </c>
      <c r="I22" s="77">
        <f t="shared" si="1"/>
        <v>0</v>
      </c>
      <c r="K22" s="77">
        <f>VLOOKUP(E22, EuEM_CarStats, 3, FALSE)</f>
        <v>297</v>
      </c>
      <c r="L22" s="75">
        <f>VLOOKUP(CONCATENATE(B22, " - ", D22), NASCC_TeamStats, 2, FALSE)</f>
        <v>0</v>
      </c>
      <c r="M22" s="73"/>
      <c r="O22" s="77"/>
      <c r="P22" s="77"/>
      <c r="S22" s="184" t="s">
        <v>421</v>
      </c>
      <c r="T22" s="77"/>
    </row>
    <row r="23" spans="2:20" ht="16" customHeight="1" x14ac:dyDescent="0.35">
      <c r="B23" s="77" t="s">
        <v>55</v>
      </c>
      <c r="C23" s="75" t="s">
        <v>140</v>
      </c>
      <c r="D23" s="73" t="s">
        <v>383</v>
      </c>
      <c r="E23" s="77" t="s">
        <v>69</v>
      </c>
      <c r="G23" s="77">
        <f t="shared" si="0"/>
        <v>297</v>
      </c>
      <c r="I23" s="77">
        <f t="shared" si="1"/>
        <v>0</v>
      </c>
      <c r="K23" s="77">
        <f>VLOOKUP(E23, EuEM_CarStats, 3, FALSE)</f>
        <v>297</v>
      </c>
      <c r="L23" s="75">
        <f>VLOOKUP(CONCATENATE(B23, " - ", D23), NASCC_TeamStats, 2, FALSE)</f>
        <v>0</v>
      </c>
      <c r="M23" s="73"/>
      <c r="O23" s="77"/>
      <c r="P23" s="77"/>
      <c r="S23" s="198" t="s">
        <v>422</v>
      </c>
      <c r="T23" s="77"/>
    </row>
    <row r="24" spans="2:20" ht="16" customHeight="1" x14ac:dyDescent="0.35">
      <c r="B24" s="77" t="s">
        <v>55</v>
      </c>
      <c r="C24" s="75" t="s">
        <v>384</v>
      </c>
      <c r="D24" s="73" t="s">
        <v>385</v>
      </c>
      <c r="E24" s="77" t="s">
        <v>74</v>
      </c>
      <c r="G24" s="77">
        <f t="shared" si="0"/>
        <v>299</v>
      </c>
      <c r="I24" s="77">
        <f t="shared" si="1"/>
        <v>0</v>
      </c>
      <c r="K24" s="77">
        <f>VLOOKUP(E24, EuEM_CarStats, 3, FALSE)</f>
        <v>299</v>
      </c>
      <c r="L24" s="75">
        <f>VLOOKUP(CONCATENATE(B24, " - ", D24), NASCC_TeamStats, 2, FALSE)</f>
        <v>0</v>
      </c>
      <c r="M24" s="73"/>
      <c r="O24" s="77"/>
      <c r="P24" s="77"/>
      <c r="S24" s="77" t="s">
        <v>423</v>
      </c>
      <c r="T24" s="77"/>
    </row>
    <row r="25" spans="2:20" ht="16" customHeight="1" x14ac:dyDescent="0.35">
      <c r="B25" s="77" t="s">
        <v>55</v>
      </c>
      <c r="C25" s="75" t="s">
        <v>150</v>
      </c>
      <c r="D25" s="73" t="s">
        <v>149</v>
      </c>
      <c r="E25" s="77" t="s">
        <v>74</v>
      </c>
      <c r="G25" s="77">
        <f t="shared" si="0"/>
        <v>299</v>
      </c>
      <c r="I25" s="77">
        <f t="shared" si="1"/>
        <v>0</v>
      </c>
      <c r="K25" s="77">
        <f>VLOOKUP(E25, EuEM_CarStats, 3, FALSE)</f>
        <v>299</v>
      </c>
      <c r="L25" s="75">
        <f>VLOOKUP(CONCATENATE(B25, " - ", D25), NASCC_TeamStats, 2, FALSE)</f>
        <v>0</v>
      </c>
      <c r="M25" s="73"/>
      <c r="O25" s="77"/>
      <c r="P25" s="77"/>
      <c r="S25" s="77" t="s">
        <v>424</v>
      </c>
      <c r="T25" s="77"/>
    </row>
    <row r="26" spans="2:20" ht="16" customHeight="1" x14ac:dyDescent="0.35">
      <c r="B26" s="77" t="s">
        <v>55</v>
      </c>
      <c r="C26" s="75" t="s">
        <v>116</v>
      </c>
      <c r="D26" s="73" t="s">
        <v>118</v>
      </c>
      <c r="E26" s="77" t="s">
        <v>61</v>
      </c>
      <c r="G26" s="77">
        <f t="shared" si="0"/>
        <v>299</v>
      </c>
      <c r="I26" s="77">
        <f t="shared" si="1"/>
        <v>0</v>
      </c>
      <c r="K26" s="77">
        <f>VLOOKUP(E26, EuEM_CarStats, 3, FALSE)</f>
        <v>299</v>
      </c>
      <c r="L26" s="75">
        <f>VLOOKUP(CONCATENATE(B26, " - ", D26), NASCC_TeamStats, 2, FALSE)</f>
        <v>0</v>
      </c>
      <c r="M26" s="73"/>
      <c r="O26" s="77"/>
      <c r="P26" s="77"/>
      <c r="S26" s="77" t="s">
        <v>425</v>
      </c>
      <c r="T26" s="77"/>
    </row>
    <row r="27" spans="2:20" ht="16" customHeight="1" x14ac:dyDescent="0.35">
      <c r="B27" s="77" t="s">
        <v>55</v>
      </c>
      <c r="C27" s="75" t="s">
        <v>284</v>
      </c>
      <c r="D27" s="73" t="s">
        <v>118</v>
      </c>
      <c r="E27" s="77" t="s">
        <v>61</v>
      </c>
      <c r="G27" s="77">
        <f t="shared" si="0"/>
        <v>299</v>
      </c>
      <c r="I27" s="77">
        <f t="shared" si="1"/>
        <v>0</v>
      </c>
      <c r="K27" s="77">
        <f>VLOOKUP(E27, EuEM_CarStats, 3, FALSE)</f>
        <v>299</v>
      </c>
      <c r="L27" s="75">
        <f>VLOOKUP(CONCATENATE(B27, " - ", D27), NASCC_TeamStats, 2, FALSE)</f>
        <v>0</v>
      </c>
      <c r="M27" s="73"/>
      <c r="O27" s="77"/>
      <c r="P27" s="77"/>
      <c r="S27" s="77" t="s">
        <v>426</v>
      </c>
      <c r="T27" s="77"/>
    </row>
    <row r="28" spans="2:20" ht="16" customHeight="1" x14ac:dyDescent="0.35">
      <c r="B28" s="77" t="s">
        <v>55</v>
      </c>
      <c r="C28" s="95" t="s">
        <v>136</v>
      </c>
      <c r="D28" s="96" t="s">
        <v>123</v>
      </c>
      <c r="E28" s="77" t="s">
        <v>74</v>
      </c>
      <c r="G28" s="77">
        <f t="shared" si="0"/>
        <v>299</v>
      </c>
      <c r="I28" s="77">
        <f t="shared" si="1"/>
        <v>0</v>
      </c>
      <c r="K28" s="77">
        <f>VLOOKUP(E28, EuEM_CarStats, 3, FALSE)</f>
        <v>299</v>
      </c>
      <c r="L28" s="75">
        <f>VLOOKUP(CONCATENATE(B28, " - ", D28), NASCC_TeamStats, 2, FALSE)</f>
        <v>0</v>
      </c>
      <c r="M28" s="73"/>
      <c r="O28" s="77"/>
      <c r="P28" s="77"/>
      <c r="S28" s="77" t="s">
        <v>427</v>
      </c>
      <c r="T28" s="77"/>
    </row>
    <row r="29" spans="2:20" ht="16" customHeight="1" x14ac:dyDescent="0.35">
      <c r="B29" s="77" t="s">
        <v>55</v>
      </c>
      <c r="C29" s="125" t="s">
        <v>138</v>
      </c>
      <c r="D29" s="126" t="s">
        <v>139</v>
      </c>
      <c r="E29" s="77" t="s">
        <v>74</v>
      </c>
      <c r="G29" s="77">
        <f t="shared" si="0"/>
        <v>299</v>
      </c>
      <c r="I29" s="77">
        <f t="shared" si="1"/>
        <v>0</v>
      </c>
      <c r="K29" s="77">
        <f>VLOOKUP(E29, EuEM_CarStats, 3, FALSE)</f>
        <v>299</v>
      </c>
      <c r="L29" s="75">
        <f>VLOOKUP(CONCATENATE(B29, " - ", D29), NASCC_TeamStats, 2, FALSE)</f>
        <v>0</v>
      </c>
      <c r="M29" s="73"/>
      <c r="O29" s="77"/>
      <c r="P29" s="77"/>
      <c r="S29" s="77" t="s">
        <v>428</v>
      </c>
      <c r="T29" s="77"/>
    </row>
    <row r="30" spans="2:20" ht="16" customHeight="1" x14ac:dyDescent="0.35">
      <c r="B30" s="77" t="s">
        <v>55</v>
      </c>
      <c r="C30" s="75" t="s">
        <v>315</v>
      </c>
      <c r="D30" s="73" t="s">
        <v>386</v>
      </c>
      <c r="E30" s="77" t="s">
        <v>71</v>
      </c>
      <c r="G30" s="77">
        <f t="shared" si="0"/>
        <v>300</v>
      </c>
      <c r="I30" s="77">
        <f t="shared" si="1"/>
        <v>0</v>
      </c>
      <c r="K30" s="77">
        <f>VLOOKUP(E30, EuEM_CarStats, 3, FALSE)</f>
        <v>300</v>
      </c>
      <c r="L30" s="75">
        <f>VLOOKUP(CONCATENATE(B30, " - ", D30), NASCC_TeamStats, 2, FALSE)</f>
        <v>0</v>
      </c>
      <c r="M30" s="73"/>
      <c r="O30" s="77"/>
      <c r="P30" s="77"/>
      <c r="S30" s="77" t="s">
        <v>429</v>
      </c>
      <c r="T30" s="77"/>
    </row>
    <row r="31" spans="2:20" ht="16" customHeight="1" x14ac:dyDescent="0.35">
      <c r="B31" s="77" t="s">
        <v>55</v>
      </c>
      <c r="C31" s="75" t="s">
        <v>122</v>
      </c>
      <c r="D31" s="73" t="s">
        <v>386</v>
      </c>
      <c r="E31" s="77" t="s">
        <v>71</v>
      </c>
      <c r="G31" s="77">
        <f t="shared" si="0"/>
        <v>300</v>
      </c>
      <c r="I31" s="77">
        <f t="shared" si="1"/>
        <v>0</v>
      </c>
      <c r="K31" s="77">
        <f>VLOOKUP(E31, EuEM_CarStats, 3, FALSE)</f>
        <v>300</v>
      </c>
      <c r="L31" s="75">
        <f>VLOOKUP(CONCATENATE(B31, " - ", D31), NASCC_TeamStats, 2, FALSE)</f>
        <v>0</v>
      </c>
      <c r="M31" s="73"/>
      <c r="O31" s="77"/>
      <c r="P31" s="77"/>
      <c r="S31" s="202" t="s">
        <v>430</v>
      </c>
      <c r="T31" s="77"/>
    </row>
    <row r="32" spans="2:20" ht="16" customHeight="1" x14ac:dyDescent="0.35">
      <c r="B32" s="77" t="s">
        <v>55</v>
      </c>
      <c r="C32" s="75" t="s">
        <v>387</v>
      </c>
      <c r="D32" s="73" t="s">
        <v>388</v>
      </c>
      <c r="E32" s="77" t="s">
        <v>57</v>
      </c>
      <c r="G32" s="77">
        <f t="shared" si="0"/>
        <v>298</v>
      </c>
      <c r="I32" s="77">
        <f t="shared" si="1"/>
        <v>0</v>
      </c>
      <c r="K32" s="77">
        <f>VLOOKUP(E32, EuEM_CarStats, 3, FALSE)</f>
        <v>298</v>
      </c>
      <c r="L32" s="75">
        <f>VLOOKUP(CONCATENATE(B32, " - ", D32), NASCC_TeamStats, 2, FALSE)</f>
        <v>0</v>
      </c>
      <c r="M32" s="73"/>
      <c r="O32" s="77"/>
      <c r="P32" s="77"/>
      <c r="S32" s="77" t="s">
        <v>431</v>
      </c>
      <c r="T32" s="77"/>
    </row>
    <row r="33" spans="2:20" ht="16" customHeight="1" x14ac:dyDescent="0.35">
      <c r="B33" s="77" t="s">
        <v>75</v>
      </c>
      <c r="C33" s="75" t="s">
        <v>302</v>
      </c>
      <c r="D33" s="73" t="s">
        <v>389</v>
      </c>
      <c r="E33" s="77" t="s">
        <v>81</v>
      </c>
      <c r="G33" s="77">
        <f t="shared" si="0"/>
        <v>254</v>
      </c>
      <c r="I33" s="77">
        <f t="shared" si="1"/>
        <v>0</v>
      </c>
      <c r="K33" s="77">
        <f>VLOOKUP(E33, EuEM_CarStats, 3, FALSE)</f>
        <v>254</v>
      </c>
      <c r="L33" s="75">
        <f>VLOOKUP(CONCATENATE(B33, " - ", D33), NASCC_TeamStats, 2, FALSE)</f>
        <v>0</v>
      </c>
      <c r="M33" s="73"/>
      <c r="O33" s="77"/>
      <c r="P33" s="77"/>
      <c r="S33" s="77" t="s">
        <v>432</v>
      </c>
      <c r="T33" s="77"/>
    </row>
    <row r="34" spans="2:20" ht="16" customHeight="1" x14ac:dyDescent="0.35">
      <c r="B34" s="77" t="s">
        <v>75</v>
      </c>
      <c r="C34" s="75" t="s">
        <v>108</v>
      </c>
      <c r="D34" s="73" t="s">
        <v>304</v>
      </c>
      <c r="E34" s="77" t="s">
        <v>77</v>
      </c>
      <c r="G34" s="77">
        <f t="shared" si="0"/>
        <v>256</v>
      </c>
      <c r="I34" s="77">
        <f t="shared" si="1"/>
        <v>0</v>
      </c>
      <c r="K34" s="77">
        <f>VLOOKUP(E34, EuEM_CarStats, 3, FALSE)</f>
        <v>256</v>
      </c>
      <c r="L34" s="75">
        <f>VLOOKUP(CONCATENATE(B34, " - ", D34), NASCC_TeamStats, 2, FALSE)</f>
        <v>0</v>
      </c>
      <c r="M34" s="73"/>
      <c r="O34" s="77"/>
      <c r="P34" s="77"/>
      <c r="S34" s="77" t="s">
        <v>433</v>
      </c>
      <c r="T34" s="77"/>
    </row>
    <row r="35" spans="2:20" ht="16" customHeight="1" x14ac:dyDescent="0.35">
      <c r="B35" s="77" t="s">
        <v>75</v>
      </c>
      <c r="C35" s="75" t="s">
        <v>390</v>
      </c>
      <c r="D35" s="73" t="s">
        <v>391</v>
      </c>
      <c r="E35" s="77" t="s">
        <v>83</v>
      </c>
      <c r="G35" s="77">
        <f t="shared" si="0"/>
        <v>256</v>
      </c>
      <c r="I35" s="77">
        <f t="shared" si="1"/>
        <v>0</v>
      </c>
      <c r="K35" s="77">
        <f>VLOOKUP(E35, EuEM_CarStats, 3, FALSE)</f>
        <v>256</v>
      </c>
      <c r="L35" s="75">
        <f>VLOOKUP(CONCATENATE(B35, " - ", D35), NASCC_TeamStats, 2, FALSE)</f>
        <v>0</v>
      </c>
      <c r="M35" s="73"/>
      <c r="O35" s="77"/>
      <c r="P35" s="77"/>
      <c r="S35" s="77" t="s">
        <v>434</v>
      </c>
      <c r="T35" s="77"/>
    </row>
    <row r="36" spans="2:20" ht="16" customHeight="1" x14ac:dyDescent="0.35">
      <c r="B36" s="77" t="s">
        <v>75</v>
      </c>
      <c r="C36" s="75" t="s">
        <v>199</v>
      </c>
      <c r="D36" s="73" t="s">
        <v>392</v>
      </c>
      <c r="E36" s="77" t="s">
        <v>77</v>
      </c>
      <c r="G36" s="77">
        <f t="shared" si="0"/>
        <v>256</v>
      </c>
      <c r="I36" s="77">
        <f t="shared" si="1"/>
        <v>0</v>
      </c>
      <c r="K36" s="77">
        <f>VLOOKUP(E36, EuEM_CarStats, 3, FALSE)</f>
        <v>256</v>
      </c>
      <c r="L36" s="75">
        <f>VLOOKUP(CONCATENATE(B36, " - ", D36), NASCC_TeamStats, 2, FALSE)</f>
        <v>0</v>
      </c>
      <c r="M36" s="73"/>
      <c r="O36" s="77"/>
      <c r="P36" s="77"/>
      <c r="S36" s="77" t="s">
        <v>435</v>
      </c>
      <c r="T36" s="77"/>
    </row>
    <row r="37" spans="2:20" ht="16" customHeight="1" thickBot="1" x14ac:dyDescent="0.4">
      <c r="B37" s="77" t="s">
        <v>75</v>
      </c>
      <c r="C37" s="75" t="s">
        <v>201</v>
      </c>
      <c r="D37" s="73" t="s">
        <v>392</v>
      </c>
      <c r="E37" s="77" t="s">
        <v>77</v>
      </c>
      <c r="G37" s="77">
        <f t="shared" si="0"/>
        <v>256</v>
      </c>
      <c r="I37" s="77">
        <f t="shared" si="1"/>
        <v>0</v>
      </c>
      <c r="K37" s="77">
        <f>VLOOKUP(E37, EuEM_CarStats, 3, FALSE)</f>
        <v>256</v>
      </c>
      <c r="L37" s="75">
        <f>VLOOKUP(CONCATENATE(B37, " - ", D37), NASCC_TeamStats, 2, FALSE)</f>
        <v>0</v>
      </c>
      <c r="M37" s="73"/>
      <c r="O37" s="77"/>
      <c r="P37" s="77"/>
      <c r="S37" s="267" t="s">
        <v>436</v>
      </c>
      <c r="T37" s="77"/>
    </row>
    <row r="38" spans="2:20" ht="16" customHeight="1" x14ac:dyDescent="0.35">
      <c r="B38" s="77" t="s">
        <v>75</v>
      </c>
      <c r="C38" s="75" t="s">
        <v>114</v>
      </c>
      <c r="D38" s="73" t="s">
        <v>393</v>
      </c>
      <c r="E38" s="77" t="s">
        <v>85</v>
      </c>
      <c r="G38" s="77">
        <f t="shared" si="0"/>
        <v>256</v>
      </c>
      <c r="I38" s="77">
        <f t="shared" si="1"/>
        <v>0</v>
      </c>
      <c r="K38" s="77">
        <f>VLOOKUP(E38, EuEM_CarStats, 3, FALSE)</f>
        <v>256</v>
      </c>
      <c r="L38" s="75">
        <f>VLOOKUP(CONCATENATE(B38, " - ", D38), NASCC_TeamStats, 2, FALSE)</f>
        <v>0</v>
      </c>
      <c r="M38" s="73"/>
      <c r="O38" s="77"/>
      <c r="P38" s="77"/>
      <c r="S38" s="78"/>
      <c r="T38" s="78"/>
    </row>
    <row r="39" spans="2:20" ht="16" customHeight="1" x14ac:dyDescent="0.35">
      <c r="B39" s="77" t="s">
        <v>75</v>
      </c>
      <c r="C39" s="137" t="s">
        <v>206</v>
      </c>
      <c r="D39" s="138" t="s">
        <v>155</v>
      </c>
      <c r="E39" s="77" t="s">
        <v>83</v>
      </c>
      <c r="G39" s="77">
        <f t="shared" si="0"/>
        <v>256</v>
      </c>
      <c r="I39" s="77">
        <f t="shared" si="1"/>
        <v>0</v>
      </c>
      <c r="K39" s="77">
        <f>VLOOKUP(E39, EuEM_CarStats, 3, FALSE)</f>
        <v>256</v>
      </c>
      <c r="L39" s="75">
        <f>VLOOKUP(CONCATENATE(B39, " - ", D39), NASCC_TeamStats, 2, FALSE)</f>
        <v>0</v>
      </c>
      <c r="M39" s="73"/>
      <c r="O39" s="77"/>
      <c r="P39" s="77"/>
    </row>
    <row r="40" spans="2:20" ht="16" customHeight="1" x14ac:dyDescent="0.35">
      <c r="B40" s="77" t="s">
        <v>75</v>
      </c>
      <c r="C40" s="75" t="s">
        <v>394</v>
      </c>
      <c r="D40" s="73" t="s">
        <v>395</v>
      </c>
      <c r="E40" s="77" t="s">
        <v>77</v>
      </c>
      <c r="G40" s="77">
        <f t="shared" si="0"/>
        <v>256</v>
      </c>
      <c r="I40" s="77">
        <f t="shared" si="1"/>
        <v>0</v>
      </c>
      <c r="K40" s="77">
        <f>VLOOKUP(E40, EuEM_CarStats, 3, FALSE)</f>
        <v>256</v>
      </c>
      <c r="L40" s="75">
        <f>VLOOKUP(CONCATENATE(B40, " - ", D40), NASCC_TeamStats, 2, FALSE)</f>
        <v>0</v>
      </c>
      <c r="M40" s="73"/>
      <c r="O40" s="77"/>
      <c r="P40" s="77"/>
    </row>
    <row r="41" spans="2:20" ht="16" customHeight="1" x14ac:dyDescent="0.35">
      <c r="B41" s="77" t="s">
        <v>75</v>
      </c>
      <c r="C41" s="75" t="s">
        <v>317</v>
      </c>
      <c r="D41" s="73" t="s">
        <v>383</v>
      </c>
      <c r="E41" s="77" t="s">
        <v>82</v>
      </c>
      <c r="G41" s="77">
        <f t="shared" si="0"/>
        <v>255</v>
      </c>
      <c r="I41" s="77">
        <f t="shared" si="1"/>
        <v>0</v>
      </c>
      <c r="K41" s="77">
        <f>VLOOKUP(E41, EuEM_CarStats, 3, FALSE)</f>
        <v>255</v>
      </c>
      <c r="L41" s="75">
        <f>VLOOKUP(CONCATENATE(B41, " - ", D41), NASCC_TeamStats, 2, FALSE)</f>
        <v>0</v>
      </c>
      <c r="M41" s="73"/>
      <c r="O41" s="77"/>
      <c r="P41" s="77"/>
    </row>
    <row r="42" spans="2:20" ht="16" customHeight="1" x14ac:dyDescent="0.35">
      <c r="B42" s="77" t="s">
        <v>75</v>
      </c>
      <c r="C42" s="75" t="s">
        <v>396</v>
      </c>
      <c r="D42" s="73" t="s">
        <v>397</v>
      </c>
      <c r="E42" s="77" t="s">
        <v>83</v>
      </c>
      <c r="G42" s="77">
        <f t="shared" si="0"/>
        <v>256</v>
      </c>
      <c r="I42" s="77">
        <f t="shared" si="1"/>
        <v>0</v>
      </c>
      <c r="K42" s="77">
        <f>VLOOKUP(E42, EuEM_CarStats, 3, FALSE)</f>
        <v>256</v>
      </c>
      <c r="L42" s="75">
        <f>VLOOKUP(CONCATENATE(B42, " - ", D42), NASCC_TeamStats, 2, FALSE)</f>
        <v>0</v>
      </c>
      <c r="M42" s="73"/>
      <c r="O42" s="77"/>
      <c r="P42" s="77"/>
    </row>
    <row r="43" spans="2:20" ht="16" customHeight="1" x14ac:dyDescent="0.35">
      <c r="B43" s="77" t="s">
        <v>75</v>
      </c>
      <c r="C43" s="75" t="s">
        <v>398</v>
      </c>
      <c r="D43" s="73" t="s">
        <v>399</v>
      </c>
      <c r="E43" s="77" t="s">
        <v>77</v>
      </c>
      <c r="G43" s="77">
        <f t="shared" si="0"/>
        <v>256</v>
      </c>
      <c r="I43" s="77">
        <f t="shared" si="1"/>
        <v>0</v>
      </c>
      <c r="K43" s="77">
        <f>VLOOKUP(E43, EuEM_CarStats, 3, FALSE)</f>
        <v>256</v>
      </c>
      <c r="L43" s="75">
        <f>VLOOKUP(CONCATENATE(B43, " - ", D43), NASCC_TeamStats, 2, FALSE)</f>
        <v>0</v>
      </c>
      <c r="M43" s="73"/>
      <c r="O43" s="77"/>
      <c r="P43" s="77"/>
    </row>
    <row r="44" spans="2:20" ht="16" customHeight="1" x14ac:dyDescent="0.35">
      <c r="B44" s="77" t="s">
        <v>75</v>
      </c>
      <c r="C44" s="75" t="s">
        <v>148</v>
      </c>
      <c r="D44" s="73" t="s">
        <v>400</v>
      </c>
      <c r="E44" s="77" t="s">
        <v>84</v>
      </c>
      <c r="G44" s="77">
        <f t="shared" si="0"/>
        <v>255</v>
      </c>
      <c r="I44" s="77">
        <f t="shared" si="1"/>
        <v>0</v>
      </c>
      <c r="K44" s="77">
        <f>VLOOKUP(E44, EuEM_CarStats, 3, FALSE)</f>
        <v>255</v>
      </c>
      <c r="L44" s="75">
        <f>VLOOKUP(CONCATENATE(B44, " - ", D44), NASCC_TeamStats, 2, FALSE)</f>
        <v>0</v>
      </c>
      <c r="M44" s="73"/>
      <c r="O44" s="77"/>
      <c r="P44" s="77"/>
    </row>
    <row r="45" spans="2:20" ht="16" customHeight="1" x14ac:dyDescent="0.35">
      <c r="B45" s="77" t="s">
        <v>75</v>
      </c>
      <c r="C45" s="248" t="s">
        <v>322</v>
      </c>
      <c r="D45" s="249" t="s">
        <v>401</v>
      </c>
      <c r="E45" s="77" t="s">
        <v>78</v>
      </c>
      <c r="G45" s="77">
        <f t="shared" si="0"/>
        <v>255</v>
      </c>
      <c r="I45" s="77">
        <f t="shared" si="1"/>
        <v>0</v>
      </c>
      <c r="K45" s="77">
        <f>VLOOKUP(E45, EuEM_CarStats, 3, FALSE)</f>
        <v>255</v>
      </c>
      <c r="L45" s="75">
        <f>VLOOKUP(CONCATENATE(B45, " - ", D45), NASCC_TeamStats, 2, FALSE)</f>
        <v>0</v>
      </c>
      <c r="M45" s="73"/>
      <c r="O45" s="77"/>
      <c r="P45" s="77"/>
    </row>
    <row r="46" spans="2:20" ht="16" customHeight="1" thickBot="1" x14ac:dyDescent="0.4">
      <c r="B46" s="77" t="s">
        <v>75</v>
      </c>
      <c r="C46" s="248" t="s">
        <v>402</v>
      </c>
      <c r="D46" s="249" t="s">
        <v>401</v>
      </c>
      <c r="E46" s="77" t="s">
        <v>78</v>
      </c>
      <c r="G46" s="77">
        <f t="shared" si="0"/>
        <v>255</v>
      </c>
      <c r="I46" s="77">
        <f t="shared" si="1"/>
        <v>0</v>
      </c>
      <c r="K46" s="77">
        <f>VLOOKUP(E46, EuEM_CarStats, 3, FALSE)</f>
        <v>255</v>
      </c>
      <c r="L46" s="75">
        <f>VLOOKUP(CONCATENATE(B46, " - ", D46), NASCC_TeamStats, 2, FALSE)</f>
        <v>0</v>
      </c>
      <c r="M46" s="73"/>
      <c r="O46" s="77"/>
      <c r="P46" s="77"/>
    </row>
    <row r="47" spans="2:20" ht="16" customHeight="1" x14ac:dyDescent="0.35">
      <c r="B47" s="78"/>
      <c r="C47" s="78"/>
      <c r="D47" s="78"/>
      <c r="E47" s="177"/>
      <c r="G47" s="78"/>
      <c r="I47" s="78"/>
      <c r="K47" s="78"/>
      <c r="L47" s="78"/>
      <c r="M47" s="78"/>
      <c r="O47" s="78"/>
      <c r="P47" s="78"/>
    </row>
  </sheetData>
  <mergeCells count="4">
    <mergeCell ref="B2:E2"/>
    <mergeCell ref="S2:T2"/>
    <mergeCell ref="B3:E3"/>
    <mergeCell ref="S3:T3"/>
  </mergeCells>
  <conditionalFormatting sqref="G5:G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46">
    <cfRule type="cellIs" dxfId="28" priority="27" operator="equal">
      <formula>"LMP3"</formula>
    </cfRule>
    <cfRule type="cellIs" dxfId="27" priority="28" operator="equal">
      <formula>"GT3"</formula>
    </cfRule>
    <cfRule type="cellIs" dxfId="26" priority="29" operator="equal">
      <formula>"GT4"</formula>
    </cfRule>
  </conditionalFormatting>
  <conditionalFormatting sqref="E5:E46">
    <cfRule type="cellIs" dxfId="25" priority="1" operator="equal">
      <formula>"ADESS AD25"</formula>
    </cfRule>
    <cfRule type="cellIs" dxfId="24" priority="2" operator="equal">
      <formula>"Duqueine D-09"</formula>
    </cfRule>
    <cfRule type="cellIs" dxfId="23" priority="3" operator="equal">
      <formula>"Ginetta G61-LT-P3 Evo"</formula>
    </cfRule>
    <cfRule type="cellIs" dxfId="22" priority="4" operator="equal">
      <formula>"Ligier JS P325"</formula>
    </cfRule>
    <cfRule type="cellIs" dxfId="21" priority="5" operator="equal">
      <formula>"Acura NSX GT3 Evo22"</formula>
    </cfRule>
    <cfRule type="cellIs" dxfId="20" priority="6" operator="equal">
      <formula>"Aston Martin Vantage AMR GT3 Evo"</formula>
    </cfRule>
    <cfRule type="cellIs" dxfId="19" priority="7" operator="equal">
      <formula>"BMW M4 GT3 Evo"</formula>
    </cfRule>
    <cfRule type="cellIs" dxfId="18" priority="8" operator="equal">
      <formula>"Corvette Z06 GT3.R"</formula>
    </cfRule>
    <cfRule type="cellIs" dxfId="17" priority="9" operator="equal">
      <formula>"Ferrari 296 GT3"</formula>
    </cfRule>
    <cfRule type="cellIs" dxfId="16" priority="10" operator="equal">
      <formula>"Ford Mustang GT3"</formula>
    </cfRule>
    <cfRule type="cellIs" dxfId="15" priority="11" operator="equal">
      <formula>"Glickenhaus SCG 004 GT3"</formula>
    </cfRule>
    <cfRule type="cellIs" dxfId="14" priority="12" operator="equal">
      <formula>"Lamborghini Huracan GT3 Evo 2"</formula>
    </cfRule>
    <cfRule type="cellIs" dxfId="13" priority="13" operator="equal">
      <formula>"Lexus RC F GT3"</formula>
    </cfRule>
    <cfRule type="cellIs" dxfId="12" priority="14" operator="equal">
      <formula>"McLaren 720S GT3 Evo"</formula>
    </cfRule>
    <cfRule type="cellIs" dxfId="11" priority="15" operator="equal">
      <formula>"Mercedes-AMG GT3 Evo"</formula>
    </cfRule>
    <cfRule type="cellIs" dxfId="10" priority="16" operator="equal">
      <formula>"Nissan GT-R Nismo GT3"</formula>
    </cfRule>
    <cfRule type="cellIs" dxfId="9" priority="17" operator="equal">
      <formula>"Porsche 911 GT3 R"</formula>
    </cfRule>
    <cfRule type="cellIs" dxfId="8" priority="18" operator="equal">
      <formula>"Alpine A110 GT4"</formula>
    </cfRule>
    <cfRule type="cellIs" dxfId="7" priority="19" operator="equal">
      <formula>"Aston Martin Vantage AMR GT4"</formula>
    </cfRule>
    <cfRule type="cellIs" dxfId="6" priority="20" operator="equal">
      <formula>"BMW M4 GT4"</formula>
    </cfRule>
    <cfRule type="cellIs" dxfId="5" priority="21" operator="equal">
      <formula>"Chevrolet Camaro GT4"</formula>
    </cfRule>
    <cfRule type="cellIs" dxfId="4" priority="22" operator="equal">
      <formula>"Ford Mustang GT4"</formula>
    </cfRule>
    <cfRule type="cellIs" dxfId="3" priority="23" operator="equal">
      <formula>"McLaren Artura GT4"</formula>
    </cfRule>
    <cfRule type="cellIs" dxfId="2" priority="24" operator="equal">
      <formula>"Mercedes-AMG GT4"</formula>
    </cfRule>
    <cfRule type="cellIs" dxfId="1" priority="25" operator="equal">
      <formula>"Porsche 718 Cayman GT4 RS Clubsport"</formula>
    </cfRule>
    <cfRule type="cellIs" dxfId="0" priority="26" operator="equal">
      <formula>"Toyota Supra GR GT4"</formula>
    </cfRule>
  </conditionalFormatting>
  <conditionalFormatting sqref="G40:G46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46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14BD-01D2-4918-8D98-5338CEC54559}">
  <dimension ref="A1:U45"/>
  <sheetViews>
    <sheetView workbookViewId="0">
      <selection activeCell="I32" sqref="I32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90625" style="2"/>
    <col min="4" max="4" width="35.54296875" style="2" customWidth="1"/>
    <col min="5" max="5" width="34.453125" style="2" customWidth="1"/>
    <col min="6" max="6" width="9.08984375" style="2" customWidth="1"/>
    <col min="7" max="8" width="3.08984375" style="2" customWidth="1"/>
    <col min="9" max="9" width="11.08984375" style="1" customWidth="1"/>
    <col min="10" max="10" width="8.7265625" style="1"/>
    <col min="11" max="11" width="35.54296875" style="1" customWidth="1"/>
    <col min="12" max="12" width="34.453125" style="1" customWidth="1"/>
    <col min="13" max="13" width="12.54296875" style="1" customWidth="1"/>
    <col min="14" max="15" width="3.08984375" style="1" customWidth="1"/>
    <col min="16" max="16" width="11.08984375" style="1" customWidth="1"/>
    <col min="17" max="17" width="8.7265625" style="1"/>
    <col min="18" max="18" width="35.54296875" style="1" customWidth="1"/>
    <col min="19" max="19" width="34.453125" style="1" customWidth="1"/>
    <col min="20" max="20" width="12.54296875" style="1" customWidth="1"/>
    <col min="21" max="21" width="3.08984375" style="1" customWidth="1"/>
    <col min="22" max="16384" width="8.7265625" style="1"/>
  </cols>
  <sheetData>
    <row r="1" spans="2:21" ht="16" customHeight="1" thickBot="1" x14ac:dyDescent="0.4"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ht="16" customHeight="1" x14ac:dyDescent="0.35">
      <c r="B2" s="169" t="s">
        <v>88</v>
      </c>
      <c r="C2" s="170"/>
      <c r="D2" s="170"/>
      <c r="E2" s="170"/>
      <c r="F2" s="171"/>
      <c r="I2" s="169" t="s">
        <v>88</v>
      </c>
      <c r="J2" s="170"/>
      <c r="K2" s="170"/>
      <c r="L2" s="170"/>
      <c r="M2" s="171"/>
      <c r="N2" s="2"/>
      <c r="O2" s="2"/>
      <c r="P2" s="169" t="s">
        <v>88</v>
      </c>
      <c r="Q2" s="170"/>
      <c r="R2" s="170"/>
      <c r="S2" s="170"/>
      <c r="T2" s="171"/>
      <c r="U2" s="2"/>
    </row>
    <row r="3" spans="2:21" ht="16" customHeight="1" thickBot="1" x14ac:dyDescent="0.4">
      <c r="B3" s="82" t="s">
        <v>89</v>
      </c>
      <c r="C3" s="83"/>
      <c r="D3" s="83"/>
      <c r="E3" s="83"/>
      <c r="F3" s="84"/>
      <c r="I3" s="172" t="s">
        <v>172</v>
      </c>
      <c r="J3" s="173"/>
      <c r="K3" s="173"/>
      <c r="L3" s="173"/>
      <c r="M3" s="174"/>
      <c r="N3" s="2"/>
      <c r="O3" s="2"/>
      <c r="P3" s="172" t="s">
        <v>156</v>
      </c>
      <c r="Q3" s="173"/>
      <c r="R3" s="173"/>
      <c r="S3" s="173"/>
      <c r="T3" s="174"/>
      <c r="U3" s="2"/>
    </row>
    <row r="4" spans="2:21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F4" s="18" t="s">
        <v>327</v>
      </c>
      <c r="I4" s="18" t="s">
        <v>10</v>
      </c>
      <c r="J4" s="19" t="s">
        <v>90</v>
      </c>
      <c r="K4" s="21" t="s">
        <v>91</v>
      </c>
      <c r="L4" s="18" t="s">
        <v>11</v>
      </c>
      <c r="M4" s="18" t="s">
        <v>215</v>
      </c>
      <c r="N4" s="2"/>
      <c r="O4" s="2"/>
      <c r="P4" s="18" t="s">
        <v>10</v>
      </c>
      <c r="Q4" s="19" t="s">
        <v>90</v>
      </c>
      <c r="R4" s="21" t="s">
        <v>91</v>
      </c>
      <c r="S4" s="18" t="s">
        <v>11</v>
      </c>
      <c r="T4" s="18" t="s">
        <v>215</v>
      </c>
      <c r="U4" s="2"/>
    </row>
    <row r="5" spans="2:21" ht="16" customHeight="1" x14ac:dyDescent="0.35">
      <c r="B5" s="76" t="s">
        <v>92</v>
      </c>
      <c r="C5" s="85" t="s">
        <v>93</v>
      </c>
      <c r="D5" s="86" t="s">
        <v>94</v>
      </c>
      <c r="E5" s="77" t="s">
        <v>14</v>
      </c>
      <c r="F5" s="76" t="s">
        <v>329</v>
      </c>
      <c r="I5" s="77" t="s">
        <v>92</v>
      </c>
      <c r="J5" s="89" t="s">
        <v>152</v>
      </c>
      <c r="K5" s="90" t="s">
        <v>97</v>
      </c>
      <c r="L5" s="77" t="s">
        <v>37</v>
      </c>
      <c r="M5" s="77" t="s">
        <v>216</v>
      </c>
      <c r="N5" s="2"/>
      <c r="O5" s="2"/>
      <c r="P5" s="77" t="s">
        <v>92</v>
      </c>
      <c r="Q5" s="75"/>
      <c r="R5" s="73" t="s">
        <v>157</v>
      </c>
      <c r="S5" s="77"/>
      <c r="T5" s="77" t="s">
        <v>219</v>
      </c>
      <c r="U5" s="2"/>
    </row>
    <row r="6" spans="2:21" ht="16" customHeight="1" x14ac:dyDescent="0.35">
      <c r="B6" s="77" t="s">
        <v>92</v>
      </c>
      <c r="C6" s="87" t="s">
        <v>95</v>
      </c>
      <c r="D6" s="88" t="s">
        <v>94</v>
      </c>
      <c r="E6" s="77" t="s">
        <v>14</v>
      </c>
      <c r="F6" s="77" t="s">
        <v>329</v>
      </c>
      <c r="I6" s="77" t="s">
        <v>92</v>
      </c>
      <c r="J6" s="139" t="s">
        <v>173</v>
      </c>
      <c r="K6" s="140" t="s">
        <v>174</v>
      </c>
      <c r="L6" s="77" t="s">
        <v>33</v>
      </c>
      <c r="M6" s="77" t="s">
        <v>216</v>
      </c>
      <c r="N6" s="2"/>
      <c r="O6" s="2"/>
      <c r="P6" s="77" t="s">
        <v>38</v>
      </c>
      <c r="Q6" s="75"/>
      <c r="R6" s="73" t="s">
        <v>158</v>
      </c>
      <c r="S6" s="77"/>
      <c r="T6" s="77" t="s">
        <v>219</v>
      </c>
      <c r="U6" s="2"/>
    </row>
    <row r="7" spans="2:21" ht="16" customHeight="1" x14ac:dyDescent="0.35">
      <c r="B7" s="77" t="s">
        <v>92</v>
      </c>
      <c r="C7" s="89" t="s">
        <v>96</v>
      </c>
      <c r="D7" s="90" t="s">
        <v>97</v>
      </c>
      <c r="E7" s="77" t="s">
        <v>37</v>
      </c>
      <c r="F7" s="77" t="s">
        <v>329</v>
      </c>
      <c r="I7" s="77" t="s">
        <v>92</v>
      </c>
      <c r="J7" s="97" t="s">
        <v>175</v>
      </c>
      <c r="K7" s="98" t="s">
        <v>176</v>
      </c>
      <c r="L7" s="77" t="s">
        <v>31</v>
      </c>
      <c r="M7" s="77" t="s">
        <v>216</v>
      </c>
      <c r="N7" s="2"/>
      <c r="O7" s="2"/>
      <c r="P7" s="77" t="s">
        <v>124</v>
      </c>
      <c r="Q7" s="75"/>
      <c r="R7" s="73" t="s">
        <v>159</v>
      </c>
      <c r="S7" s="77"/>
      <c r="T7" s="77" t="s">
        <v>219</v>
      </c>
      <c r="U7" s="2"/>
    </row>
    <row r="8" spans="2:21" ht="16" customHeight="1" x14ac:dyDescent="0.35">
      <c r="B8" s="77" t="s">
        <v>92</v>
      </c>
      <c r="C8" s="91" t="s">
        <v>98</v>
      </c>
      <c r="D8" s="92" t="s">
        <v>97</v>
      </c>
      <c r="E8" s="77" t="s">
        <v>37</v>
      </c>
      <c r="F8" s="77" t="s">
        <v>329</v>
      </c>
      <c r="I8" s="77" t="s">
        <v>92</v>
      </c>
      <c r="J8" s="121" t="s">
        <v>177</v>
      </c>
      <c r="K8" s="122" t="s">
        <v>123</v>
      </c>
      <c r="L8" s="77" t="s">
        <v>37</v>
      </c>
      <c r="M8" s="77" t="s">
        <v>216</v>
      </c>
      <c r="N8" s="2"/>
      <c r="O8" s="2"/>
      <c r="P8" s="77" t="s">
        <v>92</v>
      </c>
      <c r="Q8" s="75"/>
      <c r="R8" s="73" t="s">
        <v>160</v>
      </c>
      <c r="S8" s="77"/>
      <c r="T8" s="77" t="s">
        <v>216</v>
      </c>
      <c r="U8" s="2"/>
    </row>
    <row r="9" spans="2:21" ht="16" customHeight="1" x14ac:dyDescent="0.35">
      <c r="B9" s="77" t="s">
        <v>92</v>
      </c>
      <c r="C9" s="93" t="s">
        <v>99</v>
      </c>
      <c r="D9" s="94" t="s">
        <v>100</v>
      </c>
      <c r="E9" s="77" t="s">
        <v>24</v>
      </c>
      <c r="F9" s="77" t="s">
        <v>329</v>
      </c>
      <c r="I9" s="77" t="s">
        <v>92</v>
      </c>
      <c r="J9" s="141" t="s">
        <v>179</v>
      </c>
      <c r="K9" s="142" t="s">
        <v>180</v>
      </c>
      <c r="L9" s="77" t="s">
        <v>33</v>
      </c>
      <c r="M9" s="77" t="s">
        <v>216</v>
      </c>
      <c r="N9" s="2"/>
      <c r="O9" s="2"/>
      <c r="P9" s="77" t="s">
        <v>38</v>
      </c>
      <c r="Q9" s="75"/>
      <c r="R9" s="73" t="s">
        <v>161</v>
      </c>
      <c r="S9" s="77"/>
      <c r="T9" s="77" t="s">
        <v>216</v>
      </c>
      <c r="U9" s="2"/>
    </row>
    <row r="10" spans="2:21" ht="16" customHeight="1" x14ac:dyDescent="0.35">
      <c r="B10" s="77" t="s">
        <v>92</v>
      </c>
      <c r="C10" s="93" t="s">
        <v>101</v>
      </c>
      <c r="D10" s="94" t="s">
        <v>100</v>
      </c>
      <c r="E10" s="77" t="s">
        <v>24</v>
      </c>
      <c r="F10" s="77" t="s">
        <v>329</v>
      </c>
      <c r="I10" s="77" t="s">
        <v>38</v>
      </c>
      <c r="J10" s="143" t="s">
        <v>181</v>
      </c>
      <c r="K10" s="144" t="s">
        <v>182</v>
      </c>
      <c r="L10" s="77" t="s">
        <v>42</v>
      </c>
      <c r="M10" s="77" t="s">
        <v>216</v>
      </c>
      <c r="N10" s="2"/>
      <c r="O10" s="2"/>
      <c r="P10" s="77" t="s">
        <v>124</v>
      </c>
      <c r="Q10" s="75"/>
      <c r="R10" s="73" t="s">
        <v>162</v>
      </c>
      <c r="S10" s="77"/>
      <c r="T10" s="77" t="s">
        <v>216</v>
      </c>
      <c r="U10" s="2"/>
    </row>
    <row r="11" spans="2:21" ht="16" customHeight="1" x14ac:dyDescent="0.35">
      <c r="B11" s="77" t="s">
        <v>92</v>
      </c>
      <c r="C11" s="95" t="s">
        <v>102</v>
      </c>
      <c r="D11" s="96" t="s">
        <v>103</v>
      </c>
      <c r="E11" s="77" t="s">
        <v>33</v>
      </c>
      <c r="F11" s="77" t="s">
        <v>329</v>
      </c>
      <c r="I11" s="77" t="s">
        <v>38</v>
      </c>
      <c r="J11" s="145" t="s">
        <v>183</v>
      </c>
      <c r="K11" s="146" t="s">
        <v>182</v>
      </c>
      <c r="L11" s="77" t="s">
        <v>42</v>
      </c>
      <c r="M11" s="77" t="s">
        <v>219</v>
      </c>
      <c r="N11" s="2"/>
      <c r="O11" s="2"/>
      <c r="P11" s="77" t="s">
        <v>92</v>
      </c>
      <c r="Q11" s="75"/>
      <c r="R11" s="73" t="s">
        <v>163</v>
      </c>
      <c r="S11" s="77"/>
      <c r="T11" s="77" t="s">
        <v>216</v>
      </c>
      <c r="U11" s="2"/>
    </row>
    <row r="12" spans="2:21" ht="16" customHeight="1" x14ac:dyDescent="0.35">
      <c r="B12" s="77" t="s">
        <v>92</v>
      </c>
      <c r="C12" s="95" t="s">
        <v>104</v>
      </c>
      <c r="D12" s="96" t="s">
        <v>103</v>
      </c>
      <c r="E12" s="77" t="s">
        <v>33</v>
      </c>
      <c r="F12" s="77" t="s">
        <v>329</v>
      </c>
      <c r="I12" s="77" t="s">
        <v>38</v>
      </c>
      <c r="J12" s="147" t="s">
        <v>184</v>
      </c>
      <c r="K12" s="148" t="s">
        <v>185</v>
      </c>
      <c r="L12" s="77" t="s">
        <v>40</v>
      </c>
      <c r="M12" s="77" t="s">
        <v>217</v>
      </c>
      <c r="N12" s="2"/>
      <c r="O12" s="2"/>
      <c r="P12" s="77" t="s">
        <v>38</v>
      </c>
      <c r="Q12" s="75"/>
      <c r="R12" s="73" t="s">
        <v>164</v>
      </c>
      <c r="S12" s="77"/>
      <c r="T12" s="77" t="s">
        <v>216</v>
      </c>
      <c r="U12" s="2"/>
    </row>
    <row r="13" spans="2:21" ht="16" customHeight="1" x14ac:dyDescent="0.35">
      <c r="B13" s="77" t="s">
        <v>92</v>
      </c>
      <c r="C13" s="97" t="s">
        <v>105</v>
      </c>
      <c r="D13" s="98" t="s">
        <v>106</v>
      </c>
      <c r="E13" s="77" t="s">
        <v>31</v>
      </c>
      <c r="F13" s="77" t="s">
        <v>329</v>
      </c>
      <c r="I13" s="77" t="s">
        <v>38</v>
      </c>
      <c r="J13" s="117" t="s">
        <v>186</v>
      </c>
      <c r="K13" s="118" t="s">
        <v>178</v>
      </c>
      <c r="L13" s="77" t="s">
        <v>44</v>
      </c>
      <c r="M13" s="77" t="s">
        <v>218</v>
      </c>
      <c r="N13" s="2"/>
      <c r="O13" s="2"/>
      <c r="P13" s="77" t="s">
        <v>38</v>
      </c>
      <c r="Q13" s="75"/>
      <c r="R13" s="73" t="s">
        <v>165</v>
      </c>
      <c r="S13" s="77"/>
      <c r="T13" s="77" t="s">
        <v>216</v>
      </c>
      <c r="U13" s="2"/>
    </row>
    <row r="14" spans="2:21" ht="16" customHeight="1" x14ac:dyDescent="0.35">
      <c r="B14" s="77" t="s">
        <v>92</v>
      </c>
      <c r="C14" s="97" t="s">
        <v>107</v>
      </c>
      <c r="D14" s="98" t="s">
        <v>106</v>
      </c>
      <c r="E14" s="77" t="s">
        <v>31</v>
      </c>
      <c r="F14" s="77" t="s">
        <v>329</v>
      </c>
      <c r="I14" s="77" t="s">
        <v>38</v>
      </c>
      <c r="J14" s="123" t="s">
        <v>187</v>
      </c>
      <c r="K14" s="124" t="s">
        <v>188</v>
      </c>
      <c r="L14" s="77" t="s">
        <v>44</v>
      </c>
      <c r="M14" s="77" t="s">
        <v>218</v>
      </c>
      <c r="N14" s="2"/>
      <c r="O14" s="2"/>
      <c r="P14" s="77" t="s">
        <v>124</v>
      </c>
      <c r="Q14" s="75"/>
      <c r="R14" s="73" t="s">
        <v>166</v>
      </c>
      <c r="S14" s="77"/>
      <c r="T14" s="77" t="s">
        <v>216</v>
      </c>
      <c r="U14" s="2"/>
    </row>
    <row r="15" spans="2:21" ht="16" customHeight="1" x14ac:dyDescent="0.35">
      <c r="B15" s="77" t="s">
        <v>92</v>
      </c>
      <c r="C15" s="99" t="s">
        <v>108</v>
      </c>
      <c r="D15" s="100" t="s">
        <v>109</v>
      </c>
      <c r="E15" s="77" t="s">
        <v>35</v>
      </c>
      <c r="F15" s="77" t="s">
        <v>329</v>
      </c>
      <c r="I15" s="77" t="s">
        <v>38</v>
      </c>
      <c r="J15" s="149" t="s">
        <v>189</v>
      </c>
      <c r="K15" s="150" t="s">
        <v>190</v>
      </c>
      <c r="L15" s="77" t="s">
        <v>44</v>
      </c>
      <c r="M15" s="77" t="s">
        <v>217</v>
      </c>
      <c r="N15" s="2"/>
      <c r="O15" s="2"/>
      <c r="P15" s="77" t="s">
        <v>38</v>
      </c>
      <c r="Q15" s="75"/>
      <c r="R15" s="73" t="s">
        <v>167</v>
      </c>
      <c r="S15" s="77"/>
      <c r="T15" s="77" t="s">
        <v>217</v>
      </c>
      <c r="U15" s="2"/>
    </row>
    <row r="16" spans="2:21" ht="16" customHeight="1" x14ac:dyDescent="0.35">
      <c r="B16" s="77" t="s">
        <v>92</v>
      </c>
      <c r="C16" s="99" t="s">
        <v>110</v>
      </c>
      <c r="D16" s="100" t="s">
        <v>109</v>
      </c>
      <c r="E16" s="77" t="s">
        <v>35</v>
      </c>
      <c r="F16" s="77" t="s">
        <v>329</v>
      </c>
      <c r="I16" s="77" t="s">
        <v>38</v>
      </c>
      <c r="J16" s="111" t="s">
        <v>191</v>
      </c>
      <c r="K16" s="112" t="s">
        <v>192</v>
      </c>
      <c r="L16" s="77" t="s">
        <v>44</v>
      </c>
      <c r="M16" s="77" t="s">
        <v>216</v>
      </c>
      <c r="N16" s="2"/>
      <c r="O16" s="2"/>
      <c r="P16" s="77" t="s">
        <v>38</v>
      </c>
      <c r="Q16" s="75"/>
      <c r="R16" s="73" t="s">
        <v>168</v>
      </c>
      <c r="S16" s="77"/>
      <c r="T16" s="77" t="s">
        <v>217</v>
      </c>
      <c r="U16" s="2"/>
    </row>
    <row r="17" spans="2:21" ht="16" customHeight="1" x14ac:dyDescent="0.35">
      <c r="B17" s="77" t="s">
        <v>92</v>
      </c>
      <c r="C17" s="101" t="s">
        <v>111</v>
      </c>
      <c r="D17" s="102" t="s">
        <v>112</v>
      </c>
      <c r="E17" s="77" t="s">
        <v>29</v>
      </c>
      <c r="F17" s="77" t="s">
        <v>329</v>
      </c>
      <c r="I17" s="77" t="s">
        <v>38</v>
      </c>
      <c r="J17" s="151" t="s">
        <v>193</v>
      </c>
      <c r="K17" s="152" t="s">
        <v>194</v>
      </c>
      <c r="L17" s="77" t="s">
        <v>44</v>
      </c>
      <c r="M17" s="77" t="s">
        <v>216</v>
      </c>
      <c r="N17" s="2"/>
      <c r="O17" s="2"/>
      <c r="P17" s="77" t="s">
        <v>124</v>
      </c>
      <c r="Q17" s="75"/>
      <c r="R17" s="73" t="s">
        <v>169</v>
      </c>
      <c r="S17" s="77"/>
      <c r="T17" s="77" t="s">
        <v>217</v>
      </c>
      <c r="U17" s="2"/>
    </row>
    <row r="18" spans="2:21" ht="16" customHeight="1" x14ac:dyDescent="0.35">
      <c r="B18" s="77" t="s">
        <v>92</v>
      </c>
      <c r="C18" s="101" t="s">
        <v>113</v>
      </c>
      <c r="D18" s="102" t="s">
        <v>112</v>
      </c>
      <c r="E18" s="77" t="s">
        <v>29</v>
      </c>
      <c r="F18" s="77" t="s">
        <v>329</v>
      </c>
      <c r="I18" s="77" t="s">
        <v>38</v>
      </c>
      <c r="J18" s="153" t="s">
        <v>195</v>
      </c>
      <c r="K18" s="154" t="s">
        <v>196</v>
      </c>
      <c r="L18" s="77" t="s">
        <v>40</v>
      </c>
      <c r="M18" s="77" t="s">
        <v>216</v>
      </c>
      <c r="N18" s="2"/>
      <c r="O18" s="2"/>
      <c r="P18" s="77" t="s">
        <v>124</v>
      </c>
      <c r="Q18" s="75"/>
      <c r="R18" s="73" t="s">
        <v>170</v>
      </c>
      <c r="S18" s="77"/>
      <c r="T18" s="77" t="s">
        <v>217</v>
      </c>
      <c r="U18" s="2"/>
    </row>
    <row r="19" spans="2:21" ht="16" customHeight="1" x14ac:dyDescent="0.35">
      <c r="B19" s="77" t="s">
        <v>92</v>
      </c>
      <c r="C19" s="103" t="s">
        <v>114</v>
      </c>
      <c r="D19" s="104" t="s">
        <v>115</v>
      </c>
      <c r="E19" s="77" t="s">
        <v>16</v>
      </c>
      <c r="F19" s="77" t="s">
        <v>329</v>
      </c>
      <c r="I19" s="77" t="s">
        <v>38</v>
      </c>
      <c r="J19" s="155" t="s">
        <v>197</v>
      </c>
      <c r="K19" s="156" t="s">
        <v>198</v>
      </c>
      <c r="L19" s="77" t="s">
        <v>42</v>
      </c>
      <c r="M19" s="77" t="s">
        <v>216</v>
      </c>
      <c r="N19" s="2"/>
      <c r="O19" s="2"/>
      <c r="P19" s="77"/>
      <c r="Q19" s="75"/>
      <c r="R19" s="73" t="s">
        <v>171</v>
      </c>
      <c r="S19" s="77"/>
      <c r="T19" s="77"/>
      <c r="U19" s="2"/>
    </row>
    <row r="20" spans="2:21" ht="16" customHeight="1" x14ac:dyDescent="0.35">
      <c r="B20" s="77" t="s">
        <v>92</v>
      </c>
      <c r="C20" s="103" t="s">
        <v>116</v>
      </c>
      <c r="D20" s="104" t="s">
        <v>115</v>
      </c>
      <c r="E20" s="77" t="s">
        <v>16</v>
      </c>
      <c r="F20" s="77" t="s">
        <v>329</v>
      </c>
      <c r="I20" s="77" t="s">
        <v>38</v>
      </c>
      <c r="J20" s="157" t="s">
        <v>199</v>
      </c>
      <c r="K20" s="158" t="s">
        <v>200</v>
      </c>
      <c r="L20" s="77" t="s">
        <v>44</v>
      </c>
      <c r="M20" s="77" t="s">
        <v>217</v>
      </c>
      <c r="N20" s="2"/>
      <c r="O20" s="2"/>
      <c r="P20" s="77"/>
      <c r="Q20" s="75"/>
      <c r="R20" s="73" t="s">
        <v>171</v>
      </c>
      <c r="S20" s="77"/>
      <c r="T20" s="77"/>
      <c r="U20" s="2"/>
    </row>
    <row r="21" spans="2:21" ht="16" customHeight="1" x14ac:dyDescent="0.35">
      <c r="B21" s="77" t="s">
        <v>92</v>
      </c>
      <c r="C21" s="105" t="s">
        <v>117</v>
      </c>
      <c r="D21" s="106" t="s">
        <v>118</v>
      </c>
      <c r="E21" s="77" t="s">
        <v>16</v>
      </c>
      <c r="F21" s="77" t="s">
        <v>329</v>
      </c>
      <c r="I21" s="77" t="s">
        <v>38</v>
      </c>
      <c r="J21" s="159" t="s">
        <v>201</v>
      </c>
      <c r="K21" s="160" t="s">
        <v>202</v>
      </c>
      <c r="L21" s="77" t="s">
        <v>46</v>
      </c>
      <c r="M21" s="77" t="s">
        <v>216</v>
      </c>
      <c r="N21" s="2"/>
      <c r="O21" s="2"/>
      <c r="P21" s="77"/>
      <c r="Q21" s="75"/>
      <c r="R21" s="73" t="s">
        <v>171</v>
      </c>
      <c r="S21" s="77"/>
      <c r="T21" s="77"/>
      <c r="U21" s="2"/>
    </row>
    <row r="22" spans="2:21" ht="16" customHeight="1" x14ac:dyDescent="0.35">
      <c r="B22" s="77" t="s">
        <v>92</v>
      </c>
      <c r="C22" s="107" t="s">
        <v>119</v>
      </c>
      <c r="D22" s="108" t="s">
        <v>120</v>
      </c>
      <c r="E22" s="77" t="s">
        <v>22</v>
      </c>
      <c r="F22" s="77" t="s">
        <v>329</v>
      </c>
      <c r="I22" s="77" t="s">
        <v>38</v>
      </c>
      <c r="J22" s="115" t="s">
        <v>203</v>
      </c>
      <c r="K22" s="116" t="s">
        <v>118</v>
      </c>
      <c r="L22" s="77" t="s">
        <v>44</v>
      </c>
      <c r="M22" s="77" t="s">
        <v>217</v>
      </c>
      <c r="N22" s="2"/>
      <c r="O22" s="2"/>
      <c r="P22" s="77"/>
      <c r="Q22" s="75"/>
      <c r="R22" s="73" t="s">
        <v>171</v>
      </c>
      <c r="S22" s="77"/>
      <c r="T22" s="77"/>
      <c r="U22" s="2"/>
    </row>
    <row r="23" spans="2:21" ht="16" customHeight="1" x14ac:dyDescent="0.35">
      <c r="B23" s="77" t="s">
        <v>92</v>
      </c>
      <c r="C23" s="107" t="s">
        <v>121</v>
      </c>
      <c r="D23" s="108" t="s">
        <v>120</v>
      </c>
      <c r="E23" s="77" t="s">
        <v>22</v>
      </c>
      <c r="F23" s="77" t="s">
        <v>329</v>
      </c>
      <c r="I23" s="77" t="s">
        <v>124</v>
      </c>
      <c r="J23" s="161" t="s">
        <v>204</v>
      </c>
      <c r="K23" s="162" t="s">
        <v>155</v>
      </c>
      <c r="L23" s="77" t="s">
        <v>71</v>
      </c>
      <c r="M23" s="77" t="s">
        <v>216</v>
      </c>
      <c r="N23" s="2"/>
      <c r="O23" s="2"/>
      <c r="P23" s="77"/>
      <c r="Q23" s="75"/>
      <c r="R23" s="73" t="s">
        <v>171</v>
      </c>
      <c r="S23" s="77"/>
      <c r="T23" s="77"/>
      <c r="U23" s="2"/>
    </row>
    <row r="24" spans="2:21" ht="16" customHeight="1" x14ac:dyDescent="0.35">
      <c r="B24" s="77" t="s">
        <v>92</v>
      </c>
      <c r="C24" s="109" t="s">
        <v>122</v>
      </c>
      <c r="D24" s="110" t="s">
        <v>123</v>
      </c>
      <c r="E24" s="77" t="s">
        <v>37</v>
      </c>
      <c r="F24" s="77" t="s">
        <v>329</v>
      </c>
      <c r="I24" s="77" t="s">
        <v>124</v>
      </c>
      <c r="J24" s="163" t="s">
        <v>205</v>
      </c>
      <c r="K24" s="164" t="s">
        <v>178</v>
      </c>
      <c r="L24" s="77" t="s">
        <v>63</v>
      </c>
      <c r="M24" s="77" t="s">
        <v>218</v>
      </c>
      <c r="N24" s="2"/>
      <c r="O24" s="2"/>
      <c r="P24" s="77"/>
      <c r="Q24" s="75"/>
      <c r="R24" s="73" t="s">
        <v>171</v>
      </c>
      <c r="S24" s="77"/>
      <c r="T24" s="77"/>
      <c r="U24" s="2"/>
    </row>
    <row r="25" spans="2:21" ht="16" customHeight="1" x14ac:dyDescent="0.35">
      <c r="B25" s="77" t="s">
        <v>124</v>
      </c>
      <c r="C25" s="111" t="s">
        <v>125</v>
      </c>
      <c r="D25" s="112" t="s">
        <v>94</v>
      </c>
      <c r="E25" s="77" t="s">
        <v>57</v>
      </c>
      <c r="F25" s="77" t="s">
        <v>329</v>
      </c>
      <c r="I25" s="77" t="s">
        <v>124</v>
      </c>
      <c r="J25" s="123" t="s">
        <v>206</v>
      </c>
      <c r="K25" s="124" t="s">
        <v>207</v>
      </c>
      <c r="L25" s="77" t="s">
        <v>61</v>
      </c>
      <c r="M25" s="77" t="s">
        <v>218</v>
      </c>
      <c r="N25" s="2"/>
      <c r="O25" s="2"/>
      <c r="P25" s="77"/>
      <c r="Q25" s="75"/>
      <c r="R25" s="73" t="s">
        <v>171</v>
      </c>
      <c r="S25" s="77"/>
      <c r="T25" s="77"/>
      <c r="U25" s="2"/>
    </row>
    <row r="26" spans="2:21" ht="16" customHeight="1" x14ac:dyDescent="0.35">
      <c r="B26" s="77" t="s">
        <v>124</v>
      </c>
      <c r="C26" s="113" t="s">
        <v>126</v>
      </c>
      <c r="D26" s="114" t="s">
        <v>127</v>
      </c>
      <c r="E26" s="77" t="s">
        <v>57</v>
      </c>
      <c r="F26" s="77" t="s">
        <v>329</v>
      </c>
      <c r="I26" s="77" t="s">
        <v>124</v>
      </c>
      <c r="J26" s="99" t="s">
        <v>208</v>
      </c>
      <c r="K26" s="100" t="s">
        <v>137</v>
      </c>
      <c r="L26" s="77" t="s">
        <v>65</v>
      </c>
      <c r="M26" s="77" t="s">
        <v>217</v>
      </c>
      <c r="N26" s="2"/>
      <c r="O26" s="2"/>
      <c r="P26" s="77"/>
      <c r="Q26" s="75"/>
      <c r="R26" s="73" t="s">
        <v>171</v>
      </c>
      <c r="S26" s="77"/>
      <c r="T26" s="77"/>
      <c r="U26" s="2"/>
    </row>
    <row r="27" spans="2:21" ht="16" customHeight="1" x14ac:dyDescent="0.35">
      <c r="B27" s="77" t="s">
        <v>124</v>
      </c>
      <c r="C27" s="115" t="s">
        <v>128</v>
      </c>
      <c r="D27" s="116" t="s">
        <v>129</v>
      </c>
      <c r="E27" s="77" t="s">
        <v>58</v>
      </c>
      <c r="F27" s="77" t="s">
        <v>329</v>
      </c>
      <c r="I27" s="77" t="s">
        <v>124</v>
      </c>
      <c r="J27" s="175" t="s">
        <v>209</v>
      </c>
      <c r="K27" s="176" t="s">
        <v>210</v>
      </c>
      <c r="L27" s="77" t="s">
        <v>61</v>
      </c>
      <c r="M27" s="77" t="s">
        <v>218</v>
      </c>
      <c r="N27" s="2"/>
      <c r="O27" s="2"/>
      <c r="P27" s="77"/>
      <c r="Q27" s="75"/>
      <c r="R27" s="73" t="s">
        <v>171</v>
      </c>
      <c r="S27" s="77"/>
      <c r="T27" s="77"/>
      <c r="U27" s="2"/>
    </row>
    <row r="28" spans="2:21" ht="16" customHeight="1" x14ac:dyDescent="0.35">
      <c r="B28" s="77" t="s">
        <v>124</v>
      </c>
      <c r="C28" s="117" t="s">
        <v>130</v>
      </c>
      <c r="D28" s="118" t="s">
        <v>129</v>
      </c>
      <c r="E28" s="77" t="s">
        <v>58</v>
      </c>
      <c r="F28" s="77" t="s">
        <v>329</v>
      </c>
      <c r="I28" s="77" t="s">
        <v>124</v>
      </c>
      <c r="J28" s="165" t="s">
        <v>211</v>
      </c>
      <c r="K28" s="166" t="s">
        <v>212</v>
      </c>
      <c r="L28" s="77" t="s">
        <v>61</v>
      </c>
      <c r="M28" s="77" t="s">
        <v>218</v>
      </c>
      <c r="N28" s="2"/>
      <c r="O28" s="2"/>
      <c r="P28" s="77"/>
      <c r="Q28" s="75"/>
      <c r="R28" s="73" t="s">
        <v>171</v>
      </c>
      <c r="S28" s="77"/>
      <c r="T28" s="77"/>
      <c r="U28" s="2"/>
    </row>
    <row r="29" spans="2:21" ht="16" customHeight="1" thickBot="1" x14ac:dyDescent="0.4">
      <c r="B29" s="77" t="s">
        <v>124</v>
      </c>
      <c r="C29" s="119" t="s">
        <v>131</v>
      </c>
      <c r="D29" s="120" t="s">
        <v>226</v>
      </c>
      <c r="E29" s="77" t="s">
        <v>61</v>
      </c>
      <c r="F29" s="77" t="s">
        <v>329</v>
      </c>
      <c r="I29" s="77" t="s">
        <v>124</v>
      </c>
      <c r="J29" s="167" t="s">
        <v>213</v>
      </c>
      <c r="K29" s="168" t="s">
        <v>149</v>
      </c>
      <c r="L29" s="77" t="s">
        <v>74</v>
      </c>
      <c r="M29" s="77" t="s">
        <v>219</v>
      </c>
      <c r="N29" s="2"/>
      <c r="O29" s="2"/>
      <c r="P29" s="77"/>
      <c r="Q29" s="75"/>
      <c r="R29" s="73" t="s">
        <v>171</v>
      </c>
      <c r="S29" s="77"/>
      <c r="T29" s="77"/>
      <c r="U29" s="2"/>
    </row>
    <row r="30" spans="2:21" ht="16" customHeight="1" x14ac:dyDescent="0.35">
      <c r="B30" s="77" t="s">
        <v>124</v>
      </c>
      <c r="C30" s="119" t="s">
        <v>132</v>
      </c>
      <c r="D30" s="120" t="s">
        <v>226</v>
      </c>
      <c r="E30" s="77" t="s">
        <v>61</v>
      </c>
      <c r="F30" s="77" t="s">
        <v>329</v>
      </c>
      <c r="I30" s="78"/>
      <c r="J30" s="78"/>
      <c r="K30" s="78"/>
      <c r="L30" s="177"/>
      <c r="M30" s="177"/>
      <c r="N30" s="2"/>
      <c r="O30" s="2"/>
      <c r="P30" s="78"/>
      <c r="Q30" s="78"/>
      <c r="R30" s="78"/>
      <c r="S30" s="177"/>
      <c r="T30" s="177"/>
      <c r="U30" s="2"/>
    </row>
    <row r="31" spans="2:21" ht="16" customHeight="1" x14ac:dyDescent="0.35">
      <c r="B31" s="77" t="s">
        <v>124</v>
      </c>
      <c r="C31" s="121" t="s">
        <v>133</v>
      </c>
      <c r="D31" s="122" t="s">
        <v>134</v>
      </c>
      <c r="E31" s="77" t="s">
        <v>69</v>
      </c>
      <c r="F31" s="77" t="s">
        <v>329</v>
      </c>
    </row>
    <row r="32" spans="2:21" ht="16" customHeight="1" x14ac:dyDescent="0.35">
      <c r="B32" s="77" t="s">
        <v>124</v>
      </c>
      <c r="C32" s="121" t="s">
        <v>135</v>
      </c>
      <c r="D32" s="122" t="s">
        <v>134</v>
      </c>
      <c r="E32" s="77" t="s">
        <v>69</v>
      </c>
      <c r="F32" s="77" t="s">
        <v>329</v>
      </c>
    </row>
    <row r="33" spans="2:6" ht="16" customHeight="1" x14ac:dyDescent="0.35">
      <c r="B33" s="77" t="s">
        <v>124</v>
      </c>
      <c r="C33" s="123" t="s">
        <v>136</v>
      </c>
      <c r="D33" s="124" t="s">
        <v>137</v>
      </c>
      <c r="E33" s="77" t="s">
        <v>65</v>
      </c>
      <c r="F33" s="77" t="s">
        <v>329</v>
      </c>
    </row>
    <row r="34" spans="2:6" ht="16" customHeight="1" x14ac:dyDescent="0.35">
      <c r="B34" s="77" t="s">
        <v>124</v>
      </c>
      <c r="C34" s="125" t="s">
        <v>138</v>
      </c>
      <c r="D34" s="126" t="s">
        <v>139</v>
      </c>
      <c r="E34" s="77" t="s">
        <v>65</v>
      </c>
      <c r="F34" s="77" t="s">
        <v>329</v>
      </c>
    </row>
    <row r="35" spans="2:6" ht="16" customHeight="1" x14ac:dyDescent="0.35">
      <c r="B35" s="77" t="s">
        <v>124</v>
      </c>
      <c r="C35" s="127" t="s">
        <v>140</v>
      </c>
      <c r="D35" s="128" t="s">
        <v>123</v>
      </c>
      <c r="E35" s="77" t="s">
        <v>63</v>
      </c>
      <c r="F35" s="77" t="s">
        <v>329</v>
      </c>
    </row>
    <row r="36" spans="2:6" ht="16" customHeight="1" x14ac:dyDescent="0.35">
      <c r="B36" s="77" t="s">
        <v>124</v>
      </c>
      <c r="C36" s="129" t="s">
        <v>141</v>
      </c>
      <c r="D36" s="130" t="s">
        <v>123</v>
      </c>
      <c r="E36" s="77" t="s">
        <v>63</v>
      </c>
      <c r="F36" s="77" t="s">
        <v>329</v>
      </c>
    </row>
    <row r="37" spans="2:6" ht="16" customHeight="1" x14ac:dyDescent="0.35">
      <c r="B37" s="77" t="s">
        <v>124</v>
      </c>
      <c r="C37" s="93" t="s">
        <v>142</v>
      </c>
      <c r="D37" s="94" t="s">
        <v>143</v>
      </c>
      <c r="E37" s="77" t="s">
        <v>67</v>
      </c>
      <c r="F37" s="77" t="s">
        <v>329</v>
      </c>
    </row>
    <row r="38" spans="2:6" ht="16" customHeight="1" x14ac:dyDescent="0.35">
      <c r="B38" s="77" t="s">
        <v>124</v>
      </c>
      <c r="C38" s="93" t="s">
        <v>144</v>
      </c>
      <c r="D38" s="94" t="s">
        <v>143</v>
      </c>
      <c r="E38" s="77" t="s">
        <v>67</v>
      </c>
      <c r="F38" s="77" t="s">
        <v>329</v>
      </c>
    </row>
    <row r="39" spans="2:6" ht="16" customHeight="1" x14ac:dyDescent="0.35">
      <c r="B39" s="77" t="s">
        <v>124</v>
      </c>
      <c r="C39" s="123" t="s">
        <v>145</v>
      </c>
      <c r="D39" s="124" t="s">
        <v>146</v>
      </c>
      <c r="E39" s="77" t="s">
        <v>60</v>
      </c>
      <c r="F39" s="77" t="s">
        <v>329</v>
      </c>
    </row>
    <row r="40" spans="2:6" ht="16" customHeight="1" x14ac:dyDescent="0.35">
      <c r="B40" s="77" t="s">
        <v>124</v>
      </c>
      <c r="C40" s="131" t="s">
        <v>147</v>
      </c>
      <c r="D40" s="132" t="s">
        <v>146</v>
      </c>
      <c r="E40" s="77" t="s">
        <v>60</v>
      </c>
      <c r="F40" s="77" t="s">
        <v>329</v>
      </c>
    </row>
    <row r="41" spans="2:6" ht="16" customHeight="1" x14ac:dyDescent="0.35">
      <c r="B41" s="77" t="s">
        <v>124</v>
      </c>
      <c r="C41" s="95" t="s">
        <v>148</v>
      </c>
      <c r="D41" s="96" t="s">
        <v>149</v>
      </c>
      <c r="E41" s="77" t="s">
        <v>74</v>
      </c>
      <c r="F41" s="77" t="s">
        <v>329</v>
      </c>
    </row>
    <row r="42" spans="2:6" ht="16" customHeight="1" x14ac:dyDescent="0.35">
      <c r="B42" s="77" t="s">
        <v>124</v>
      </c>
      <c r="C42" s="133" t="s">
        <v>150</v>
      </c>
      <c r="D42" s="134" t="s">
        <v>151</v>
      </c>
      <c r="E42" s="77" t="s">
        <v>74</v>
      </c>
      <c r="F42" s="77" t="s">
        <v>329</v>
      </c>
    </row>
    <row r="43" spans="2:6" ht="16" customHeight="1" x14ac:dyDescent="0.35">
      <c r="B43" s="77" t="s">
        <v>124</v>
      </c>
      <c r="C43" s="135" t="s">
        <v>152</v>
      </c>
      <c r="D43" s="136" t="s">
        <v>153</v>
      </c>
      <c r="E43" s="77" t="s">
        <v>71</v>
      </c>
      <c r="F43" s="77" t="s">
        <v>329</v>
      </c>
    </row>
    <row r="44" spans="2:6" ht="16" customHeight="1" thickBot="1" x14ac:dyDescent="0.4">
      <c r="B44" s="77" t="s">
        <v>124</v>
      </c>
      <c r="C44" s="137" t="s">
        <v>154</v>
      </c>
      <c r="D44" s="138" t="s">
        <v>155</v>
      </c>
      <c r="E44" s="77" t="s">
        <v>71</v>
      </c>
      <c r="F44" s="77" t="s">
        <v>329</v>
      </c>
    </row>
    <row r="45" spans="2:6" ht="16" customHeight="1" x14ac:dyDescent="0.35">
      <c r="B45" s="78"/>
      <c r="C45" s="78"/>
      <c r="D45" s="78"/>
      <c r="E45" s="78"/>
      <c r="F45" s="78"/>
    </row>
  </sheetData>
  <mergeCells count="6">
    <mergeCell ref="P2:T2"/>
    <mergeCell ref="P3:T3"/>
    <mergeCell ref="I2:M2"/>
    <mergeCell ref="I3:M3"/>
    <mergeCell ref="B2:F2"/>
    <mergeCell ref="B3:F3"/>
  </mergeCells>
  <conditionalFormatting sqref="B5:B45 K29">
    <cfRule type="cellIs" dxfId="855" priority="645" operator="equal">
      <formula>"LMGTP"</formula>
    </cfRule>
    <cfRule type="cellIs" dxfId="854" priority="646" operator="equal">
      <formula>"LMGT3"</formula>
    </cfRule>
  </conditionalFormatting>
  <conditionalFormatting sqref="E5:E45">
    <cfRule type="cellIs" dxfId="853" priority="619" operator="equal">
      <formula>"Acura ARX-06"</formula>
    </cfRule>
    <cfRule type="cellIs" dxfId="852" priority="620" operator="equal">
      <formula>"Alpine A424"</formula>
    </cfRule>
    <cfRule type="cellIs" dxfId="851" priority="621" operator="equal">
      <formula>"Aston Martin Valkyrie LMH"</formula>
    </cfRule>
    <cfRule type="cellIs" dxfId="850" priority="622" operator="equal">
      <formula>"BMW M Hybrid V8"</formula>
    </cfRule>
    <cfRule type="cellIs" dxfId="849" priority="623" operator="equal">
      <formula>"Cadillac V-Series.R"</formula>
    </cfRule>
    <cfRule type="cellIs" dxfId="848" priority="624" operator="equal">
      <formula>"Ferrari 499P"</formula>
    </cfRule>
    <cfRule type="cellIs" dxfId="847" priority="625" operator="equal">
      <formula>"Glickenhaus SCG 007 LMH"</formula>
    </cfRule>
    <cfRule type="cellIs" dxfId="846" priority="626" operator="equal">
      <formula>"Isotta Fraschini Tipo 6 LMH-C"</formula>
    </cfRule>
    <cfRule type="cellIs" dxfId="845" priority="627" operator="equal">
      <formula>"Lamborghini SC63"</formula>
    </cfRule>
    <cfRule type="cellIs" dxfId="844" priority="628" operator="equal">
      <formula>"Peugeot 9X8 LMH"</formula>
    </cfRule>
    <cfRule type="cellIs" dxfId="843" priority="629" operator="equal">
      <formula>"Porsche 963"</formula>
    </cfRule>
    <cfRule type="cellIs" dxfId="842" priority="630" operator="equal">
      <formula>"Toyota GR010 Hybrid"</formula>
    </cfRule>
    <cfRule type="cellIs" dxfId="841" priority="631" operator="equal">
      <formula>"Acura NSX GT3 Evo22"</formula>
    </cfRule>
    <cfRule type="cellIs" dxfId="840" priority="632" operator="equal">
      <formula>"Aston Martin Vantage AMR GT3 Evo"</formula>
    </cfRule>
    <cfRule type="cellIs" dxfId="839" priority="633" operator="equal">
      <formula>"BMW M4 GT3 Evo"</formula>
    </cfRule>
    <cfRule type="cellIs" dxfId="838" priority="634" operator="equal">
      <formula>"Corvette Z06 GT3.R"</formula>
    </cfRule>
    <cfRule type="cellIs" dxfId="837" priority="635" operator="equal">
      <formula>"Ferrari 296 GT3"</formula>
    </cfRule>
    <cfRule type="cellIs" dxfId="836" priority="636" operator="equal">
      <formula>"Ford Mustang GT3"</formula>
    </cfRule>
    <cfRule type="cellIs" dxfId="835" priority="637" operator="equal">
      <formula>"Glickenhaus SCG 004 GT3"</formula>
    </cfRule>
    <cfRule type="cellIs" dxfId="834" priority="638" operator="equal">
      <formula>"Lamborghini Huracan GT3 Evo 2"</formula>
    </cfRule>
    <cfRule type="cellIs" dxfId="833" priority="639" operator="equal">
      <formula>"Lexus RC F GT3"</formula>
    </cfRule>
    <cfRule type="cellIs" dxfId="832" priority="640" operator="equal">
      <formula>"McLaren 720S GT3 Evo"</formula>
    </cfRule>
    <cfRule type="cellIs" dxfId="831" priority="641" operator="equal">
      <formula>"Mercedes-AMG GT3 Evo"</formula>
    </cfRule>
    <cfRule type="cellIs" dxfId="830" priority="642" operator="equal">
      <formula>"Nissan GT-R Nismo GT3"</formula>
    </cfRule>
    <cfRule type="cellIs" dxfId="829" priority="643" operator="equal">
      <formula>"Porsche 911 GT3 R"</formula>
    </cfRule>
  </conditionalFormatting>
  <conditionalFormatting sqref="E45">
    <cfRule type="cellIs" dxfId="828" priority="644" operator="equal">
      <formula>"Honda HRX-06"</formula>
    </cfRule>
    <cfRule type="cellIs" dxfId="827" priority="647" operator="equal">
      <formula>"Dallara P217"</formula>
    </cfRule>
    <cfRule type="cellIs" dxfId="826" priority="648" operator="equal">
      <formula>"Ligier JS P217"</formula>
    </cfRule>
    <cfRule type="cellIs" dxfId="825" priority="649" operator="equal">
      <formula>"Oreca 07"</formula>
    </cfRule>
    <cfRule type="cellIs" dxfId="824" priority="650" operator="equal">
      <formula>"Riley-Multimatic Mk. 30"</formula>
    </cfRule>
    <cfRule type="cellIs" dxfId="823" priority="651" operator="equal">
      <formula>"Aston Martin Vantage AMR GTE"</formula>
    </cfRule>
    <cfRule type="cellIs" dxfId="822" priority="652" operator="equal">
      <formula>"BMW M8 GTE"</formula>
    </cfRule>
    <cfRule type="cellIs" dxfId="821" priority="653" operator="equal">
      <formula>"Corvette C8.R"</formula>
    </cfRule>
    <cfRule type="cellIs" dxfId="820" priority="654" operator="equal">
      <formula>"Ferrari 296 GTE"</formula>
    </cfRule>
    <cfRule type="cellIs" dxfId="819" priority="655" operator="equal">
      <formula>"Ford GT GTE"</formula>
    </cfRule>
    <cfRule type="cellIs" dxfId="818" priority="656" operator="equal">
      <formula>"Glickenhaus SCG 004 GTE"</formula>
    </cfRule>
    <cfRule type="cellIs" dxfId="817" priority="657" operator="equal">
      <formula>"Lexus LFA GTE"</formula>
    </cfRule>
    <cfRule type="cellIs" dxfId="816" priority="658" operator="equal">
      <formula>"Porsche 911 RSR-24"</formula>
    </cfRule>
  </conditionalFormatting>
  <conditionalFormatting sqref="I4:I29">
    <cfRule type="cellIs" dxfId="815" priority="335" operator="equal">
      <formula>"LMGTP"</formula>
    </cfRule>
    <cfRule type="cellIs" dxfId="814" priority="361" operator="equal">
      <formula>"LMP2"</formula>
    </cfRule>
    <cfRule type="cellIs" dxfId="813" priority="362" operator="equal">
      <formula>"LMGT3"</formula>
    </cfRule>
  </conditionalFormatting>
  <conditionalFormatting sqref="L4:L29">
    <cfRule type="cellIs" dxfId="812" priority="331" operator="equal">
      <formula>"Acura ARX-06"</formula>
    </cfRule>
    <cfRule type="cellIs" dxfId="811" priority="332" operator="equal">
      <formula>"Alpine A424"</formula>
    </cfRule>
    <cfRule type="cellIs" dxfId="810" priority="333" operator="equal">
      <formula>"Aston Martin Valkyrie LMH"</formula>
    </cfRule>
    <cfRule type="cellIs" dxfId="809" priority="334" operator="equal">
      <formula>"BMW M Hybrid V8"</formula>
    </cfRule>
    <cfRule type="cellIs" dxfId="808" priority="336" operator="equal">
      <formula>"Cadillac V-Series.R"</formula>
    </cfRule>
    <cfRule type="cellIs" dxfId="807" priority="337" operator="equal">
      <formula>"Ferrari 499P"</formula>
    </cfRule>
    <cfRule type="cellIs" dxfId="806" priority="338" operator="equal">
      <formula>"Glickenhaus SCG 007 LMH"</formula>
    </cfRule>
    <cfRule type="cellIs" dxfId="805" priority="339" operator="equal">
      <formula>"Isotta Fraschini Tipo 6 LMH-C"</formula>
    </cfRule>
    <cfRule type="cellIs" dxfId="804" priority="340" operator="equal">
      <formula>"Lamborghini SC63"</formula>
    </cfRule>
    <cfRule type="cellIs" dxfId="803" priority="341" operator="equal">
      <formula>"Peugeot 9X8 LMH"</formula>
    </cfRule>
    <cfRule type="cellIs" dxfId="802" priority="342" operator="equal">
      <formula>"Porsche 963"</formula>
    </cfRule>
    <cfRule type="cellIs" dxfId="801" priority="343" operator="equal">
      <formula>"Toyota GR010 Hybrid"</formula>
    </cfRule>
    <cfRule type="cellIs" dxfId="800" priority="344" operator="equal">
      <formula>"Dallara P217"</formula>
    </cfRule>
    <cfRule type="cellIs" dxfId="799" priority="345" operator="equal">
      <formula>"Ligier JS P217"</formula>
    </cfRule>
    <cfRule type="cellIs" dxfId="798" priority="346" operator="equal">
      <formula>"Oreca 07"</formula>
    </cfRule>
    <cfRule type="cellIs" dxfId="797" priority="347" operator="equal">
      <formula>"Riley-Multimatic Mk. 30"</formula>
    </cfRule>
    <cfRule type="cellIs" dxfId="796" priority="348" operator="equal">
      <formula>"Acura NSX GT3 Evo22"</formula>
    </cfRule>
    <cfRule type="cellIs" dxfId="795" priority="349" operator="equal">
      <formula>"Aston Martin Vantage AMR GT3 Evo"</formula>
    </cfRule>
    <cfRule type="cellIs" dxfId="794" priority="350" operator="equal">
      <formula>"BMW M4 GT3 Evo"</formula>
    </cfRule>
    <cfRule type="cellIs" dxfId="793" priority="351" operator="equal">
      <formula>"Corvette Z06 GT3.R"</formula>
    </cfRule>
    <cfRule type="cellIs" dxfId="792" priority="352" operator="equal">
      <formula>"Ferrari 296 GT3"</formula>
    </cfRule>
    <cfRule type="cellIs" dxfId="791" priority="353" operator="equal">
      <formula>"Ford Mustang GT3"</formula>
    </cfRule>
    <cfRule type="cellIs" dxfId="790" priority="354" operator="equal">
      <formula>"Glickenhaus SCG 004 GT3"</formula>
    </cfRule>
    <cfRule type="cellIs" dxfId="789" priority="355" operator="equal">
      <formula>"Lamborghini Huracan GT3 Evo 2"</formula>
    </cfRule>
    <cfRule type="cellIs" dxfId="788" priority="356" operator="equal">
      <formula>"Lexus RC F GT3"</formula>
    </cfRule>
    <cfRule type="cellIs" dxfId="787" priority="357" operator="equal">
      <formula>"McLaren 720S GT3 Evo"</formula>
    </cfRule>
    <cfRule type="cellIs" dxfId="786" priority="358" operator="equal">
      <formula>"Mercedes-AMG GT3 Evo"</formula>
    </cfRule>
    <cfRule type="cellIs" dxfId="785" priority="359" operator="equal">
      <formula>"Nissan GT-R Nismo GT3"</formula>
    </cfRule>
    <cfRule type="cellIs" dxfId="784" priority="360" operator="equal">
      <formula>"Porsche 911 GT3 R"</formula>
    </cfRule>
  </conditionalFormatting>
  <conditionalFormatting sqref="I28:I29">
    <cfRule type="cellIs" dxfId="783" priority="317" operator="equal">
      <formula>"LMGTP"</formula>
    </cfRule>
    <cfRule type="cellIs" dxfId="782" priority="318" operator="equal">
      <formula>"LMGT3"</formula>
    </cfRule>
  </conditionalFormatting>
  <conditionalFormatting sqref="L28:L29">
    <cfRule type="cellIs" dxfId="781" priority="291" operator="equal">
      <formula>"Acura ARX-06"</formula>
    </cfRule>
    <cfRule type="cellIs" dxfId="780" priority="292" operator="equal">
      <formula>"Alpine A424"</formula>
    </cfRule>
    <cfRule type="cellIs" dxfId="779" priority="293" operator="equal">
      <formula>"Aston Martin Valkyrie LMH"</formula>
    </cfRule>
    <cfRule type="cellIs" dxfId="778" priority="294" operator="equal">
      <formula>"BMW M Hybrid V8"</formula>
    </cfRule>
    <cfRule type="cellIs" dxfId="777" priority="295" operator="equal">
      <formula>"Cadillac V-Series.R"</formula>
    </cfRule>
    <cfRule type="cellIs" dxfId="776" priority="296" operator="equal">
      <formula>"Ferrari 499P"</formula>
    </cfRule>
    <cfRule type="cellIs" dxfId="775" priority="297" operator="equal">
      <formula>"Glickenhaus SCG 007 LMH"</formula>
    </cfRule>
    <cfRule type="cellIs" dxfId="774" priority="298" operator="equal">
      <formula>"Isotta Fraschini Tipo 6 LMH-C"</formula>
    </cfRule>
    <cfRule type="cellIs" dxfId="773" priority="299" operator="equal">
      <formula>"Lamborghini SC63"</formula>
    </cfRule>
    <cfRule type="cellIs" dxfId="772" priority="300" operator="equal">
      <formula>"Peugeot 9X8 LMH"</formula>
    </cfRule>
    <cfRule type="cellIs" dxfId="771" priority="301" operator="equal">
      <formula>"Porsche 963"</formula>
    </cfRule>
    <cfRule type="cellIs" dxfId="770" priority="302" operator="equal">
      <formula>"Toyota GR010 Hybrid"</formula>
    </cfRule>
    <cfRule type="cellIs" dxfId="769" priority="303" operator="equal">
      <formula>"Acura NSX GT3 Evo22"</formula>
    </cfRule>
    <cfRule type="cellIs" dxfId="768" priority="304" operator="equal">
      <formula>"Aston Martin Vantage AMR GT3 Evo"</formula>
    </cfRule>
    <cfRule type="cellIs" dxfId="767" priority="305" operator="equal">
      <formula>"BMW M4 GT3 Evo"</formula>
    </cfRule>
    <cfRule type="cellIs" dxfId="766" priority="306" operator="equal">
      <formula>"Corvette Z06 GT3.R"</formula>
    </cfRule>
    <cfRule type="cellIs" dxfId="765" priority="307" operator="equal">
      <formula>"Ferrari 296 GT3"</formula>
    </cfRule>
    <cfRule type="cellIs" dxfId="764" priority="308" operator="equal">
      <formula>"Ford Mustang GT3"</formula>
    </cfRule>
    <cfRule type="cellIs" dxfId="763" priority="309" operator="equal">
      <formula>"Glickenhaus SCG 004 GT3"</formula>
    </cfRule>
    <cfRule type="cellIs" dxfId="762" priority="310" operator="equal">
      <formula>"Lamborghini Huracan GT3 Evo 2"</formula>
    </cfRule>
    <cfRule type="cellIs" dxfId="761" priority="311" operator="equal">
      <formula>"Lexus RC F GT3"</formula>
    </cfRule>
    <cfRule type="cellIs" dxfId="760" priority="312" operator="equal">
      <formula>"McLaren 720S GT3 Evo"</formula>
    </cfRule>
    <cfRule type="cellIs" dxfId="759" priority="313" operator="equal">
      <formula>"Mercedes-AMG GT3 Evo"</formula>
    </cfRule>
    <cfRule type="cellIs" dxfId="758" priority="314" operator="equal">
      <formula>"Nissan GT-R Nismo GT3"</formula>
    </cfRule>
    <cfRule type="cellIs" dxfId="757" priority="315" operator="equal">
      <formula>"Porsche 911 GT3 R"</formula>
    </cfRule>
  </conditionalFormatting>
  <conditionalFormatting sqref="L28:L29">
    <cfRule type="cellIs" dxfId="756" priority="316" operator="equal">
      <formula>"Honda HRX-06"</formula>
    </cfRule>
    <cfRule type="cellIs" dxfId="755" priority="319" operator="equal">
      <formula>"Dallara P217"</formula>
    </cfRule>
    <cfRule type="cellIs" dxfId="754" priority="320" operator="equal">
      <formula>"Ligier JS P217"</formula>
    </cfRule>
    <cfRule type="cellIs" dxfId="753" priority="321" operator="equal">
      <formula>"Oreca 07"</formula>
    </cfRule>
    <cfRule type="cellIs" dxfId="752" priority="322" operator="equal">
      <formula>"Riley-Multimatic Mk. 30"</formula>
    </cfRule>
    <cfRule type="cellIs" dxfId="751" priority="323" operator="equal">
      <formula>"Aston Martin Vantage AMR GTE"</formula>
    </cfRule>
    <cfRule type="cellIs" dxfId="750" priority="324" operator="equal">
      <formula>"BMW M8 GTE"</formula>
    </cfRule>
    <cfRule type="cellIs" dxfId="749" priority="325" operator="equal">
      <formula>"Corvette C8.R"</formula>
    </cfRule>
    <cfRule type="cellIs" dxfId="748" priority="326" operator="equal">
      <formula>"Ferrari 296 GTE"</formula>
    </cfRule>
    <cfRule type="cellIs" dxfId="747" priority="327" operator="equal">
      <formula>"Ford GT GTE"</formula>
    </cfRule>
    <cfRule type="cellIs" dxfId="746" priority="328" operator="equal">
      <formula>"Glickenhaus SCG 004 GTE"</formula>
    </cfRule>
    <cfRule type="cellIs" dxfId="745" priority="329" operator="equal">
      <formula>"Lexus LFA GTE"</formula>
    </cfRule>
    <cfRule type="cellIs" dxfId="744" priority="330" operator="equal">
      <formula>"Porsche 911 RSR-24"</formula>
    </cfRule>
  </conditionalFormatting>
  <conditionalFormatting sqref="M4:M29">
    <cfRule type="cellIs" dxfId="743" priority="103" operator="equal">
      <formula>"GEM"</formula>
    </cfRule>
    <cfRule type="cellIs" dxfId="742" priority="104" operator="equal">
      <formula>"NASCC"</formula>
    </cfRule>
    <cfRule type="cellIs" dxfId="741" priority="105" operator="equal">
      <formula>"EuEM"</formula>
    </cfRule>
    <cfRule type="cellIs" dxfId="740" priority="106" operator="equal">
      <formula>"LMS"</formula>
    </cfRule>
  </conditionalFormatting>
  <conditionalFormatting sqref="R29">
    <cfRule type="cellIs" dxfId="739" priority="101" operator="equal">
      <formula>"LMGTP"</formula>
    </cfRule>
    <cfRule type="cellIs" dxfId="738" priority="102" operator="equal">
      <formula>"LMGT3"</formula>
    </cfRule>
  </conditionalFormatting>
  <conditionalFormatting sqref="P4:P29">
    <cfRule type="cellIs" dxfId="737" priority="73" operator="equal">
      <formula>"LMGTP"</formula>
    </cfRule>
    <cfRule type="cellIs" dxfId="736" priority="99" operator="equal">
      <formula>"LMP2"</formula>
    </cfRule>
    <cfRule type="cellIs" dxfId="735" priority="100" operator="equal">
      <formula>"LMGT3"</formula>
    </cfRule>
  </conditionalFormatting>
  <conditionalFormatting sqref="S4:S29">
    <cfRule type="cellIs" dxfId="734" priority="69" operator="equal">
      <formula>"Acura ARX-06"</formula>
    </cfRule>
    <cfRule type="cellIs" dxfId="733" priority="70" operator="equal">
      <formula>"Alpine A424"</formula>
    </cfRule>
    <cfRule type="cellIs" dxfId="732" priority="71" operator="equal">
      <formula>"Aston Martin Valkyrie LMH"</formula>
    </cfRule>
    <cfRule type="cellIs" dxfId="731" priority="72" operator="equal">
      <formula>"BMW M Hybrid V8"</formula>
    </cfRule>
    <cfRule type="cellIs" dxfId="730" priority="74" operator="equal">
      <formula>"Cadillac V-Series.R"</formula>
    </cfRule>
    <cfRule type="cellIs" dxfId="729" priority="75" operator="equal">
      <formula>"Ferrari 499P"</formula>
    </cfRule>
    <cfRule type="cellIs" dxfId="728" priority="76" operator="equal">
      <formula>"Glickenhaus SCG 007 LMH"</formula>
    </cfRule>
    <cfRule type="cellIs" dxfId="727" priority="77" operator="equal">
      <formula>"Isotta Fraschini Tipo 6 LMH-C"</formula>
    </cfRule>
    <cfRule type="cellIs" dxfId="726" priority="78" operator="equal">
      <formula>"Lamborghini SC63"</formula>
    </cfRule>
    <cfRule type="cellIs" dxfId="725" priority="79" operator="equal">
      <formula>"Peugeot 9X8 LMH"</formula>
    </cfRule>
    <cfRule type="cellIs" dxfId="724" priority="80" operator="equal">
      <formula>"Porsche 963"</formula>
    </cfRule>
    <cfRule type="cellIs" dxfId="723" priority="81" operator="equal">
      <formula>"Toyota GR010 Hybrid"</formula>
    </cfRule>
    <cfRule type="cellIs" dxfId="722" priority="82" operator="equal">
      <formula>"Dallara P217"</formula>
    </cfRule>
    <cfRule type="cellIs" dxfId="721" priority="83" operator="equal">
      <formula>"Ligier JS P217"</formula>
    </cfRule>
    <cfRule type="cellIs" dxfId="720" priority="84" operator="equal">
      <formula>"Oreca 07"</formula>
    </cfRule>
    <cfRule type="cellIs" dxfId="719" priority="85" operator="equal">
      <formula>"Riley-Multimatic Mk. 30"</formula>
    </cfRule>
    <cfRule type="cellIs" dxfId="718" priority="86" operator="equal">
      <formula>"Acura NSX GT3 Evo22"</formula>
    </cfRule>
    <cfRule type="cellIs" dxfId="717" priority="87" operator="equal">
      <formula>"Aston Martin Vantage AMR GT3 Evo"</formula>
    </cfRule>
    <cfRule type="cellIs" dxfId="716" priority="88" operator="equal">
      <formula>"BMW M4 GT3 Evo"</formula>
    </cfRule>
    <cfRule type="cellIs" dxfId="715" priority="89" operator="equal">
      <formula>"Corvette Z06 GT3.R"</formula>
    </cfRule>
    <cfRule type="cellIs" dxfId="714" priority="90" operator="equal">
      <formula>"Ferrari 296 GT3"</formula>
    </cfRule>
    <cfRule type="cellIs" dxfId="713" priority="91" operator="equal">
      <formula>"Ford Mustang GT3"</formula>
    </cfRule>
    <cfRule type="cellIs" dxfId="712" priority="92" operator="equal">
      <formula>"Glickenhaus SCG 004 GT3"</formula>
    </cfRule>
    <cfRule type="cellIs" dxfId="711" priority="93" operator="equal">
      <formula>"Lamborghini Huracan GT3 Evo 2"</formula>
    </cfRule>
    <cfRule type="cellIs" dxfId="710" priority="94" operator="equal">
      <formula>"Lexus RC F GT3"</formula>
    </cfRule>
    <cfRule type="cellIs" dxfId="709" priority="95" operator="equal">
      <formula>"McLaren 720S GT3 Evo"</formula>
    </cfRule>
    <cfRule type="cellIs" dxfId="708" priority="96" operator="equal">
      <formula>"Mercedes-AMG GT3 Evo"</formula>
    </cfRule>
    <cfRule type="cellIs" dxfId="707" priority="97" operator="equal">
      <formula>"Nissan GT-R Nismo GT3"</formula>
    </cfRule>
    <cfRule type="cellIs" dxfId="706" priority="98" operator="equal">
      <formula>"Porsche 911 GT3 R"</formula>
    </cfRule>
  </conditionalFormatting>
  <conditionalFormatting sqref="P28:P29">
    <cfRule type="cellIs" dxfId="705" priority="55" operator="equal">
      <formula>"LMGTP"</formula>
    </cfRule>
    <cfRule type="cellIs" dxfId="704" priority="56" operator="equal">
      <formula>"LMGT3"</formula>
    </cfRule>
  </conditionalFormatting>
  <conditionalFormatting sqref="S28:S29">
    <cfRule type="cellIs" dxfId="703" priority="29" operator="equal">
      <formula>"Acura ARX-06"</formula>
    </cfRule>
    <cfRule type="cellIs" dxfId="702" priority="30" operator="equal">
      <formula>"Alpine A424"</formula>
    </cfRule>
    <cfRule type="cellIs" dxfId="701" priority="31" operator="equal">
      <formula>"Aston Martin Valkyrie LMH"</formula>
    </cfRule>
    <cfRule type="cellIs" dxfId="700" priority="32" operator="equal">
      <formula>"BMW M Hybrid V8"</formula>
    </cfRule>
    <cfRule type="cellIs" dxfId="699" priority="33" operator="equal">
      <formula>"Cadillac V-Series.R"</formula>
    </cfRule>
    <cfRule type="cellIs" dxfId="698" priority="34" operator="equal">
      <formula>"Ferrari 499P"</formula>
    </cfRule>
    <cfRule type="cellIs" dxfId="697" priority="35" operator="equal">
      <formula>"Glickenhaus SCG 007 LMH"</formula>
    </cfRule>
    <cfRule type="cellIs" dxfId="696" priority="36" operator="equal">
      <formula>"Isotta Fraschini Tipo 6 LMH-C"</formula>
    </cfRule>
    <cfRule type="cellIs" dxfId="695" priority="37" operator="equal">
      <formula>"Lamborghini SC63"</formula>
    </cfRule>
    <cfRule type="cellIs" dxfId="694" priority="38" operator="equal">
      <formula>"Peugeot 9X8 LMH"</formula>
    </cfRule>
    <cfRule type="cellIs" dxfId="693" priority="39" operator="equal">
      <formula>"Porsche 963"</formula>
    </cfRule>
    <cfRule type="cellIs" dxfId="692" priority="40" operator="equal">
      <formula>"Toyota GR010 Hybrid"</formula>
    </cfRule>
    <cfRule type="cellIs" dxfId="691" priority="41" operator="equal">
      <formula>"Acura NSX GT3 Evo22"</formula>
    </cfRule>
    <cfRule type="cellIs" dxfId="690" priority="42" operator="equal">
      <formula>"Aston Martin Vantage AMR GT3 Evo"</formula>
    </cfRule>
    <cfRule type="cellIs" dxfId="689" priority="43" operator="equal">
      <formula>"BMW M4 GT3 Evo"</formula>
    </cfRule>
    <cfRule type="cellIs" dxfId="688" priority="44" operator="equal">
      <formula>"Corvette Z06 GT3.R"</formula>
    </cfRule>
    <cfRule type="cellIs" dxfId="687" priority="45" operator="equal">
      <formula>"Ferrari 296 GT3"</formula>
    </cfRule>
    <cfRule type="cellIs" dxfId="686" priority="46" operator="equal">
      <formula>"Ford Mustang GT3"</formula>
    </cfRule>
    <cfRule type="cellIs" dxfId="685" priority="47" operator="equal">
      <formula>"Glickenhaus SCG 004 GT3"</formula>
    </cfRule>
    <cfRule type="cellIs" dxfId="684" priority="48" operator="equal">
      <formula>"Lamborghini Huracan GT3 Evo 2"</formula>
    </cfRule>
    <cfRule type="cellIs" dxfId="683" priority="49" operator="equal">
      <formula>"Lexus RC F GT3"</formula>
    </cfRule>
    <cfRule type="cellIs" dxfId="682" priority="50" operator="equal">
      <formula>"McLaren 720S GT3 Evo"</formula>
    </cfRule>
    <cfRule type="cellIs" dxfId="681" priority="51" operator="equal">
      <formula>"Mercedes-AMG GT3 Evo"</formula>
    </cfRule>
    <cfRule type="cellIs" dxfId="680" priority="52" operator="equal">
      <formula>"Nissan GT-R Nismo GT3"</formula>
    </cfRule>
    <cfRule type="cellIs" dxfId="679" priority="53" operator="equal">
      <formula>"Porsche 911 GT3 R"</formula>
    </cfRule>
  </conditionalFormatting>
  <conditionalFormatting sqref="S28:S29">
    <cfRule type="cellIs" dxfId="678" priority="54" operator="equal">
      <formula>"Honda HRX-06"</formula>
    </cfRule>
    <cfRule type="cellIs" dxfId="677" priority="57" operator="equal">
      <formula>"Dallara P217"</formula>
    </cfRule>
    <cfRule type="cellIs" dxfId="676" priority="58" operator="equal">
      <formula>"Ligier JS P217"</formula>
    </cfRule>
    <cfRule type="cellIs" dxfId="675" priority="59" operator="equal">
      <formula>"Oreca 07"</formula>
    </cfRule>
    <cfRule type="cellIs" dxfId="674" priority="60" operator="equal">
      <formula>"Riley-Multimatic Mk. 30"</formula>
    </cfRule>
    <cfRule type="cellIs" dxfId="673" priority="61" operator="equal">
      <formula>"Aston Martin Vantage AMR GTE"</formula>
    </cfRule>
    <cfRule type="cellIs" dxfId="672" priority="62" operator="equal">
      <formula>"BMW M8 GTE"</formula>
    </cfRule>
    <cfRule type="cellIs" dxfId="671" priority="63" operator="equal">
      <formula>"Corvette C8.R"</formula>
    </cfRule>
    <cfRule type="cellIs" dxfId="670" priority="64" operator="equal">
      <formula>"Ferrari 296 GTE"</formula>
    </cfRule>
    <cfRule type="cellIs" dxfId="669" priority="65" operator="equal">
      <formula>"Ford GT GTE"</formula>
    </cfRule>
    <cfRule type="cellIs" dxfId="668" priority="66" operator="equal">
      <formula>"Glickenhaus SCG 004 GTE"</formula>
    </cfRule>
    <cfRule type="cellIs" dxfId="667" priority="67" operator="equal">
      <formula>"Lexus LFA GTE"</formula>
    </cfRule>
    <cfRule type="cellIs" dxfId="666" priority="68" operator="equal">
      <formula>"Porsche 911 RSR-24"</formula>
    </cfRule>
  </conditionalFormatting>
  <conditionalFormatting sqref="T4:T29">
    <cfRule type="cellIs" dxfId="665" priority="25" operator="equal">
      <formula>"GEM"</formula>
    </cfRule>
    <cfRule type="cellIs" dxfId="664" priority="26" operator="equal">
      <formula>"NASCC"</formula>
    </cfRule>
    <cfRule type="cellIs" dxfId="663" priority="27" operator="equal">
      <formula>"EuEM"</formula>
    </cfRule>
    <cfRule type="cellIs" dxfId="662" priority="28" operator="equal">
      <formula>"LMS"</formula>
    </cfRule>
  </conditionalFormatting>
  <conditionalFormatting sqref="F45">
    <cfRule type="cellIs" dxfId="661" priority="1" operator="equal">
      <formula>"Alpine A424"</formula>
    </cfRule>
    <cfRule type="cellIs" dxfId="660" priority="2" operator="equal">
      <formula>"Aston Martin Valkyrie LMH"</formula>
    </cfRule>
    <cfRule type="cellIs" dxfId="659" priority="3" operator="equal">
      <formula>"BMW M Hybrid V8"</formula>
    </cfRule>
    <cfRule type="cellIs" dxfId="658" priority="4" operator="equal">
      <formula>"Cadillac V-Series.R"</formula>
    </cfRule>
    <cfRule type="cellIs" dxfId="657" priority="5" operator="equal">
      <formula>"Ferrari 499P"</formula>
    </cfRule>
    <cfRule type="cellIs" dxfId="656" priority="6" operator="equal">
      <formula>"Glickenhaus SCG 007 LMH"</formula>
    </cfRule>
    <cfRule type="cellIs" dxfId="655" priority="7" operator="equal">
      <formula>"Honda HRX-06"</formula>
    </cfRule>
    <cfRule type="cellIs" dxfId="654" priority="8" operator="equal">
      <formula>"Isotta Fraschini Tipo 6 LMH-C"</formula>
    </cfRule>
    <cfRule type="cellIs" dxfId="653" priority="9" operator="equal">
      <formula>"Lamborghini SC63"</formula>
    </cfRule>
    <cfRule type="cellIs" dxfId="652" priority="10" operator="equal">
      <formula>"Peugeot 9X8 LMH"</formula>
    </cfRule>
    <cfRule type="cellIs" dxfId="651" priority="11" operator="equal">
      <formula>"Porsche 963"</formula>
    </cfRule>
    <cfRule type="cellIs" dxfId="650" priority="12" operator="equal">
      <formula>"Toyota GR010 Hybrid"</formula>
    </cfRule>
    <cfRule type="cellIs" dxfId="649" priority="13" operator="equal">
      <formula>"Dallara P217"</formula>
    </cfRule>
    <cfRule type="cellIs" dxfId="648" priority="14" operator="equal">
      <formula>"Ligier JS P217"</formula>
    </cfRule>
    <cfRule type="cellIs" dxfId="647" priority="15" operator="equal">
      <formula>"Oreca 07"</formula>
    </cfRule>
    <cfRule type="cellIs" dxfId="646" priority="16" operator="equal">
      <formula>"Riley-Multimatic Mk. 30"</formula>
    </cfRule>
    <cfRule type="cellIs" dxfId="645" priority="17" operator="equal">
      <formula>"Aston Martin Vantage AMR GTE"</formula>
    </cfRule>
    <cfRule type="cellIs" dxfId="644" priority="18" operator="equal">
      <formula>"BMW M8 GTE"</formula>
    </cfRule>
    <cfRule type="cellIs" dxfId="643" priority="19" operator="equal">
      <formula>"Corvette C8.R"</formula>
    </cfRule>
    <cfRule type="cellIs" dxfId="642" priority="20" operator="equal">
      <formula>"Ferrari 296 GTE"</formula>
    </cfRule>
    <cfRule type="cellIs" dxfId="641" priority="21" operator="equal">
      <formula>"Ford GT GTE"</formula>
    </cfRule>
    <cfRule type="cellIs" dxfId="640" priority="22" operator="equal">
      <formula>"Glickenhaus SCG 004 GTE"</formula>
    </cfRule>
    <cfRule type="cellIs" dxfId="639" priority="23" operator="equal">
      <formula>"Lexus LFA GTE"</formula>
    </cfRule>
    <cfRule type="cellIs" dxfId="638" priority="24" operator="equal">
      <formula>"Porsche 911 RSR-24"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6C87-7A60-478C-BF92-1FE590A5A579}">
  <dimension ref="B1:P48"/>
  <sheetViews>
    <sheetView workbookViewId="0">
      <selection activeCell="F2" sqref="F2"/>
    </sheetView>
  </sheetViews>
  <sheetFormatPr defaultRowHeight="16" customHeight="1" x14ac:dyDescent="0.35"/>
  <cols>
    <col min="1" max="1" width="2.90625" style="2" customWidth="1"/>
    <col min="2" max="2" width="9.08984375" style="3" customWidth="1"/>
    <col min="3" max="3" width="16.36328125" style="3" customWidth="1"/>
    <col min="4" max="4" width="34.54296875" style="3" customWidth="1"/>
    <col min="5" max="5" width="2.90625" style="2" customWidth="1"/>
    <col min="6" max="7" width="7.26953125" style="2" customWidth="1"/>
    <col min="8" max="8" width="2.90625" style="2" customWidth="1"/>
    <col min="9" max="11" width="10" style="2" customWidth="1"/>
    <col min="12" max="12" width="2.90625" style="2" customWidth="1"/>
    <col min="13" max="14" width="10" style="2" customWidth="1"/>
    <col min="15" max="15" width="2.90625" style="2" customWidth="1"/>
    <col min="16" max="16" width="10" style="2" customWidth="1"/>
    <col min="17" max="17" width="2.90625" style="2" customWidth="1"/>
    <col min="18" max="16384" width="8.7265625" style="2"/>
  </cols>
  <sheetData>
    <row r="1" spans="2:16" ht="16" customHeight="1" thickBot="1" x14ac:dyDescent="0.4"/>
    <row r="2" spans="2:16" ht="16" customHeight="1" thickBot="1" x14ac:dyDescent="0.4">
      <c r="B2" s="9" t="s">
        <v>9</v>
      </c>
      <c r="C2" s="10"/>
      <c r="D2" s="11"/>
    </row>
    <row r="3" spans="2:16" ht="16" customHeight="1" thickBot="1" x14ac:dyDescent="0.4">
      <c r="B3" s="12"/>
      <c r="C3" s="13"/>
      <c r="D3" s="14"/>
      <c r="I3" s="15" t="s">
        <v>86</v>
      </c>
      <c r="J3" s="16"/>
      <c r="K3" s="17"/>
      <c r="M3" s="15" t="s">
        <v>87</v>
      </c>
      <c r="N3" s="17"/>
    </row>
    <row r="4" spans="2:16" ht="16" customHeight="1" thickBot="1" x14ac:dyDescent="0.4">
      <c r="B4" s="4" t="s">
        <v>0</v>
      </c>
      <c r="C4" s="5" t="s">
        <v>1</v>
      </c>
      <c r="D4" s="6" t="s">
        <v>11</v>
      </c>
      <c r="F4" s="15" t="s">
        <v>2</v>
      </c>
      <c r="G4" s="17"/>
      <c r="I4" s="19" t="s">
        <v>3</v>
      </c>
      <c r="J4" s="20" t="s">
        <v>4</v>
      </c>
      <c r="K4" s="21" t="s">
        <v>5</v>
      </c>
      <c r="M4" s="19" t="s">
        <v>6</v>
      </c>
      <c r="N4" s="21" t="s">
        <v>7</v>
      </c>
      <c r="P4" s="18" t="s">
        <v>0</v>
      </c>
    </row>
    <row r="5" spans="2:16" ht="16" customHeight="1" x14ac:dyDescent="0.35">
      <c r="B5" s="24" t="s">
        <v>12</v>
      </c>
      <c r="C5" s="30" t="s">
        <v>13</v>
      </c>
      <c r="D5" s="31" t="s">
        <v>14</v>
      </c>
      <c r="F5" s="75">
        <f>G5 + SUM(I5:K5) + SUM(M5:N5) + P5</f>
        <v>420</v>
      </c>
      <c r="G5" s="73">
        <f>'Base Car Stats'!F5</f>
        <v>406</v>
      </c>
      <c r="I5" s="75">
        <v>3</v>
      </c>
      <c r="J5" s="8">
        <v>2</v>
      </c>
      <c r="K5" s="73">
        <v>2</v>
      </c>
      <c r="M5" s="75">
        <v>2</v>
      </c>
      <c r="N5" s="73">
        <v>0</v>
      </c>
      <c r="P5" s="77">
        <v>5</v>
      </c>
    </row>
    <row r="6" spans="2:16" ht="16" customHeight="1" x14ac:dyDescent="0.35">
      <c r="B6" s="24" t="s">
        <v>12</v>
      </c>
      <c r="C6" s="32" t="s">
        <v>15</v>
      </c>
      <c r="D6" s="33" t="s">
        <v>16</v>
      </c>
      <c r="F6" s="75">
        <f t="shared" ref="F6:F46" si="0">G6 + SUM(I6:K6) + SUM(M6:N6) + P6</f>
        <v>422</v>
      </c>
      <c r="G6" s="73">
        <f>'Base Car Stats'!F6</f>
        <v>420</v>
      </c>
      <c r="I6" s="75">
        <v>0</v>
      </c>
      <c r="J6" s="8">
        <v>1</v>
      </c>
      <c r="K6" s="73">
        <v>0</v>
      </c>
      <c r="M6" s="75">
        <v>1</v>
      </c>
      <c r="N6" s="73">
        <v>0</v>
      </c>
      <c r="P6" s="77">
        <v>0</v>
      </c>
    </row>
    <row r="7" spans="2:16" ht="16" customHeight="1" x14ac:dyDescent="0.35">
      <c r="B7" s="24" t="s">
        <v>12</v>
      </c>
      <c r="C7" s="34" t="s">
        <v>17</v>
      </c>
      <c r="D7" s="35" t="s">
        <v>18</v>
      </c>
      <c r="F7" s="75">
        <f t="shared" si="0"/>
        <v>420</v>
      </c>
      <c r="G7" s="73">
        <f>'Base Car Stats'!F7</f>
        <v>408</v>
      </c>
      <c r="I7" s="75">
        <v>2</v>
      </c>
      <c r="J7" s="8">
        <v>1</v>
      </c>
      <c r="K7" s="73">
        <v>2</v>
      </c>
      <c r="M7" s="75">
        <v>2</v>
      </c>
      <c r="N7" s="73">
        <v>0</v>
      </c>
      <c r="P7" s="77">
        <v>5</v>
      </c>
    </row>
    <row r="8" spans="2:16" ht="16" customHeight="1" x14ac:dyDescent="0.35">
      <c r="B8" s="24" t="s">
        <v>12</v>
      </c>
      <c r="C8" s="36" t="s">
        <v>19</v>
      </c>
      <c r="D8" s="37" t="s">
        <v>20</v>
      </c>
      <c r="F8" s="75">
        <f t="shared" si="0"/>
        <v>421</v>
      </c>
      <c r="G8" s="73">
        <f>'Base Car Stats'!F8</f>
        <v>410</v>
      </c>
      <c r="I8" s="75">
        <v>3</v>
      </c>
      <c r="J8" s="8">
        <v>2</v>
      </c>
      <c r="K8" s="73">
        <v>2</v>
      </c>
      <c r="M8" s="75">
        <v>2</v>
      </c>
      <c r="N8" s="73">
        <v>2</v>
      </c>
      <c r="P8" s="77">
        <v>0</v>
      </c>
    </row>
    <row r="9" spans="2:16" ht="16" customHeight="1" x14ac:dyDescent="0.35">
      <c r="B9" s="24" t="s">
        <v>12</v>
      </c>
      <c r="C9" s="38" t="s">
        <v>21</v>
      </c>
      <c r="D9" s="39" t="s">
        <v>22</v>
      </c>
      <c r="F9" s="75">
        <f t="shared" si="0"/>
        <v>422</v>
      </c>
      <c r="G9" s="73">
        <f>'Base Car Stats'!F9</f>
        <v>414</v>
      </c>
      <c r="I9" s="75">
        <v>3</v>
      </c>
      <c r="J9" s="8">
        <v>1</v>
      </c>
      <c r="K9" s="73">
        <v>2</v>
      </c>
      <c r="M9" s="75">
        <v>0</v>
      </c>
      <c r="N9" s="73">
        <v>2</v>
      </c>
      <c r="P9" s="77">
        <v>0</v>
      </c>
    </row>
    <row r="10" spans="2:16" ht="16" customHeight="1" x14ac:dyDescent="0.35">
      <c r="B10" s="24" t="s">
        <v>12</v>
      </c>
      <c r="C10" s="40" t="s">
        <v>23</v>
      </c>
      <c r="D10" s="41" t="s">
        <v>24</v>
      </c>
      <c r="F10" s="75">
        <f t="shared" si="0"/>
        <v>423</v>
      </c>
      <c r="G10" s="73">
        <f>'Base Car Stats'!F10</f>
        <v>423</v>
      </c>
      <c r="I10" s="75">
        <v>0</v>
      </c>
      <c r="J10" s="8">
        <v>0</v>
      </c>
      <c r="K10" s="73">
        <v>0</v>
      </c>
      <c r="M10" s="75">
        <v>0</v>
      </c>
      <c r="N10" s="73">
        <v>0</v>
      </c>
      <c r="P10" s="77">
        <v>0</v>
      </c>
    </row>
    <row r="11" spans="2:16" ht="16" customHeight="1" x14ac:dyDescent="0.35">
      <c r="B11" s="25" t="s">
        <v>25</v>
      </c>
      <c r="C11" s="42" t="s">
        <v>26</v>
      </c>
      <c r="D11" s="43" t="s">
        <v>27</v>
      </c>
      <c r="F11" s="75">
        <f t="shared" si="0"/>
        <v>422</v>
      </c>
      <c r="G11" s="73">
        <f>'Base Car Stats'!F11</f>
        <v>411</v>
      </c>
      <c r="I11" s="75">
        <v>1</v>
      </c>
      <c r="J11" s="8">
        <v>0</v>
      </c>
      <c r="K11" s="73">
        <v>0</v>
      </c>
      <c r="M11" s="75">
        <v>0</v>
      </c>
      <c r="N11" s="73">
        <v>0</v>
      </c>
      <c r="P11" s="77">
        <v>10</v>
      </c>
    </row>
    <row r="12" spans="2:16" ht="16" customHeight="1" x14ac:dyDescent="0.35">
      <c r="B12" s="25" t="s">
        <v>25</v>
      </c>
      <c r="C12" s="44" t="s">
        <v>28</v>
      </c>
      <c r="D12" s="45" t="s">
        <v>29</v>
      </c>
      <c r="F12" s="75">
        <f t="shared" si="0"/>
        <v>421</v>
      </c>
      <c r="G12" s="73">
        <f>'Base Car Stats'!F12</f>
        <v>408</v>
      </c>
      <c r="I12" s="75">
        <v>2</v>
      </c>
      <c r="J12" s="8">
        <v>0</v>
      </c>
      <c r="K12" s="73">
        <v>0</v>
      </c>
      <c r="M12" s="75">
        <v>1</v>
      </c>
      <c r="N12" s="73">
        <v>0</v>
      </c>
      <c r="P12" s="77">
        <v>10</v>
      </c>
    </row>
    <row r="13" spans="2:16" ht="16" customHeight="1" x14ac:dyDescent="0.35">
      <c r="B13" s="25" t="s">
        <v>25</v>
      </c>
      <c r="C13" s="46" t="s">
        <v>30</v>
      </c>
      <c r="D13" s="47" t="s">
        <v>31</v>
      </c>
      <c r="F13" s="75">
        <f t="shared" si="0"/>
        <v>420</v>
      </c>
      <c r="G13" s="73">
        <f>'Base Car Stats'!F13</f>
        <v>407</v>
      </c>
      <c r="I13" s="75">
        <v>2</v>
      </c>
      <c r="J13" s="8">
        <v>0</v>
      </c>
      <c r="K13" s="73">
        <v>1</v>
      </c>
      <c r="M13" s="75">
        <v>0</v>
      </c>
      <c r="N13" s="73">
        <v>0</v>
      </c>
      <c r="P13" s="77">
        <v>10</v>
      </c>
    </row>
    <row r="14" spans="2:16" ht="16" customHeight="1" x14ac:dyDescent="0.35">
      <c r="B14" s="25" t="s">
        <v>25</v>
      </c>
      <c r="C14" s="48" t="s">
        <v>32</v>
      </c>
      <c r="D14" s="49" t="s">
        <v>33</v>
      </c>
      <c r="F14" s="75">
        <f t="shared" si="0"/>
        <v>422</v>
      </c>
      <c r="G14" s="73">
        <f>'Base Car Stats'!F14</f>
        <v>412</v>
      </c>
      <c r="I14" s="75">
        <v>0</v>
      </c>
      <c r="J14" s="8">
        <v>0</v>
      </c>
      <c r="K14" s="73">
        <v>0</v>
      </c>
      <c r="M14" s="75">
        <v>0</v>
      </c>
      <c r="N14" s="73">
        <v>0</v>
      </c>
      <c r="P14" s="77">
        <v>10</v>
      </c>
    </row>
    <row r="15" spans="2:16" ht="16" customHeight="1" x14ac:dyDescent="0.35">
      <c r="B15" s="25" t="s">
        <v>25</v>
      </c>
      <c r="C15" s="50" t="s">
        <v>34</v>
      </c>
      <c r="D15" s="51" t="s">
        <v>35</v>
      </c>
      <c r="F15" s="75">
        <f t="shared" si="0"/>
        <v>423</v>
      </c>
      <c r="G15" s="73">
        <f>'Base Car Stats'!F15</f>
        <v>409</v>
      </c>
      <c r="I15" s="75">
        <v>2</v>
      </c>
      <c r="J15" s="8">
        <v>1</v>
      </c>
      <c r="K15" s="73">
        <v>1</v>
      </c>
      <c r="M15" s="75">
        <v>0</v>
      </c>
      <c r="N15" s="73">
        <v>0</v>
      </c>
      <c r="P15" s="77">
        <v>10</v>
      </c>
    </row>
    <row r="16" spans="2:16" ht="16" customHeight="1" x14ac:dyDescent="0.35">
      <c r="B16" s="25" t="s">
        <v>25</v>
      </c>
      <c r="C16" s="52" t="s">
        <v>36</v>
      </c>
      <c r="D16" s="53" t="s">
        <v>37</v>
      </c>
      <c r="F16" s="75">
        <f t="shared" si="0"/>
        <v>422</v>
      </c>
      <c r="G16" s="73">
        <f>'Base Car Stats'!F16</f>
        <v>412</v>
      </c>
      <c r="I16" s="75">
        <v>0</v>
      </c>
      <c r="J16" s="8">
        <v>0</v>
      </c>
      <c r="K16" s="73">
        <v>0</v>
      </c>
      <c r="M16" s="75">
        <v>0</v>
      </c>
      <c r="N16" s="73">
        <v>0</v>
      </c>
      <c r="P16" s="77">
        <v>10</v>
      </c>
    </row>
    <row r="17" spans="2:16" ht="16" customHeight="1" x14ac:dyDescent="0.35">
      <c r="B17" s="26" t="s">
        <v>38</v>
      </c>
      <c r="C17" s="54" t="s">
        <v>39</v>
      </c>
      <c r="D17" s="55" t="s">
        <v>40</v>
      </c>
      <c r="F17" s="75">
        <f t="shared" si="0"/>
        <v>392</v>
      </c>
      <c r="G17" s="73">
        <f>'Base Car Stats'!F17</f>
        <v>390</v>
      </c>
      <c r="I17" s="75">
        <v>2</v>
      </c>
      <c r="J17" s="8">
        <v>0</v>
      </c>
      <c r="K17" s="73">
        <v>0</v>
      </c>
      <c r="M17" s="75">
        <v>0</v>
      </c>
      <c r="N17" s="73">
        <v>0</v>
      </c>
      <c r="P17" s="77">
        <v>0</v>
      </c>
    </row>
    <row r="18" spans="2:16" ht="16" customHeight="1" x14ac:dyDescent="0.35">
      <c r="B18" s="26" t="s">
        <v>38</v>
      </c>
      <c r="C18" s="32" t="s">
        <v>41</v>
      </c>
      <c r="D18" s="56" t="s">
        <v>42</v>
      </c>
      <c r="F18" s="75">
        <f t="shared" si="0"/>
        <v>393</v>
      </c>
      <c r="G18" s="73">
        <f>'Base Car Stats'!F18</f>
        <v>393</v>
      </c>
      <c r="I18" s="75">
        <v>0</v>
      </c>
      <c r="J18" s="8">
        <v>0</v>
      </c>
      <c r="K18" s="73">
        <v>0</v>
      </c>
      <c r="M18" s="75">
        <v>0</v>
      </c>
      <c r="N18" s="73">
        <v>0</v>
      </c>
      <c r="P18" s="77">
        <v>0</v>
      </c>
    </row>
    <row r="19" spans="2:16" ht="16" customHeight="1" x14ac:dyDescent="0.35">
      <c r="B19" s="26" t="s">
        <v>38</v>
      </c>
      <c r="C19" s="23" t="s">
        <v>43</v>
      </c>
      <c r="D19" s="57" t="s">
        <v>44</v>
      </c>
      <c r="F19" s="75">
        <f t="shared" si="0"/>
        <v>395</v>
      </c>
      <c r="G19" s="73">
        <f>'Base Car Stats'!F19</f>
        <v>395</v>
      </c>
      <c r="I19" s="75">
        <v>0</v>
      </c>
      <c r="J19" s="8">
        <v>0</v>
      </c>
      <c r="K19" s="73">
        <v>0</v>
      </c>
      <c r="M19" s="75">
        <v>0</v>
      </c>
      <c r="N19" s="73">
        <v>0</v>
      </c>
      <c r="P19" s="77">
        <v>0</v>
      </c>
    </row>
    <row r="20" spans="2:16" ht="16" customHeight="1" x14ac:dyDescent="0.35">
      <c r="B20" s="26" t="s">
        <v>38</v>
      </c>
      <c r="C20" s="52" t="s">
        <v>45</v>
      </c>
      <c r="D20" s="58" t="s">
        <v>46</v>
      </c>
      <c r="F20" s="75">
        <f t="shared" si="0"/>
        <v>392</v>
      </c>
      <c r="G20" s="73">
        <f>'Base Car Stats'!F20</f>
        <v>385</v>
      </c>
      <c r="I20" s="75">
        <v>4</v>
      </c>
      <c r="J20" s="8">
        <v>2</v>
      </c>
      <c r="K20" s="73">
        <v>1</v>
      </c>
      <c r="M20" s="75">
        <v>0</v>
      </c>
      <c r="N20" s="73">
        <v>0</v>
      </c>
      <c r="P20" s="77">
        <v>0</v>
      </c>
    </row>
    <row r="21" spans="2:16" ht="16" customHeight="1" x14ac:dyDescent="0.35">
      <c r="B21" s="27" t="s">
        <v>47</v>
      </c>
      <c r="C21" s="59" t="s">
        <v>48</v>
      </c>
      <c r="D21" s="60" t="s">
        <v>49</v>
      </c>
      <c r="F21" s="75">
        <f t="shared" si="0"/>
        <v>324</v>
      </c>
      <c r="G21" s="73">
        <f>'Base Car Stats'!F21</f>
        <v>324</v>
      </c>
      <c r="I21" s="75">
        <v>0</v>
      </c>
      <c r="J21" s="8">
        <v>0</v>
      </c>
      <c r="K21" s="73">
        <v>0</v>
      </c>
      <c r="M21" s="75">
        <v>0</v>
      </c>
      <c r="N21" s="73">
        <v>0</v>
      </c>
      <c r="P21" s="77">
        <v>0</v>
      </c>
    </row>
    <row r="22" spans="2:16" ht="16" customHeight="1" x14ac:dyDescent="0.35">
      <c r="B22" s="27" t="s">
        <v>47</v>
      </c>
      <c r="C22" s="44" t="s">
        <v>50</v>
      </c>
      <c r="D22" s="45" t="s">
        <v>51</v>
      </c>
      <c r="F22" s="75">
        <f t="shared" si="0"/>
        <v>327</v>
      </c>
      <c r="G22" s="73">
        <f>'Base Car Stats'!F22</f>
        <v>327</v>
      </c>
      <c r="I22" s="75">
        <v>0</v>
      </c>
      <c r="J22" s="8">
        <v>0</v>
      </c>
      <c r="K22" s="73">
        <v>0</v>
      </c>
      <c r="M22" s="75">
        <v>0</v>
      </c>
      <c r="N22" s="73">
        <v>0</v>
      </c>
      <c r="P22" s="77">
        <v>0</v>
      </c>
    </row>
    <row r="23" spans="2:16" ht="16" customHeight="1" x14ac:dyDescent="0.35">
      <c r="B23" s="27" t="s">
        <v>47</v>
      </c>
      <c r="C23" s="61" t="s">
        <v>52</v>
      </c>
      <c r="D23" s="62" t="s">
        <v>53</v>
      </c>
      <c r="F23" s="75">
        <f t="shared" si="0"/>
        <v>325</v>
      </c>
      <c r="G23" s="73">
        <f>'Base Car Stats'!F23</f>
        <v>325</v>
      </c>
      <c r="I23" s="75">
        <v>0</v>
      </c>
      <c r="J23" s="8">
        <v>0</v>
      </c>
      <c r="K23" s="73">
        <v>0</v>
      </c>
      <c r="M23" s="75">
        <v>0</v>
      </c>
      <c r="N23" s="73">
        <v>0</v>
      </c>
      <c r="P23" s="77">
        <v>0</v>
      </c>
    </row>
    <row r="24" spans="2:16" ht="16" customHeight="1" x14ac:dyDescent="0.35">
      <c r="B24" s="27" t="s">
        <v>47</v>
      </c>
      <c r="C24" s="32" t="s">
        <v>41</v>
      </c>
      <c r="D24" s="56" t="s">
        <v>54</v>
      </c>
      <c r="F24" s="75">
        <f t="shared" si="0"/>
        <v>329</v>
      </c>
      <c r="G24" s="73">
        <f>'Base Car Stats'!F24</f>
        <v>329</v>
      </c>
      <c r="I24" s="75">
        <v>0</v>
      </c>
      <c r="J24" s="8">
        <v>0</v>
      </c>
      <c r="K24" s="73">
        <v>0</v>
      </c>
      <c r="M24" s="75">
        <v>0</v>
      </c>
      <c r="N24" s="73">
        <v>0</v>
      </c>
      <c r="P24" s="77">
        <v>0</v>
      </c>
    </row>
    <row r="25" spans="2:16" ht="16" customHeight="1" x14ac:dyDescent="0.35">
      <c r="B25" s="28" t="s">
        <v>55</v>
      </c>
      <c r="C25" s="42" t="s">
        <v>26</v>
      </c>
      <c r="D25" s="43" t="s">
        <v>56</v>
      </c>
      <c r="F25" s="75">
        <f t="shared" si="0"/>
        <v>297</v>
      </c>
      <c r="G25" s="73">
        <f>'Base Car Stats'!F25</f>
        <v>288</v>
      </c>
      <c r="I25" s="75">
        <v>2</v>
      </c>
      <c r="J25" s="8">
        <v>2</v>
      </c>
      <c r="K25" s="73">
        <v>3</v>
      </c>
      <c r="M25" s="75">
        <v>2</v>
      </c>
      <c r="N25" s="73">
        <v>0</v>
      </c>
      <c r="P25" s="77">
        <v>0</v>
      </c>
    </row>
    <row r="26" spans="2:16" ht="16" customHeight="1" x14ac:dyDescent="0.35">
      <c r="B26" s="28" t="s">
        <v>55</v>
      </c>
      <c r="C26" s="30" t="s">
        <v>13</v>
      </c>
      <c r="D26" s="63" t="s">
        <v>57</v>
      </c>
      <c r="F26" s="75">
        <f t="shared" si="0"/>
        <v>298</v>
      </c>
      <c r="G26" s="73">
        <f>'Base Car Stats'!F26</f>
        <v>295</v>
      </c>
      <c r="I26" s="75">
        <v>0</v>
      </c>
      <c r="J26" s="8">
        <v>1</v>
      </c>
      <c r="K26" s="73">
        <v>2</v>
      </c>
      <c r="M26" s="75">
        <v>0</v>
      </c>
      <c r="N26" s="73">
        <v>0</v>
      </c>
      <c r="P26" s="77">
        <v>0</v>
      </c>
    </row>
    <row r="27" spans="2:16" ht="16" customHeight="1" x14ac:dyDescent="0.35">
      <c r="B27" s="28" t="s">
        <v>55</v>
      </c>
      <c r="C27" s="46" t="s">
        <v>30</v>
      </c>
      <c r="D27" s="64" t="s">
        <v>58</v>
      </c>
      <c r="F27" s="75">
        <f t="shared" si="0"/>
        <v>299</v>
      </c>
      <c r="G27" s="73">
        <f>'Base Car Stats'!F27</f>
        <v>296</v>
      </c>
      <c r="I27" s="75">
        <v>1</v>
      </c>
      <c r="J27" s="8">
        <v>1</v>
      </c>
      <c r="K27" s="73">
        <v>1</v>
      </c>
      <c r="M27" s="75">
        <v>0</v>
      </c>
      <c r="N27" s="73">
        <v>0</v>
      </c>
      <c r="P27" s="77">
        <v>0</v>
      </c>
    </row>
    <row r="28" spans="2:16" ht="16" customHeight="1" x14ac:dyDescent="0.35">
      <c r="B28" s="28" t="s">
        <v>55</v>
      </c>
      <c r="C28" s="54" t="s">
        <v>59</v>
      </c>
      <c r="D28" s="55" t="s">
        <v>60</v>
      </c>
      <c r="F28" s="75">
        <f t="shared" si="0"/>
        <v>297</v>
      </c>
      <c r="G28" s="73">
        <f>'Base Car Stats'!F28</f>
        <v>293</v>
      </c>
      <c r="I28" s="75">
        <v>1</v>
      </c>
      <c r="J28" s="8">
        <v>3</v>
      </c>
      <c r="K28" s="73">
        <v>0</v>
      </c>
      <c r="M28" s="75">
        <v>0</v>
      </c>
      <c r="N28" s="73">
        <v>0</v>
      </c>
      <c r="P28" s="77">
        <v>0</v>
      </c>
    </row>
    <row r="29" spans="2:16" ht="16" customHeight="1" x14ac:dyDescent="0.35">
      <c r="B29" s="28" t="s">
        <v>55</v>
      </c>
      <c r="C29" s="32" t="s">
        <v>15</v>
      </c>
      <c r="D29" s="56" t="s">
        <v>61</v>
      </c>
      <c r="F29" s="75">
        <f t="shared" si="0"/>
        <v>299</v>
      </c>
      <c r="G29" s="73">
        <f>'Base Car Stats'!F29</f>
        <v>298</v>
      </c>
      <c r="I29" s="75">
        <v>0</v>
      </c>
      <c r="J29" s="8">
        <v>1</v>
      </c>
      <c r="K29" s="73">
        <v>0</v>
      </c>
      <c r="M29" s="75">
        <v>0</v>
      </c>
      <c r="N29" s="73">
        <v>0</v>
      </c>
      <c r="P29" s="77">
        <v>0</v>
      </c>
    </row>
    <row r="30" spans="2:16" ht="16" customHeight="1" x14ac:dyDescent="0.35">
      <c r="B30" s="28" t="s">
        <v>55</v>
      </c>
      <c r="C30" s="65" t="s">
        <v>62</v>
      </c>
      <c r="D30" s="66" t="s">
        <v>63</v>
      </c>
      <c r="F30" s="75">
        <f t="shared" si="0"/>
        <v>297</v>
      </c>
      <c r="G30" s="73">
        <f>'Base Car Stats'!F30</f>
        <v>291</v>
      </c>
      <c r="I30" s="75">
        <v>2</v>
      </c>
      <c r="J30" s="8">
        <v>1</v>
      </c>
      <c r="K30" s="73">
        <v>1</v>
      </c>
      <c r="M30" s="75">
        <v>2</v>
      </c>
      <c r="N30" s="73">
        <v>0</v>
      </c>
      <c r="P30" s="77">
        <v>0</v>
      </c>
    </row>
    <row r="31" spans="2:16" ht="16" customHeight="1" x14ac:dyDescent="0.35">
      <c r="B31" s="28" t="s">
        <v>55</v>
      </c>
      <c r="C31" s="34" t="s">
        <v>17</v>
      </c>
      <c r="D31" s="35" t="s">
        <v>64</v>
      </c>
      <c r="F31" s="75">
        <f t="shared" si="0"/>
        <v>296</v>
      </c>
      <c r="G31" s="73">
        <f>'Base Car Stats'!F31</f>
        <v>292</v>
      </c>
      <c r="I31" s="75">
        <v>1</v>
      </c>
      <c r="J31" s="8">
        <v>0</v>
      </c>
      <c r="K31" s="73">
        <v>2</v>
      </c>
      <c r="M31" s="75">
        <v>1</v>
      </c>
      <c r="N31" s="73">
        <v>0</v>
      </c>
      <c r="P31" s="77">
        <v>0</v>
      </c>
    </row>
    <row r="32" spans="2:16" ht="16" customHeight="1" x14ac:dyDescent="0.35">
      <c r="B32" s="28" t="s">
        <v>55</v>
      </c>
      <c r="C32" s="50" t="s">
        <v>34</v>
      </c>
      <c r="D32" s="51" t="s">
        <v>65</v>
      </c>
      <c r="F32" s="75">
        <f t="shared" si="0"/>
        <v>299</v>
      </c>
      <c r="G32" s="73">
        <f>'Base Car Stats'!F32</f>
        <v>294</v>
      </c>
      <c r="I32" s="75">
        <v>1</v>
      </c>
      <c r="J32" s="8">
        <v>1</v>
      </c>
      <c r="K32" s="73">
        <v>2</v>
      </c>
      <c r="M32" s="75">
        <v>1</v>
      </c>
      <c r="N32" s="73">
        <v>0</v>
      </c>
      <c r="P32" s="77">
        <v>0</v>
      </c>
    </row>
    <row r="33" spans="2:16" ht="16" customHeight="1" x14ac:dyDescent="0.35">
      <c r="B33" s="28" t="s">
        <v>55</v>
      </c>
      <c r="C33" s="40" t="s">
        <v>66</v>
      </c>
      <c r="D33" s="41" t="s">
        <v>67</v>
      </c>
      <c r="F33" s="75">
        <f t="shared" si="0"/>
        <v>297</v>
      </c>
      <c r="G33" s="73">
        <f>'Base Car Stats'!F33</f>
        <v>287</v>
      </c>
      <c r="I33" s="75">
        <v>2</v>
      </c>
      <c r="J33" s="8">
        <v>3</v>
      </c>
      <c r="K33" s="73">
        <v>2</v>
      </c>
      <c r="M33" s="75">
        <v>3</v>
      </c>
      <c r="N33" s="73">
        <v>0</v>
      </c>
      <c r="P33" s="77">
        <v>0</v>
      </c>
    </row>
    <row r="34" spans="2:16" ht="16" customHeight="1" x14ac:dyDescent="0.35">
      <c r="B34" s="28" t="s">
        <v>55</v>
      </c>
      <c r="C34" s="67" t="s">
        <v>68</v>
      </c>
      <c r="D34" s="49" t="s">
        <v>69</v>
      </c>
      <c r="F34" s="75">
        <f t="shared" si="0"/>
        <v>297</v>
      </c>
      <c r="G34" s="73">
        <f>'Base Car Stats'!F34</f>
        <v>293</v>
      </c>
      <c r="I34" s="75">
        <v>1</v>
      </c>
      <c r="J34" s="8">
        <v>2</v>
      </c>
      <c r="K34" s="73">
        <v>1</v>
      </c>
      <c r="M34" s="75">
        <v>0</v>
      </c>
      <c r="N34" s="73">
        <v>0</v>
      </c>
      <c r="P34" s="77">
        <v>0</v>
      </c>
    </row>
    <row r="35" spans="2:16" ht="16" customHeight="1" x14ac:dyDescent="0.35">
      <c r="B35" s="28" t="s">
        <v>55</v>
      </c>
      <c r="C35" s="68" t="s">
        <v>70</v>
      </c>
      <c r="D35" s="69" t="s">
        <v>71</v>
      </c>
      <c r="F35" s="75">
        <f t="shared" si="0"/>
        <v>300</v>
      </c>
      <c r="G35" s="73">
        <f>'Base Car Stats'!F35</f>
        <v>297</v>
      </c>
      <c r="I35" s="75">
        <v>1</v>
      </c>
      <c r="J35" s="8">
        <v>1</v>
      </c>
      <c r="K35" s="73">
        <v>1</v>
      </c>
      <c r="M35" s="75">
        <v>0</v>
      </c>
      <c r="N35" s="73">
        <v>0</v>
      </c>
      <c r="P35" s="77">
        <v>0</v>
      </c>
    </row>
    <row r="36" spans="2:16" ht="16" customHeight="1" x14ac:dyDescent="0.35">
      <c r="B36" s="28" t="s">
        <v>55</v>
      </c>
      <c r="C36" s="22" t="s">
        <v>72</v>
      </c>
      <c r="D36" s="70" t="s">
        <v>73</v>
      </c>
      <c r="F36" s="75">
        <f t="shared" si="0"/>
        <v>295</v>
      </c>
      <c r="G36" s="73">
        <f>'Base Car Stats'!F36</f>
        <v>285</v>
      </c>
      <c r="I36" s="75">
        <v>3</v>
      </c>
      <c r="J36" s="8">
        <v>3</v>
      </c>
      <c r="K36" s="73">
        <v>2</v>
      </c>
      <c r="M36" s="75">
        <v>2</v>
      </c>
      <c r="N36" s="73">
        <v>0</v>
      </c>
      <c r="P36" s="77">
        <v>0</v>
      </c>
    </row>
    <row r="37" spans="2:16" ht="16" customHeight="1" x14ac:dyDescent="0.35">
      <c r="B37" s="28" t="s">
        <v>55</v>
      </c>
      <c r="C37" s="52" t="s">
        <v>36</v>
      </c>
      <c r="D37" s="71" t="s">
        <v>74</v>
      </c>
      <c r="F37" s="75">
        <f t="shared" si="0"/>
        <v>299</v>
      </c>
      <c r="G37" s="73">
        <f>'Base Car Stats'!F37</f>
        <v>292</v>
      </c>
      <c r="I37" s="75">
        <v>0</v>
      </c>
      <c r="J37" s="8">
        <v>2</v>
      </c>
      <c r="K37" s="73">
        <v>1</v>
      </c>
      <c r="M37" s="75">
        <v>4</v>
      </c>
      <c r="N37" s="73">
        <v>0</v>
      </c>
      <c r="P37" s="77">
        <v>0</v>
      </c>
    </row>
    <row r="38" spans="2:16" ht="16" customHeight="1" x14ac:dyDescent="0.35">
      <c r="B38" s="29" t="s">
        <v>75</v>
      </c>
      <c r="C38" s="44" t="s">
        <v>28</v>
      </c>
      <c r="D38" s="45" t="s">
        <v>76</v>
      </c>
      <c r="F38" s="75">
        <f t="shared" si="0"/>
        <v>250</v>
      </c>
      <c r="G38" s="73">
        <f>'Base Car Stats'!F38</f>
        <v>250</v>
      </c>
      <c r="I38" s="75">
        <v>0</v>
      </c>
      <c r="J38" s="8">
        <v>0</v>
      </c>
      <c r="K38" s="73">
        <v>0</v>
      </c>
      <c r="M38" s="75">
        <v>0</v>
      </c>
      <c r="N38" s="73">
        <v>0</v>
      </c>
      <c r="P38" s="77">
        <v>0</v>
      </c>
    </row>
    <row r="39" spans="2:16" ht="16" customHeight="1" x14ac:dyDescent="0.35">
      <c r="B39" s="29" t="s">
        <v>75</v>
      </c>
      <c r="C39" s="30" t="s">
        <v>13</v>
      </c>
      <c r="D39" s="63" t="s">
        <v>77</v>
      </c>
      <c r="F39" s="75">
        <f t="shared" si="0"/>
        <v>256</v>
      </c>
      <c r="G39" s="73">
        <f>'Base Car Stats'!F39</f>
        <v>256</v>
      </c>
      <c r="I39" s="75">
        <v>0</v>
      </c>
      <c r="J39" s="8">
        <v>0</v>
      </c>
      <c r="K39" s="73">
        <v>0</v>
      </c>
      <c r="M39" s="75">
        <v>0</v>
      </c>
      <c r="N39" s="73">
        <v>0</v>
      </c>
      <c r="P39" s="77">
        <v>0</v>
      </c>
    </row>
    <row r="40" spans="2:16" ht="16" customHeight="1" x14ac:dyDescent="0.35">
      <c r="B40" s="29" t="s">
        <v>75</v>
      </c>
      <c r="C40" s="46" t="s">
        <v>30</v>
      </c>
      <c r="D40" s="64" t="s">
        <v>78</v>
      </c>
      <c r="F40" s="75">
        <f t="shared" si="0"/>
        <v>255</v>
      </c>
      <c r="G40" s="73">
        <f>'Base Car Stats'!F40</f>
        <v>255</v>
      </c>
      <c r="I40" s="75">
        <v>0</v>
      </c>
      <c r="J40" s="8">
        <v>0</v>
      </c>
      <c r="K40" s="73">
        <v>0</v>
      </c>
      <c r="M40" s="75">
        <v>0</v>
      </c>
      <c r="N40" s="73">
        <v>0</v>
      </c>
      <c r="P40" s="77">
        <v>0</v>
      </c>
    </row>
    <row r="41" spans="2:16" ht="16" customHeight="1" x14ac:dyDescent="0.35">
      <c r="B41" s="29" t="s">
        <v>75</v>
      </c>
      <c r="C41" s="54" t="s">
        <v>79</v>
      </c>
      <c r="D41" s="55" t="s">
        <v>80</v>
      </c>
      <c r="F41" s="75">
        <f t="shared" si="0"/>
        <v>249</v>
      </c>
      <c r="G41" s="73">
        <f>'Base Car Stats'!F41</f>
        <v>249</v>
      </c>
      <c r="I41" s="75">
        <v>0</v>
      </c>
      <c r="J41" s="8">
        <v>0</v>
      </c>
      <c r="K41" s="73">
        <v>0</v>
      </c>
      <c r="M41" s="75">
        <v>0</v>
      </c>
      <c r="N41" s="73">
        <v>0</v>
      </c>
      <c r="P41" s="77">
        <v>0</v>
      </c>
    </row>
    <row r="42" spans="2:16" ht="16" customHeight="1" x14ac:dyDescent="0.35">
      <c r="B42" s="29" t="s">
        <v>75</v>
      </c>
      <c r="C42" s="65" t="s">
        <v>62</v>
      </c>
      <c r="D42" s="66" t="s">
        <v>81</v>
      </c>
      <c r="F42" s="75">
        <f t="shared" si="0"/>
        <v>254</v>
      </c>
      <c r="G42" s="73">
        <f>'Base Car Stats'!F42</f>
        <v>254</v>
      </c>
      <c r="I42" s="75">
        <v>0</v>
      </c>
      <c r="J42" s="8">
        <v>0</v>
      </c>
      <c r="K42" s="73">
        <v>0</v>
      </c>
      <c r="M42" s="75">
        <v>0</v>
      </c>
      <c r="N42" s="73">
        <v>0</v>
      </c>
      <c r="P42" s="77">
        <v>0</v>
      </c>
    </row>
    <row r="43" spans="2:16" ht="16" customHeight="1" x14ac:dyDescent="0.35">
      <c r="B43" s="29" t="s">
        <v>75</v>
      </c>
      <c r="C43" s="67" t="s">
        <v>68</v>
      </c>
      <c r="D43" s="49" t="s">
        <v>82</v>
      </c>
      <c r="F43" s="75">
        <f t="shared" si="0"/>
        <v>253</v>
      </c>
      <c r="G43" s="73">
        <f>'Base Car Stats'!F43</f>
        <v>253</v>
      </c>
      <c r="I43" s="75">
        <v>0</v>
      </c>
      <c r="J43" s="8">
        <v>0</v>
      </c>
      <c r="K43" s="73">
        <v>0</v>
      </c>
      <c r="M43" s="75">
        <v>0</v>
      </c>
      <c r="N43" s="73">
        <v>0</v>
      </c>
      <c r="P43" s="77">
        <v>0</v>
      </c>
    </row>
    <row r="44" spans="2:16" ht="16" customHeight="1" x14ac:dyDescent="0.35">
      <c r="B44" s="29" t="s">
        <v>75</v>
      </c>
      <c r="C44" s="68" t="s">
        <v>70</v>
      </c>
      <c r="D44" s="69" t="s">
        <v>83</v>
      </c>
      <c r="F44" s="75">
        <f t="shared" si="0"/>
        <v>256</v>
      </c>
      <c r="G44" s="73">
        <f>'Base Car Stats'!F44</f>
        <v>256</v>
      </c>
      <c r="I44" s="75">
        <v>0</v>
      </c>
      <c r="J44" s="8">
        <v>0</v>
      </c>
      <c r="K44" s="73">
        <v>0</v>
      </c>
      <c r="M44" s="75">
        <v>0</v>
      </c>
      <c r="N44" s="73">
        <v>0</v>
      </c>
      <c r="P44" s="77">
        <v>0</v>
      </c>
    </row>
    <row r="45" spans="2:16" ht="16" customHeight="1" x14ac:dyDescent="0.35">
      <c r="B45" s="29" t="s">
        <v>75</v>
      </c>
      <c r="C45" s="52" t="s">
        <v>36</v>
      </c>
      <c r="D45" s="71" t="s">
        <v>84</v>
      </c>
      <c r="F45" s="75">
        <f t="shared" si="0"/>
        <v>255</v>
      </c>
      <c r="G45" s="73">
        <f>'Base Car Stats'!F45</f>
        <v>255</v>
      </c>
      <c r="I45" s="75">
        <v>0</v>
      </c>
      <c r="J45" s="8">
        <v>0</v>
      </c>
      <c r="K45" s="73">
        <v>0</v>
      </c>
      <c r="M45" s="75">
        <v>0</v>
      </c>
      <c r="N45" s="73">
        <v>0</v>
      </c>
      <c r="P45" s="77">
        <v>0</v>
      </c>
    </row>
    <row r="46" spans="2:16" ht="16" customHeight="1" thickBot="1" x14ac:dyDescent="0.4">
      <c r="B46" s="29" t="s">
        <v>75</v>
      </c>
      <c r="C46" s="40" t="s">
        <v>23</v>
      </c>
      <c r="D46" s="41" t="s">
        <v>85</v>
      </c>
      <c r="F46" s="75">
        <f t="shared" si="0"/>
        <v>253</v>
      </c>
      <c r="G46" s="73">
        <f>'Base Car Stats'!F46</f>
        <v>253</v>
      </c>
      <c r="I46" s="75">
        <v>0</v>
      </c>
      <c r="J46" s="8">
        <v>0</v>
      </c>
      <c r="K46" s="73">
        <v>0</v>
      </c>
      <c r="M46" s="75">
        <v>0</v>
      </c>
      <c r="N46" s="73">
        <v>0</v>
      </c>
      <c r="P46" s="77">
        <v>0</v>
      </c>
    </row>
    <row r="47" spans="2:16" ht="16" customHeight="1" x14ac:dyDescent="0.35">
      <c r="B47" s="7"/>
      <c r="C47" s="7"/>
      <c r="D47" s="7"/>
      <c r="F47" s="78"/>
      <c r="G47" s="78"/>
      <c r="I47" s="78"/>
      <c r="J47" s="78"/>
      <c r="K47" s="78"/>
      <c r="M47" s="78"/>
      <c r="N47" s="78"/>
      <c r="P47" s="78"/>
    </row>
    <row r="48" spans="2:16" ht="16" customHeight="1" x14ac:dyDescent="0.35">
      <c r="B48" s="2"/>
      <c r="C48" s="2"/>
      <c r="D48" s="2"/>
    </row>
  </sheetData>
  <mergeCells count="4">
    <mergeCell ref="B2:D3"/>
    <mergeCell ref="F4:G4"/>
    <mergeCell ref="I3:K3"/>
    <mergeCell ref="M3:N3"/>
  </mergeCells>
  <conditionalFormatting sqref="G5:G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F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39F4-245C-4C99-ADC2-DD195586D481}">
  <dimension ref="B1:T74"/>
  <sheetViews>
    <sheetView tabSelected="1" workbookViewId="0">
      <selection activeCell="G2" sqref="G2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7265625" style="2"/>
    <col min="4" max="4" width="35.54296875" style="2" customWidth="1"/>
    <col min="5" max="5" width="34.453125" style="2" customWidth="1"/>
    <col min="6" max="6" width="3.08984375" style="2" customWidth="1"/>
    <col min="7" max="7" width="10.90625" style="2" customWidth="1"/>
    <col min="8" max="8" width="3.08984375" style="2" customWidth="1"/>
    <col min="9" max="9" width="10.90625" style="2" customWidth="1"/>
    <col min="10" max="10" width="3.08984375" style="2" customWidth="1"/>
    <col min="11" max="13" width="8.7265625" style="2"/>
    <col min="14" max="14" width="3.08984375" style="2" customWidth="1"/>
    <col min="15" max="16" width="10.90625" style="2" customWidth="1"/>
    <col min="17" max="18" width="3.08984375" style="2" customWidth="1"/>
    <col min="19" max="19" width="32.6328125" style="2" customWidth="1"/>
    <col min="20" max="20" width="10.81640625" style="2" customWidth="1"/>
    <col min="21" max="16384" width="8.7265625" style="2"/>
  </cols>
  <sheetData>
    <row r="1" spans="2:20" ht="16" customHeight="1" thickBot="1" x14ac:dyDescent="0.4"/>
    <row r="2" spans="2:20" ht="16" customHeight="1" x14ac:dyDescent="0.35">
      <c r="B2" s="79" t="s">
        <v>88</v>
      </c>
      <c r="C2" s="80"/>
      <c r="D2" s="80"/>
      <c r="E2" s="81"/>
      <c r="S2" s="169" t="s">
        <v>88</v>
      </c>
      <c r="T2" s="171"/>
    </row>
    <row r="3" spans="2:20" ht="16" customHeight="1" thickBot="1" x14ac:dyDescent="0.4">
      <c r="B3" s="82" t="s">
        <v>214</v>
      </c>
      <c r="C3" s="83"/>
      <c r="D3" s="83"/>
      <c r="E3" s="84"/>
      <c r="S3" s="172" t="s">
        <v>271</v>
      </c>
      <c r="T3" s="174"/>
    </row>
    <row r="4" spans="2:20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G4" s="18" t="s">
        <v>220</v>
      </c>
      <c r="I4" s="18" t="s">
        <v>221</v>
      </c>
      <c r="K4" s="18" t="s">
        <v>222</v>
      </c>
      <c r="L4" s="19" t="s">
        <v>223</v>
      </c>
      <c r="M4" s="21" t="s">
        <v>224</v>
      </c>
      <c r="O4" s="18" t="s">
        <v>225</v>
      </c>
      <c r="P4" s="18" t="s">
        <v>8</v>
      </c>
      <c r="S4" s="18" t="s">
        <v>91</v>
      </c>
      <c r="T4" s="18" t="s">
        <v>270</v>
      </c>
    </row>
    <row r="5" spans="2:20" ht="16" customHeight="1" x14ac:dyDescent="0.35">
      <c r="B5" s="76" t="s">
        <v>92</v>
      </c>
      <c r="C5" s="85" t="s">
        <v>93</v>
      </c>
      <c r="D5" s="86" t="s">
        <v>94</v>
      </c>
      <c r="E5" s="77" t="s">
        <v>14</v>
      </c>
      <c r="G5" s="77">
        <f>SUM(K5:M5)</f>
        <v>616</v>
      </c>
      <c r="I5" s="77">
        <f>SUM(L5:M5)</f>
        <v>196</v>
      </c>
      <c r="K5" s="77">
        <f>VLOOKUP(E5, GEM_CarStats, 3, FALSE)</f>
        <v>420</v>
      </c>
      <c r="L5" s="75">
        <f>VLOOKUP(CONCATENATE(B5, " - ", D5), GEM_TeamStats, 2, FALSE)</f>
        <v>98</v>
      </c>
      <c r="M5" s="73">
        <v>98</v>
      </c>
      <c r="O5" s="77">
        <v>2</v>
      </c>
      <c r="P5" s="77">
        <v>27</v>
      </c>
      <c r="S5" s="181" t="s">
        <v>227</v>
      </c>
      <c r="T5" s="77">
        <v>98</v>
      </c>
    </row>
    <row r="6" spans="2:20" ht="16" customHeight="1" x14ac:dyDescent="0.35">
      <c r="B6" s="77" t="s">
        <v>92</v>
      </c>
      <c r="C6" s="87" t="s">
        <v>95</v>
      </c>
      <c r="D6" s="88" t="s">
        <v>94</v>
      </c>
      <c r="E6" s="77" t="s">
        <v>14</v>
      </c>
      <c r="G6" s="77">
        <f t="shared" ref="G6:G69" si="0">SUM(K6:M6)</f>
        <v>615</v>
      </c>
      <c r="I6" s="77">
        <f t="shared" ref="I6:I69" si="1">SUM(L6:M6)</f>
        <v>195</v>
      </c>
      <c r="K6" s="77">
        <f>VLOOKUP(E6, GEM_CarStats, 3, FALSE)</f>
        <v>420</v>
      </c>
      <c r="L6" s="75">
        <f>L5</f>
        <v>98</v>
      </c>
      <c r="M6" s="73">
        <v>97</v>
      </c>
      <c r="O6" s="77">
        <v>3</v>
      </c>
      <c r="P6" s="77">
        <v>27</v>
      </c>
      <c r="S6" s="192" t="s">
        <v>238</v>
      </c>
      <c r="T6" s="77">
        <v>98</v>
      </c>
    </row>
    <row r="7" spans="2:20" ht="16" customHeight="1" x14ac:dyDescent="0.35">
      <c r="B7" s="77" t="s">
        <v>92</v>
      </c>
      <c r="C7" s="89" t="s">
        <v>96</v>
      </c>
      <c r="D7" s="90" t="s">
        <v>97</v>
      </c>
      <c r="E7" s="77" t="s">
        <v>37</v>
      </c>
      <c r="G7" s="77">
        <f t="shared" si="0"/>
        <v>619</v>
      </c>
      <c r="I7" s="77">
        <f t="shared" si="1"/>
        <v>197</v>
      </c>
      <c r="K7" s="77">
        <f>VLOOKUP(E7, GEM_CarStats, 3, FALSE)</f>
        <v>422</v>
      </c>
      <c r="L7" s="75">
        <v>99</v>
      </c>
      <c r="M7" s="73">
        <v>98</v>
      </c>
      <c r="O7" s="77">
        <v>3</v>
      </c>
      <c r="P7" s="77">
        <v>27</v>
      </c>
      <c r="S7" s="182" t="s">
        <v>228</v>
      </c>
      <c r="T7" s="77">
        <v>99</v>
      </c>
    </row>
    <row r="8" spans="2:20" ht="16" customHeight="1" x14ac:dyDescent="0.35">
      <c r="B8" s="77" t="s">
        <v>92</v>
      </c>
      <c r="C8" s="91" t="s">
        <v>98</v>
      </c>
      <c r="D8" s="92" t="s">
        <v>97</v>
      </c>
      <c r="E8" s="77" t="s">
        <v>37</v>
      </c>
      <c r="G8" s="77">
        <f t="shared" si="0"/>
        <v>621</v>
      </c>
      <c r="I8" s="77">
        <f t="shared" si="1"/>
        <v>199</v>
      </c>
      <c r="K8" s="77">
        <f>VLOOKUP(E8, GEM_CarStats, 3, FALSE)</f>
        <v>422</v>
      </c>
      <c r="L8" s="75">
        <f>L7</f>
        <v>99</v>
      </c>
      <c r="M8" s="73">
        <v>100</v>
      </c>
      <c r="O8" s="77">
        <v>5</v>
      </c>
      <c r="P8" s="77">
        <v>29</v>
      </c>
      <c r="S8" s="183" t="s">
        <v>229</v>
      </c>
      <c r="T8" s="77">
        <v>100</v>
      </c>
    </row>
    <row r="9" spans="2:20" ht="16" customHeight="1" x14ac:dyDescent="0.35">
      <c r="B9" s="77" t="s">
        <v>92</v>
      </c>
      <c r="C9" s="93" t="s">
        <v>99</v>
      </c>
      <c r="D9" s="94" t="s">
        <v>100</v>
      </c>
      <c r="E9" s="77" t="s">
        <v>24</v>
      </c>
      <c r="G9" s="77">
        <f t="shared" si="0"/>
        <v>623</v>
      </c>
      <c r="I9" s="77">
        <f t="shared" si="1"/>
        <v>200</v>
      </c>
      <c r="K9" s="77">
        <f>VLOOKUP(E9, GEM_CarStats, 3, FALSE)</f>
        <v>423</v>
      </c>
      <c r="L9" s="75">
        <v>100</v>
      </c>
      <c r="M9" s="73">
        <v>100</v>
      </c>
      <c r="O9" s="77">
        <v>5</v>
      </c>
      <c r="P9" s="77">
        <v>29</v>
      </c>
      <c r="S9" s="184" t="s">
        <v>230</v>
      </c>
      <c r="T9" s="77">
        <v>98</v>
      </c>
    </row>
    <row r="10" spans="2:20" ht="16" customHeight="1" x14ac:dyDescent="0.35">
      <c r="B10" s="77" t="s">
        <v>92</v>
      </c>
      <c r="C10" s="93" t="s">
        <v>101</v>
      </c>
      <c r="D10" s="94" t="s">
        <v>100</v>
      </c>
      <c r="E10" s="77" t="s">
        <v>24</v>
      </c>
      <c r="G10" s="77">
        <f t="shared" si="0"/>
        <v>622</v>
      </c>
      <c r="I10" s="77">
        <f t="shared" si="1"/>
        <v>199</v>
      </c>
      <c r="K10" s="77">
        <f>VLOOKUP(E10, GEM_CarStats, 3, FALSE)</f>
        <v>423</v>
      </c>
      <c r="L10" s="75">
        <f>L9</f>
        <v>100</v>
      </c>
      <c r="M10" s="73">
        <v>99</v>
      </c>
      <c r="O10" s="77">
        <v>5</v>
      </c>
      <c r="P10" s="77">
        <v>30</v>
      </c>
      <c r="S10" s="185" t="s">
        <v>231</v>
      </c>
      <c r="T10" s="77">
        <v>99</v>
      </c>
    </row>
    <row r="11" spans="2:20" ht="16" customHeight="1" x14ac:dyDescent="0.35">
      <c r="B11" s="77" t="s">
        <v>92</v>
      </c>
      <c r="C11" s="95" t="s">
        <v>102</v>
      </c>
      <c r="D11" s="96" t="s">
        <v>103</v>
      </c>
      <c r="E11" s="77" t="s">
        <v>33</v>
      </c>
      <c r="G11" s="77">
        <f t="shared" si="0"/>
        <v>619</v>
      </c>
      <c r="I11" s="77">
        <f t="shared" si="1"/>
        <v>197</v>
      </c>
      <c r="K11" s="77">
        <f>VLOOKUP(E11, GEM_CarStats, 3, FALSE)</f>
        <v>422</v>
      </c>
      <c r="L11" s="75">
        <v>98</v>
      </c>
      <c r="M11" s="73">
        <v>99</v>
      </c>
      <c r="O11" s="77">
        <v>4</v>
      </c>
      <c r="P11" s="77">
        <v>27</v>
      </c>
      <c r="S11" s="194" t="s">
        <v>240</v>
      </c>
      <c r="T11" s="77">
        <v>99</v>
      </c>
    </row>
    <row r="12" spans="2:20" ht="16" customHeight="1" x14ac:dyDescent="0.35">
      <c r="B12" s="77" t="s">
        <v>92</v>
      </c>
      <c r="C12" s="95" t="s">
        <v>104</v>
      </c>
      <c r="D12" s="96" t="s">
        <v>103</v>
      </c>
      <c r="E12" s="77" t="s">
        <v>33</v>
      </c>
      <c r="G12" s="77">
        <f t="shared" si="0"/>
        <v>617</v>
      </c>
      <c r="I12" s="77">
        <f t="shared" si="1"/>
        <v>195</v>
      </c>
      <c r="K12" s="77">
        <f>VLOOKUP(E12, GEM_CarStats, 3, FALSE)</f>
        <v>422</v>
      </c>
      <c r="L12" s="75">
        <f>L11</f>
        <v>98</v>
      </c>
      <c r="M12" s="73">
        <v>97</v>
      </c>
      <c r="O12" s="77">
        <v>3</v>
      </c>
      <c r="P12" s="77">
        <v>29</v>
      </c>
      <c r="S12" s="186" t="s">
        <v>232</v>
      </c>
      <c r="T12" s="77">
        <v>97</v>
      </c>
    </row>
    <row r="13" spans="2:20" ht="16" customHeight="1" x14ac:dyDescent="0.35">
      <c r="B13" s="77" t="s">
        <v>92</v>
      </c>
      <c r="C13" s="97" t="s">
        <v>105</v>
      </c>
      <c r="D13" s="98" t="s">
        <v>106</v>
      </c>
      <c r="E13" s="77" t="s">
        <v>31</v>
      </c>
      <c r="G13" s="77">
        <f t="shared" si="0"/>
        <v>616</v>
      </c>
      <c r="I13" s="77">
        <f t="shared" si="1"/>
        <v>196</v>
      </c>
      <c r="K13" s="77">
        <f>VLOOKUP(E13, GEM_CarStats, 3, FALSE)</f>
        <v>420</v>
      </c>
      <c r="L13" s="75">
        <v>99</v>
      </c>
      <c r="M13" s="73">
        <v>97</v>
      </c>
      <c r="O13" s="77">
        <v>3</v>
      </c>
      <c r="P13" s="77">
        <v>28</v>
      </c>
      <c r="S13" s="197" t="s">
        <v>243</v>
      </c>
      <c r="T13" s="77">
        <v>96</v>
      </c>
    </row>
    <row r="14" spans="2:20" ht="16" customHeight="1" x14ac:dyDescent="0.35">
      <c r="B14" s="77" t="s">
        <v>92</v>
      </c>
      <c r="C14" s="97" t="s">
        <v>107</v>
      </c>
      <c r="D14" s="98" t="s">
        <v>106</v>
      </c>
      <c r="E14" s="77" t="s">
        <v>31</v>
      </c>
      <c r="G14" s="77">
        <f t="shared" si="0"/>
        <v>617</v>
      </c>
      <c r="I14" s="77">
        <f t="shared" si="1"/>
        <v>197</v>
      </c>
      <c r="K14" s="77">
        <f>VLOOKUP(E14, GEM_CarStats, 3, FALSE)</f>
        <v>420</v>
      </c>
      <c r="L14" s="75">
        <f>L13</f>
        <v>99</v>
      </c>
      <c r="M14" s="73">
        <v>98</v>
      </c>
      <c r="O14" s="77">
        <v>3</v>
      </c>
      <c r="P14" s="77">
        <v>27</v>
      </c>
      <c r="S14" s="198" t="s">
        <v>244</v>
      </c>
      <c r="T14" s="77">
        <v>96</v>
      </c>
    </row>
    <row r="15" spans="2:20" ht="16" customHeight="1" x14ac:dyDescent="0.35">
      <c r="B15" s="77" t="s">
        <v>92</v>
      </c>
      <c r="C15" s="99" t="s">
        <v>108</v>
      </c>
      <c r="D15" s="100" t="s">
        <v>109</v>
      </c>
      <c r="E15" s="77" t="s">
        <v>35</v>
      </c>
      <c r="G15" s="77">
        <f t="shared" si="0"/>
        <v>617</v>
      </c>
      <c r="I15" s="77">
        <f t="shared" si="1"/>
        <v>194</v>
      </c>
      <c r="K15" s="77">
        <f>VLOOKUP(E15, GEM_CarStats, 3, FALSE)</f>
        <v>423</v>
      </c>
      <c r="L15" s="75">
        <v>97</v>
      </c>
      <c r="M15" s="73">
        <v>97</v>
      </c>
      <c r="O15" s="77">
        <v>2</v>
      </c>
      <c r="P15" s="77">
        <v>28</v>
      </c>
      <c r="S15" s="187" t="s">
        <v>233</v>
      </c>
      <c r="T15" s="77">
        <v>97</v>
      </c>
    </row>
    <row r="16" spans="2:20" ht="16" customHeight="1" x14ac:dyDescent="0.35">
      <c r="B16" s="77" t="s">
        <v>92</v>
      </c>
      <c r="C16" s="99" t="s">
        <v>110</v>
      </c>
      <c r="D16" s="100" t="s">
        <v>109</v>
      </c>
      <c r="E16" s="77" t="s">
        <v>35</v>
      </c>
      <c r="G16" s="77">
        <f t="shared" si="0"/>
        <v>618</v>
      </c>
      <c r="I16" s="77">
        <f t="shared" si="1"/>
        <v>195</v>
      </c>
      <c r="K16" s="77">
        <f>VLOOKUP(E16, GEM_CarStats, 3, FALSE)</f>
        <v>423</v>
      </c>
      <c r="L16" s="75">
        <f>L15</f>
        <v>97</v>
      </c>
      <c r="M16" s="73">
        <v>98</v>
      </c>
      <c r="O16" s="77">
        <v>3</v>
      </c>
      <c r="P16" s="77">
        <v>29</v>
      </c>
      <c r="S16" s="188" t="s">
        <v>234</v>
      </c>
      <c r="T16" s="77">
        <v>99</v>
      </c>
    </row>
    <row r="17" spans="2:20" ht="16" customHeight="1" x14ac:dyDescent="0.35">
      <c r="B17" s="77" t="s">
        <v>92</v>
      </c>
      <c r="C17" s="101" t="s">
        <v>111</v>
      </c>
      <c r="D17" s="102" t="s">
        <v>112</v>
      </c>
      <c r="E17" s="77" t="s">
        <v>29</v>
      </c>
      <c r="G17" s="77">
        <f t="shared" si="0"/>
        <v>615</v>
      </c>
      <c r="I17" s="77">
        <f t="shared" si="1"/>
        <v>194</v>
      </c>
      <c r="K17" s="77">
        <f>VLOOKUP(E17, GEM_CarStats, 3, FALSE)</f>
        <v>421</v>
      </c>
      <c r="L17" s="75">
        <v>97</v>
      </c>
      <c r="M17" s="73">
        <v>97</v>
      </c>
      <c r="O17" s="77">
        <v>3</v>
      </c>
      <c r="P17" s="77">
        <v>27</v>
      </c>
      <c r="S17" s="189" t="s">
        <v>235</v>
      </c>
      <c r="T17" s="77">
        <f>T16</f>
        <v>99</v>
      </c>
    </row>
    <row r="18" spans="2:20" ht="16" customHeight="1" x14ac:dyDescent="0.35">
      <c r="B18" s="77" t="s">
        <v>92</v>
      </c>
      <c r="C18" s="101" t="s">
        <v>113</v>
      </c>
      <c r="D18" s="102" t="s">
        <v>112</v>
      </c>
      <c r="E18" s="77" t="s">
        <v>29</v>
      </c>
      <c r="G18" s="77">
        <f t="shared" si="0"/>
        <v>615</v>
      </c>
      <c r="I18" s="77">
        <f t="shared" si="1"/>
        <v>194</v>
      </c>
      <c r="K18" s="77">
        <f>VLOOKUP(E18, GEM_CarStats, 3, FALSE)</f>
        <v>421</v>
      </c>
      <c r="L18" s="75">
        <f>L17</f>
        <v>97</v>
      </c>
      <c r="M18" s="73">
        <v>97</v>
      </c>
      <c r="O18" s="77">
        <v>2</v>
      </c>
      <c r="P18" s="77">
        <v>27</v>
      </c>
      <c r="S18" s="195" t="s">
        <v>241</v>
      </c>
      <c r="T18" s="77">
        <v>98</v>
      </c>
    </row>
    <row r="19" spans="2:20" ht="16" customHeight="1" x14ac:dyDescent="0.35">
      <c r="B19" s="77" t="s">
        <v>92</v>
      </c>
      <c r="C19" s="103" t="s">
        <v>114</v>
      </c>
      <c r="D19" s="104" t="s">
        <v>115</v>
      </c>
      <c r="E19" s="77" t="s">
        <v>16</v>
      </c>
      <c r="G19" s="77">
        <f t="shared" si="0"/>
        <v>620</v>
      </c>
      <c r="I19" s="77">
        <f t="shared" si="1"/>
        <v>198</v>
      </c>
      <c r="K19" s="77">
        <f>VLOOKUP(E19, GEM_CarStats, 3, FALSE)</f>
        <v>422</v>
      </c>
      <c r="L19" s="75">
        <v>99</v>
      </c>
      <c r="M19" s="73">
        <v>99</v>
      </c>
      <c r="O19" s="77">
        <v>4</v>
      </c>
      <c r="P19" s="77">
        <v>28</v>
      </c>
      <c r="S19" s="194" t="s">
        <v>266</v>
      </c>
      <c r="T19" s="77">
        <v>98</v>
      </c>
    </row>
    <row r="20" spans="2:20" ht="16" customHeight="1" x14ac:dyDescent="0.35">
      <c r="B20" s="77" t="s">
        <v>92</v>
      </c>
      <c r="C20" s="103" t="s">
        <v>116</v>
      </c>
      <c r="D20" s="104" t="s">
        <v>115</v>
      </c>
      <c r="E20" s="77" t="s">
        <v>16</v>
      </c>
      <c r="G20" s="77">
        <f t="shared" si="0"/>
        <v>619</v>
      </c>
      <c r="I20" s="77">
        <f t="shared" si="1"/>
        <v>197</v>
      </c>
      <c r="K20" s="77">
        <f>VLOOKUP(E20, GEM_CarStats, 3, FALSE)</f>
        <v>422</v>
      </c>
      <c r="L20" s="75">
        <f>L19</f>
        <v>99</v>
      </c>
      <c r="M20" s="73">
        <v>98</v>
      </c>
      <c r="O20" s="77">
        <v>4</v>
      </c>
      <c r="P20" s="77">
        <v>26</v>
      </c>
      <c r="S20" s="190" t="s">
        <v>236</v>
      </c>
      <c r="T20" s="77">
        <v>97</v>
      </c>
    </row>
    <row r="21" spans="2:20" ht="16" customHeight="1" x14ac:dyDescent="0.35">
      <c r="B21" s="77" t="s">
        <v>92</v>
      </c>
      <c r="C21" s="105" t="s">
        <v>117</v>
      </c>
      <c r="D21" s="106" t="s">
        <v>118</v>
      </c>
      <c r="E21" s="77" t="s">
        <v>16</v>
      </c>
      <c r="G21" s="77">
        <f t="shared" si="0"/>
        <v>619</v>
      </c>
      <c r="I21" s="77">
        <f t="shared" si="1"/>
        <v>197</v>
      </c>
      <c r="K21" s="77">
        <f>VLOOKUP(E21, GEM_CarStats, 3, FALSE)</f>
        <v>422</v>
      </c>
      <c r="L21" s="75">
        <f>L19</f>
        <v>99</v>
      </c>
      <c r="M21" s="73">
        <v>98</v>
      </c>
      <c r="O21" s="77">
        <v>4</v>
      </c>
      <c r="P21" s="77">
        <v>27</v>
      </c>
      <c r="S21" s="191" t="s">
        <v>237</v>
      </c>
      <c r="T21" s="77">
        <v>98</v>
      </c>
    </row>
    <row r="22" spans="2:20" ht="16" customHeight="1" x14ac:dyDescent="0.35">
      <c r="B22" s="77" t="s">
        <v>92</v>
      </c>
      <c r="C22" s="107" t="s">
        <v>119</v>
      </c>
      <c r="D22" s="108" t="s">
        <v>120</v>
      </c>
      <c r="E22" s="77" t="s">
        <v>22</v>
      </c>
      <c r="G22" s="77">
        <f t="shared" si="0"/>
        <v>616</v>
      </c>
      <c r="I22" s="77">
        <f t="shared" si="1"/>
        <v>194</v>
      </c>
      <c r="K22" s="77">
        <f>VLOOKUP(E22, GEM_CarStats, 3, FALSE)</f>
        <v>422</v>
      </c>
      <c r="L22" s="75">
        <v>97</v>
      </c>
      <c r="M22" s="73">
        <v>97</v>
      </c>
      <c r="O22" s="77">
        <v>2</v>
      </c>
      <c r="P22" s="77">
        <v>27</v>
      </c>
      <c r="S22" s="199" t="s">
        <v>245</v>
      </c>
      <c r="T22" s="77">
        <v>98</v>
      </c>
    </row>
    <row r="23" spans="2:20" ht="16" customHeight="1" x14ac:dyDescent="0.35">
      <c r="B23" s="77" t="s">
        <v>92</v>
      </c>
      <c r="C23" s="107" t="s">
        <v>121</v>
      </c>
      <c r="D23" s="108" t="s">
        <v>120</v>
      </c>
      <c r="E23" s="77" t="s">
        <v>22</v>
      </c>
      <c r="G23" s="77">
        <f t="shared" si="0"/>
        <v>615</v>
      </c>
      <c r="I23" s="77">
        <f t="shared" si="1"/>
        <v>193</v>
      </c>
      <c r="K23" s="77">
        <f>VLOOKUP(E23, GEM_CarStats, 3, FALSE)</f>
        <v>422</v>
      </c>
      <c r="L23" s="75">
        <f>L22</f>
        <v>97</v>
      </c>
      <c r="M23" s="73">
        <v>96</v>
      </c>
      <c r="O23" s="77">
        <v>3</v>
      </c>
      <c r="P23" s="77">
        <v>26</v>
      </c>
      <c r="S23" s="207" t="s">
        <v>257</v>
      </c>
      <c r="T23" s="77">
        <v>98</v>
      </c>
    </row>
    <row r="24" spans="2:20" ht="16" customHeight="1" x14ac:dyDescent="0.35">
      <c r="B24" s="77" t="s">
        <v>92</v>
      </c>
      <c r="C24" s="109" t="s">
        <v>122</v>
      </c>
      <c r="D24" s="110" t="s">
        <v>123</v>
      </c>
      <c r="E24" s="77" t="s">
        <v>37</v>
      </c>
      <c r="G24" s="77">
        <f t="shared" si="0"/>
        <v>617</v>
      </c>
      <c r="I24" s="77">
        <f t="shared" si="1"/>
        <v>195</v>
      </c>
      <c r="K24" s="77">
        <f>VLOOKUP(E24, GEM_CarStats, 3, FALSE)</f>
        <v>422</v>
      </c>
      <c r="L24" s="75">
        <v>98</v>
      </c>
      <c r="M24" s="73">
        <v>97</v>
      </c>
      <c r="O24" s="77">
        <v>3</v>
      </c>
      <c r="P24" s="77">
        <v>28</v>
      </c>
      <c r="S24" s="193" t="s">
        <v>239</v>
      </c>
      <c r="T24" s="77">
        <v>97</v>
      </c>
    </row>
    <row r="25" spans="2:20" ht="16" customHeight="1" x14ac:dyDescent="0.35">
      <c r="B25" s="77" t="s">
        <v>124</v>
      </c>
      <c r="C25" s="111" t="s">
        <v>125</v>
      </c>
      <c r="D25" s="112" t="s">
        <v>94</v>
      </c>
      <c r="E25" s="77" t="s">
        <v>57</v>
      </c>
      <c r="G25" s="77">
        <f t="shared" si="0"/>
        <v>485</v>
      </c>
      <c r="I25" s="77">
        <f t="shared" si="1"/>
        <v>187</v>
      </c>
      <c r="K25" s="77">
        <f>VLOOKUP(E25, GEM_CarStats, 3, FALSE)</f>
        <v>298</v>
      </c>
      <c r="L25" s="75">
        <v>98</v>
      </c>
      <c r="M25" s="73">
        <v>89</v>
      </c>
      <c r="O25" s="77">
        <v>4</v>
      </c>
      <c r="P25" s="77">
        <v>29</v>
      </c>
      <c r="S25" s="196" t="s">
        <v>242</v>
      </c>
      <c r="T25" s="77">
        <v>97</v>
      </c>
    </row>
    <row r="26" spans="2:20" ht="16" customHeight="1" x14ac:dyDescent="0.35">
      <c r="B26" s="77" t="s">
        <v>124</v>
      </c>
      <c r="C26" s="113" t="s">
        <v>126</v>
      </c>
      <c r="D26" s="114" t="s">
        <v>127</v>
      </c>
      <c r="E26" s="77" t="s">
        <v>57</v>
      </c>
      <c r="G26" s="77">
        <f t="shared" si="0"/>
        <v>481</v>
      </c>
      <c r="I26" s="77">
        <f t="shared" si="1"/>
        <v>183</v>
      </c>
      <c r="K26" s="77">
        <f>VLOOKUP(E26, GEM_CarStats, 3, FALSE)</f>
        <v>298</v>
      </c>
      <c r="L26" s="75">
        <v>97</v>
      </c>
      <c r="M26" s="73">
        <v>86</v>
      </c>
      <c r="O26" s="77">
        <v>2</v>
      </c>
      <c r="P26" s="77">
        <v>28</v>
      </c>
      <c r="S26" s="205" t="s">
        <v>255</v>
      </c>
      <c r="T26" s="77">
        <v>99</v>
      </c>
    </row>
    <row r="27" spans="2:20" ht="16" customHeight="1" x14ac:dyDescent="0.35">
      <c r="B27" s="77" t="s">
        <v>124</v>
      </c>
      <c r="C27" s="115" t="s">
        <v>128</v>
      </c>
      <c r="D27" s="116" t="s">
        <v>129</v>
      </c>
      <c r="E27" s="77" t="s">
        <v>58</v>
      </c>
      <c r="G27" s="77">
        <f t="shared" si="0"/>
        <v>486</v>
      </c>
      <c r="I27" s="77">
        <f t="shared" si="1"/>
        <v>187</v>
      </c>
      <c r="K27" s="77">
        <f>VLOOKUP(E27, GEM_CarStats, 3, FALSE)</f>
        <v>299</v>
      </c>
      <c r="L27" s="75">
        <v>99</v>
      </c>
      <c r="M27" s="73">
        <v>88</v>
      </c>
      <c r="O27" s="77">
        <v>3</v>
      </c>
      <c r="P27" s="77">
        <v>28</v>
      </c>
      <c r="S27" s="183" t="s">
        <v>246</v>
      </c>
      <c r="T27" s="77">
        <v>97</v>
      </c>
    </row>
    <row r="28" spans="2:20" ht="16" customHeight="1" x14ac:dyDescent="0.35">
      <c r="B28" s="77" t="s">
        <v>124</v>
      </c>
      <c r="C28" s="117" t="s">
        <v>130</v>
      </c>
      <c r="D28" s="118" t="s">
        <v>129</v>
      </c>
      <c r="E28" s="77" t="s">
        <v>58</v>
      </c>
      <c r="G28" s="77">
        <f t="shared" si="0"/>
        <v>485</v>
      </c>
      <c r="I28" s="77">
        <f t="shared" si="1"/>
        <v>186</v>
      </c>
      <c r="K28" s="77">
        <f>VLOOKUP(E28, GEM_CarStats, 3, FALSE)</f>
        <v>299</v>
      </c>
      <c r="L28" s="75">
        <f>L27</f>
        <v>99</v>
      </c>
      <c r="M28" s="73">
        <v>87</v>
      </c>
      <c r="O28" s="77">
        <v>3</v>
      </c>
      <c r="P28" s="77">
        <v>27</v>
      </c>
      <c r="S28" s="197" t="s">
        <v>247</v>
      </c>
      <c r="T28" s="77">
        <v>98</v>
      </c>
    </row>
    <row r="29" spans="2:20" ht="16" customHeight="1" x14ac:dyDescent="0.35">
      <c r="B29" s="77" t="s">
        <v>124</v>
      </c>
      <c r="C29" s="119" t="s">
        <v>131</v>
      </c>
      <c r="D29" s="120" t="s">
        <v>226</v>
      </c>
      <c r="E29" s="77" t="s">
        <v>61</v>
      </c>
      <c r="G29" s="77">
        <f t="shared" si="0"/>
        <v>483</v>
      </c>
      <c r="I29" s="77">
        <f t="shared" si="1"/>
        <v>184</v>
      </c>
      <c r="K29" s="77">
        <f>VLOOKUP(E29, GEM_CarStats, 3, FALSE)</f>
        <v>299</v>
      </c>
      <c r="L29" s="75">
        <v>98</v>
      </c>
      <c r="M29" s="73">
        <v>86</v>
      </c>
      <c r="O29" s="77">
        <v>3</v>
      </c>
      <c r="P29" s="77">
        <v>27</v>
      </c>
      <c r="S29" s="184" t="s">
        <v>248</v>
      </c>
      <c r="T29" s="77">
        <v>100</v>
      </c>
    </row>
    <row r="30" spans="2:20" ht="16" customHeight="1" x14ac:dyDescent="0.35">
      <c r="B30" s="77" t="s">
        <v>124</v>
      </c>
      <c r="C30" s="119" t="s">
        <v>132</v>
      </c>
      <c r="D30" s="120" t="s">
        <v>226</v>
      </c>
      <c r="E30" s="77" t="s">
        <v>61</v>
      </c>
      <c r="G30" s="77">
        <f t="shared" si="0"/>
        <v>484</v>
      </c>
      <c r="I30" s="77">
        <f t="shared" si="1"/>
        <v>185</v>
      </c>
      <c r="K30" s="77">
        <f>VLOOKUP(E30, GEM_CarStats, 3, FALSE)</f>
        <v>299</v>
      </c>
      <c r="L30" s="75">
        <f>L29</f>
        <v>98</v>
      </c>
      <c r="M30" s="73">
        <v>87</v>
      </c>
      <c r="O30" s="77">
        <v>3</v>
      </c>
      <c r="P30" s="77">
        <v>28</v>
      </c>
      <c r="S30" s="200" t="s">
        <v>249</v>
      </c>
      <c r="T30" s="77">
        <v>100</v>
      </c>
    </row>
    <row r="31" spans="2:20" ht="16" customHeight="1" x14ac:dyDescent="0.35">
      <c r="B31" s="77" t="s">
        <v>124</v>
      </c>
      <c r="C31" s="121" t="s">
        <v>133</v>
      </c>
      <c r="D31" s="122" t="s">
        <v>134</v>
      </c>
      <c r="E31" s="77" t="s">
        <v>69</v>
      </c>
      <c r="G31" s="77">
        <f t="shared" si="0"/>
        <v>483</v>
      </c>
      <c r="I31" s="77">
        <f t="shared" si="1"/>
        <v>186</v>
      </c>
      <c r="K31" s="77">
        <f>VLOOKUP(E31, GEM_CarStats, 3, FALSE)</f>
        <v>297</v>
      </c>
      <c r="L31" s="75">
        <v>97</v>
      </c>
      <c r="M31" s="73">
        <v>89</v>
      </c>
      <c r="O31" s="77">
        <v>4</v>
      </c>
      <c r="P31" s="77">
        <v>28</v>
      </c>
      <c r="S31" s="201" t="s">
        <v>250</v>
      </c>
      <c r="T31" s="77">
        <v>97</v>
      </c>
    </row>
    <row r="32" spans="2:20" ht="16" customHeight="1" x14ac:dyDescent="0.35">
      <c r="B32" s="77" t="s">
        <v>124</v>
      </c>
      <c r="C32" s="121" t="s">
        <v>135</v>
      </c>
      <c r="D32" s="122" t="s">
        <v>134</v>
      </c>
      <c r="E32" s="77" t="s">
        <v>69</v>
      </c>
      <c r="G32" s="77">
        <f t="shared" si="0"/>
        <v>480</v>
      </c>
      <c r="I32" s="77">
        <f t="shared" si="1"/>
        <v>183</v>
      </c>
      <c r="K32" s="77">
        <f>VLOOKUP(E32, GEM_CarStats, 3, FALSE)</f>
        <v>297</v>
      </c>
      <c r="L32" s="75">
        <f>L31</f>
        <v>97</v>
      </c>
      <c r="M32" s="73">
        <v>86</v>
      </c>
      <c r="O32" s="77">
        <v>2</v>
      </c>
      <c r="P32" s="77">
        <v>27</v>
      </c>
      <c r="S32" s="202" t="s">
        <v>251</v>
      </c>
      <c r="T32" s="77">
        <v>99</v>
      </c>
    </row>
    <row r="33" spans="2:20" ht="16" customHeight="1" x14ac:dyDescent="0.35">
      <c r="B33" s="77" t="s">
        <v>124</v>
      </c>
      <c r="C33" s="123" t="s">
        <v>136</v>
      </c>
      <c r="D33" s="124" t="s">
        <v>137</v>
      </c>
      <c r="E33" s="77" t="s">
        <v>65</v>
      </c>
      <c r="G33" s="77">
        <f t="shared" si="0"/>
        <v>483</v>
      </c>
      <c r="I33" s="77">
        <f t="shared" si="1"/>
        <v>184</v>
      </c>
      <c r="K33" s="77">
        <f>VLOOKUP(E33, GEM_CarStats, 3, FALSE)</f>
        <v>299</v>
      </c>
      <c r="L33" s="75">
        <v>96</v>
      </c>
      <c r="M33" s="73">
        <v>88</v>
      </c>
      <c r="O33" s="77">
        <v>3</v>
      </c>
      <c r="P33" s="77">
        <v>26</v>
      </c>
      <c r="S33" s="203" t="s">
        <v>252</v>
      </c>
      <c r="T33" s="77">
        <v>97</v>
      </c>
    </row>
    <row r="34" spans="2:20" ht="16" customHeight="1" x14ac:dyDescent="0.35">
      <c r="B34" s="77" t="s">
        <v>124</v>
      </c>
      <c r="C34" s="125" t="s">
        <v>138</v>
      </c>
      <c r="D34" s="126" t="s">
        <v>139</v>
      </c>
      <c r="E34" s="77" t="s">
        <v>65</v>
      </c>
      <c r="G34" s="77">
        <f t="shared" si="0"/>
        <v>485</v>
      </c>
      <c r="I34" s="77">
        <f t="shared" si="1"/>
        <v>186</v>
      </c>
      <c r="K34" s="77">
        <f>VLOOKUP(E34, GEM_CarStats, 3, FALSE)</f>
        <v>299</v>
      </c>
      <c r="L34" s="75">
        <f>L33</f>
        <v>96</v>
      </c>
      <c r="M34" s="73">
        <v>90</v>
      </c>
      <c r="O34" s="77">
        <v>5</v>
      </c>
      <c r="P34" s="77">
        <v>22</v>
      </c>
      <c r="S34" s="185" t="s">
        <v>253</v>
      </c>
      <c r="T34" s="77">
        <v>97</v>
      </c>
    </row>
    <row r="35" spans="2:20" ht="16" customHeight="1" x14ac:dyDescent="0.35">
      <c r="B35" s="77" t="s">
        <v>124</v>
      </c>
      <c r="C35" s="127" t="s">
        <v>140</v>
      </c>
      <c r="D35" s="128" t="s">
        <v>123</v>
      </c>
      <c r="E35" s="77" t="s">
        <v>63</v>
      </c>
      <c r="G35" s="77">
        <f t="shared" si="0"/>
        <v>482</v>
      </c>
      <c r="I35" s="77">
        <f t="shared" si="1"/>
        <v>185</v>
      </c>
      <c r="K35" s="77">
        <f>VLOOKUP(E35, GEM_CarStats, 3, FALSE)</f>
        <v>297</v>
      </c>
      <c r="L35" s="75">
        <v>98</v>
      </c>
      <c r="M35" s="73">
        <v>87</v>
      </c>
      <c r="O35" s="77">
        <v>3</v>
      </c>
      <c r="P35" s="77">
        <v>28</v>
      </c>
      <c r="S35" s="204" t="s">
        <v>254</v>
      </c>
      <c r="T35" s="77">
        <v>98</v>
      </c>
    </row>
    <row r="36" spans="2:20" ht="16" customHeight="1" x14ac:dyDescent="0.35">
      <c r="B36" s="77" t="s">
        <v>124</v>
      </c>
      <c r="C36" s="129" t="s">
        <v>141</v>
      </c>
      <c r="D36" s="130" t="s">
        <v>123</v>
      </c>
      <c r="E36" s="77" t="s">
        <v>63</v>
      </c>
      <c r="G36" s="77">
        <f t="shared" si="0"/>
        <v>483</v>
      </c>
      <c r="I36" s="77">
        <f t="shared" si="1"/>
        <v>186</v>
      </c>
      <c r="K36" s="77">
        <f>VLOOKUP(E36, GEM_CarStats, 3, FALSE)</f>
        <v>297</v>
      </c>
      <c r="L36" s="75">
        <f>L35</f>
        <v>98</v>
      </c>
      <c r="M36" s="73">
        <v>88</v>
      </c>
      <c r="O36" s="77">
        <v>3</v>
      </c>
      <c r="P36" s="77">
        <v>27</v>
      </c>
      <c r="S36" s="206" t="s">
        <v>256</v>
      </c>
      <c r="T36" s="77">
        <v>97</v>
      </c>
    </row>
    <row r="37" spans="2:20" ht="16" customHeight="1" x14ac:dyDescent="0.35">
      <c r="B37" s="77" t="s">
        <v>124</v>
      </c>
      <c r="C37" s="93" t="s">
        <v>142</v>
      </c>
      <c r="D37" s="94" t="s">
        <v>143</v>
      </c>
      <c r="E37" s="77" t="s">
        <v>67</v>
      </c>
      <c r="G37" s="77">
        <f t="shared" si="0"/>
        <v>480</v>
      </c>
      <c r="I37" s="77">
        <f t="shared" si="1"/>
        <v>183</v>
      </c>
      <c r="K37" s="77">
        <f>VLOOKUP(E37, GEM_CarStats, 3, FALSE)</f>
        <v>297</v>
      </c>
      <c r="L37" s="75">
        <v>97</v>
      </c>
      <c r="M37" s="73">
        <v>86</v>
      </c>
      <c r="O37" s="77">
        <v>2</v>
      </c>
      <c r="P37" s="77">
        <v>28</v>
      </c>
      <c r="S37" s="197" t="s">
        <v>258</v>
      </c>
      <c r="T37" s="77">
        <v>98</v>
      </c>
    </row>
    <row r="38" spans="2:20" ht="16" customHeight="1" x14ac:dyDescent="0.35">
      <c r="B38" s="77" t="s">
        <v>124</v>
      </c>
      <c r="C38" s="93" t="s">
        <v>144</v>
      </c>
      <c r="D38" s="94" t="s">
        <v>143</v>
      </c>
      <c r="E38" s="77" t="s">
        <v>67</v>
      </c>
      <c r="G38" s="77">
        <f t="shared" si="0"/>
        <v>480</v>
      </c>
      <c r="I38" s="77">
        <f t="shared" si="1"/>
        <v>183</v>
      </c>
      <c r="K38" s="77">
        <f>VLOOKUP(E38, GEM_CarStats, 3, FALSE)</f>
        <v>297</v>
      </c>
      <c r="L38" s="75">
        <f>L37</f>
        <v>97</v>
      </c>
      <c r="M38" s="73">
        <v>86</v>
      </c>
      <c r="O38" s="77">
        <v>2</v>
      </c>
      <c r="P38" s="77">
        <v>28</v>
      </c>
      <c r="S38" s="208" t="s">
        <v>259</v>
      </c>
      <c r="T38" s="77">
        <v>98</v>
      </c>
    </row>
    <row r="39" spans="2:20" ht="16" customHeight="1" x14ac:dyDescent="0.35">
      <c r="B39" s="77" t="s">
        <v>124</v>
      </c>
      <c r="C39" s="123" t="s">
        <v>145</v>
      </c>
      <c r="D39" s="124" t="s">
        <v>146</v>
      </c>
      <c r="E39" s="77" t="s">
        <v>60</v>
      </c>
      <c r="G39" s="77">
        <f t="shared" si="0"/>
        <v>483</v>
      </c>
      <c r="I39" s="77">
        <f t="shared" si="1"/>
        <v>186</v>
      </c>
      <c r="K39" s="77">
        <f>VLOOKUP(E39, GEM_CarStats, 3, FALSE)</f>
        <v>297</v>
      </c>
      <c r="L39" s="75">
        <v>98</v>
      </c>
      <c r="M39" s="73">
        <v>88</v>
      </c>
      <c r="O39" s="77">
        <v>3</v>
      </c>
      <c r="P39" s="77">
        <v>29</v>
      </c>
      <c r="S39" s="192" t="s">
        <v>260</v>
      </c>
      <c r="T39" s="77">
        <v>98</v>
      </c>
    </row>
    <row r="40" spans="2:20" ht="16" customHeight="1" x14ac:dyDescent="0.35">
      <c r="B40" s="77" t="s">
        <v>124</v>
      </c>
      <c r="C40" s="131" t="s">
        <v>147</v>
      </c>
      <c r="D40" s="132" t="s">
        <v>146</v>
      </c>
      <c r="E40" s="77" t="s">
        <v>60</v>
      </c>
      <c r="G40" s="77">
        <f t="shared" si="0"/>
        <v>484</v>
      </c>
      <c r="I40" s="77">
        <f t="shared" si="1"/>
        <v>187</v>
      </c>
      <c r="K40" s="77">
        <f>VLOOKUP(E40, GEM_CarStats, 3, FALSE)</f>
        <v>297</v>
      </c>
      <c r="L40" s="75">
        <f>L39</f>
        <v>98</v>
      </c>
      <c r="M40" s="73">
        <v>89</v>
      </c>
      <c r="O40" s="77">
        <v>2</v>
      </c>
      <c r="P40" s="77">
        <v>28</v>
      </c>
      <c r="S40" s="209" t="s">
        <v>261</v>
      </c>
      <c r="T40" s="77">
        <v>99</v>
      </c>
    </row>
    <row r="41" spans="2:20" ht="16" customHeight="1" x14ac:dyDescent="0.35">
      <c r="B41" s="77" t="s">
        <v>124</v>
      </c>
      <c r="C41" s="95" t="s">
        <v>148</v>
      </c>
      <c r="D41" s="96" t="s">
        <v>149</v>
      </c>
      <c r="E41" s="77" t="s">
        <v>74</v>
      </c>
      <c r="G41" s="77">
        <f t="shared" si="0"/>
        <v>488</v>
      </c>
      <c r="I41" s="77">
        <f t="shared" si="1"/>
        <v>189</v>
      </c>
      <c r="K41" s="77">
        <f>VLOOKUP(E41, GEM_CarStats, 3, FALSE)</f>
        <v>299</v>
      </c>
      <c r="L41" s="75">
        <v>100</v>
      </c>
      <c r="M41" s="73">
        <v>89</v>
      </c>
      <c r="O41" s="77">
        <v>4</v>
      </c>
      <c r="P41" s="77">
        <v>27</v>
      </c>
      <c r="S41" s="210" t="s">
        <v>262</v>
      </c>
      <c r="T41" s="77">
        <v>98</v>
      </c>
    </row>
    <row r="42" spans="2:20" ht="16" customHeight="1" x14ac:dyDescent="0.35">
      <c r="B42" s="77" t="s">
        <v>124</v>
      </c>
      <c r="C42" s="133" t="s">
        <v>150</v>
      </c>
      <c r="D42" s="134" t="s">
        <v>151</v>
      </c>
      <c r="E42" s="77" t="s">
        <v>74</v>
      </c>
      <c r="G42" s="77">
        <f t="shared" si="0"/>
        <v>489</v>
      </c>
      <c r="I42" s="77">
        <f t="shared" si="1"/>
        <v>190</v>
      </c>
      <c r="K42" s="77">
        <f>VLOOKUP(E42, GEM_CarStats, 3, FALSE)</f>
        <v>299</v>
      </c>
      <c r="L42" s="75">
        <f>L41</f>
        <v>100</v>
      </c>
      <c r="M42" s="73">
        <v>90</v>
      </c>
      <c r="O42" s="77">
        <v>5</v>
      </c>
      <c r="P42" s="77">
        <v>29</v>
      </c>
      <c r="S42" s="211" t="s">
        <v>263</v>
      </c>
      <c r="T42" s="77">
        <v>99</v>
      </c>
    </row>
    <row r="43" spans="2:20" ht="16" customHeight="1" x14ac:dyDescent="0.35">
      <c r="B43" s="77" t="s">
        <v>124</v>
      </c>
      <c r="C43" s="135" t="s">
        <v>152</v>
      </c>
      <c r="D43" s="136" t="s">
        <v>153</v>
      </c>
      <c r="E43" s="77" t="s">
        <v>71</v>
      </c>
      <c r="G43" s="77">
        <f t="shared" si="0"/>
        <v>485</v>
      </c>
      <c r="I43" s="77">
        <f t="shared" si="1"/>
        <v>185</v>
      </c>
      <c r="K43" s="77">
        <f>VLOOKUP(E43, GEM_CarStats, 3, FALSE)</f>
        <v>300</v>
      </c>
      <c r="L43" s="75">
        <v>97</v>
      </c>
      <c r="M43" s="73">
        <v>88</v>
      </c>
      <c r="O43" s="77">
        <v>3</v>
      </c>
      <c r="P43" s="77">
        <v>26</v>
      </c>
      <c r="S43" s="212" t="s">
        <v>264</v>
      </c>
      <c r="T43" s="77">
        <v>100</v>
      </c>
    </row>
    <row r="44" spans="2:20" ht="16" customHeight="1" thickBot="1" x14ac:dyDescent="0.4">
      <c r="B44" s="77" t="s">
        <v>124</v>
      </c>
      <c r="C44" s="137" t="s">
        <v>154</v>
      </c>
      <c r="D44" s="138" t="s">
        <v>155</v>
      </c>
      <c r="E44" s="77" t="s">
        <v>71</v>
      </c>
      <c r="G44" s="77">
        <f t="shared" si="0"/>
        <v>488</v>
      </c>
      <c r="I44" s="77">
        <f t="shared" si="1"/>
        <v>188</v>
      </c>
      <c r="K44" s="77">
        <f>VLOOKUP(E44, GEM_CarStats, 3, FALSE)</f>
        <v>300</v>
      </c>
      <c r="L44" s="75">
        <v>99</v>
      </c>
      <c r="M44" s="73">
        <v>89</v>
      </c>
      <c r="O44" s="77">
        <v>5</v>
      </c>
      <c r="P44" s="77">
        <v>28</v>
      </c>
      <c r="S44" s="213" t="s">
        <v>265</v>
      </c>
      <c r="T44" s="77">
        <v>98</v>
      </c>
    </row>
    <row r="45" spans="2:20" ht="16" customHeight="1" thickBot="1" x14ac:dyDescent="0.4">
      <c r="B45" s="78"/>
      <c r="C45" s="78"/>
      <c r="D45" s="78"/>
      <c r="E45" s="78"/>
      <c r="G45" s="78"/>
      <c r="I45" s="78"/>
      <c r="K45" s="78"/>
      <c r="L45" s="78"/>
      <c r="M45" s="78"/>
      <c r="O45" s="78"/>
      <c r="P45" s="78"/>
      <c r="S45" s="197" t="s">
        <v>267</v>
      </c>
      <c r="T45" s="77">
        <v>98</v>
      </c>
    </row>
    <row r="46" spans="2:20" ht="16" customHeight="1" x14ac:dyDescent="0.35">
      <c r="B46" s="169" t="s">
        <v>88</v>
      </c>
      <c r="C46" s="170"/>
      <c r="D46" s="170"/>
      <c r="E46" s="171"/>
      <c r="S46" s="214" t="s">
        <v>268</v>
      </c>
      <c r="T46" s="77">
        <v>98</v>
      </c>
    </row>
    <row r="47" spans="2:20" ht="16" customHeight="1" thickBot="1" x14ac:dyDescent="0.4">
      <c r="B47" s="172" t="s">
        <v>172</v>
      </c>
      <c r="C47" s="173"/>
      <c r="D47" s="173"/>
      <c r="E47" s="174"/>
      <c r="S47" s="215" t="s">
        <v>269</v>
      </c>
      <c r="T47" s="77">
        <v>97</v>
      </c>
    </row>
    <row r="48" spans="2:20" ht="16" customHeight="1" thickBot="1" x14ac:dyDescent="0.4">
      <c r="B48" s="18" t="s">
        <v>10</v>
      </c>
      <c r="C48" s="19" t="s">
        <v>90</v>
      </c>
      <c r="D48" s="21" t="s">
        <v>91</v>
      </c>
      <c r="E48" s="18" t="s">
        <v>11</v>
      </c>
      <c r="G48" s="18" t="s">
        <v>220</v>
      </c>
      <c r="I48" s="18" t="s">
        <v>221</v>
      </c>
      <c r="K48" s="18" t="s">
        <v>222</v>
      </c>
      <c r="L48" s="19" t="s">
        <v>223</v>
      </c>
      <c r="M48" s="21" t="s">
        <v>224</v>
      </c>
      <c r="O48" s="18" t="s">
        <v>225</v>
      </c>
      <c r="P48" s="18" t="s">
        <v>8</v>
      </c>
      <c r="S48" s="78"/>
      <c r="T48" s="78"/>
    </row>
    <row r="49" spans="2:16" ht="16" customHeight="1" x14ac:dyDescent="0.35">
      <c r="B49" s="77" t="s">
        <v>92</v>
      </c>
      <c r="C49" s="89" t="s">
        <v>152</v>
      </c>
      <c r="D49" s="90" t="s">
        <v>97</v>
      </c>
      <c r="E49" s="77" t="s">
        <v>37</v>
      </c>
      <c r="G49" s="77">
        <f t="shared" si="0"/>
        <v>619</v>
      </c>
      <c r="I49" s="77">
        <f t="shared" si="1"/>
        <v>197</v>
      </c>
      <c r="K49" s="77">
        <f>VLOOKUP(E49, GEM_CarStats, 3, FALSE)</f>
        <v>422</v>
      </c>
      <c r="L49" s="75">
        <f>VLOOKUP(CONCATENATE(B49, " - ", D49), GEM_TeamStats, 2, FALSE)</f>
        <v>99</v>
      </c>
      <c r="M49" s="73">
        <v>98</v>
      </c>
      <c r="O49" s="77">
        <v>3</v>
      </c>
      <c r="P49" s="77">
        <v>26</v>
      </c>
    </row>
    <row r="50" spans="2:16" ht="16" customHeight="1" x14ac:dyDescent="0.35">
      <c r="B50" s="77" t="s">
        <v>92</v>
      </c>
      <c r="C50" s="139" t="s">
        <v>173</v>
      </c>
      <c r="D50" s="140" t="s">
        <v>174</v>
      </c>
      <c r="E50" s="77" t="s">
        <v>33</v>
      </c>
      <c r="G50" s="77">
        <f t="shared" si="0"/>
        <v>618</v>
      </c>
      <c r="I50" s="77">
        <f t="shared" si="1"/>
        <v>196</v>
      </c>
      <c r="K50" s="77">
        <f>VLOOKUP(E50, GEM_CarStats, 3, FALSE)</f>
        <v>422</v>
      </c>
      <c r="L50" s="75">
        <f>VLOOKUP(CONCATENATE(B50, " - ", D50), GEM_TeamStats, 2, FALSE)</f>
        <v>97</v>
      </c>
      <c r="M50" s="73">
        <v>99</v>
      </c>
      <c r="O50" s="77">
        <v>4</v>
      </c>
      <c r="P50" s="77">
        <v>28</v>
      </c>
    </row>
    <row r="51" spans="2:16" ht="16" customHeight="1" x14ac:dyDescent="0.35">
      <c r="B51" s="77" t="s">
        <v>92</v>
      </c>
      <c r="C51" s="97" t="s">
        <v>175</v>
      </c>
      <c r="D51" s="98" t="s">
        <v>176</v>
      </c>
      <c r="E51" s="77" t="s">
        <v>31</v>
      </c>
      <c r="G51" s="77">
        <f t="shared" si="0"/>
        <v>614</v>
      </c>
      <c r="I51" s="77">
        <f t="shared" si="1"/>
        <v>194</v>
      </c>
      <c r="K51" s="77">
        <f>VLOOKUP(E51, GEM_CarStats, 3, FALSE)</f>
        <v>420</v>
      </c>
      <c r="L51" s="75">
        <f>VLOOKUP(CONCATENATE(B51, " - ", D51), GEM_TeamStats, 2, FALSE)</f>
        <v>97</v>
      </c>
      <c r="M51" s="73">
        <v>97</v>
      </c>
      <c r="O51" s="77">
        <v>2</v>
      </c>
      <c r="P51" s="77">
        <v>25</v>
      </c>
    </row>
    <row r="52" spans="2:16" ht="16" customHeight="1" x14ac:dyDescent="0.35">
      <c r="B52" s="77" t="s">
        <v>92</v>
      </c>
      <c r="C52" s="121" t="s">
        <v>177</v>
      </c>
      <c r="D52" s="122" t="s">
        <v>123</v>
      </c>
      <c r="E52" s="77" t="s">
        <v>37</v>
      </c>
      <c r="G52" s="77">
        <f t="shared" si="0"/>
        <v>617</v>
      </c>
      <c r="I52" s="77">
        <f t="shared" si="1"/>
        <v>195</v>
      </c>
      <c r="K52" s="77">
        <f>VLOOKUP(E52, GEM_CarStats, 3, FALSE)</f>
        <v>422</v>
      </c>
      <c r="L52" s="75">
        <f>VLOOKUP(CONCATENATE(B52, " - ", D52), GEM_TeamStats, 2, FALSE)</f>
        <v>98</v>
      </c>
      <c r="M52" s="73">
        <v>97</v>
      </c>
      <c r="O52" s="77">
        <v>1</v>
      </c>
      <c r="P52" s="77">
        <v>26</v>
      </c>
    </row>
    <row r="53" spans="2:16" ht="16" customHeight="1" x14ac:dyDescent="0.35">
      <c r="B53" s="77" t="s">
        <v>92</v>
      </c>
      <c r="C53" s="141" t="s">
        <v>179</v>
      </c>
      <c r="D53" s="142" t="s">
        <v>180</v>
      </c>
      <c r="E53" s="77" t="s">
        <v>33</v>
      </c>
      <c r="G53" s="77">
        <f t="shared" si="0"/>
        <v>619</v>
      </c>
      <c r="I53" s="77">
        <f t="shared" si="1"/>
        <v>197</v>
      </c>
      <c r="K53" s="77">
        <f>VLOOKUP(E53, GEM_CarStats, 3, FALSE)</f>
        <v>422</v>
      </c>
      <c r="L53" s="75">
        <f>VLOOKUP(CONCATENATE(B53, " - ", D53), GEM_TeamStats, 2, FALSE)</f>
        <v>98</v>
      </c>
      <c r="M53" s="73">
        <v>99</v>
      </c>
      <c r="O53" s="77">
        <v>2</v>
      </c>
      <c r="P53" s="77">
        <v>27</v>
      </c>
    </row>
    <row r="54" spans="2:16" ht="16" customHeight="1" x14ac:dyDescent="0.35">
      <c r="B54" s="77" t="s">
        <v>38</v>
      </c>
      <c r="C54" s="143" t="s">
        <v>181</v>
      </c>
      <c r="D54" s="144" t="s">
        <v>182</v>
      </c>
      <c r="E54" s="77" t="s">
        <v>42</v>
      </c>
      <c r="G54" s="77">
        <f t="shared" si="0"/>
        <v>582</v>
      </c>
      <c r="I54" s="77">
        <f t="shared" si="1"/>
        <v>189</v>
      </c>
      <c r="K54" s="77">
        <f>VLOOKUP(E54, GEM_CarStats, 3, FALSE)</f>
        <v>393</v>
      </c>
      <c r="L54" s="75">
        <f>VLOOKUP(CONCATENATE(B54, " - ", D54), GEM_TeamStats, 2, FALSE)</f>
        <v>99</v>
      </c>
      <c r="M54" s="73">
        <v>90</v>
      </c>
      <c r="O54" s="77">
        <v>4</v>
      </c>
      <c r="P54" s="77">
        <v>25</v>
      </c>
    </row>
    <row r="55" spans="2:16" ht="16" customHeight="1" x14ac:dyDescent="0.35">
      <c r="B55" s="77" t="s">
        <v>38</v>
      </c>
      <c r="C55" s="145" t="s">
        <v>183</v>
      </c>
      <c r="D55" s="146" t="s">
        <v>182</v>
      </c>
      <c r="E55" s="77" t="s">
        <v>42</v>
      </c>
      <c r="G55" s="77">
        <f t="shared" si="0"/>
        <v>581</v>
      </c>
      <c r="I55" s="77">
        <f t="shared" si="1"/>
        <v>188</v>
      </c>
      <c r="K55" s="77">
        <f>VLOOKUP(E55, GEM_CarStats, 3, FALSE)</f>
        <v>393</v>
      </c>
      <c r="L55" s="75">
        <f>VLOOKUP(CONCATENATE(B55, " - ", D55), GEM_TeamStats, 2, FALSE)</f>
        <v>99</v>
      </c>
      <c r="M55" s="73">
        <v>89</v>
      </c>
      <c r="O55" s="77">
        <v>2</v>
      </c>
      <c r="P55" s="77">
        <v>28</v>
      </c>
    </row>
    <row r="56" spans="2:16" ht="16" customHeight="1" x14ac:dyDescent="0.35">
      <c r="B56" s="77" t="s">
        <v>38</v>
      </c>
      <c r="C56" s="147" t="s">
        <v>184</v>
      </c>
      <c r="D56" s="148" t="s">
        <v>185</v>
      </c>
      <c r="E56" s="77" t="s">
        <v>40</v>
      </c>
      <c r="G56" s="77">
        <f t="shared" si="0"/>
        <v>576</v>
      </c>
      <c r="I56" s="77">
        <f t="shared" si="1"/>
        <v>184</v>
      </c>
      <c r="K56" s="77">
        <f>VLOOKUP(E56, GEM_CarStats, 3, FALSE)</f>
        <v>392</v>
      </c>
      <c r="L56" s="75">
        <f>VLOOKUP(CONCATENATE(B56, " - ", D56), GEM_TeamStats, 2, FALSE)</f>
        <v>97</v>
      </c>
      <c r="M56" s="73">
        <v>87</v>
      </c>
      <c r="O56" s="77">
        <v>3</v>
      </c>
      <c r="P56" s="77">
        <v>27</v>
      </c>
    </row>
    <row r="57" spans="2:16" ht="16" customHeight="1" x14ac:dyDescent="0.35">
      <c r="B57" s="77" t="s">
        <v>38</v>
      </c>
      <c r="C57" s="117" t="s">
        <v>186</v>
      </c>
      <c r="D57" s="118" t="s">
        <v>178</v>
      </c>
      <c r="E57" s="77" t="s">
        <v>44</v>
      </c>
      <c r="G57" s="77">
        <f t="shared" si="0"/>
        <v>581</v>
      </c>
      <c r="I57" s="77">
        <f t="shared" si="1"/>
        <v>186</v>
      </c>
      <c r="K57" s="77">
        <f>VLOOKUP(E57, GEM_CarStats, 3, FALSE)</f>
        <v>395</v>
      </c>
      <c r="L57" s="75">
        <f>VLOOKUP(CONCATENATE(B57, " - ", D57), GEM_TeamStats, 2, FALSE)</f>
        <v>98</v>
      </c>
      <c r="M57" s="73">
        <v>88</v>
      </c>
      <c r="O57" s="77">
        <v>4</v>
      </c>
      <c r="P57" s="77">
        <v>28</v>
      </c>
    </row>
    <row r="58" spans="2:16" ht="16" customHeight="1" x14ac:dyDescent="0.35">
      <c r="B58" s="77" t="s">
        <v>38</v>
      </c>
      <c r="C58" s="123" t="s">
        <v>187</v>
      </c>
      <c r="D58" s="124" t="s">
        <v>188</v>
      </c>
      <c r="E58" s="77" t="s">
        <v>44</v>
      </c>
      <c r="G58" s="77">
        <f t="shared" si="0"/>
        <v>582</v>
      </c>
      <c r="I58" s="77">
        <f t="shared" si="1"/>
        <v>187</v>
      </c>
      <c r="K58" s="77">
        <f>VLOOKUP(E58, GEM_CarStats, 3, FALSE)</f>
        <v>395</v>
      </c>
      <c r="L58" s="75">
        <f>VLOOKUP(CONCATENATE(B58, " - ", D58), GEM_TeamStats, 2, FALSE)</f>
        <v>98</v>
      </c>
      <c r="M58" s="73">
        <v>89</v>
      </c>
      <c r="O58" s="77">
        <v>2</v>
      </c>
      <c r="P58" s="77">
        <v>26</v>
      </c>
    </row>
    <row r="59" spans="2:16" ht="16" customHeight="1" x14ac:dyDescent="0.35">
      <c r="B59" s="77" t="s">
        <v>38</v>
      </c>
      <c r="C59" s="149" t="s">
        <v>189</v>
      </c>
      <c r="D59" s="150" t="s">
        <v>190</v>
      </c>
      <c r="E59" s="77" t="s">
        <v>44</v>
      </c>
      <c r="G59" s="77">
        <f t="shared" si="0"/>
        <v>582</v>
      </c>
      <c r="I59" s="77">
        <f t="shared" si="1"/>
        <v>187</v>
      </c>
      <c r="K59" s="77">
        <f>VLOOKUP(E59, GEM_CarStats, 3, FALSE)</f>
        <v>395</v>
      </c>
      <c r="L59" s="75">
        <f>VLOOKUP(CONCATENATE(B59, " - ", D59), GEM_TeamStats, 2, FALSE)</f>
        <v>98</v>
      </c>
      <c r="M59" s="73">
        <v>89</v>
      </c>
      <c r="O59" s="77">
        <v>4</v>
      </c>
      <c r="P59" s="77">
        <v>28</v>
      </c>
    </row>
    <row r="60" spans="2:16" ht="16" customHeight="1" x14ac:dyDescent="0.35">
      <c r="B60" s="77" t="s">
        <v>38</v>
      </c>
      <c r="C60" s="111" t="s">
        <v>191</v>
      </c>
      <c r="D60" s="112" t="s">
        <v>192</v>
      </c>
      <c r="E60" s="77" t="s">
        <v>44</v>
      </c>
      <c r="G60" s="77">
        <f t="shared" si="0"/>
        <v>583</v>
      </c>
      <c r="I60" s="77">
        <f t="shared" si="1"/>
        <v>188</v>
      </c>
      <c r="K60" s="77">
        <f>VLOOKUP(E60, GEM_CarStats, 3, FALSE)</f>
        <v>395</v>
      </c>
      <c r="L60" s="75">
        <f>VLOOKUP(CONCATENATE(B60, " - ", D60), GEM_TeamStats, 2, FALSE)</f>
        <v>98</v>
      </c>
      <c r="M60" s="73">
        <v>90</v>
      </c>
      <c r="O60" s="77">
        <v>5</v>
      </c>
      <c r="P60" s="77">
        <v>29</v>
      </c>
    </row>
    <row r="61" spans="2:16" ht="16" customHeight="1" x14ac:dyDescent="0.35">
      <c r="B61" s="77" t="s">
        <v>38</v>
      </c>
      <c r="C61" s="151" t="s">
        <v>193</v>
      </c>
      <c r="D61" s="152" t="s">
        <v>194</v>
      </c>
      <c r="E61" s="77" t="s">
        <v>44</v>
      </c>
      <c r="G61" s="77">
        <f t="shared" si="0"/>
        <v>584</v>
      </c>
      <c r="I61" s="77">
        <f t="shared" si="1"/>
        <v>189</v>
      </c>
      <c r="K61" s="77">
        <f>VLOOKUP(E61, GEM_CarStats, 3, FALSE)</f>
        <v>395</v>
      </c>
      <c r="L61" s="75">
        <f>VLOOKUP(CONCATENATE(B61, " - ", D61), GEM_TeamStats, 2, FALSE)</f>
        <v>99</v>
      </c>
      <c r="M61" s="73">
        <v>90</v>
      </c>
      <c r="O61" s="77">
        <v>3</v>
      </c>
      <c r="P61" s="77">
        <v>29</v>
      </c>
    </row>
    <row r="62" spans="2:16" ht="16" customHeight="1" x14ac:dyDescent="0.35">
      <c r="B62" s="77" t="s">
        <v>38</v>
      </c>
      <c r="C62" s="153" t="s">
        <v>195</v>
      </c>
      <c r="D62" s="154" t="s">
        <v>196</v>
      </c>
      <c r="E62" s="77" t="s">
        <v>40</v>
      </c>
      <c r="G62" s="77">
        <f t="shared" si="0"/>
        <v>578</v>
      </c>
      <c r="I62" s="77">
        <f t="shared" si="1"/>
        <v>186</v>
      </c>
      <c r="K62" s="77">
        <f>VLOOKUP(E62, GEM_CarStats, 3, FALSE)</f>
        <v>392</v>
      </c>
      <c r="L62" s="75">
        <f>VLOOKUP(CONCATENATE(B62, " - ", D62), GEM_TeamStats, 2, FALSE)</f>
        <v>98</v>
      </c>
      <c r="M62" s="73">
        <v>88</v>
      </c>
      <c r="O62" s="77">
        <v>2</v>
      </c>
      <c r="P62" s="77">
        <v>27</v>
      </c>
    </row>
    <row r="63" spans="2:16" ht="16" customHeight="1" x14ac:dyDescent="0.35">
      <c r="B63" s="77" t="s">
        <v>38</v>
      </c>
      <c r="C63" s="155" t="s">
        <v>197</v>
      </c>
      <c r="D63" s="156" t="s">
        <v>198</v>
      </c>
      <c r="E63" s="77" t="s">
        <v>42</v>
      </c>
      <c r="G63" s="77">
        <f t="shared" si="0"/>
        <v>581</v>
      </c>
      <c r="I63" s="77">
        <f t="shared" si="1"/>
        <v>188</v>
      </c>
      <c r="K63" s="77">
        <f>VLOOKUP(E63, GEM_CarStats, 3, FALSE)</f>
        <v>393</v>
      </c>
      <c r="L63" s="75">
        <f>VLOOKUP(CONCATENATE(B63, " - ", D63), GEM_TeamStats, 2, FALSE)</f>
        <v>99</v>
      </c>
      <c r="M63" s="73">
        <v>89</v>
      </c>
      <c r="O63" s="77">
        <v>4</v>
      </c>
      <c r="P63" s="77">
        <v>27</v>
      </c>
    </row>
    <row r="64" spans="2:16" ht="16" customHeight="1" x14ac:dyDescent="0.35">
      <c r="B64" s="77" t="s">
        <v>38</v>
      </c>
      <c r="C64" s="157" t="s">
        <v>199</v>
      </c>
      <c r="D64" s="158" t="s">
        <v>200</v>
      </c>
      <c r="E64" s="77" t="s">
        <v>44</v>
      </c>
      <c r="G64" s="77">
        <f t="shared" si="0"/>
        <v>584</v>
      </c>
      <c r="I64" s="77">
        <f t="shared" si="1"/>
        <v>189</v>
      </c>
      <c r="K64" s="77">
        <f>VLOOKUP(E64, GEM_CarStats, 3, FALSE)</f>
        <v>395</v>
      </c>
      <c r="L64" s="75">
        <f>VLOOKUP(CONCATENATE(B64, " - ", D64), GEM_TeamStats, 2, FALSE)</f>
        <v>100</v>
      </c>
      <c r="M64" s="73">
        <v>89</v>
      </c>
      <c r="O64" s="77">
        <v>4</v>
      </c>
      <c r="P64" s="77">
        <v>29</v>
      </c>
    </row>
    <row r="65" spans="2:16" ht="16" customHeight="1" x14ac:dyDescent="0.35">
      <c r="B65" s="77" t="s">
        <v>38</v>
      </c>
      <c r="C65" s="159" t="s">
        <v>201</v>
      </c>
      <c r="D65" s="160" t="s">
        <v>202</v>
      </c>
      <c r="E65" s="77" t="s">
        <v>46</v>
      </c>
      <c r="G65" s="77">
        <f t="shared" si="0"/>
        <v>577</v>
      </c>
      <c r="I65" s="77">
        <f t="shared" si="1"/>
        <v>185</v>
      </c>
      <c r="K65" s="77">
        <f>VLOOKUP(E65, GEM_CarStats, 3, FALSE)</f>
        <v>392</v>
      </c>
      <c r="L65" s="75">
        <f>VLOOKUP(CONCATENATE(B65, " - ", D65), GEM_TeamStats, 2, FALSE)</f>
        <v>98</v>
      </c>
      <c r="M65" s="73">
        <v>87</v>
      </c>
      <c r="O65" s="77">
        <v>2</v>
      </c>
      <c r="P65" s="77">
        <v>27</v>
      </c>
    </row>
    <row r="66" spans="2:16" ht="16" customHeight="1" x14ac:dyDescent="0.35">
      <c r="B66" s="77" t="s">
        <v>38</v>
      </c>
      <c r="C66" s="115" t="s">
        <v>203</v>
      </c>
      <c r="D66" s="116" t="s">
        <v>118</v>
      </c>
      <c r="E66" s="77" t="s">
        <v>44</v>
      </c>
      <c r="G66" s="77">
        <f t="shared" si="0"/>
        <v>581</v>
      </c>
      <c r="I66" s="77">
        <f t="shared" si="1"/>
        <v>186</v>
      </c>
      <c r="K66" s="77">
        <f>VLOOKUP(E66, GEM_CarStats, 3, FALSE)</f>
        <v>395</v>
      </c>
      <c r="L66" s="75">
        <f>VLOOKUP(CONCATENATE(B66, " - ", D66), GEM_TeamStats, 2, FALSE)</f>
        <v>98</v>
      </c>
      <c r="M66" s="73">
        <v>88</v>
      </c>
      <c r="O66" s="77">
        <v>3</v>
      </c>
      <c r="P66" s="77">
        <v>28</v>
      </c>
    </row>
    <row r="67" spans="2:16" ht="16" customHeight="1" x14ac:dyDescent="0.35">
      <c r="B67" s="77" t="s">
        <v>124</v>
      </c>
      <c r="C67" s="161" t="s">
        <v>204</v>
      </c>
      <c r="D67" s="162" t="s">
        <v>155</v>
      </c>
      <c r="E67" s="77" t="s">
        <v>71</v>
      </c>
      <c r="G67" s="77">
        <f t="shared" si="0"/>
        <v>489</v>
      </c>
      <c r="I67" s="77">
        <f t="shared" si="1"/>
        <v>189</v>
      </c>
      <c r="K67" s="77">
        <f>VLOOKUP(E67, GEM_CarStats, 3, FALSE)</f>
        <v>300</v>
      </c>
      <c r="L67" s="75">
        <f>VLOOKUP(CONCATENATE(B67, " - ", D67), GEM_TeamStats, 2, FALSE)</f>
        <v>99</v>
      </c>
      <c r="M67" s="73">
        <v>90</v>
      </c>
      <c r="O67" s="77">
        <v>4</v>
      </c>
      <c r="P67" s="77">
        <v>27</v>
      </c>
    </row>
    <row r="68" spans="2:16" ht="16" customHeight="1" x14ac:dyDescent="0.35">
      <c r="B68" s="77" t="s">
        <v>124</v>
      </c>
      <c r="C68" s="163" t="s">
        <v>205</v>
      </c>
      <c r="D68" s="164" t="s">
        <v>123</v>
      </c>
      <c r="E68" s="77" t="s">
        <v>63</v>
      </c>
      <c r="G68" s="77">
        <f t="shared" si="0"/>
        <v>484</v>
      </c>
      <c r="I68" s="77">
        <f t="shared" si="1"/>
        <v>187</v>
      </c>
      <c r="K68" s="77">
        <f>VLOOKUP(E68, GEM_CarStats, 3, FALSE)</f>
        <v>297</v>
      </c>
      <c r="L68" s="75">
        <f>VLOOKUP(CONCATENATE(B68, " - ", D68), GEM_TeamStats, 2, FALSE)</f>
        <v>98</v>
      </c>
      <c r="M68" s="73">
        <v>89</v>
      </c>
      <c r="O68" s="77">
        <v>2</v>
      </c>
      <c r="P68" s="77">
        <v>28</v>
      </c>
    </row>
    <row r="69" spans="2:16" ht="16" customHeight="1" x14ac:dyDescent="0.35">
      <c r="B69" s="77" t="s">
        <v>124</v>
      </c>
      <c r="C69" s="123" t="s">
        <v>206</v>
      </c>
      <c r="D69" s="124" t="s">
        <v>207</v>
      </c>
      <c r="E69" s="77" t="s">
        <v>61</v>
      </c>
      <c r="G69" s="77">
        <f t="shared" si="0"/>
        <v>485</v>
      </c>
      <c r="I69" s="77">
        <f t="shared" si="1"/>
        <v>186</v>
      </c>
      <c r="K69" s="77">
        <f>VLOOKUP(E69, GEM_CarStats, 3, FALSE)</f>
        <v>299</v>
      </c>
      <c r="L69" s="75">
        <f>VLOOKUP(CONCATENATE(B69, " - ", D69), GEM_TeamStats, 2, FALSE)</f>
        <v>98</v>
      </c>
      <c r="M69" s="73">
        <v>88</v>
      </c>
      <c r="O69" s="77">
        <v>3</v>
      </c>
      <c r="P69" s="77">
        <v>37</v>
      </c>
    </row>
    <row r="70" spans="2:16" ht="16" customHeight="1" x14ac:dyDescent="0.35">
      <c r="B70" s="77" t="s">
        <v>124</v>
      </c>
      <c r="C70" s="99" t="s">
        <v>208</v>
      </c>
      <c r="D70" s="100" t="s">
        <v>137</v>
      </c>
      <c r="E70" s="77" t="s">
        <v>65</v>
      </c>
      <c r="G70" s="77">
        <f t="shared" ref="G70:G73" si="2">SUM(K70:M70)</f>
        <v>482</v>
      </c>
      <c r="I70" s="77">
        <f t="shared" ref="I70:I73" si="3">SUM(L70:M70)</f>
        <v>183</v>
      </c>
      <c r="K70" s="77">
        <f>VLOOKUP(E70, GEM_CarStats, 3, FALSE)</f>
        <v>299</v>
      </c>
      <c r="L70" s="75">
        <f>VLOOKUP(CONCATENATE(B70, " - ", D70), GEM_TeamStats, 2, FALSE)</f>
        <v>96</v>
      </c>
      <c r="M70" s="73">
        <v>87</v>
      </c>
      <c r="O70" s="77">
        <v>4</v>
      </c>
      <c r="P70" s="77">
        <v>28</v>
      </c>
    </row>
    <row r="71" spans="2:16" ht="16" customHeight="1" x14ac:dyDescent="0.35">
      <c r="B71" s="77" t="s">
        <v>124</v>
      </c>
      <c r="C71" s="175" t="s">
        <v>209</v>
      </c>
      <c r="D71" s="176" t="s">
        <v>210</v>
      </c>
      <c r="E71" s="77" t="s">
        <v>61</v>
      </c>
      <c r="G71" s="77">
        <f t="shared" si="2"/>
        <v>485</v>
      </c>
      <c r="I71" s="77">
        <f t="shared" si="3"/>
        <v>186</v>
      </c>
      <c r="K71" s="77">
        <f>VLOOKUP(E71, GEM_CarStats, 3, FALSE)</f>
        <v>299</v>
      </c>
      <c r="L71" s="75">
        <f>VLOOKUP(CONCATENATE(B71, " - ", D71), GEM_TeamStats, 2, FALSE)</f>
        <v>98</v>
      </c>
      <c r="M71" s="73">
        <v>88</v>
      </c>
      <c r="O71" s="77">
        <v>2</v>
      </c>
      <c r="P71" s="77">
        <v>26</v>
      </c>
    </row>
    <row r="72" spans="2:16" ht="16" customHeight="1" x14ac:dyDescent="0.35">
      <c r="B72" s="77" t="s">
        <v>124</v>
      </c>
      <c r="C72" s="165" t="s">
        <v>211</v>
      </c>
      <c r="D72" s="166" t="s">
        <v>212</v>
      </c>
      <c r="E72" s="77" t="s">
        <v>61</v>
      </c>
      <c r="G72" s="77">
        <f t="shared" si="2"/>
        <v>483</v>
      </c>
      <c r="I72" s="77">
        <f t="shared" si="3"/>
        <v>184</v>
      </c>
      <c r="K72" s="77">
        <f>VLOOKUP(E72, GEM_CarStats, 3, FALSE)</f>
        <v>299</v>
      </c>
      <c r="L72" s="75">
        <f>VLOOKUP(CONCATENATE(B72, " - ", D72), GEM_TeamStats, 2, FALSE)</f>
        <v>97</v>
      </c>
      <c r="M72" s="73">
        <v>87</v>
      </c>
      <c r="O72" s="77">
        <v>1</v>
      </c>
      <c r="P72" s="77">
        <v>26</v>
      </c>
    </row>
    <row r="73" spans="2:16" ht="16" customHeight="1" thickBot="1" x14ac:dyDescent="0.4">
      <c r="B73" s="77" t="s">
        <v>124</v>
      </c>
      <c r="C73" s="167" t="s">
        <v>213</v>
      </c>
      <c r="D73" s="168" t="s">
        <v>149</v>
      </c>
      <c r="E73" s="77" t="s">
        <v>74</v>
      </c>
      <c r="G73" s="77">
        <f t="shared" si="2"/>
        <v>488</v>
      </c>
      <c r="I73" s="77">
        <f t="shared" si="3"/>
        <v>189</v>
      </c>
      <c r="K73" s="77">
        <f>VLOOKUP(E73, GEM_CarStats, 3, FALSE)</f>
        <v>299</v>
      </c>
      <c r="L73" s="75">
        <f>VLOOKUP(CONCATENATE(B73, " - ", D73), GEM_TeamStats, 2, FALSE)</f>
        <v>100</v>
      </c>
      <c r="M73" s="73">
        <v>89</v>
      </c>
      <c r="O73" s="77">
        <v>4</v>
      </c>
      <c r="P73" s="77">
        <v>29</v>
      </c>
    </row>
    <row r="74" spans="2:16" ht="16" customHeight="1" x14ac:dyDescent="0.35">
      <c r="B74" s="78"/>
      <c r="C74" s="78"/>
      <c r="D74" s="78"/>
      <c r="E74" s="78"/>
      <c r="G74" s="78"/>
      <c r="I74" s="78"/>
      <c r="K74" s="78"/>
      <c r="L74" s="78"/>
      <c r="M74" s="78"/>
      <c r="O74" s="78"/>
      <c r="P74" s="78"/>
    </row>
  </sheetData>
  <sortState xmlns:xlrd2="http://schemas.microsoft.com/office/spreadsheetml/2017/richdata2" ref="S5:U47">
    <sortCondition ref="U5:U47"/>
  </sortState>
  <mergeCells count="6">
    <mergeCell ref="B2:E2"/>
    <mergeCell ref="B3:E3"/>
    <mergeCell ref="B46:E46"/>
    <mergeCell ref="B47:E47"/>
    <mergeCell ref="S3:T3"/>
    <mergeCell ref="S2:T2"/>
  </mergeCells>
  <conditionalFormatting sqref="B5:B45">
    <cfRule type="cellIs" dxfId="637" priority="129" operator="equal">
      <formula>"LMGTP"</formula>
    </cfRule>
    <cfRule type="cellIs" dxfId="636" priority="130" operator="equal">
      <formula>"LMGT3"</formula>
    </cfRule>
  </conditionalFormatting>
  <conditionalFormatting sqref="E5:E45">
    <cfRule type="cellIs" dxfId="635" priority="103" operator="equal">
      <formula>"Acura ARX-06"</formula>
    </cfRule>
    <cfRule type="cellIs" dxfId="634" priority="104" operator="equal">
      <formula>"Alpine A424"</formula>
    </cfRule>
    <cfRule type="cellIs" dxfId="633" priority="105" operator="equal">
      <formula>"Aston Martin Valkyrie LMH"</formula>
    </cfRule>
    <cfRule type="cellIs" dxfId="632" priority="106" operator="equal">
      <formula>"BMW M Hybrid V8"</formula>
    </cfRule>
    <cfRule type="cellIs" dxfId="631" priority="107" operator="equal">
      <formula>"Cadillac V-Series.R"</formula>
    </cfRule>
    <cfRule type="cellIs" dxfId="630" priority="108" operator="equal">
      <formula>"Ferrari 499P"</formula>
    </cfRule>
    <cfRule type="cellIs" dxfId="629" priority="109" operator="equal">
      <formula>"Glickenhaus SCG 007 LMH"</formula>
    </cfRule>
    <cfRule type="cellIs" dxfId="628" priority="110" operator="equal">
      <formula>"Isotta Fraschini Tipo 6 LMH-C"</formula>
    </cfRule>
    <cfRule type="cellIs" dxfId="627" priority="111" operator="equal">
      <formula>"Lamborghini SC63"</formula>
    </cfRule>
    <cfRule type="cellIs" dxfId="626" priority="112" operator="equal">
      <formula>"Peugeot 9X8 LMH"</formula>
    </cfRule>
    <cfRule type="cellIs" dxfId="625" priority="113" operator="equal">
      <formula>"Porsche 963"</formula>
    </cfRule>
    <cfRule type="cellIs" dxfId="624" priority="114" operator="equal">
      <formula>"Toyota GR010 Hybrid"</formula>
    </cfRule>
    <cfRule type="cellIs" dxfId="623" priority="115" operator="equal">
      <formula>"Acura NSX GT3 Evo22"</formula>
    </cfRule>
    <cfRule type="cellIs" dxfId="622" priority="116" operator="equal">
      <formula>"Aston Martin Vantage AMR GT3 Evo"</formula>
    </cfRule>
    <cfRule type="cellIs" dxfId="621" priority="117" operator="equal">
      <formula>"BMW M4 GT3 Evo"</formula>
    </cfRule>
    <cfRule type="cellIs" dxfId="620" priority="118" operator="equal">
      <formula>"Corvette Z06 GT3.R"</formula>
    </cfRule>
    <cfRule type="cellIs" dxfId="619" priority="119" operator="equal">
      <formula>"Ferrari 296 GT3"</formula>
    </cfRule>
    <cfRule type="cellIs" dxfId="618" priority="120" operator="equal">
      <formula>"Ford Mustang GT3"</formula>
    </cfRule>
    <cfRule type="cellIs" dxfId="617" priority="121" operator="equal">
      <formula>"Glickenhaus SCG 004 GT3"</formula>
    </cfRule>
    <cfRule type="cellIs" dxfId="616" priority="122" operator="equal">
      <formula>"Lamborghini Huracan GT3 Evo 2"</formula>
    </cfRule>
    <cfRule type="cellIs" dxfId="615" priority="123" operator="equal">
      <formula>"Lexus RC F GT3"</formula>
    </cfRule>
    <cfRule type="cellIs" dxfId="614" priority="124" operator="equal">
      <formula>"McLaren 720S GT3 Evo"</formula>
    </cfRule>
    <cfRule type="cellIs" dxfId="613" priority="125" operator="equal">
      <formula>"Mercedes-AMG GT3 Evo"</formula>
    </cfRule>
    <cfRule type="cellIs" dxfId="612" priority="126" operator="equal">
      <formula>"Nissan GT-R Nismo GT3"</formula>
    </cfRule>
    <cfRule type="cellIs" dxfId="611" priority="127" operator="equal">
      <formula>"Porsche 911 GT3 R"</formula>
    </cfRule>
  </conditionalFormatting>
  <conditionalFormatting sqref="E45">
    <cfRule type="cellIs" dxfId="610" priority="128" operator="equal">
      <formula>"Honda HRX-06"</formula>
    </cfRule>
    <cfRule type="cellIs" dxfId="609" priority="131" operator="equal">
      <formula>"Dallara P217"</formula>
    </cfRule>
    <cfRule type="cellIs" dxfId="608" priority="132" operator="equal">
      <formula>"Ligier JS P217"</formula>
    </cfRule>
    <cfRule type="cellIs" dxfId="607" priority="133" operator="equal">
      <formula>"Oreca 07"</formula>
    </cfRule>
    <cfRule type="cellIs" dxfId="606" priority="134" operator="equal">
      <formula>"Riley-Multimatic Mk. 30"</formula>
    </cfRule>
    <cfRule type="cellIs" dxfId="605" priority="135" operator="equal">
      <formula>"Aston Martin Vantage AMR GTE"</formula>
    </cfRule>
    <cfRule type="cellIs" dxfId="604" priority="136" operator="equal">
      <formula>"BMW M8 GTE"</formula>
    </cfRule>
    <cfRule type="cellIs" dxfId="603" priority="137" operator="equal">
      <formula>"Corvette C8.R"</formula>
    </cfRule>
    <cfRule type="cellIs" dxfId="602" priority="138" operator="equal">
      <formula>"Ferrari 296 GTE"</formula>
    </cfRule>
    <cfRule type="cellIs" dxfId="601" priority="139" operator="equal">
      <formula>"Ford GT GTE"</formula>
    </cfRule>
    <cfRule type="cellIs" dxfId="600" priority="140" operator="equal">
      <formula>"Glickenhaus SCG 004 GTE"</formula>
    </cfRule>
    <cfRule type="cellIs" dxfId="599" priority="141" operator="equal">
      <formula>"Lexus LFA GTE"</formula>
    </cfRule>
    <cfRule type="cellIs" dxfId="598" priority="142" operator="equal">
      <formula>"Porsche 911 RSR-24"</formula>
    </cfRule>
  </conditionalFormatting>
  <conditionalFormatting sqref="D73">
    <cfRule type="cellIs" dxfId="597" priority="101" operator="equal">
      <formula>"LMGTP"</formula>
    </cfRule>
    <cfRule type="cellIs" dxfId="596" priority="102" operator="equal">
      <formula>"LMGT3"</formula>
    </cfRule>
  </conditionalFormatting>
  <conditionalFormatting sqref="B48:B73">
    <cfRule type="cellIs" dxfId="595" priority="73" operator="equal">
      <formula>"LMGTP"</formula>
    </cfRule>
    <cfRule type="cellIs" dxfId="594" priority="99" operator="equal">
      <formula>"LMP2"</formula>
    </cfRule>
    <cfRule type="cellIs" dxfId="593" priority="100" operator="equal">
      <formula>"LMGT3"</formula>
    </cfRule>
  </conditionalFormatting>
  <conditionalFormatting sqref="E48:E73">
    <cfRule type="cellIs" dxfId="592" priority="69" operator="equal">
      <formula>"Acura ARX-06"</formula>
    </cfRule>
    <cfRule type="cellIs" dxfId="591" priority="70" operator="equal">
      <formula>"Alpine A424"</formula>
    </cfRule>
    <cfRule type="cellIs" dxfId="590" priority="71" operator="equal">
      <formula>"Aston Martin Valkyrie LMH"</formula>
    </cfRule>
    <cfRule type="cellIs" dxfId="589" priority="72" operator="equal">
      <formula>"BMW M Hybrid V8"</formula>
    </cfRule>
    <cfRule type="cellIs" dxfId="588" priority="74" operator="equal">
      <formula>"Cadillac V-Series.R"</formula>
    </cfRule>
    <cfRule type="cellIs" dxfId="587" priority="75" operator="equal">
      <formula>"Ferrari 499P"</formula>
    </cfRule>
    <cfRule type="cellIs" dxfId="586" priority="76" operator="equal">
      <formula>"Glickenhaus SCG 007 LMH"</formula>
    </cfRule>
    <cfRule type="cellIs" dxfId="585" priority="77" operator="equal">
      <formula>"Isotta Fraschini Tipo 6 LMH-C"</formula>
    </cfRule>
    <cfRule type="cellIs" dxfId="584" priority="78" operator="equal">
      <formula>"Lamborghini SC63"</formula>
    </cfRule>
    <cfRule type="cellIs" dxfId="583" priority="79" operator="equal">
      <formula>"Peugeot 9X8 LMH"</formula>
    </cfRule>
    <cfRule type="cellIs" dxfId="582" priority="80" operator="equal">
      <formula>"Porsche 963"</formula>
    </cfRule>
    <cfRule type="cellIs" dxfId="581" priority="81" operator="equal">
      <formula>"Toyota GR010 Hybrid"</formula>
    </cfRule>
    <cfRule type="cellIs" dxfId="580" priority="82" operator="equal">
      <formula>"Dallara P217"</formula>
    </cfRule>
    <cfRule type="cellIs" dxfId="579" priority="83" operator="equal">
      <formula>"Ligier JS P217"</formula>
    </cfRule>
    <cfRule type="cellIs" dxfId="578" priority="84" operator="equal">
      <formula>"Oreca 07"</formula>
    </cfRule>
    <cfRule type="cellIs" dxfId="577" priority="85" operator="equal">
      <formula>"Riley-Multimatic Mk. 30"</formula>
    </cfRule>
    <cfRule type="cellIs" dxfId="576" priority="86" operator="equal">
      <formula>"Acura NSX GT3 Evo22"</formula>
    </cfRule>
    <cfRule type="cellIs" dxfId="575" priority="87" operator="equal">
      <formula>"Aston Martin Vantage AMR GT3 Evo"</formula>
    </cfRule>
    <cfRule type="cellIs" dxfId="574" priority="88" operator="equal">
      <formula>"BMW M4 GT3 Evo"</formula>
    </cfRule>
    <cfRule type="cellIs" dxfId="573" priority="89" operator="equal">
      <formula>"Corvette Z06 GT3.R"</formula>
    </cfRule>
    <cfRule type="cellIs" dxfId="572" priority="90" operator="equal">
      <formula>"Ferrari 296 GT3"</formula>
    </cfRule>
    <cfRule type="cellIs" dxfId="571" priority="91" operator="equal">
      <formula>"Ford Mustang GT3"</formula>
    </cfRule>
    <cfRule type="cellIs" dxfId="570" priority="92" operator="equal">
      <formula>"Glickenhaus SCG 004 GT3"</formula>
    </cfRule>
    <cfRule type="cellIs" dxfId="569" priority="93" operator="equal">
      <formula>"Lamborghini Huracan GT3 Evo 2"</formula>
    </cfRule>
    <cfRule type="cellIs" dxfId="568" priority="94" operator="equal">
      <formula>"Lexus RC F GT3"</formula>
    </cfRule>
    <cfRule type="cellIs" dxfId="567" priority="95" operator="equal">
      <formula>"McLaren 720S GT3 Evo"</formula>
    </cfRule>
    <cfRule type="cellIs" dxfId="566" priority="96" operator="equal">
      <formula>"Mercedes-AMG GT3 Evo"</formula>
    </cfRule>
    <cfRule type="cellIs" dxfId="565" priority="97" operator="equal">
      <formula>"Nissan GT-R Nismo GT3"</formula>
    </cfRule>
    <cfRule type="cellIs" dxfId="564" priority="98" operator="equal">
      <formula>"Porsche 911 GT3 R"</formula>
    </cfRule>
  </conditionalFormatting>
  <conditionalFormatting sqref="B72:B73">
    <cfRule type="cellIs" dxfId="563" priority="55" operator="equal">
      <formula>"LMGTP"</formula>
    </cfRule>
    <cfRule type="cellIs" dxfId="562" priority="56" operator="equal">
      <formula>"LMGT3"</formula>
    </cfRule>
  </conditionalFormatting>
  <conditionalFormatting sqref="E72:E73">
    <cfRule type="cellIs" dxfId="561" priority="29" operator="equal">
      <formula>"Acura ARX-06"</formula>
    </cfRule>
    <cfRule type="cellIs" dxfId="560" priority="30" operator="equal">
      <formula>"Alpine A424"</formula>
    </cfRule>
    <cfRule type="cellIs" dxfId="559" priority="31" operator="equal">
      <formula>"Aston Martin Valkyrie LMH"</formula>
    </cfRule>
    <cfRule type="cellIs" dxfId="558" priority="32" operator="equal">
      <formula>"BMW M Hybrid V8"</formula>
    </cfRule>
    <cfRule type="cellIs" dxfId="557" priority="33" operator="equal">
      <formula>"Cadillac V-Series.R"</formula>
    </cfRule>
    <cfRule type="cellIs" dxfId="556" priority="34" operator="equal">
      <formula>"Ferrari 499P"</formula>
    </cfRule>
    <cfRule type="cellIs" dxfId="555" priority="35" operator="equal">
      <formula>"Glickenhaus SCG 007 LMH"</formula>
    </cfRule>
    <cfRule type="cellIs" dxfId="554" priority="36" operator="equal">
      <formula>"Isotta Fraschini Tipo 6 LMH-C"</formula>
    </cfRule>
    <cfRule type="cellIs" dxfId="553" priority="37" operator="equal">
      <formula>"Lamborghini SC63"</formula>
    </cfRule>
    <cfRule type="cellIs" dxfId="552" priority="38" operator="equal">
      <formula>"Peugeot 9X8 LMH"</formula>
    </cfRule>
    <cfRule type="cellIs" dxfId="551" priority="39" operator="equal">
      <formula>"Porsche 963"</formula>
    </cfRule>
    <cfRule type="cellIs" dxfId="550" priority="40" operator="equal">
      <formula>"Toyota GR010 Hybrid"</formula>
    </cfRule>
    <cfRule type="cellIs" dxfId="549" priority="41" operator="equal">
      <formula>"Acura NSX GT3 Evo22"</formula>
    </cfRule>
    <cfRule type="cellIs" dxfId="548" priority="42" operator="equal">
      <formula>"Aston Martin Vantage AMR GT3 Evo"</formula>
    </cfRule>
    <cfRule type="cellIs" dxfId="547" priority="43" operator="equal">
      <formula>"BMW M4 GT3 Evo"</formula>
    </cfRule>
    <cfRule type="cellIs" dxfId="546" priority="44" operator="equal">
      <formula>"Corvette Z06 GT3.R"</formula>
    </cfRule>
    <cfRule type="cellIs" dxfId="545" priority="45" operator="equal">
      <formula>"Ferrari 296 GT3"</formula>
    </cfRule>
    <cfRule type="cellIs" dxfId="544" priority="46" operator="equal">
      <formula>"Ford Mustang GT3"</formula>
    </cfRule>
    <cfRule type="cellIs" dxfId="543" priority="47" operator="equal">
      <formula>"Glickenhaus SCG 004 GT3"</formula>
    </cfRule>
    <cfRule type="cellIs" dxfId="542" priority="48" operator="equal">
      <formula>"Lamborghini Huracan GT3 Evo 2"</formula>
    </cfRule>
    <cfRule type="cellIs" dxfId="541" priority="49" operator="equal">
      <formula>"Lexus RC F GT3"</formula>
    </cfRule>
    <cfRule type="cellIs" dxfId="540" priority="50" operator="equal">
      <formula>"McLaren 720S GT3 Evo"</formula>
    </cfRule>
    <cfRule type="cellIs" dxfId="539" priority="51" operator="equal">
      <formula>"Mercedes-AMG GT3 Evo"</formula>
    </cfRule>
    <cfRule type="cellIs" dxfId="538" priority="52" operator="equal">
      <formula>"Nissan GT-R Nismo GT3"</formula>
    </cfRule>
    <cfRule type="cellIs" dxfId="537" priority="53" operator="equal">
      <formula>"Porsche 911 GT3 R"</formula>
    </cfRule>
  </conditionalFormatting>
  <conditionalFormatting sqref="E72:E73">
    <cfRule type="cellIs" dxfId="536" priority="54" operator="equal">
      <formula>"Honda HRX-06"</formula>
    </cfRule>
    <cfRule type="cellIs" dxfId="535" priority="57" operator="equal">
      <formula>"Dallara P217"</formula>
    </cfRule>
    <cfRule type="cellIs" dxfId="534" priority="58" operator="equal">
      <formula>"Ligier JS P217"</formula>
    </cfRule>
    <cfRule type="cellIs" dxfId="533" priority="59" operator="equal">
      <formula>"Oreca 07"</formula>
    </cfRule>
    <cfRule type="cellIs" dxfId="532" priority="60" operator="equal">
      <formula>"Riley-Multimatic Mk. 30"</formula>
    </cfRule>
    <cfRule type="cellIs" dxfId="531" priority="61" operator="equal">
      <formula>"Aston Martin Vantage AMR GTE"</formula>
    </cfRule>
    <cfRule type="cellIs" dxfId="530" priority="62" operator="equal">
      <formula>"BMW M8 GTE"</formula>
    </cfRule>
    <cfRule type="cellIs" dxfId="529" priority="63" operator="equal">
      <formula>"Corvette C8.R"</formula>
    </cfRule>
    <cfRule type="cellIs" dxfId="528" priority="64" operator="equal">
      <formula>"Ferrari 296 GTE"</formula>
    </cfRule>
    <cfRule type="cellIs" dxfId="527" priority="65" operator="equal">
      <formula>"Ford GT GTE"</formula>
    </cfRule>
    <cfRule type="cellIs" dxfId="526" priority="66" operator="equal">
      <formula>"Glickenhaus SCG 004 GTE"</formula>
    </cfRule>
    <cfRule type="cellIs" dxfId="525" priority="67" operator="equal">
      <formula>"Lexus LFA GTE"</formula>
    </cfRule>
    <cfRule type="cellIs" dxfId="524" priority="68" operator="equal">
      <formula>"Porsche 911 RSR-24"</formula>
    </cfRule>
  </conditionalFormatting>
  <conditionalFormatting sqref="F48:F73">
    <cfRule type="cellIs" dxfId="523" priority="25" operator="equal">
      <formula>"GEM"</formula>
    </cfRule>
    <cfRule type="cellIs" dxfId="522" priority="26" operator="equal">
      <formula>"NASCC"</formula>
    </cfRule>
    <cfRule type="cellIs" dxfId="521" priority="27" operator="equal">
      <formula>"EuEM"</formula>
    </cfRule>
    <cfRule type="cellIs" dxfId="520" priority="28" operator="equal">
      <formula>"LMS"</formula>
    </cfRule>
  </conditionalFormatting>
  <conditionalFormatting sqref="H48:H73">
    <cfRule type="cellIs" dxfId="519" priority="21" operator="equal">
      <formula>"GEM"</formula>
    </cfRule>
    <cfRule type="cellIs" dxfId="518" priority="22" operator="equal">
      <formula>"NASCC"</formula>
    </cfRule>
    <cfRule type="cellIs" dxfId="517" priority="23" operator="equal">
      <formula>"EuEM"</formula>
    </cfRule>
    <cfRule type="cellIs" dxfId="516" priority="24" operator="equal">
      <formula>"LMS"</formula>
    </cfRule>
  </conditionalFormatting>
  <conditionalFormatting sqref="J48:J73">
    <cfRule type="cellIs" dxfId="515" priority="17" operator="equal">
      <formula>"GEM"</formula>
    </cfRule>
    <cfRule type="cellIs" dxfId="514" priority="18" operator="equal">
      <formula>"NASCC"</formula>
    </cfRule>
    <cfRule type="cellIs" dxfId="513" priority="19" operator="equal">
      <formula>"EuEM"</formula>
    </cfRule>
    <cfRule type="cellIs" dxfId="512" priority="20" operator="equal">
      <formula>"LMS"</formula>
    </cfRule>
  </conditionalFormatting>
  <conditionalFormatting sqref="N48:N73">
    <cfRule type="cellIs" dxfId="511" priority="13" operator="equal">
      <formula>"GEM"</formula>
    </cfRule>
    <cfRule type="cellIs" dxfId="510" priority="14" operator="equal">
      <formula>"NASCC"</formula>
    </cfRule>
    <cfRule type="cellIs" dxfId="509" priority="15" operator="equal">
      <formula>"EuEM"</formula>
    </cfRule>
    <cfRule type="cellIs" dxfId="508" priority="16" operator="equal">
      <formula>"LMS"</formula>
    </cfRule>
  </conditionalFormatting>
  <conditionalFormatting sqref="Q48:R73">
    <cfRule type="cellIs" dxfId="507" priority="9" operator="equal">
      <formula>"GEM"</formula>
    </cfRule>
    <cfRule type="cellIs" dxfId="506" priority="10" operator="equal">
      <formula>"NASCC"</formula>
    </cfRule>
    <cfRule type="cellIs" dxfId="505" priority="11" operator="equal">
      <formula>"EuEM"</formula>
    </cfRule>
    <cfRule type="cellIs" dxfId="504" priority="12" operator="equal">
      <formula>"LMS"</formula>
    </cfRule>
  </conditionalFormatting>
  <conditionalFormatting sqref="G5:G24 G49:G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I53 I5:I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44 G67:G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73 I25:I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6A17-1AAF-496E-9FFE-22302D1964DA}">
  <dimension ref="A1:U61"/>
  <sheetViews>
    <sheetView workbookViewId="0">
      <selection activeCell="B2" sqref="B2:F3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7265625" style="2"/>
    <col min="4" max="4" width="35.54296875" style="2" customWidth="1"/>
    <col min="5" max="5" width="34.453125" style="2" customWidth="1"/>
    <col min="6" max="6" width="9.08984375" style="2" customWidth="1"/>
    <col min="7" max="8" width="3.08984375" style="2" customWidth="1"/>
    <col min="9" max="9" width="11.08984375" style="1" customWidth="1"/>
    <col min="10" max="10" width="8.7265625" style="1"/>
    <col min="11" max="11" width="35.54296875" style="1" customWidth="1"/>
    <col min="12" max="12" width="34.453125" style="1" customWidth="1"/>
    <col min="13" max="13" width="12.54296875" style="1" customWidth="1"/>
    <col min="14" max="15" width="3.08984375" style="1" customWidth="1"/>
    <col min="16" max="16" width="11.08984375" style="1" customWidth="1"/>
    <col min="17" max="17" width="8.7265625" style="1"/>
    <col min="18" max="18" width="35.54296875" style="1" customWidth="1"/>
    <col min="19" max="19" width="34.453125" style="1" customWidth="1"/>
    <col min="20" max="20" width="12.54296875" style="1" customWidth="1"/>
    <col min="21" max="21" width="3.08984375" style="1" customWidth="1"/>
    <col min="22" max="16384" width="8.7265625" style="1"/>
  </cols>
  <sheetData>
    <row r="1" spans="2:21" ht="16" customHeight="1" thickBot="1" x14ac:dyDescent="0.4"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ht="16" customHeight="1" x14ac:dyDescent="0.35">
      <c r="B2" s="169" t="s">
        <v>326</v>
      </c>
      <c r="C2" s="170"/>
      <c r="D2" s="170"/>
      <c r="E2" s="170"/>
      <c r="F2" s="171"/>
      <c r="I2" s="169" t="s">
        <v>88</v>
      </c>
      <c r="J2" s="170"/>
      <c r="K2" s="170"/>
      <c r="L2" s="170"/>
      <c r="M2" s="171"/>
      <c r="N2" s="2"/>
      <c r="O2" s="2"/>
      <c r="P2" s="169" t="s">
        <v>88</v>
      </c>
      <c r="Q2" s="170"/>
      <c r="R2" s="170"/>
      <c r="S2" s="170"/>
      <c r="T2" s="171"/>
      <c r="U2" s="2"/>
    </row>
    <row r="3" spans="2:21" ht="16" customHeight="1" thickBot="1" x14ac:dyDescent="0.4">
      <c r="B3" s="82" t="s">
        <v>89</v>
      </c>
      <c r="C3" s="83"/>
      <c r="D3" s="83"/>
      <c r="E3" s="83"/>
      <c r="F3" s="84"/>
      <c r="I3" s="172" t="s">
        <v>172</v>
      </c>
      <c r="J3" s="173"/>
      <c r="K3" s="173"/>
      <c r="L3" s="173"/>
      <c r="M3" s="174"/>
      <c r="N3" s="2"/>
      <c r="O3" s="2"/>
      <c r="P3" s="172" t="s">
        <v>156</v>
      </c>
      <c r="Q3" s="173"/>
      <c r="R3" s="173"/>
      <c r="S3" s="173"/>
      <c r="T3" s="174"/>
      <c r="U3" s="2"/>
    </row>
    <row r="4" spans="2:21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F4" s="18" t="s">
        <v>327</v>
      </c>
      <c r="I4" s="18" t="s">
        <v>10</v>
      </c>
      <c r="J4" s="19" t="s">
        <v>90</v>
      </c>
      <c r="K4" s="21" t="s">
        <v>91</v>
      </c>
      <c r="L4" s="18" t="s">
        <v>11</v>
      </c>
      <c r="M4" s="18" t="s">
        <v>215</v>
      </c>
      <c r="N4" s="2"/>
      <c r="O4" s="2"/>
      <c r="P4" s="18" t="s">
        <v>10</v>
      </c>
      <c r="Q4" s="19" t="s">
        <v>90</v>
      </c>
      <c r="R4" s="21" t="s">
        <v>91</v>
      </c>
      <c r="S4" s="18" t="s">
        <v>11</v>
      </c>
      <c r="T4" s="18" t="s">
        <v>215</v>
      </c>
      <c r="U4" s="2"/>
    </row>
    <row r="5" spans="2:21" ht="16" customHeight="1" x14ac:dyDescent="0.35">
      <c r="B5" s="76" t="s">
        <v>272</v>
      </c>
      <c r="C5" s="252" t="s">
        <v>98</v>
      </c>
      <c r="D5" s="253" t="s">
        <v>97</v>
      </c>
      <c r="E5" s="76" t="s">
        <v>37</v>
      </c>
      <c r="F5" s="76" t="s">
        <v>329</v>
      </c>
      <c r="I5" s="76" t="s">
        <v>272</v>
      </c>
      <c r="J5" s="99" t="s">
        <v>108</v>
      </c>
      <c r="K5" s="100" t="s">
        <v>277</v>
      </c>
      <c r="L5" s="77" t="s">
        <v>35</v>
      </c>
      <c r="M5" s="77"/>
      <c r="N5" s="2"/>
      <c r="O5" s="2"/>
      <c r="P5" s="77" t="s">
        <v>92</v>
      </c>
      <c r="Q5" s="75"/>
      <c r="R5" s="73" t="s">
        <v>157</v>
      </c>
      <c r="S5" s="77"/>
      <c r="T5" s="77" t="s">
        <v>219</v>
      </c>
      <c r="U5" s="2"/>
    </row>
    <row r="6" spans="2:21" ht="16" customHeight="1" x14ac:dyDescent="0.35">
      <c r="B6" s="77" t="s">
        <v>272</v>
      </c>
      <c r="C6" s="89" t="s">
        <v>99</v>
      </c>
      <c r="D6" s="90" t="s">
        <v>97</v>
      </c>
      <c r="E6" s="77" t="s">
        <v>37</v>
      </c>
      <c r="F6" s="77" t="s">
        <v>329</v>
      </c>
      <c r="I6" s="76" t="s">
        <v>38</v>
      </c>
      <c r="J6" s="246" t="s">
        <v>145</v>
      </c>
      <c r="K6" s="247" t="s">
        <v>321</v>
      </c>
      <c r="L6" s="77" t="s">
        <v>44</v>
      </c>
      <c r="M6" s="77"/>
      <c r="N6" s="2"/>
      <c r="O6" s="2"/>
      <c r="P6" s="77" t="s">
        <v>38</v>
      </c>
      <c r="Q6" s="75"/>
      <c r="R6" s="73" t="s">
        <v>158</v>
      </c>
      <c r="S6" s="77"/>
      <c r="T6" s="77" t="s">
        <v>219</v>
      </c>
      <c r="U6" s="2"/>
    </row>
    <row r="7" spans="2:21" ht="16" customHeight="1" x14ac:dyDescent="0.35">
      <c r="B7" s="77" t="s">
        <v>272</v>
      </c>
      <c r="C7" s="139" t="s">
        <v>173</v>
      </c>
      <c r="D7" s="140" t="s">
        <v>174</v>
      </c>
      <c r="E7" s="77" t="s">
        <v>33</v>
      </c>
      <c r="F7" s="77" t="s">
        <v>329</v>
      </c>
      <c r="I7" s="76" t="s">
        <v>274</v>
      </c>
      <c r="J7" s="238" t="s">
        <v>205</v>
      </c>
      <c r="K7" s="239" t="s">
        <v>312</v>
      </c>
      <c r="L7" s="77" t="s">
        <v>57</v>
      </c>
      <c r="M7" s="77"/>
      <c r="N7" s="2"/>
      <c r="O7" s="2"/>
      <c r="P7" s="77" t="s">
        <v>124</v>
      </c>
      <c r="Q7" s="75"/>
      <c r="R7" s="73" t="s">
        <v>159</v>
      </c>
      <c r="S7" s="77"/>
      <c r="T7" s="77" t="s">
        <v>219</v>
      </c>
      <c r="U7" s="2"/>
    </row>
    <row r="8" spans="2:21" ht="16" customHeight="1" x14ac:dyDescent="0.35">
      <c r="B8" s="77" t="s">
        <v>272</v>
      </c>
      <c r="C8" s="178" t="s">
        <v>275</v>
      </c>
      <c r="D8" s="179" t="s">
        <v>174</v>
      </c>
      <c r="E8" s="77" t="s">
        <v>33</v>
      </c>
      <c r="F8" s="77" t="s">
        <v>329</v>
      </c>
      <c r="I8" s="76" t="s">
        <v>274</v>
      </c>
      <c r="J8" s="99" t="s">
        <v>136</v>
      </c>
      <c r="K8" s="100" t="s">
        <v>137</v>
      </c>
      <c r="L8" s="77" t="s">
        <v>65</v>
      </c>
      <c r="M8" s="77"/>
      <c r="N8" s="2"/>
      <c r="O8" s="2"/>
      <c r="P8" s="77" t="s">
        <v>92</v>
      </c>
      <c r="Q8" s="75"/>
      <c r="R8" s="73" t="s">
        <v>160</v>
      </c>
      <c r="S8" s="77"/>
      <c r="T8" s="77" t="s">
        <v>216</v>
      </c>
      <c r="U8" s="2"/>
    </row>
    <row r="9" spans="2:21" ht="16" customHeight="1" x14ac:dyDescent="0.35">
      <c r="B9" s="77" t="s">
        <v>272</v>
      </c>
      <c r="C9" s="111" t="s">
        <v>95</v>
      </c>
      <c r="D9" s="112" t="s">
        <v>94</v>
      </c>
      <c r="E9" s="77" t="s">
        <v>14</v>
      </c>
      <c r="F9" s="77" t="s">
        <v>329</v>
      </c>
      <c r="I9" s="76"/>
      <c r="J9" s="75"/>
      <c r="K9" s="73"/>
      <c r="L9" s="77"/>
      <c r="M9" s="77"/>
      <c r="N9" s="2"/>
      <c r="O9" s="2"/>
      <c r="P9" s="77" t="s">
        <v>38</v>
      </c>
      <c r="Q9" s="75"/>
      <c r="R9" s="73" t="s">
        <v>161</v>
      </c>
      <c r="S9" s="77"/>
      <c r="T9" s="77" t="s">
        <v>216</v>
      </c>
      <c r="U9" s="2"/>
    </row>
    <row r="10" spans="2:21" ht="16" customHeight="1" x14ac:dyDescent="0.35">
      <c r="B10" s="77" t="s">
        <v>272</v>
      </c>
      <c r="C10" s="97" t="s">
        <v>175</v>
      </c>
      <c r="D10" s="98" t="s">
        <v>176</v>
      </c>
      <c r="E10" s="77" t="s">
        <v>31</v>
      </c>
      <c r="F10" s="77" t="s">
        <v>329</v>
      </c>
      <c r="I10" s="76"/>
      <c r="J10" s="75"/>
      <c r="K10" s="73"/>
      <c r="L10" s="77"/>
      <c r="M10" s="77"/>
      <c r="N10" s="2"/>
      <c r="O10" s="2"/>
      <c r="P10" s="77" t="s">
        <v>124</v>
      </c>
      <c r="Q10" s="75"/>
      <c r="R10" s="73" t="s">
        <v>162</v>
      </c>
      <c r="S10" s="77"/>
      <c r="T10" s="77" t="s">
        <v>216</v>
      </c>
      <c r="U10" s="2"/>
    </row>
    <row r="11" spans="2:21" ht="16" customHeight="1" x14ac:dyDescent="0.35">
      <c r="B11" s="77" t="s">
        <v>272</v>
      </c>
      <c r="C11" s="97" t="s">
        <v>193</v>
      </c>
      <c r="D11" s="98" t="s">
        <v>176</v>
      </c>
      <c r="E11" s="77" t="s">
        <v>31</v>
      </c>
      <c r="F11" s="77" t="s">
        <v>329</v>
      </c>
      <c r="I11" s="76"/>
      <c r="J11" s="75"/>
      <c r="K11" s="73"/>
      <c r="L11" s="77"/>
      <c r="M11" s="77"/>
      <c r="N11" s="2"/>
      <c r="O11" s="2"/>
      <c r="P11" s="77" t="s">
        <v>92</v>
      </c>
      <c r="Q11" s="75"/>
      <c r="R11" s="73" t="s">
        <v>163</v>
      </c>
      <c r="S11" s="77"/>
      <c r="T11" s="77" t="s">
        <v>216</v>
      </c>
      <c r="U11" s="2"/>
    </row>
    <row r="12" spans="2:21" ht="16" customHeight="1" x14ac:dyDescent="0.35">
      <c r="B12" s="77" t="s">
        <v>272</v>
      </c>
      <c r="C12" s="141" t="s">
        <v>128</v>
      </c>
      <c r="D12" s="142" t="s">
        <v>180</v>
      </c>
      <c r="E12" s="77" t="s">
        <v>33</v>
      </c>
      <c r="F12" s="77" t="s">
        <v>329</v>
      </c>
      <c r="I12" s="76"/>
      <c r="J12" s="75"/>
      <c r="K12" s="73"/>
      <c r="L12" s="77"/>
      <c r="M12" s="77"/>
      <c r="N12" s="2"/>
      <c r="O12" s="2"/>
      <c r="P12" s="77" t="s">
        <v>38</v>
      </c>
      <c r="Q12" s="75"/>
      <c r="R12" s="73" t="s">
        <v>164</v>
      </c>
      <c r="S12" s="77"/>
      <c r="T12" s="77" t="s">
        <v>216</v>
      </c>
      <c r="U12" s="2"/>
    </row>
    <row r="13" spans="2:21" ht="16" customHeight="1" x14ac:dyDescent="0.35">
      <c r="B13" s="77" t="s">
        <v>272</v>
      </c>
      <c r="C13" s="216" t="s">
        <v>136</v>
      </c>
      <c r="D13" s="217" t="s">
        <v>276</v>
      </c>
      <c r="E13" s="77" t="s">
        <v>27</v>
      </c>
      <c r="F13" s="77" t="s">
        <v>329</v>
      </c>
      <c r="I13" s="76"/>
      <c r="J13" s="75"/>
      <c r="K13" s="73"/>
      <c r="L13" s="77"/>
      <c r="M13" s="77"/>
      <c r="N13" s="2"/>
      <c r="O13" s="2"/>
      <c r="P13" s="77" t="s">
        <v>38</v>
      </c>
      <c r="Q13" s="75"/>
      <c r="R13" s="73" t="s">
        <v>165</v>
      </c>
      <c r="S13" s="77"/>
      <c r="T13" s="77" t="s">
        <v>216</v>
      </c>
      <c r="U13" s="2"/>
    </row>
    <row r="14" spans="2:21" ht="16" customHeight="1" x14ac:dyDescent="0.35">
      <c r="B14" s="77" t="s">
        <v>272</v>
      </c>
      <c r="C14" s="216" t="s">
        <v>119</v>
      </c>
      <c r="D14" s="217" t="s">
        <v>276</v>
      </c>
      <c r="E14" s="77" t="s">
        <v>27</v>
      </c>
      <c r="F14" s="77" t="s">
        <v>329</v>
      </c>
      <c r="I14" s="76"/>
      <c r="J14" s="75"/>
      <c r="K14" s="73"/>
      <c r="L14" s="77"/>
      <c r="M14" s="77"/>
      <c r="N14" s="2"/>
      <c r="O14" s="2"/>
      <c r="P14" s="77" t="s">
        <v>124</v>
      </c>
      <c r="Q14" s="75"/>
      <c r="R14" s="73" t="s">
        <v>166</v>
      </c>
      <c r="S14" s="77"/>
      <c r="T14" s="77" t="s">
        <v>216</v>
      </c>
      <c r="U14" s="2"/>
    </row>
    <row r="15" spans="2:21" ht="16" customHeight="1" x14ac:dyDescent="0.35">
      <c r="B15" s="77" t="s">
        <v>272</v>
      </c>
      <c r="C15" s="123" t="s">
        <v>138</v>
      </c>
      <c r="D15" s="124" t="s">
        <v>278</v>
      </c>
      <c r="E15" s="77" t="s">
        <v>37</v>
      </c>
      <c r="F15" s="77" t="s">
        <v>329</v>
      </c>
      <c r="I15" s="76"/>
      <c r="J15" s="75"/>
      <c r="K15" s="73"/>
      <c r="L15" s="77"/>
      <c r="M15" s="77"/>
      <c r="N15" s="2"/>
      <c r="O15" s="2"/>
      <c r="P15" s="77" t="s">
        <v>38</v>
      </c>
      <c r="Q15" s="75"/>
      <c r="R15" s="73" t="s">
        <v>167</v>
      </c>
      <c r="S15" s="77"/>
      <c r="T15" s="77" t="s">
        <v>217</v>
      </c>
      <c r="U15" s="2"/>
    </row>
    <row r="16" spans="2:21" ht="16" customHeight="1" x14ac:dyDescent="0.35">
      <c r="B16" s="77" t="s">
        <v>272</v>
      </c>
      <c r="C16" s="121" t="s">
        <v>96</v>
      </c>
      <c r="D16" s="122" t="s">
        <v>123</v>
      </c>
      <c r="E16" s="77" t="s">
        <v>37</v>
      </c>
      <c r="F16" s="77" t="s">
        <v>328</v>
      </c>
      <c r="I16" s="76"/>
      <c r="J16" s="75"/>
      <c r="K16" s="73"/>
      <c r="L16" s="77"/>
      <c r="M16" s="77"/>
      <c r="N16" s="2"/>
      <c r="O16" s="2"/>
      <c r="P16" s="77" t="s">
        <v>38</v>
      </c>
      <c r="Q16" s="75"/>
      <c r="R16" s="73" t="s">
        <v>168</v>
      </c>
      <c r="S16" s="77"/>
      <c r="T16" s="77" t="s">
        <v>217</v>
      </c>
      <c r="U16" s="2"/>
    </row>
    <row r="17" spans="2:21" ht="16" customHeight="1" x14ac:dyDescent="0.35">
      <c r="B17" s="77" t="s">
        <v>272</v>
      </c>
      <c r="C17" s="99" t="s">
        <v>110</v>
      </c>
      <c r="D17" s="100" t="s">
        <v>277</v>
      </c>
      <c r="E17" s="77" t="s">
        <v>35</v>
      </c>
      <c r="F17" s="77" t="s">
        <v>328</v>
      </c>
      <c r="I17" s="76"/>
      <c r="J17" s="75"/>
      <c r="K17" s="73"/>
      <c r="L17" s="77"/>
      <c r="M17" s="77"/>
      <c r="N17" s="2"/>
      <c r="O17" s="2"/>
      <c r="P17" s="77" t="s">
        <v>124</v>
      </c>
      <c r="Q17" s="75"/>
      <c r="R17" s="73" t="s">
        <v>169</v>
      </c>
      <c r="S17" s="77"/>
      <c r="T17" s="77" t="s">
        <v>217</v>
      </c>
      <c r="U17" s="2"/>
    </row>
    <row r="18" spans="2:21" ht="16" customHeight="1" x14ac:dyDescent="0.35">
      <c r="B18" s="77" t="s">
        <v>38</v>
      </c>
      <c r="C18" s="151" t="s">
        <v>279</v>
      </c>
      <c r="D18" s="152" t="s">
        <v>194</v>
      </c>
      <c r="E18" s="77" t="s">
        <v>44</v>
      </c>
      <c r="F18" s="77" t="s">
        <v>329</v>
      </c>
      <c r="I18" s="76"/>
      <c r="J18" s="75"/>
      <c r="K18" s="73"/>
      <c r="L18" s="77"/>
      <c r="M18" s="77"/>
      <c r="N18" s="2"/>
      <c r="O18" s="2"/>
      <c r="P18" s="77" t="s">
        <v>124</v>
      </c>
      <c r="Q18" s="75"/>
      <c r="R18" s="73" t="s">
        <v>170</v>
      </c>
      <c r="S18" s="77"/>
      <c r="T18" s="77" t="s">
        <v>217</v>
      </c>
      <c r="U18" s="2"/>
    </row>
    <row r="19" spans="2:21" ht="16" customHeight="1" x14ac:dyDescent="0.35">
      <c r="B19" s="77" t="s">
        <v>38</v>
      </c>
      <c r="C19" s="143" t="s">
        <v>181</v>
      </c>
      <c r="D19" s="144" t="s">
        <v>182</v>
      </c>
      <c r="E19" s="77" t="s">
        <v>42</v>
      </c>
      <c r="F19" s="77" t="s">
        <v>329</v>
      </c>
      <c r="I19" s="76"/>
      <c r="J19" s="75"/>
      <c r="K19" s="73"/>
      <c r="L19" s="77"/>
      <c r="M19" s="77"/>
      <c r="N19" s="2"/>
      <c r="O19" s="2"/>
      <c r="P19" s="77"/>
      <c r="Q19" s="75"/>
      <c r="R19" s="73" t="s">
        <v>171</v>
      </c>
      <c r="S19" s="77"/>
      <c r="T19" s="77"/>
      <c r="U19" s="2"/>
    </row>
    <row r="20" spans="2:21" ht="16" customHeight="1" x14ac:dyDescent="0.35">
      <c r="B20" s="77" t="s">
        <v>38</v>
      </c>
      <c r="C20" s="145" t="s">
        <v>183</v>
      </c>
      <c r="D20" s="146" t="s">
        <v>182</v>
      </c>
      <c r="E20" s="77" t="s">
        <v>42</v>
      </c>
      <c r="F20" s="77" t="s">
        <v>329</v>
      </c>
      <c r="I20" s="76"/>
      <c r="J20" s="75"/>
      <c r="K20" s="73"/>
      <c r="L20" s="77"/>
      <c r="M20" s="77"/>
      <c r="N20" s="2"/>
      <c r="O20" s="2"/>
      <c r="P20" s="77"/>
      <c r="Q20" s="75"/>
      <c r="R20" s="73" t="s">
        <v>171</v>
      </c>
      <c r="S20" s="77"/>
      <c r="T20" s="77"/>
      <c r="U20" s="2"/>
    </row>
    <row r="21" spans="2:21" ht="16" customHeight="1" x14ac:dyDescent="0.35">
      <c r="B21" s="77" t="s">
        <v>38</v>
      </c>
      <c r="C21" s="218" t="s">
        <v>101</v>
      </c>
      <c r="D21" s="219" t="s">
        <v>280</v>
      </c>
      <c r="E21" s="77" t="s">
        <v>44</v>
      </c>
      <c r="F21" s="77" t="s">
        <v>329</v>
      </c>
      <c r="I21" s="76"/>
      <c r="J21" s="75"/>
      <c r="K21" s="73"/>
      <c r="L21" s="77"/>
      <c r="M21" s="77"/>
      <c r="N21" s="2"/>
      <c r="O21" s="2"/>
      <c r="P21" s="77"/>
      <c r="Q21" s="75"/>
      <c r="R21" s="73" t="s">
        <v>171</v>
      </c>
      <c r="S21" s="77"/>
      <c r="T21" s="77"/>
      <c r="U21" s="2"/>
    </row>
    <row r="22" spans="2:21" ht="16" customHeight="1" x14ac:dyDescent="0.35">
      <c r="B22" s="77" t="s">
        <v>38</v>
      </c>
      <c r="C22" s="123" t="s">
        <v>187</v>
      </c>
      <c r="D22" s="124" t="s">
        <v>281</v>
      </c>
      <c r="E22" s="77" t="s">
        <v>44</v>
      </c>
      <c r="F22" s="77" t="s">
        <v>329</v>
      </c>
      <c r="I22" s="76"/>
      <c r="J22" s="75"/>
      <c r="K22" s="73"/>
      <c r="L22" s="77"/>
      <c r="M22" s="77"/>
      <c r="N22" s="2"/>
      <c r="O22" s="2"/>
      <c r="P22" s="77"/>
      <c r="Q22" s="75"/>
      <c r="R22" s="73" t="s">
        <v>171</v>
      </c>
      <c r="S22" s="77"/>
      <c r="T22" s="77"/>
      <c r="U22" s="2"/>
    </row>
    <row r="23" spans="2:21" ht="16" customHeight="1" x14ac:dyDescent="0.35">
      <c r="B23" s="77" t="s">
        <v>38</v>
      </c>
      <c r="C23" s="111" t="s">
        <v>191</v>
      </c>
      <c r="D23" s="112" t="s">
        <v>282</v>
      </c>
      <c r="E23" s="77" t="s">
        <v>44</v>
      </c>
      <c r="F23" s="77" t="s">
        <v>329</v>
      </c>
      <c r="I23" s="76"/>
      <c r="J23" s="75"/>
      <c r="K23" s="73"/>
      <c r="L23" s="77"/>
      <c r="M23" s="77"/>
      <c r="N23" s="2"/>
      <c r="O23" s="2"/>
      <c r="P23" s="77"/>
      <c r="Q23" s="75"/>
      <c r="R23" s="73" t="s">
        <v>171</v>
      </c>
      <c r="S23" s="77"/>
      <c r="T23" s="77"/>
      <c r="U23" s="2"/>
    </row>
    <row r="24" spans="2:21" ht="16" customHeight="1" x14ac:dyDescent="0.35">
      <c r="B24" s="77" t="s">
        <v>38</v>
      </c>
      <c r="C24" s="155" t="s">
        <v>197</v>
      </c>
      <c r="D24" s="156" t="s">
        <v>283</v>
      </c>
      <c r="E24" s="77" t="s">
        <v>42</v>
      </c>
      <c r="F24" s="77" t="s">
        <v>329</v>
      </c>
      <c r="I24" s="76"/>
      <c r="J24" s="75"/>
      <c r="K24" s="73"/>
      <c r="L24" s="77"/>
      <c r="M24" s="77"/>
      <c r="N24" s="2"/>
      <c r="O24" s="2"/>
      <c r="P24" s="77"/>
      <c r="Q24" s="75"/>
      <c r="R24" s="73" t="s">
        <v>171</v>
      </c>
      <c r="S24" s="77"/>
      <c r="T24" s="77"/>
      <c r="U24" s="2"/>
    </row>
    <row r="25" spans="2:21" ht="16" customHeight="1" x14ac:dyDescent="0.35">
      <c r="B25" s="77" t="s">
        <v>38</v>
      </c>
      <c r="C25" s="220" t="s">
        <v>284</v>
      </c>
      <c r="D25" s="221" t="s">
        <v>285</v>
      </c>
      <c r="E25" s="77" t="s">
        <v>44</v>
      </c>
      <c r="F25" s="77" t="s">
        <v>329</v>
      </c>
      <c r="I25" s="76"/>
      <c r="J25" s="75"/>
      <c r="K25" s="73"/>
      <c r="L25" s="77"/>
      <c r="M25" s="77"/>
      <c r="N25" s="2"/>
      <c r="O25" s="2"/>
      <c r="P25" s="77"/>
      <c r="Q25" s="75"/>
      <c r="R25" s="73" t="s">
        <v>171</v>
      </c>
      <c r="S25" s="77"/>
      <c r="T25" s="77"/>
      <c r="U25" s="2"/>
    </row>
    <row r="26" spans="2:21" ht="16" customHeight="1" x14ac:dyDescent="0.35">
      <c r="B26" s="77" t="s">
        <v>38</v>
      </c>
      <c r="C26" s="95" t="s">
        <v>286</v>
      </c>
      <c r="D26" s="96" t="s">
        <v>287</v>
      </c>
      <c r="E26" s="77" t="s">
        <v>40</v>
      </c>
      <c r="F26" s="77" t="s">
        <v>329</v>
      </c>
      <c r="I26" s="76"/>
      <c r="J26" s="75"/>
      <c r="K26" s="73"/>
      <c r="L26" s="77"/>
      <c r="M26" s="77"/>
      <c r="N26" s="2"/>
      <c r="O26" s="2"/>
      <c r="P26" s="77"/>
      <c r="Q26" s="75"/>
      <c r="R26" s="73" t="s">
        <v>171</v>
      </c>
      <c r="S26" s="77"/>
      <c r="T26" s="77"/>
      <c r="U26" s="2"/>
    </row>
    <row r="27" spans="2:21" ht="16" customHeight="1" x14ac:dyDescent="0.35">
      <c r="B27" s="77" t="s">
        <v>38</v>
      </c>
      <c r="C27" s="159" t="s">
        <v>201</v>
      </c>
      <c r="D27" s="160" t="s">
        <v>202</v>
      </c>
      <c r="E27" s="77" t="s">
        <v>46</v>
      </c>
      <c r="F27" s="77" t="s">
        <v>329</v>
      </c>
      <c r="I27" s="76"/>
      <c r="J27" s="75"/>
      <c r="K27" s="73"/>
      <c r="L27" s="77"/>
      <c r="M27" s="77"/>
      <c r="N27" s="2"/>
      <c r="O27" s="2"/>
      <c r="P27" s="77"/>
      <c r="Q27" s="75"/>
      <c r="R27" s="73" t="s">
        <v>171</v>
      </c>
      <c r="S27" s="77"/>
      <c r="T27" s="77"/>
      <c r="U27" s="2"/>
    </row>
    <row r="28" spans="2:21" ht="16" customHeight="1" x14ac:dyDescent="0.35">
      <c r="B28" s="77" t="s">
        <v>38</v>
      </c>
      <c r="C28" s="115" t="s">
        <v>141</v>
      </c>
      <c r="D28" s="116" t="s">
        <v>118</v>
      </c>
      <c r="E28" s="77" t="s">
        <v>44</v>
      </c>
      <c r="F28" s="77" t="s">
        <v>329</v>
      </c>
      <c r="I28" s="76"/>
      <c r="J28" s="75"/>
      <c r="K28" s="73"/>
      <c r="L28" s="77"/>
      <c r="M28" s="77"/>
      <c r="N28" s="2"/>
      <c r="O28" s="2"/>
      <c r="P28" s="77"/>
      <c r="Q28" s="75"/>
      <c r="R28" s="73" t="s">
        <v>171</v>
      </c>
      <c r="S28" s="77"/>
      <c r="T28" s="77"/>
      <c r="U28" s="2"/>
    </row>
    <row r="29" spans="2:21" ht="16" customHeight="1" thickBot="1" x14ac:dyDescent="0.4">
      <c r="B29" s="77" t="s">
        <v>38</v>
      </c>
      <c r="C29" s="149" t="s">
        <v>122</v>
      </c>
      <c r="D29" s="150" t="s">
        <v>190</v>
      </c>
      <c r="E29" s="77" t="s">
        <v>44</v>
      </c>
      <c r="F29" s="77" t="s">
        <v>329</v>
      </c>
      <c r="I29" s="76"/>
      <c r="J29" s="75"/>
      <c r="K29" s="73"/>
      <c r="L29" s="77"/>
      <c r="M29" s="77"/>
      <c r="N29" s="2"/>
      <c r="O29" s="2"/>
      <c r="P29" s="77"/>
      <c r="Q29" s="75"/>
      <c r="R29" s="73" t="s">
        <v>171</v>
      </c>
      <c r="S29" s="77"/>
      <c r="T29" s="77"/>
      <c r="U29" s="2"/>
    </row>
    <row r="30" spans="2:21" ht="16" customHeight="1" x14ac:dyDescent="0.35">
      <c r="B30" s="77" t="s">
        <v>273</v>
      </c>
      <c r="C30" s="109" t="s">
        <v>288</v>
      </c>
      <c r="D30" s="110" t="s">
        <v>289</v>
      </c>
      <c r="E30" s="77" t="s">
        <v>58</v>
      </c>
      <c r="F30" s="77" t="s">
        <v>329</v>
      </c>
      <c r="I30" s="78"/>
      <c r="J30" s="78"/>
      <c r="K30" s="78"/>
      <c r="L30" s="177"/>
      <c r="M30" s="177"/>
      <c r="N30" s="2"/>
      <c r="O30" s="2"/>
      <c r="P30" s="78"/>
      <c r="Q30" s="78"/>
      <c r="R30" s="78"/>
      <c r="S30" s="177"/>
      <c r="T30" s="177"/>
      <c r="U30" s="2"/>
    </row>
    <row r="31" spans="2:21" ht="16" customHeight="1" x14ac:dyDescent="0.35">
      <c r="B31" s="77" t="s">
        <v>273</v>
      </c>
      <c r="C31" s="222" t="s">
        <v>290</v>
      </c>
      <c r="D31" s="223" t="s">
        <v>289</v>
      </c>
      <c r="E31" s="77" t="s">
        <v>58</v>
      </c>
      <c r="F31" s="77" t="s">
        <v>329</v>
      </c>
    </row>
    <row r="32" spans="2:21" ht="16" customHeight="1" x14ac:dyDescent="0.35">
      <c r="B32" s="77" t="s">
        <v>273</v>
      </c>
      <c r="C32" s="123" t="s">
        <v>184</v>
      </c>
      <c r="D32" s="124" t="s">
        <v>291</v>
      </c>
      <c r="E32" s="77" t="s">
        <v>60</v>
      </c>
      <c r="F32" s="77" t="s">
        <v>329</v>
      </c>
    </row>
    <row r="33" spans="2:6" ht="16" customHeight="1" x14ac:dyDescent="0.35">
      <c r="B33" s="77" t="s">
        <v>273</v>
      </c>
      <c r="C33" s="123" t="s">
        <v>152</v>
      </c>
      <c r="D33" s="124" t="s">
        <v>291</v>
      </c>
      <c r="E33" s="77" t="s">
        <v>60</v>
      </c>
      <c r="F33" s="77" t="s">
        <v>329</v>
      </c>
    </row>
    <row r="34" spans="2:6" ht="16" customHeight="1" x14ac:dyDescent="0.35">
      <c r="B34" s="77" t="s">
        <v>273</v>
      </c>
      <c r="C34" s="224" t="s">
        <v>186</v>
      </c>
      <c r="D34" s="225" t="s">
        <v>292</v>
      </c>
      <c r="E34" s="77" t="s">
        <v>69</v>
      </c>
      <c r="F34" s="77" t="s">
        <v>329</v>
      </c>
    </row>
    <row r="35" spans="2:6" ht="16" customHeight="1" x14ac:dyDescent="0.35">
      <c r="B35" s="77" t="s">
        <v>273</v>
      </c>
      <c r="C35" s="117" t="s">
        <v>189</v>
      </c>
      <c r="D35" s="118" t="s">
        <v>293</v>
      </c>
      <c r="E35" s="77" t="s">
        <v>67</v>
      </c>
      <c r="F35" s="77" t="s">
        <v>329</v>
      </c>
    </row>
    <row r="36" spans="2:6" ht="16" customHeight="1" x14ac:dyDescent="0.35">
      <c r="B36" s="77" t="s">
        <v>273</v>
      </c>
      <c r="C36" s="226" t="s">
        <v>294</v>
      </c>
      <c r="D36" s="227" t="s">
        <v>295</v>
      </c>
      <c r="E36" s="77" t="s">
        <v>63</v>
      </c>
      <c r="F36" s="77" t="s">
        <v>329</v>
      </c>
    </row>
    <row r="37" spans="2:6" ht="16" customHeight="1" x14ac:dyDescent="0.35">
      <c r="B37" s="77" t="s">
        <v>273</v>
      </c>
      <c r="C37" s="226" t="s">
        <v>296</v>
      </c>
      <c r="D37" s="227" t="s">
        <v>295</v>
      </c>
      <c r="E37" s="77" t="s">
        <v>63</v>
      </c>
      <c r="F37" s="77" t="s">
        <v>329</v>
      </c>
    </row>
    <row r="38" spans="2:6" ht="16" customHeight="1" x14ac:dyDescent="0.35">
      <c r="B38" s="77" t="s">
        <v>273</v>
      </c>
      <c r="C38" s="228" t="s">
        <v>140</v>
      </c>
      <c r="D38" s="229" t="s">
        <v>190</v>
      </c>
      <c r="E38" s="77" t="s">
        <v>74</v>
      </c>
      <c r="F38" s="77" t="s">
        <v>329</v>
      </c>
    </row>
    <row r="39" spans="2:6" ht="16" customHeight="1" x14ac:dyDescent="0.35">
      <c r="B39" s="77" t="s">
        <v>273</v>
      </c>
      <c r="C39" s="99" t="s">
        <v>297</v>
      </c>
      <c r="D39" s="100" t="s">
        <v>298</v>
      </c>
      <c r="E39" s="77" t="s">
        <v>65</v>
      </c>
      <c r="F39" s="77" t="s">
        <v>328</v>
      </c>
    </row>
    <row r="40" spans="2:6" ht="16" customHeight="1" x14ac:dyDescent="0.35">
      <c r="B40" s="77" t="s">
        <v>274</v>
      </c>
      <c r="C40" s="165" t="s">
        <v>299</v>
      </c>
      <c r="D40" s="166" t="s">
        <v>300</v>
      </c>
      <c r="E40" s="77" t="s">
        <v>61</v>
      </c>
      <c r="F40" s="77" t="s">
        <v>329</v>
      </c>
    </row>
    <row r="41" spans="2:6" ht="16" customHeight="1" x14ac:dyDescent="0.35">
      <c r="B41" s="77" t="s">
        <v>274</v>
      </c>
      <c r="C41" s="117" t="s">
        <v>102</v>
      </c>
      <c r="D41" s="118" t="s">
        <v>293</v>
      </c>
      <c r="E41" s="77" t="s">
        <v>67</v>
      </c>
      <c r="F41" s="77" t="s">
        <v>329</v>
      </c>
    </row>
    <row r="42" spans="2:6" ht="16" customHeight="1" x14ac:dyDescent="0.35">
      <c r="B42" s="77" t="s">
        <v>274</v>
      </c>
      <c r="C42" s="123" t="s">
        <v>302</v>
      </c>
      <c r="D42" s="124" t="s">
        <v>303</v>
      </c>
      <c r="E42" s="77" t="s">
        <v>60</v>
      </c>
      <c r="F42" s="77" t="s">
        <v>329</v>
      </c>
    </row>
    <row r="43" spans="2:6" ht="16" customHeight="1" x14ac:dyDescent="0.35">
      <c r="B43" s="77" t="s">
        <v>274</v>
      </c>
      <c r="C43" s="230" t="s">
        <v>108</v>
      </c>
      <c r="D43" s="231" t="s">
        <v>304</v>
      </c>
      <c r="E43" s="77" t="s">
        <v>57</v>
      </c>
      <c r="F43" s="77" t="s">
        <v>329</v>
      </c>
    </row>
    <row r="44" spans="2:6" ht="16" customHeight="1" x14ac:dyDescent="0.35">
      <c r="B44" s="77" t="s">
        <v>274</v>
      </c>
      <c r="C44" s="111" t="s">
        <v>125</v>
      </c>
      <c r="D44" s="112" t="s">
        <v>94</v>
      </c>
      <c r="E44" s="77" t="s">
        <v>57</v>
      </c>
      <c r="F44" s="77" t="s">
        <v>329</v>
      </c>
    </row>
    <row r="45" spans="2:6" ht="16" customHeight="1" x14ac:dyDescent="0.35">
      <c r="B45" s="77" t="s">
        <v>274</v>
      </c>
      <c r="C45" s="234" t="s">
        <v>307</v>
      </c>
      <c r="D45" s="235" t="s">
        <v>308</v>
      </c>
      <c r="E45" s="77" t="s">
        <v>71</v>
      </c>
      <c r="F45" s="77" t="s">
        <v>329</v>
      </c>
    </row>
    <row r="46" spans="2:6" ht="16" customHeight="1" x14ac:dyDescent="0.35">
      <c r="B46" s="77" t="s">
        <v>274</v>
      </c>
      <c r="C46" s="109" t="s">
        <v>309</v>
      </c>
      <c r="D46" s="110" t="s">
        <v>310</v>
      </c>
      <c r="E46" s="77" t="s">
        <v>61</v>
      </c>
      <c r="F46" s="77" t="s">
        <v>329</v>
      </c>
    </row>
    <row r="47" spans="2:6" ht="16" customHeight="1" x14ac:dyDescent="0.35">
      <c r="B47" s="77" t="s">
        <v>274</v>
      </c>
      <c r="C47" s="236" t="s">
        <v>113</v>
      </c>
      <c r="D47" s="237" t="s">
        <v>311</v>
      </c>
      <c r="E47" s="77" t="s">
        <v>60</v>
      </c>
      <c r="F47" s="77" t="s">
        <v>329</v>
      </c>
    </row>
    <row r="48" spans="2:6" ht="16" customHeight="1" x14ac:dyDescent="0.35">
      <c r="B48" s="77" t="s">
        <v>274</v>
      </c>
      <c r="C48" s="93" t="s">
        <v>313</v>
      </c>
      <c r="D48" s="94" t="s">
        <v>314</v>
      </c>
      <c r="E48" s="77" t="s">
        <v>65</v>
      </c>
      <c r="F48" s="77" t="s">
        <v>329</v>
      </c>
    </row>
    <row r="49" spans="2:6" ht="16" customHeight="1" x14ac:dyDescent="0.35">
      <c r="B49" s="77" t="s">
        <v>274</v>
      </c>
      <c r="C49" s="137" t="s">
        <v>206</v>
      </c>
      <c r="D49" s="138" t="s">
        <v>155</v>
      </c>
      <c r="E49" s="77" t="s">
        <v>71</v>
      </c>
      <c r="F49" s="77" t="s">
        <v>329</v>
      </c>
    </row>
    <row r="50" spans="2:6" ht="16" customHeight="1" x14ac:dyDescent="0.35">
      <c r="B50" s="77" t="s">
        <v>274</v>
      </c>
      <c r="C50" s="240" t="s">
        <v>315</v>
      </c>
      <c r="D50" s="241" t="s">
        <v>316</v>
      </c>
      <c r="E50" s="77" t="s">
        <v>63</v>
      </c>
      <c r="F50" s="77" t="s">
        <v>329</v>
      </c>
    </row>
    <row r="51" spans="2:6" ht="16" customHeight="1" x14ac:dyDescent="0.35">
      <c r="B51" s="77" t="s">
        <v>274</v>
      </c>
      <c r="C51" s="141" t="s">
        <v>317</v>
      </c>
      <c r="D51" s="142" t="s">
        <v>318</v>
      </c>
      <c r="E51" s="77" t="s">
        <v>61</v>
      </c>
      <c r="F51" s="77" t="s">
        <v>329</v>
      </c>
    </row>
    <row r="52" spans="2:6" ht="16" customHeight="1" x14ac:dyDescent="0.35">
      <c r="B52" s="77" t="s">
        <v>274</v>
      </c>
      <c r="C52" s="242" t="s">
        <v>142</v>
      </c>
      <c r="D52" s="243" t="s">
        <v>319</v>
      </c>
      <c r="E52" s="77" t="s">
        <v>65</v>
      </c>
      <c r="F52" s="77" t="s">
        <v>329</v>
      </c>
    </row>
    <row r="53" spans="2:6" ht="16" customHeight="1" x14ac:dyDescent="0.35">
      <c r="B53" s="77" t="s">
        <v>274</v>
      </c>
      <c r="C53" s="246" t="s">
        <v>145</v>
      </c>
      <c r="D53" s="247" t="s">
        <v>321</v>
      </c>
      <c r="E53" s="77" t="s">
        <v>61</v>
      </c>
      <c r="F53" s="77" t="s">
        <v>329</v>
      </c>
    </row>
    <row r="54" spans="2:6" ht="16" customHeight="1" x14ac:dyDescent="0.35">
      <c r="B54" s="77" t="s">
        <v>274</v>
      </c>
      <c r="C54" s="248" t="s">
        <v>322</v>
      </c>
      <c r="D54" s="249" t="s">
        <v>323</v>
      </c>
      <c r="E54" s="77" t="s">
        <v>58</v>
      </c>
      <c r="F54" s="77" t="s">
        <v>329</v>
      </c>
    </row>
    <row r="55" spans="2:6" ht="16" customHeight="1" x14ac:dyDescent="0.35">
      <c r="B55" s="77" t="s">
        <v>274</v>
      </c>
      <c r="C55" s="250" t="s">
        <v>324</v>
      </c>
      <c r="D55" s="251" t="s">
        <v>325</v>
      </c>
      <c r="E55" s="77" t="s">
        <v>74</v>
      </c>
      <c r="F55" s="77" t="s">
        <v>329</v>
      </c>
    </row>
    <row r="56" spans="2:6" ht="16" customHeight="1" x14ac:dyDescent="0.35">
      <c r="B56" s="77" t="s">
        <v>274</v>
      </c>
      <c r="C56" s="165" t="s">
        <v>301</v>
      </c>
      <c r="D56" s="166" t="s">
        <v>300</v>
      </c>
      <c r="E56" s="77" t="s">
        <v>61</v>
      </c>
      <c r="F56" s="77" t="s">
        <v>328</v>
      </c>
    </row>
    <row r="57" spans="2:6" ht="16" customHeight="1" x14ac:dyDescent="0.35">
      <c r="B57" s="77" t="s">
        <v>274</v>
      </c>
      <c r="C57" s="115" t="s">
        <v>305</v>
      </c>
      <c r="D57" s="116" t="s">
        <v>118</v>
      </c>
      <c r="E57" s="77" t="s">
        <v>61</v>
      </c>
      <c r="F57" s="77" t="s">
        <v>328</v>
      </c>
    </row>
    <row r="58" spans="2:6" ht="16" customHeight="1" x14ac:dyDescent="0.35">
      <c r="B58" s="77" t="s">
        <v>274</v>
      </c>
      <c r="C58" s="232" t="s">
        <v>199</v>
      </c>
      <c r="D58" s="233" t="s">
        <v>306</v>
      </c>
      <c r="E58" s="77" t="s">
        <v>61</v>
      </c>
      <c r="F58" s="77" t="s">
        <v>328</v>
      </c>
    </row>
    <row r="59" spans="2:6" ht="16" customHeight="1" x14ac:dyDescent="0.35">
      <c r="B59" s="77" t="s">
        <v>274</v>
      </c>
      <c r="C59" s="244" t="s">
        <v>208</v>
      </c>
      <c r="D59" s="245" t="s">
        <v>320</v>
      </c>
      <c r="E59" s="77" t="s">
        <v>71</v>
      </c>
      <c r="F59" s="77" t="s">
        <v>328</v>
      </c>
    </row>
    <row r="60" spans="2:6" ht="16" customHeight="1" thickBot="1" x14ac:dyDescent="0.4">
      <c r="B60" s="77" t="s">
        <v>274</v>
      </c>
      <c r="C60" s="125" t="s">
        <v>117</v>
      </c>
      <c r="D60" s="126" t="s">
        <v>139</v>
      </c>
      <c r="E60" s="77" t="s">
        <v>65</v>
      </c>
      <c r="F60" s="77" t="s">
        <v>328</v>
      </c>
    </row>
    <row r="61" spans="2:6" ht="16" customHeight="1" x14ac:dyDescent="0.35">
      <c r="B61" s="78"/>
      <c r="C61" s="78"/>
      <c r="D61" s="78"/>
      <c r="E61" s="177"/>
      <c r="F61" s="78"/>
    </row>
  </sheetData>
  <sortState xmlns:xlrd2="http://schemas.microsoft.com/office/spreadsheetml/2017/richdata2" ref="B48:G61">
    <sortCondition ref="G48:G61"/>
  </sortState>
  <mergeCells count="6">
    <mergeCell ref="I2:M2"/>
    <mergeCell ref="P2:T2"/>
    <mergeCell ref="I3:M3"/>
    <mergeCell ref="P3:T3"/>
    <mergeCell ref="B2:F2"/>
    <mergeCell ref="B3:F3"/>
  </mergeCells>
  <conditionalFormatting sqref="K29 B5:B60">
    <cfRule type="cellIs" dxfId="503" priority="66" operator="equal">
      <formula>"GTP"</formula>
    </cfRule>
    <cfRule type="cellIs" dxfId="502" priority="67" operator="equal">
      <formula>"LMP2"</formula>
    </cfRule>
    <cfRule type="cellIs" dxfId="501" priority="248" operator="equal">
      <formula>"GTD PRO"</formula>
    </cfRule>
    <cfRule type="cellIs" dxfId="500" priority="249" operator="equal">
      <formula>"GTD"</formula>
    </cfRule>
  </conditionalFormatting>
  <conditionalFormatting sqref="I4">
    <cfRule type="cellIs" dxfId="499" priority="194" operator="equal">
      <formula>"LMGTP"</formula>
    </cfRule>
    <cfRule type="cellIs" dxfId="498" priority="220" operator="equal">
      <formula>"LMP2"</formula>
    </cfRule>
    <cfRule type="cellIs" dxfId="497" priority="221" operator="equal">
      <formula>"LMGT3"</formula>
    </cfRule>
  </conditionalFormatting>
  <conditionalFormatting sqref="L4:L29">
    <cfRule type="cellIs" dxfId="496" priority="190" operator="equal">
      <formula>"Acura ARX-06"</formula>
    </cfRule>
    <cfRule type="cellIs" dxfId="495" priority="191" operator="equal">
      <formula>"Alpine A424"</formula>
    </cfRule>
    <cfRule type="cellIs" dxfId="494" priority="192" operator="equal">
      <formula>"Aston Martin Valkyrie LMH"</formula>
    </cfRule>
    <cfRule type="cellIs" dxfId="493" priority="193" operator="equal">
      <formula>"BMW M Hybrid V8"</formula>
    </cfRule>
    <cfRule type="cellIs" dxfId="492" priority="195" operator="equal">
      <formula>"Cadillac V-Series.R"</formula>
    </cfRule>
    <cfRule type="cellIs" dxfId="491" priority="196" operator="equal">
      <formula>"Ferrari 499P"</formula>
    </cfRule>
    <cfRule type="cellIs" dxfId="490" priority="197" operator="equal">
      <formula>"Glickenhaus SCG 007 LMH"</formula>
    </cfRule>
    <cfRule type="cellIs" dxfId="489" priority="198" operator="equal">
      <formula>"Isotta Fraschini Tipo 6 LMH-C"</formula>
    </cfRule>
    <cfRule type="cellIs" dxfId="488" priority="199" operator="equal">
      <formula>"Lamborghini SC63"</formula>
    </cfRule>
    <cfRule type="cellIs" dxfId="487" priority="200" operator="equal">
      <formula>"Peugeot 9X8 LMH"</formula>
    </cfRule>
    <cfRule type="cellIs" dxfId="486" priority="201" operator="equal">
      <formula>"Porsche 963"</formula>
    </cfRule>
    <cfRule type="cellIs" dxfId="485" priority="202" operator="equal">
      <formula>"Toyota GR010 Hybrid"</formula>
    </cfRule>
    <cfRule type="cellIs" dxfId="484" priority="203" operator="equal">
      <formula>"Dallara P217"</formula>
    </cfRule>
    <cfRule type="cellIs" dxfId="483" priority="204" operator="equal">
      <formula>"Ligier JS P217"</formula>
    </cfRule>
    <cfRule type="cellIs" dxfId="482" priority="205" operator="equal">
      <formula>"Oreca 07"</formula>
    </cfRule>
    <cfRule type="cellIs" dxfId="481" priority="206" operator="equal">
      <formula>"Riley-Multimatic Mk. 30"</formula>
    </cfRule>
    <cfRule type="cellIs" dxfId="480" priority="207" operator="equal">
      <formula>"Acura NSX GT3 Evo22"</formula>
    </cfRule>
    <cfRule type="cellIs" dxfId="479" priority="208" operator="equal">
      <formula>"Aston Martin Vantage AMR GT3 Evo"</formula>
    </cfRule>
    <cfRule type="cellIs" dxfId="478" priority="209" operator="equal">
      <formula>"BMW M4 GT3 Evo"</formula>
    </cfRule>
    <cfRule type="cellIs" dxfId="477" priority="210" operator="equal">
      <formula>"Corvette Z06 GT3.R"</formula>
    </cfRule>
    <cfRule type="cellIs" dxfId="476" priority="211" operator="equal">
      <formula>"Ferrari 296 GT3"</formula>
    </cfRule>
    <cfRule type="cellIs" dxfId="475" priority="212" operator="equal">
      <formula>"Ford Mustang GT3"</formula>
    </cfRule>
    <cfRule type="cellIs" dxfId="474" priority="213" operator="equal">
      <formula>"Glickenhaus SCG 004 GT3"</formula>
    </cfRule>
    <cfRule type="cellIs" dxfId="473" priority="214" operator="equal">
      <formula>"Lamborghini Huracan GT3 Evo 2"</formula>
    </cfRule>
    <cfRule type="cellIs" dxfId="472" priority="215" operator="equal">
      <formula>"Lexus RC F GT3"</formula>
    </cfRule>
    <cfRule type="cellIs" dxfId="471" priority="216" operator="equal">
      <formula>"McLaren 720S GT3 Evo"</formula>
    </cfRule>
    <cfRule type="cellIs" dxfId="470" priority="217" operator="equal">
      <formula>"Mercedes-AMG GT3 Evo"</formula>
    </cfRule>
    <cfRule type="cellIs" dxfId="469" priority="218" operator="equal">
      <formula>"Nissan GT-R Nismo GT3"</formula>
    </cfRule>
    <cfRule type="cellIs" dxfId="468" priority="219" operator="equal">
      <formula>"Porsche 911 GT3 R"</formula>
    </cfRule>
  </conditionalFormatting>
  <conditionalFormatting sqref="L28:L29">
    <cfRule type="cellIs" dxfId="467" priority="150" operator="equal">
      <formula>"Acura ARX-06"</formula>
    </cfRule>
    <cfRule type="cellIs" dxfId="466" priority="151" operator="equal">
      <formula>"Alpine A424"</formula>
    </cfRule>
    <cfRule type="cellIs" dxfId="465" priority="152" operator="equal">
      <formula>"Aston Martin Valkyrie LMH"</formula>
    </cfRule>
    <cfRule type="cellIs" dxfId="464" priority="153" operator="equal">
      <formula>"BMW M Hybrid V8"</formula>
    </cfRule>
    <cfRule type="cellIs" dxfId="463" priority="154" operator="equal">
      <formula>"Cadillac V-Series.R"</formula>
    </cfRule>
    <cfRule type="cellIs" dxfId="462" priority="155" operator="equal">
      <formula>"Ferrari 499P"</formula>
    </cfRule>
    <cfRule type="cellIs" dxfId="461" priority="156" operator="equal">
      <formula>"Glickenhaus SCG 007 LMH"</formula>
    </cfRule>
    <cfRule type="cellIs" dxfId="460" priority="157" operator="equal">
      <formula>"Isotta Fraschini Tipo 6 LMH-C"</formula>
    </cfRule>
    <cfRule type="cellIs" dxfId="459" priority="158" operator="equal">
      <formula>"Lamborghini SC63"</formula>
    </cfRule>
    <cfRule type="cellIs" dxfId="458" priority="159" operator="equal">
      <formula>"Peugeot 9X8 LMH"</formula>
    </cfRule>
    <cfRule type="cellIs" dxfId="457" priority="160" operator="equal">
      <formula>"Porsche 963"</formula>
    </cfRule>
    <cfRule type="cellIs" dxfId="456" priority="161" operator="equal">
      <formula>"Toyota GR010 Hybrid"</formula>
    </cfRule>
    <cfRule type="cellIs" dxfId="455" priority="162" operator="equal">
      <formula>"Acura NSX GT3 Evo22"</formula>
    </cfRule>
    <cfRule type="cellIs" dxfId="454" priority="163" operator="equal">
      <formula>"Aston Martin Vantage AMR GT3 Evo"</formula>
    </cfRule>
    <cfRule type="cellIs" dxfId="453" priority="164" operator="equal">
      <formula>"BMW M4 GT3 Evo"</formula>
    </cfRule>
    <cfRule type="cellIs" dxfId="452" priority="165" operator="equal">
      <formula>"Corvette Z06 GT3.R"</formula>
    </cfRule>
    <cfRule type="cellIs" dxfId="451" priority="166" operator="equal">
      <formula>"Ferrari 296 GT3"</formula>
    </cfRule>
    <cfRule type="cellIs" dxfId="450" priority="167" operator="equal">
      <formula>"Ford Mustang GT3"</formula>
    </cfRule>
    <cfRule type="cellIs" dxfId="449" priority="168" operator="equal">
      <formula>"Glickenhaus SCG 004 GT3"</formula>
    </cfRule>
    <cfRule type="cellIs" dxfId="448" priority="169" operator="equal">
      <formula>"Lamborghini Huracan GT3 Evo 2"</formula>
    </cfRule>
    <cfRule type="cellIs" dxfId="447" priority="170" operator="equal">
      <formula>"Lexus RC F GT3"</formula>
    </cfRule>
    <cfRule type="cellIs" dxfId="446" priority="171" operator="equal">
      <formula>"McLaren 720S GT3 Evo"</formula>
    </cfRule>
    <cfRule type="cellIs" dxfId="445" priority="172" operator="equal">
      <formula>"Mercedes-AMG GT3 Evo"</formula>
    </cfRule>
    <cfRule type="cellIs" dxfId="444" priority="173" operator="equal">
      <formula>"Nissan GT-R Nismo GT3"</formula>
    </cfRule>
    <cfRule type="cellIs" dxfId="443" priority="174" operator="equal">
      <formula>"Porsche 911 GT3 R"</formula>
    </cfRule>
  </conditionalFormatting>
  <conditionalFormatting sqref="L28:L29">
    <cfRule type="cellIs" dxfId="442" priority="175" operator="equal">
      <formula>"Honda HRX-06"</formula>
    </cfRule>
    <cfRule type="cellIs" dxfId="441" priority="178" operator="equal">
      <formula>"Dallara P217"</formula>
    </cfRule>
    <cfRule type="cellIs" dxfId="440" priority="179" operator="equal">
      <formula>"Ligier JS P217"</formula>
    </cfRule>
    <cfRule type="cellIs" dxfId="439" priority="180" operator="equal">
      <formula>"Oreca 07"</formula>
    </cfRule>
    <cfRule type="cellIs" dxfId="438" priority="181" operator="equal">
      <formula>"Riley-Multimatic Mk. 30"</formula>
    </cfRule>
    <cfRule type="cellIs" dxfId="437" priority="182" operator="equal">
      <formula>"Aston Martin Vantage AMR GTE"</formula>
    </cfRule>
    <cfRule type="cellIs" dxfId="436" priority="183" operator="equal">
      <formula>"BMW M8 GTE"</formula>
    </cfRule>
    <cfRule type="cellIs" dxfId="435" priority="184" operator="equal">
      <formula>"Corvette C8.R"</formula>
    </cfRule>
    <cfRule type="cellIs" dxfId="434" priority="185" operator="equal">
      <formula>"Ferrari 296 GTE"</formula>
    </cfRule>
    <cfRule type="cellIs" dxfId="433" priority="186" operator="equal">
      <formula>"Ford GT GTE"</formula>
    </cfRule>
    <cfRule type="cellIs" dxfId="432" priority="187" operator="equal">
      <formula>"Glickenhaus SCG 004 GTE"</formula>
    </cfRule>
    <cfRule type="cellIs" dxfId="431" priority="188" operator="equal">
      <formula>"Lexus LFA GTE"</formula>
    </cfRule>
    <cfRule type="cellIs" dxfId="430" priority="189" operator="equal">
      <formula>"Porsche 911 RSR-24"</formula>
    </cfRule>
  </conditionalFormatting>
  <conditionalFormatting sqref="M4:M29">
    <cfRule type="cellIs" dxfId="429" priority="146" operator="equal">
      <formula>"GEM"</formula>
    </cfRule>
    <cfRule type="cellIs" dxfId="428" priority="147" operator="equal">
      <formula>"NASCC"</formula>
    </cfRule>
    <cfRule type="cellIs" dxfId="427" priority="148" operator="equal">
      <formula>"EuEM"</formula>
    </cfRule>
    <cfRule type="cellIs" dxfId="426" priority="149" operator="equal">
      <formula>"LMS"</formula>
    </cfRule>
  </conditionalFormatting>
  <conditionalFormatting sqref="R29">
    <cfRule type="cellIs" dxfId="425" priority="144" operator="equal">
      <formula>"LMGTP"</formula>
    </cfRule>
    <cfRule type="cellIs" dxfId="424" priority="145" operator="equal">
      <formula>"LMGT3"</formula>
    </cfRule>
  </conditionalFormatting>
  <conditionalFormatting sqref="P4:P29">
    <cfRule type="cellIs" dxfId="423" priority="116" operator="equal">
      <formula>"LMGTP"</formula>
    </cfRule>
    <cfRule type="cellIs" dxfId="422" priority="142" operator="equal">
      <formula>"LMP2"</formula>
    </cfRule>
    <cfRule type="cellIs" dxfId="421" priority="143" operator="equal">
      <formula>"LMGT3"</formula>
    </cfRule>
  </conditionalFormatting>
  <conditionalFormatting sqref="S4:S29">
    <cfRule type="cellIs" dxfId="420" priority="112" operator="equal">
      <formula>"Acura ARX-06"</formula>
    </cfRule>
    <cfRule type="cellIs" dxfId="419" priority="113" operator="equal">
      <formula>"Alpine A424"</formula>
    </cfRule>
    <cfRule type="cellIs" dxfId="418" priority="114" operator="equal">
      <formula>"Aston Martin Valkyrie LMH"</formula>
    </cfRule>
    <cfRule type="cellIs" dxfId="417" priority="115" operator="equal">
      <formula>"BMW M Hybrid V8"</formula>
    </cfRule>
    <cfRule type="cellIs" dxfId="416" priority="117" operator="equal">
      <formula>"Cadillac V-Series.R"</formula>
    </cfRule>
    <cfRule type="cellIs" dxfId="415" priority="118" operator="equal">
      <formula>"Ferrari 499P"</formula>
    </cfRule>
    <cfRule type="cellIs" dxfId="414" priority="119" operator="equal">
      <formula>"Glickenhaus SCG 007 LMH"</formula>
    </cfRule>
    <cfRule type="cellIs" dxfId="413" priority="120" operator="equal">
      <formula>"Isotta Fraschini Tipo 6 LMH-C"</formula>
    </cfRule>
    <cfRule type="cellIs" dxfId="412" priority="121" operator="equal">
      <formula>"Lamborghini SC63"</formula>
    </cfRule>
    <cfRule type="cellIs" dxfId="411" priority="122" operator="equal">
      <formula>"Peugeot 9X8 LMH"</formula>
    </cfRule>
    <cfRule type="cellIs" dxfId="410" priority="123" operator="equal">
      <formula>"Porsche 963"</formula>
    </cfRule>
    <cfRule type="cellIs" dxfId="409" priority="124" operator="equal">
      <formula>"Toyota GR010 Hybrid"</formula>
    </cfRule>
    <cfRule type="cellIs" dxfId="408" priority="125" operator="equal">
      <formula>"Dallara P217"</formula>
    </cfRule>
    <cfRule type="cellIs" dxfId="407" priority="126" operator="equal">
      <formula>"Ligier JS P217"</formula>
    </cfRule>
    <cfRule type="cellIs" dxfId="406" priority="127" operator="equal">
      <formula>"Oreca 07"</formula>
    </cfRule>
    <cfRule type="cellIs" dxfId="405" priority="128" operator="equal">
      <formula>"Riley-Multimatic Mk. 30"</formula>
    </cfRule>
    <cfRule type="cellIs" dxfId="404" priority="129" operator="equal">
      <formula>"Acura NSX GT3 Evo22"</formula>
    </cfRule>
    <cfRule type="cellIs" dxfId="403" priority="130" operator="equal">
      <formula>"Aston Martin Vantage AMR GT3 Evo"</formula>
    </cfRule>
    <cfRule type="cellIs" dxfId="402" priority="131" operator="equal">
      <formula>"BMW M4 GT3 Evo"</formula>
    </cfRule>
    <cfRule type="cellIs" dxfId="401" priority="132" operator="equal">
      <formula>"Corvette Z06 GT3.R"</formula>
    </cfRule>
    <cfRule type="cellIs" dxfId="400" priority="133" operator="equal">
      <formula>"Ferrari 296 GT3"</formula>
    </cfRule>
    <cfRule type="cellIs" dxfId="399" priority="134" operator="equal">
      <formula>"Ford Mustang GT3"</formula>
    </cfRule>
    <cfRule type="cellIs" dxfId="398" priority="135" operator="equal">
      <formula>"Glickenhaus SCG 004 GT3"</formula>
    </cfRule>
    <cfRule type="cellIs" dxfId="397" priority="136" operator="equal">
      <formula>"Lamborghini Huracan GT3 Evo 2"</formula>
    </cfRule>
    <cfRule type="cellIs" dxfId="396" priority="137" operator="equal">
      <formula>"Lexus RC F GT3"</formula>
    </cfRule>
    <cfRule type="cellIs" dxfId="395" priority="138" operator="equal">
      <formula>"McLaren 720S GT3 Evo"</formula>
    </cfRule>
    <cfRule type="cellIs" dxfId="394" priority="139" operator="equal">
      <formula>"Mercedes-AMG GT3 Evo"</formula>
    </cfRule>
    <cfRule type="cellIs" dxfId="393" priority="140" operator="equal">
      <formula>"Nissan GT-R Nismo GT3"</formula>
    </cfRule>
    <cfRule type="cellIs" dxfId="392" priority="141" operator="equal">
      <formula>"Porsche 911 GT3 R"</formula>
    </cfRule>
  </conditionalFormatting>
  <conditionalFormatting sqref="P28:P29">
    <cfRule type="cellIs" dxfId="391" priority="98" operator="equal">
      <formula>"LMGTP"</formula>
    </cfRule>
    <cfRule type="cellIs" dxfId="390" priority="99" operator="equal">
      <formula>"LMGT3"</formula>
    </cfRule>
  </conditionalFormatting>
  <conditionalFormatting sqref="S28:S29">
    <cfRule type="cellIs" dxfId="389" priority="72" operator="equal">
      <formula>"Acura ARX-06"</formula>
    </cfRule>
    <cfRule type="cellIs" dxfId="388" priority="73" operator="equal">
      <formula>"Alpine A424"</formula>
    </cfRule>
    <cfRule type="cellIs" dxfId="387" priority="74" operator="equal">
      <formula>"Aston Martin Valkyrie LMH"</formula>
    </cfRule>
    <cfRule type="cellIs" dxfId="386" priority="75" operator="equal">
      <formula>"BMW M Hybrid V8"</formula>
    </cfRule>
    <cfRule type="cellIs" dxfId="385" priority="76" operator="equal">
      <formula>"Cadillac V-Series.R"</formula>
    </cfRule>
    <cfRule type="cellIs" dxfId="384" priority="77" operator="equal">
      <formula>"Ferrari 499P"</formula>
    </cfRule>
    <cfRule type="cellIs" dxfId="383" priority="78" operator="equal">
      <formula>"Glickenhaus SCG 007 LMH"</formula>
    </cfRule>
    <cfRule type="cellIs" dxfId="382" priority="79" operator="equal">
      <formula>"Isotta Fraschini Tipo 6 LMH-C"</formula>
    </cfRule>
    <cfRule type="cellIs" dxfId="381" priority="80" operator="equal">
      <formula>"Lamborghini SC63"</formula>
    </cfRule>
    <cfRule type="cellIs" dxfId="380" priority="81" operator="equal">
      <formula>"Peugeot 9X8 LMH"</formula>
    </cfRule>
    <cfRule type="cellIs" dxfId="379" priority="82" operator="equal">
      <formula>"Porsche 963"</formula>
    </cfRule>
    <cfRule type="cellIs" dxfId="378" priority="83" operator="equal">
      <formula>"Toyota GR010 Hybrid"</formula>
    </cfRule>
    <cfRule type="cellIs" dxfId="377" priority="84" operator="equal">
      <formula>"Acura NSX GT3 Evo22"</formula>
    </cfRule>
    <cfRule type="cellIs" dxfId="376" priority="85" operator="equal">
      <formula>"Aston Martin Vantage AMR GT3 Evo"</formula>
    </cfRule>
    <cfRule type="cellIs" dxfId="375" priority="86" operator="equal">
      <formula>"BMW M4 GT3 Evo"</formula>
    </cfRule>
    <cfRule type="cellIs" dxfId="374" priority="87" operator="equal">
      <formula>"Corvette Z06 GT3.R"</formula>
    </cfRule>
    <cfRule type="cellIs" dxfId="373" priority="88" operator="equal">
      <formula>"Ferrari 296 GT3"</formula>
    </cfRule>
    <cfRule type="cellIs" dxfId="372" priority="89" operator="equal">
      <formula>"Ford Mustang GT3"</formula>
    </cfRule>
    <cfRule type="cellIs" dxfId="371" priority="90" operator="equal">
      <formula>"Glickenhaus SCG 004 GT3"</formula>
    </cfRule>
    <cfRule type="cellIs" dxfId="370" priority="91" operator="equal">
      <formula>"Lamborghini Huracan GT3 Evo 2"</formula>
    </cfRule>
    <cfRule type="cellIs" dxfId="369" priority="92" operator="equal">
      <formula>"Lexus RC F GT3"</formula>
    </cfRule>
    <cfRule type="cellIs" dxfId="368" priority="93" operator="equal">
      <formula>"McLaren 720S GT3 Evo"</formula>
    </cfRule>
    <cfRule type="cellIs" dxfId="367" priority="94" operator="equal">
      <formula>"Mercedes-AMG GT3 Evo"</formula>
    </cfRule>
    <cfRule type="cellIs" dxfId="366" priority="95" operator="equal">
      <formula>"Nissan GT-R Nismo GT3"</formula>
    </cfRule>
    <cfRule type="cellIs" dxfId="365" priority="96" operator="equal">
      <formula>"Porsche 911 GT3 R"</formula>
    </cfRule>
  </conditionalFormatting>
  <conditionalFormatting sqref="S28:S29">
    <cfRule type="cellIs" dxfId="364" priority="97" operator="equal">
      <formula>"Honda HRX-06"</formula>
    </cfRule>
    <cfRule type="cellIs" dxfId="363" priority="100" operator="equal">
      <formula>"Dallara P217"</formula>
    </cfRule>
    <cfRule type="cellIs" dxfId="362" priority="101" operator="equal">
      <formula>"Ligier JS P217"</formula>
    </cfRule>
    <cfRule type="cellIs" dxfId="361" priority="102" operator="equal">
      <formula>"Oreca 07"</formula>
    </cfRule>
    <cfRule type="cellIs" dxfId="360" priority="103" operator="equal">
      <formula>"Riley-Multimatic Mk. 30"</formula>
    </cfRule>
    <cfRule type="cellIs" dxfId="359" priority="104" operator="equal">
      <formula>"Aston Martin Vantage AMR GTE"</formula>
    </cfRule>
    <cfRule type="cellIs" dxfId="358" priority="105" operator="equal">
      <formula>"BMW M8 GTE"</formula>
    </cfRule>
    <cfRule type="cellIs" dxfId="357" priority="106" operator="equal">
      <formula>"Corvette C8.R"</formula>
    </cfRule>
    <cfRule type="cellIs" dxfId="356" priority="107" operator="equal">
      <formula>"Ferrari 296 GTE"</formula>
    </cfRule>
    <cfRule type="cellIs" dxfId="355" priority="108" operator="equal">
      <formula>"Ford GT GTE"</formula>
    </cfRule>
    <cfRule type="cellIs" dxfId="354" priority="109" operator="equal">
      <formula>"Glickenhaus SCG 004 GTE"</formula>
    </cfRule>
    <cfRule type="cellIs" dxfId="353" priority="110" operator="equal">
      <formula>"Lexus LFA GTE"</formula>
    </cfRule>
    <cfRule type="cellIs" dxfId="352" priority="111" operator="equal">
      <formula>"Porsche 911 RSR-24"</formula>
    </cfRule>
  </conditionalFormatting>
  <conditionalFormatting sqref="T4:T29">
    <cfRule type="cellIs" dxfId="351" priority="68" operator="equal">
      <formula>"GEM"</formula>
    </cfRule>
    <cfRule type="cellIs" dxfId="350" priority="69" operator="equal">
      <formula>"NASCC"</formula>
    </cfRule>
    <cfRule type="cellIs" dxfId="349" priority="70" operator="equal">
      <formula>"EuEM"</formula>
    </cfRule>
    <cfRule type="cellIs" dxfId="348" priority="71" operator="equal">
      <formula>"LMS"</formula>
    </cfRule>
  </conditionalFormatting>
  <conditionalFormatting sqref="E5:E60">
    <cfRule type="cellIs" dxfId="347" priority="29" operator="equal">
      <formula>"Acura ARX-06"</formula>
    </cfRule>
    <cfRule type="cellIs" dxfId="346" priority="30" operator="equal">
      <formula>"Alpine A424"</formula>
    </cfRule>
    <cfRule type="cellIs" dxfId="345" priority="31" operator="equal">
      <formula>"Aston Martin Valkyrie LMH"</formula>
    </cfRule>
    <cfRule type="cellIs" dxfId="344" priority="32" operator="equal">
      <formula>"BMW M Hybrid V8"</formula>
    </cfRule>
    <cfRule type="cellIs" dxfId="343" priority="33" operator="equal">
      <formula>"Cadillac V-Series.R"</formula>
    </cfRule>
    <cfRule type="cellIs" dxfId="342" priority="34" operator="equal">
      <formula>"Ferrari 499P"</formula>
    </cfRule>
    <cfRule type="cellIs" dxfId="341" priority="35" operator="equal">
      <formula>"Glickenhaus SCG 007 LMH"</formula>
    </cfRule>
    <cfRule type="cellIs" dxfId="340" priority="36" operator="equal">
      <formula>"Isotta Fraschini Tipo 6 LMH-C"</formula>
    </cfRule>
    <cfRule type="cellIs" dxfId="339" priority="37" operator="equal">
      <formula>"Lamborghini SC63"</formula>
    </cfRule>
    <cfRule type="cellIs" dxfId="338" priority="38" operator="equal">
      <formula>"Peugeot 9X8 LMH"</formula>
    </cfRule>
    <cfRule type="cellIs" dxfId="337" priority="39" operator="equal">
      <formula>"Porsche 963"</formula>
    </cfRule>
    <cfRule type="cellIs" dxfId="336" priority="40" operator="equal">
      <formula>"Toyota GR010 Hybrid"</formula>
    </cfRule>
    <cfRule type="cellIs" dxfId="335" priority="41" operator="equal">
      <formula>"Dallara P217"</formula>
    </cfRule>
    <cfRule type="cellIs" dxfId="334" priority="42" operator="equal">
      <formula>"Ligier JS P217"</formula>
    </cfRule>
    <cfRule type="cellIs" dxfId="333" priority="43" operator="equal">
      <formula>"Oreca 07"</formula>
    </cfRule>
    <cfRule type="cellIs" dxfId="332" priority="44" operator="equal">
      <formula>"Riley-Multimatic Mk. 30"</formula>
    </cfRule>
    <cfRule type="cellIs" dxfId="331" priority="45" operator="equal">
      <formula>"Aston Martin Vantage AMR GTE"</formula>
    </cfRule>
    <cfRule type="cellIs" dxfId="330" priority="46" operator="equal">
      <formula>"BMW M8 GTE"</formula>
    </cfRule>
    <cfRule type="cellIs" dxfId="329" priority="47" operator="equal">
      <formula>"Corvette C8.R"</formula>
    </cfRule>
    <cfRule type="cellIs" dxfId="328" priority="48" operator="equal">
      <formula>"Ferrari 296 GTE"</formula>
    </cfRule>
    <cfRule type="cellIs" dxfId="327" priority="49" operator="equal">
      <formula>"Ford GT GTE"</formula>
    </cfRule>
    <cfRule type="cellIs" dxfId="326" priority="50" operator="equal">
      <formula>"Glickenhaus SCG 004 GTE"</formula>
    </cfRule>
    <cfRule type="cellIs" dxfId="325" priority="51" operator="equal">
      <formula>"Lexus LFA GTE"</formula>
    </cfRule>
    <cfRule type="cellIs" dxfId="324" priority="52" operator="equal">
      <formula>"Porsche 911 RSR-24"</formula>
    </cfRule>
    <cfRule type="cellIs" dxfId="323" priority="53" operator="equal">
      <formula>"Acura NSX GT3 Evo22"</formula>
    </cfRule>
    <cfRule type="cellIs" dxfId="322" priority="54" operator="equal">
      <formula>"Aston Martin Vantage AMR GT3 Evo"</formula>
    </cfRule>
    <cfRule type="cellIs" dxfId="321" priority="55" operator="equal">
      <formula>"BMW M4 GT3 Evo"</formula>
    </cfRule>
    <cfRule type="cellIs" dxfId="320" priority="56" operator="equal">
      <formula>"Corvette Z06 GT3.R"</formula>
    </cfRule>
    <cfRule type="cellIs" dxfId="319" priority="57" operator="equal">
      <formula>"Ferrari 296 GT3"</formula>
    </cfRule>
    <cfRule type="cellIs" dxfId="318" priority="58" operator="equal">
      <formula>"Ford Mustang GT3"</formula>
    </cfRule>
    <cfRule type="cellIs" dxfId="317" priority="59" operator="equal">
      <formula>"Glickenhaus SCG 004 GT3"</formula>
    </cfRule>
    <cfRule type="cellIs" dxfId="316" priority="60" operator="equal">
      <formula>"Lamborghini Huracan GT3 Evo 2"</formula>
    </cfRule>
    <cfRule type="cellIs" dxfId="315" priority="61" operator="equal">
      <formula>"Lexus RC F GT3"</formula>
    </cfRule>
    <cfRule type="cellIs" dxfId="314" priority="62" operator="equal">
      <formula>"McLaren 720S GT3 Evo"</formula>
    </cfRule>
    <cfRule type="cellIs" dxfId="313" priority="63" operator="equal">
      <formula>"Mercedes-AMG GT3 Evo"</formula>
    </cfRule>
    <cfRule type="cellIs" dxfId="312" priority="64" operator="equal">
      <formula>"Nissan GT-R Nismo GT3"</formula>
    </cfRule>
    <cfRule type="cellIs" dxfId="311" priority="65" operator="equal">
      <formula>"Porsche 911 GT3 R"</formula>
    </cfRule>
  </conditionalFormatting>
  <conditionalFormatting sqref="F61">
    <cfRule type="cellIs" dxfId="310" priority="5" operator="equal">
      <formula>"Alpine A424"</formula>
    </cfRule>
    <cfRule type="cellIs" dxfId="309" priority="6" operator="equal">
      <formula>"Aston Martin Valkyrie LMH"</formula>
    </cfRule>
    <cfRule type="cellIs" dxfId="308" priority="7" operator="equal">
      <formula>"BMW M Hybrid V8"</formula>
    </cfRule>
    <cfRule type="cellIs" dxfId="307" priority="8" operator="equal">
      <formula>"Cadillac V-Series.R"</formula>
    </cfRule>
    <cfRule type="cellIs" dxfId="306" priority="9" operator="equal">
      <formula>"Ferrari 499P"</formula>
    </cfRule>
    <cfRule type="cellIs" dxfId="305" priority="10" operator="equal">
      <formula>"Glickenhaus SCG 007 LMH"</formula>
    </cfRule>
    <cfRule type="cellIs" dxfId="304" priority="11" operator="equal">
      <formula>"Honda HRX-06"</formula>
    </cfRule>
    <cfRule type="cellIs" dxfId="303" priority="12" operator="equal">
      <formula>"Isotta Fraschini Tipo 6 LMH-C"</formula>
    </cfRule>
    <cfRule type="cellIs" dxfId="302" priority="13" operator="equal">
      <formula>"Lamborghini SC63"</formula>
    </cfRule>
    <cfRule type="cellIs" dxfId="301" priority="14" operator="equal">
      <formula>"Peugeot 9X8 LMH"</formula>
    </cfRule>
    <cfRule type="cellIs" dxfId="300" priority="15" operator="equal">
      <formula>"Porsche 963"</formula>
    </cfRule>
    <cfRule type="cellIs" dxfId="299" priority="16" operator="equal">
      <formula>"Toyota GR010 Hybrid"</formula>
    </cfRule>
    <cfRule type="cellIs" dxfId="298" priority="17" operator="equal">
      <formula>"Dallara P217"</formula>
    </cfRule>
    <cfRule type="cellIs" dxfId="297" priority="18" operator="equal">
      <formula>"Ligier JS P217"</formula>
    </cfRule>
    <cfRule type="cellIs" dxfId="296" priority="19" operator="equal">
      <formula>"Oreca 07"</formula>
    </cfRule>
    <cfRule type="cellIs" dxfId="295" priority="20" operator="equal">
      <formula>"Riley-Multimatic Mk. 30"</formula>
    </cfRule>
    <cfRule type="cellIs" dxfId="294" priority="21" operator="equal">
      <formula>"Aston Martin Vantage AMR GTE"</formula>
    </cfRule>
    <cfRule type="cellIs" dxfId="293" priority="22" operator="equal">
      <formula>"BMW M8 GTE"</formula>
    </cfRule>
    <cfRule type="cellIs" dxfId="292" priority="23" operator="equal">
      <formula>"Corvette C8.R"</formula>
    </cfRule>
    <cfRule type="cellIs" dxfId="291" priority="24" operator="equal">
      <formula>"Ferrari 296 GTE"</formula>
    </cfRule>
    <cfRule type="cellIs" dxfId="290" priority="25" operator="equal">
      <formula>"Ford GT GTE"</formula>
    </cfRule>
    <cfRule type="cellIs" dxfId="289" priority="26" operator="equal">
      <formula>"Glickenhaus SCG 004 GTE"</formula>
    </cfRule>
    <cfRule type="cellIs" dxfId="288" priority="27" operator="equal">
      <formula>"Lexus LFA GTE"</formula>
    </cfRule>
    <cfRule type="cellIs" dxfId="287" priority="28" operator="equal">
      <formula>"Porsche 911 RSR-24"</formula>
    </cfRule>
  </conditionalFormatting>
  <conditionalFormatting sqref="I5:I29">
    <cfRule type="cellIs" dxfId="286" priority="1" operator="equal">
      <formula>"GTP"</formula>
    </cfRule>
    <cfRule type="cellIs" dxfId="285" priority="2" operator="equal">
      <formula>"LMP2"</formula>
    </cfRule>
    <cfRule type="cellIs" dxfId="284" priority="3" operator="equal">
      <formula>"GTD PRO"</formula>
    </cfRule>
    <cfRule type="cellIs" dxfId="283" priority="4" operator="equal">
      <formula>"GTD"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E51C-A21F-426F-8FFC-803342DA45CD}">
  <dimension ref="B1:P35"/>
  <sheetViews>
    <sheetView workbookViewId="0">
      <selection activeCell="F2" sqref="F2"/>
    </sheetView>
  </sheetViews>
  <sheetFormatPr defaultRowHeight="16" customHeight="1" x14ac:dyDescent="0.35"/>
  <cols>
    <col min="1" max="1" width="2.90625" style="2" customWidth="1"/>
    <col min="2" max="2" width="9.08984375" style="3" customWidth="1"/>
    <col min="3" max="3" width="16.36328125" style="3" customWidth="1"/>
    <col min="4" max="4" width="34.54296875" style="3" customWidth="1"/>
    <col min="5" max="5" width="2.90625" style="2" customWidth="1"/>
    <col min="6" max="7" width="7.26953125" style="2" customWidth="1"/>
    <col min="8" max="8" width="2.90625" style="2" customWidth="1"/>
    <col min="9" max="11" width="10" style="2" customWidth="1"/>
    <col min="12" max="12" width="2.90625" style="2" customWidth="1"/>
    <col min="13" max="14" width="10" style="2" customWidth="1"/>
    <col min="15" max="15" width="2.90625" style="2" customWidth="1"/>
    <col min="16" max="16" width="10" style="2" customWidth="1"/>
    <col min="17" max="17" width="2.90625" style="2" customWidth="1"/>
    <col min="18" max="16384" width="8.7265625" style="2"/>
  </cols>
  <sheetData>
    <row r="1" spans="2:16" ht="16" customHeight="1" thickBot="1" x14ac:dyDescent="0.4"/>
    <row r="2" spans="2:16" ht="16" customHeight="1" thickBot="1" x14ac:dyDescent="0.4">
      <c r="B2" s="9" t="s">
        <v>9</v>
      </c>
      <c r="C2" s="10"/>
      <c r="D2" s="11"/>
    </row>
    <row r="3" spans="2:16" ht="16" customHeight="1" thickBot="1" x14ac:dyDescent="0.4">
      <c r="B3" s="12"/>
      <c r="C3" s="13"/>
      <c r="D3" s="14"/>
      <c r="I3" s="15" t="s">
        <v>86</v>
      </c>
      <c r="J3" s="16"/>
      <c r="K3" s="17"/>
      <c r="M3" s="15" t="s">
        <v>87</v>
      </c>
      <c r="N3" s="17"/>
    </row>
    <row r="4" spans="2:16" ht="16" customHeight="1" thickBot="1" x14ac:dyDescent="0.4">
      <c r="B4" s="4" t="s">
        <v>0</v>
      </c>
      <c r="C4" s="5" t="s">
        <v>1</v>
      </c>
      <c r="D4" s="6" t="s">
        <v>11</v>
      </c>
      <c r="F4" s="15" t="s">
        <v>2</v>
      </c>
      <c r="G4" s="17"/>
      <c r="I4" s="19" t="s">
        <v>3</v>
      </c>
      <c r="J4" s="20" t="s">
        <v>4</v>
      </c>
      <c r="K4" s="21" t="s">
        <v>5</v>
      </c>
      <c r="M4" s="19" t="s">
        <v>6</v>
      </c>
      <c r="N4" s="21" t="s">
        <v>7</v>
      </c>
      <c r="P4" s="18" t="s">
        <v>0</v>
      </c>
    </row>
    <row r="5" spans="2:16" ht="16" customHeight="1" x14ac:dyDescent="0.35">
      <c r="B5" s="24" t="s">
        <v>12</v>
      </c>
      <c r="C5" s="30" t="s">
        <v>13</v>
      </c>
      <c r="D5" s="31" t="s">
        <v>14</v>
      </c>
      <c r="F5" s="75">
        <f>G5 + SUM(I5:K5) + SUM(M5:N5) + P5</f>
        <v>411</v>
      </c>
      <c r="G5" s="73">
        <f>'Base Car Stats'!F5</f>
        <v>406</v>
      </c>
      <c r="I5" s="75">
        <v>3</v>
      </c>
      <c r="J5" s="8">
        <v>2</v>
      </c>
      <c r="K5" s="73">
        <v>2</v>
      </c>
      <c r="M5" s="75">
        <v>3</v>
      </c>
      <c r="N5" s="73">
        <v>0</v>
      </c>
      <c r="P5" s="77">
        <v>-5</v>
      </c>
    </row>
    <row r="6" spans="2:16" ht="16" customHeight="1" x14ac:dyDescent="0.35">
      <c r="B6" s="24" t="s">
        <v>12</v>
      </c>
      <c r="C6" s="32" t="s">
        <v>15</v>
      </c>
      <c r="D6" s="33" t="s">
        <v>16</v>
      </c>
      <c r="F6" s="75">
        <f t="shared" ref="F6:F33" si="0">G6 + SUM(I6:K6) + SUM(M6:N6) + P6</f>
        <v>412</v>
      </c>
      <c r="G6" s="73">
        <f>'Base Car Stats'!F6</f>
        <v>420</v>
      </c>
      <c r="I6" s="75">
        <v>0</v>
      </c>
      <c r="J6" s="8">
        <v>1</v>
      </c>
      <c r="K6" s="73">
        <v>0</v>
      </c>
      <c r="M6" s="75">
        <v>1</v>
      </c>
      <c r="N6" s="73">
        <v>0</v>
      </c>
      <c r="P6" s="77">
        <v>-10</v>
      </c>
    </row>
    <row r="7" spans="2:16" ht="16" customHeight="1" x14ac:dyDescent="0.35">
      <c r="B7" s="24" t="s">
        <v>12</v>
      </c>
      <c r="C7" s="34" t="s">
        <v>17</v>
      </c>
      <c r="D7" s="35" t="s">
        <v>18</v>
      </c>
      <c r="F7" s="75">
        <f t="shared" si="0"/>
        <v>412</v>
      </c>
      <c r="G7" s="73">
        <f>'Base Car Stats'!F7</f>
        <v>408</v>
      </c>
      <c r="I7" s="75">
        <v>3</v>
      </c>
      <c r="J7" s="8">
        <v>1</v>
      </c>
      <c r="K7" s="73">
        <v>2</v>
      </c>
      <c r="M7" s="75">
        <v>3</v>
      </c>
      <c r="N7" s="73">
        <v>0</v>
      </c>
      <c r="P7" s="77">
        <v>-5</v>
      </c>
    </row>
    <row r="8" spans="2:16" ht="16" customHeight="1" x14ac:dyDescent="0.35">
      <c r="B8" s="24" t="s">
        <v>12</v>
      </c>
      <c r="C8" s="36" t="s">
        <v>19</v>
      </c>
      <c r="D8" s="37" t="s">
        <v>20</v>
      </c>
      <c r="F8" s="75">
        <f t="shared" si="0"/>
        <v>411</v>
      </c>
      <c r="G8" s="73">
        <f>'Base Car Stats'!F8</f>
        <v>410</v>
      </c>
      <c r="I8" s="75">
        <v>3</v>
      </c>
      <c r="J8" s="8">
        <v>2</v>
      </c>
      <c r="K8" s="73">
        <v>2</v>
      </c>
      <c r="M8" s="75">
        <v>2</v>
      </c>
      <c r="N8" s="73">
        <v>2</v>
      </c>
      <c r="P8" s="77">
        <v>-10</v>
      </c>
    </row>
    <row r="9" spans="2:16" ht="16" customHeight="1" x14ac:dyDescent="0.35">
      <c r="B9" s="24" t="s">
        <v>12</v>
      </c>
      <c r="C9" s="38" t="s">
        <v>21</v>
      </c>
      <c r="D9" s="39" t="s">
        <v>22</v>
      </c>
      <c r="F9" s="75">
        <f t="shared" si="0"/>
        <v>412</v>
      </c>
      <c r="G9" s="73">
        <f>'Base Car Stats'!F9</f>
        <v>414</v>
      </c>
      <c r="I9" s="75">
        <v>3</v>
      </c>
      <c r="J9" s="8">
        <v>1</v>
      </c>
      <c r="K9" s="73">
        <v>2</v>
      </c>
      <c r="M9" s="75">
        <v>0</v>
      </c>
      <c r="N9" s="73">
        <v>2</v>
      </c>
      <c r="P9" s="77">
        <v>-10</v>
      </c>
    </row>
    <row r="10" spans="2:16" ht="16" customHeight="1" x14ac:dyDescent="0.35">
      <c r="B10" s="24" t="s">
        <v>12</v>
      </c>
      <c r="C10" s="40" t="s">
        <v>23</v>
      </c>
      <c r="D10" s="41" t="s">
        <v>24</v>
      </c>
      <c r="F10" s="75">
        <f t="shared" si="0"/>
        <v>413</v>
      </c>
      <c r="G10" s="73">
        <f>'Base Car Stats'!F10</f>
        <v>423</v>
      </c>
      <c r="I10" s="75">
        <v>0</v>
      </c>
      <c r="J10" s="8">
        <v>0</v>
      </c>
      <c r="K10" s="73">
        <v>0</v>
      </c>
      <c r="M10" s="75">
        <v>0</v>
      </c>
      <c r="N10" s="73">
        <v>0</v>
      </c>
      <c r="P10" s="77">
        <v>-10</v>
      </c>
    </row>
    <row r="11" spans="2:16" ht="16" customHeight="1" x14ac:dyDescent="0.35">
      <c r="B11" s="25" t="s">
        <v>25</v>
      </c>
      <c r="C11" s="42" t="s">
        <v>26</v>
      </c>
      <c r="D11" s="43" t="s">
        <v>27</v>
      </c>
      <c r="F11" s="75">
        <f t="shared" si="0"/>
        <v>412</v>
      </c>
      <c r="G11" s="73">
        <f>'Base Car Stats'!F11</f>
        <v>411</v>
      </c>
      <c r="I11" s="75">
        <v>1</v>
      </c>
      <c r="J11" s="8">
        <v>0</v>
      </c>
      <c r="K11" s="73">
        <v>0</v>
      </c>
      <c r="M11" s="75">
        <v>0</v>
      </c>
      <c r="N11" s="73">
        <v>0</v>
      </c>
      <c r="P11" s="77">
        <v>0</v>
      </c>
    </row>
    <row r="12" spans="2:16" ht="16" customHeight="1" x14ac:dyDescent="0.35">
      <c r="B12" s="25" t="s">
        <v>25</v>
      </c>
      <c r="C12" s="44" t="s">
        <v>28</v>
      </c>
      <c r="D12" s="45" t="s">
        <v>29</v>
      </c>
      <c r="F12" s="75">
        <f t="shared" si="0"/>
        <v>411</v>
      </c>
      <c r="G12" s="73">
        <f>'Base Car Stats'!F12</f>
        <v>408</v>
      </c>
      <c r="I12" s="75">
        <v>2</v>
      </c>
      <c r="J12" s="8">
        <v>0</v>
      </c>
      <c r="K12" s="73">
        <v>0</v>
      </c>
      <c r="M12" s="75">
        <v>1</v>
      </c>
      <c r="N12" s="73">
        <v>0</v>
      </c>
      <c r="P12" s="77">
        <v>0</v>
      </c>
    </row>
    <row r="13" spans="2:16" ht="16" customHeight="1" x14ac:dyDescent="0.35">
      <c r="B13" s="25" t="s">
        <v>25</v>
      </c>
      <c r="C13" s="46" t="s">
        <v>30</v>
      </c>
      <c r="D13" s="47" t="s">
        <v>31</v>
      </c>
      <c r="F13" s="75">
        <f t="shared" si="0"/>
        <v>411</v>
      </c>
      <c r="G13" s="73">
        <f>'Base Car Stats'!F13</f>
        <v>407</v>
      </c>
      <c r="I13" s="75">
        <v>3</v>
      </c>
      <c r="J13" s="8">
        <v>0</v>
      </c>
      <c r="K13" s="73">
        <v>1</v>
      </c>
      <c r="M13" s="75">
        <v>0</v>
      </c>
      <c r="N13" s="73">
        <v>0</v>
      </c>
      <c r="P13" s="77">
        <v>0</v>
      </c>
    </row>
    <row r="14" spans="2:16" ht="16" customHeight="1" x14ac:dyDescent="0.35">
      <c r="B14" s="25" t="s">
        <v>25</v>
      </c>
      <c r="C14" s="48" t="s">
        <v>32</v>
      </c>
      <c r="D14" s="49" t="s">
        <v>33</v>
      </c>
      <c r="F14" s="75">
        <f t="shared" si="0"/>
        <v>412</v>
      </c>
      <c r="G14" s="73">
        <f>'Base Car Stats'!F14</f>
        <v>412</v>
      </c>
      <c r="I14" s="75">
        <v>0</v>
      </c>
      <c r="J14" s="8">
        <v>0</v>
      </c>
      <c r="K14" s="73">
        <v>0</v>
      </c>
      <c r="M14" s="75">
        <v>0</v>
      </c>
      <c r="N14" s="73">
        <v>0</v>
      </c>
      <c r="P14" s="77">
        <v>0</v>
      </c>
    </row>
    <row r="15" spans="2:16" ht="16" customHeight="1" x14ac:dyDescent="0.35">
      <c r="B15" s="25" t="s">
        <v>25</v>
      </c>
      <c r="C15" s="50" t="s">
        <v>34</v>
      </c>
      <c r="D15" s="51" t="s">
        <v>35</v>
      </c>
      <c r="F15" s="75">
        <f t="shared" si="0"/>
        <v>412</v>
      </c>
      <c r="G15" s="73">
        <f>'Base Car Stats'!F15</f>
        <v>409</v>
      </c>
      <c r="I15" s="75">
        <v>1</v>
      </c>
      <c r="J15" s="8">
        <v>1</v>
      </c>
      <c r="K15" s="73">
        <v>1</v>
      </c>
      <c r="M15" s="75">
        <v>0</v>
      </c>
      <c r="N15" s="73">
        <v>0</v>
      </c>
      <c r="P15" s="77">
        <v>0</v>
      </c>
    </row>
    <row r="16" spans="2:16" ht="16" customHeight="1" x14ac:dyDescent="0.35">
      <c r="B16" s="25" t="s">
        <v>25</v>
      </c>
      <c r="C16" s="52" t="s">
        <v>36</v>
      </c>
      <c r="D16" s="53" t="s">
        <v>37</v>
      </c>
      <c r="F16" s="75">
        <f t="shared" si="0"/>
        <v>412</v>
      </c>
      <c r="G16" s="73">
        <f>'Base Car Stats'!F16</f>
        <v>412</v>
      </c>
      <c r="I16" s="75">
        <v>0</v>
      </c>
      <c r="J16" s="8">
        <v>0</v>
      </c>
      <c r="K16" s="73">
        <v>0</v>
      </c>
      <c r="M16" s="75">
        <v>0</v>
      </c>
      <c r="N16" s="73">
        <v>0</v>
      </c>
      <c r="P16" s="77">
        <v>0</v>
      </c>
    </row>
    <row r="17" spans="2:16" ht="16" customHeight="1" x14ac:dyDescent="0.35">
      <c r="B17" s="26" t="s">
        <v>38</v>
      </c>
      <c r="C17" s="54" t="s">
        <v>39</v>
      </c>
      <c r="D17" s="55" t="s">
        <v>40</v>
      </c>
      <c r="F17" s="75">
        <f t="shared" si="0"/>
        <v>387</v>
      </c>
      <c r="G17" s="73">
        <f>'Base Car Stats'!F17</f>
        <v>390</v>
      </c>
      <c r="I17" s="75">
        <v>2</v>
      </c>
      <c r="J17" s="8">
        <v>0</v>
      </c>
      <c r="K17" s="73">
        <v>0</v>
      </c>
      <c r="M17" s="75">
        <v>0</v>
      </c>
      <c r="N17" s="73">
        <v>0</v>
      </c>
      <c r="P17" s="77">
        <v>-5</v>
      </c>
    </row>
    <row r="18" spans="2:16" ht="16" customHeight="1" x14ac:dyDescent="0.35">
      <c r="B18" s="26" t="s">
        <v>38</v>
      </c>
      <c r="C18" s="32" t="s">
        <v>41</v>
      </c>
      <c r="D18" s="56" t="s">
        <v>42</v>
      </c>
      <c r="F18" s="75">
        <f t="shared" si="0"/>
        <v>388</v>
      </c>
      <c r="G18" s="73">
        <f>'Base Car Stats'!F18</f>
        <v>393</v>
      </c>
      <c r="I18" s="75">
        <v>0</v>
      </c>
      <c r="J18" s="8">
        <v>0</v>
      </c>
      <c r="K18" s="73">
        <v>0</v>
      </c>
      <c r="M18" s="75">
        <v>0</v>
      </c>
      <c r="N18" s="73">
        <v>0</v>
      </c>
      <c r="P18" s="77">
        <v>-5</v>
      </c>
    </row>
    <row r="19" spans="2:16" ht="16" customHeight="1" x14ac:dyDescent="0.35">
      <c r="B19" s="26" t="s">
        <v>38</v>
      </c>
      <c r="C19" s="23" t="s">
        <v>43</v>
      </c>
      <c r="D19" s="57" t="s">
        <v>44</v>
      </c>
      <c r="F19" s="75">
        <f t="shared" si="0"/>
        <v>390</v>
      </c>
      <c r="G19" s="73">
        <f>'Base Car Stats'!F19</f>
        <v>395</v>
      </c>
      <c r="I19" s="75">
        <v>0</v>
      </c>
      <c r="J19" s="8">
        <v>0</v>
      </c>
      <c r="K19" s="73">
        <v>0</v>
      </c>
      <c r="M19" s="75">
        <v>0</v>
      </c>
      <c r="N19" s="73">
        <v>0</v>
      </c>
      <c r="P19" s="77">
        <v>-5</v>
      </c>
    </row>
    <row r="20" spans="2:16" ht="16" customHeight="1" x14ac:dyDescent="0.35">
      <c r="B20" s="26" t="s">
        <v>38</v>
      </c>
      <c r="C20" s="52" t="s">
        <v>45</v>
      </c>
      <c r="D20" s="58" t="s">
        <v>46</v>
      </c>
      <c r="F20" s="75">
        <f t="shared" si="0"/>
        <v>387</v>
      </c>
      <c r="G20" s="73">
        <f>'Base Car Stats'!F20</f>
        <v>385</v>
      </c>
      <c r="I20" s="75">
        <v>4</v>
      </c>
      <c r="J20" s="8">
        <v>2</v>
      </c>
      <c r="K20" s="73">
        <v>1</v>
      </c>
      <c r="M20" s="75">
        <v>0</v>
      </c>
      <c r="N20" s="73">
        <v>0</v>
      </c>
      <c r="P20" s="77">
        <v>-5</v>
      </c>
    </row>
    <row r="21" spans="2:16" ht="16" customHeight="1" x14ac:dyDescent="0.35">
      <c r="B21" s="28" t="s">
        <v>55</v>
      </c>
      <c r="C21" s="42" t="s">
        <v>26</v>
      </c>
      <c r="D21" s="43" t="s">
        <v>56</v>
      </c>
      <c r="F21" s="75">
        <f t="shared" si="0"/>
        <v>297</v>
      </c>
      <c r="G21" s="73">
        <f>'Base Car Stats'!F25</f>
        <v>288</v>
      </c>
      <c r="I21" s="75">
        <v>2</v>
      </c>
      <c r="J21" s="8">
        <v>2</v>
      </c>
      <c r="K21" s="73">
        <v>3</v>
      </c>
      <c r="M21" s="75">
        <v>2</v>
      </c>
      <c r="N21" s="73">
        <v>0</v>
      </c>
      <c r="P21" s="77">
        <v>0</v>
      </c>
    </row>
    <row r="22" spans="2:16" ht="16" customHeight="1" x14ac:dyDescent="0.35">
      <c r="B22" s="28" t="s">
        <v>55</v>
      </c>
      <c r="C22" s="30" t="s">
        <v>13</v>
      </c>
      <c r="D22" s="63" t="s">
        <v>57</v>
      </c>
      <c r="F22" s="75">
        <f t="shared" si="0"/>
        <v>299</v>
      </c>
      <c r="G22" s="73">
        <f>'Base Car Stats'!F26</f>
        <v>295</v>
      </c>
      <c r="I22" s="75">
        <v>1</v>
      </c>
      <c r="J22" s="8">
        <v>1</v>
      </c>
      <c r="K22" s="73">
        <v>2</v>
      </c>
      <c r="M22" s="75">
        <v>0</v>
      </c>
      <c r="N22" s="73">
        <v>0</v>
      </c>
      <c r="P22" s="77">
        <v>0</v>
      </c>
    </row>
    <row r="23" spans="2:16" ht="16" customHeight="1" x14ac:dyDescent="0.35">
      <c r="B23" s="28" t="s">
        <v>55</v>
      </c>
      <c r="C23" s="46" t="s">
        <v>30</v>
      </c>
      <c r="D23" s="64" t="s">
        <v>58</v>
      </c>
      <c r="F23" s="75">
        <f t="shared" si="0"/>
        <v>299</v>
      </c>
      <c r="G23" s="73">
        <f>'Base Car Stats'!F27</f>
        <v>296</v>
      </c>
      <c r="I23" s="75">
        <v>1</v>
      </c>
      <c r="J23" s="8">
        <v>1</v>
      </c>
      <c r="K23" s="73">
        <v>1</v>
      </c>
      <c r="M23" s="75">
        <v>0</v>
      </c>
      <c r="N23" s="73">
        <v>0</v>
      </c>
      <c r="P23" s="77">
        <v>0</v>
      </c>
    </row>
    <row r="24" spans="2:16" ht="16" customHeight="1" x14ac:dyDescent="0.35">
      <c r="B24" s="28" t="s">
        <v>55</v>
      </c>
      <c r="C24" s="54" t="s">
        <v>59</v>
      </c>
      <c r="D24" s="55" t="s">
        <v>60</v>
      </c>
      <c r="F24" s="75">
        <f t="shared" si="0"/>
        <v>297</v>
      </c>
      <c r="G24" s="73">
        <f>'Base Car Stats'!F28</f>
        <v>293</v>
      </c>
      <c r="I24" s="75">
        <v>1</v>
      </c>
      <c r="J24" s="8">
        <v>3</v>
      </c>
      <c r="K24" s="73">
        <v>0</v>
      </c>
      <c r="M24" s="75">
        <v>0</v>
      </c>
      <c r="N24" s="73">
        <v>0</v>
      </c>
      <c r="P24" s="77">
        <v>0</v>
      </c>
    </row>
    <row r="25" spans="2:16" ht="16" customHeight="1" x14ac:dyDescent="0.35">
      <c r="B25" s="28" t="s">
        <v>55</v>
      </c>
      <c r="C25" s="32" t="s">
        <v>15</v>
      </c>
      <c r="D25" s="56" t="s">
        <v>61</v>
      </c>
      <c r="F25" s="75">
        <f t="shared" si="0"/>
        <v>299</v>
      </c>
      <c r="G25" s="73">
        <f>'Base Car Stats'!F29</f>
        <v>298</v>
      </c>
      <c r="I25" s="75">
        <v>0</v>
      </c>
      <c r="J25" s="8">
        <v>1</v>
      </c>
      <c r="K25" s="73">
        <v>0</v>
      </c>
      <c r="M25" s="75">
        <v>0</v>
      </c>
      <c r="N25" s="73">
        <v>0</v>
      </c>
      <c r="P25" s="77">
        <v>0</v>
      </c>
    </row>
    <row r="26" spans="2:16" ht="16" customHeight="1" x14ac:dyDescent="0.35">
      <c r="B26" s="28" t="s">
        <v>55</v>
      </c>
      <c r="C26" s="65" t="s">
        <v>62</v>
      </c>
      <c r="D26" s="66" t="s">
        <v>63</v>
      </c>
      <c r="F26" s="75">
        <f t="shared" si="0"/>
        <v>297</v>
      </c>
      <c r="G26" s="73">
        <f>'Base Car Stats'!F30</f>
        <v>291</v>
      </c>
      <c r="I26" s="75">
        <v>2</v>
      </c>
      <c r="J26" s="8">
        <v>1</v>
      </c>
      <c r="K26" s="73">
        <v>1</v>
      </c>
      <c r="M26" s="75">
        <v>2</v>
      </c>
      <c r="N26" s="73">
        <v>0</v>
      </c>
      <c r="P26" s="77">
        <v>0</v>
      </c>
    </row>
    <row r="27" spans="2:16" ht="16" customHeight="1" x14ac:dyDescent="0.35">
      <c r="B27" s="28" t="s">
        <v>55</v>
      </c>
      <c r="C27" s="34" t="s">
        <v>17</v>
      </c>
      <c r="D27" s="35" t="s">
        <v>64</v>
      </c>
      <c r="F27" s="75">
        <f t="shared" si="0"/>
        <v>298</v>
      </c>
      <c r="G27" s="73">
        <f>'Base Car Stats'!F31</f>
        <v>292</v>
      </c>
      <c r="I27" s="75">
        <v>2</v>
      </c>
      <c r="J27" s="8">
        <v>1</v>
      </c>
      <c r="K27" s="73">
        <v>2</v>
      </c>
      <c r="M27" s="75">
        <v>1</v>
      </c>
      <c r="N27" s="73">
        <v>0</v>
      </c>
      <c r="P27" s="77">
        <v>0</v>
      </c>
    </row>
    <row r="28" spans="2:16" ht="16" customHeight="1" x14ac:dyDescent="0.35">
      <c r="B28" s="28" t="s">
        <v>55</v>
      </c>
      <c r="C28" s="50" t="s">
        <v>34</v>
      </c>
      <c r="D28" s="51" t="s">
        <v>65</v>
      </c>
      <c r="F28" s="75">
        <f t="shared" si="0"/>
        <v>299</v>
      </c>
      <c r="G28" s="73">
        <f>'Base Car Stats'!F32</f>
        <v>294</v>
      </c>
      <c r="I28" s="75">
        <v>1</v>
      </c>
      <c r="J28" s="8">
        <v>1</v>
      </c>
      <c r="K28" s="73">
        <v>2</v>
      </c>
      <c r="M28" s="75">
        <v>1</v>
      </c>
      <c r="N28" s="73">
        <v>0</v>
      </c>
      <c r="P28" s="77">
        <v>0</v>
      </c>
    </row>
    <row r="29" spans="2:16" ht="16" customHeight="1" x14ac:dyDescent="0.35">
      <c r="B29" s="28" t="s">
        <v>55</v>
      </c>
      <c r="C29" s="40" t="s">
        <v>66</v>
      </c>
      <c r="D29" s="41" t="s">
        <v>67</v>
      </c>
      <c r="F29" s="75">
        <f t="shared" si="0"/>
        <v>298</v>
      </c>
      <c r="G29" s="73">
        <f>'Base Car Stats'!F33</f>
        <v>287</v>
      </c>
      <c r="I29" s="75">
        <v>3</v>
      </c>
      <c r="J29" s="8">
        <v>3</v>
      </c>
      <c r="K29" s="73">
        <v>2</v>
      </c>
      <c r="M29" s="75">
        <v>3</v>
      </c>
      <c r="N29" s="73">
        <v>0</v>
      </c>
      <c r="P29" s="77">
        <v>0</v>
      </c>
    </row>
    <row r="30" spans="2:16" ht="16" customHeight="1" x14ac:dyDescent="0.35">
      <c r="B30" s="28" t="s">
        <v>55</v>
      </c>
      <c r="C30" s="67" t="s">
        <v>68</v>
      </c>
      <c r="D30" s="49" t="s">
        <v>69</v>
      </c>
      <c r="F30" s="75">
        <f t="shared" si="0"/>
        <v>297</v>
      </c>
      <c r="G30" s="73">
        <f>'Base Car Stats'!F34</f>
        <v>293</v>
      </c>
      <c r="I30" s="75">
        <v>1</v>
      </c>
      <c r="J30" s="8">
        <v>2</v>
      </c>
      <c r="K30" s="73">
        <v>1</v>
      </c>
      <c r="M30" s="75">
        <v>0</v>
      </c>
      <c r="N30" s="73">
        <v>0</v>
      </c>
      <c r="P30" s="77">
        <v>0</v>
      </c>
    </row>
    <row r="31" spans="2:16" ht="16" customHeight="1" x14ac:dyDescent="0.35">
      <c r="B31" s="28" t="s">
        <v>55</v>
      </c>
      <c r="C31" s="68" t="s">
        <v>70</v>
      </c>
      <c r="D31" s="69" t="s">
        <v>71</v>
      </c>
      <c r="F31" s="75">
        <f t="shared" si="0"/>
        <v>300</v>
      </c>
      <c r="G31" s="73">
        <f>'Base Car Stats'!F35</f>
        <v>297</v>
      </c>
      <c r="I31" s="75">
        <v>1</v>
      </c>
      <c r="J31" s="8">
        <v>1</v>
      </c>
      <c r="K31" s="73">
        <v>1</v>
      </c>
      <c r="M31" s="75">
        <v>0</v>
      </c>
      <c r="N31" s="73">
        <v>0</v>
      </c>
      <c r="P31" s="77">
        <v>0</v>
      </c>
    </row>
    <row r="32" spans="2:16" ht="16" customHeight="1" x14ac:dyDescent="0.35">
      <c r="B32" s="28" t="s">
        <v>55</v>
      </c>
      <c r="C32" s="22" t="s">
        <v>72</v>
      </c>
      <c r="D32" s="70" t="s">
        <v>73</v>
      </c>
      <c r="F32" s="75">
        <f t="shared" si="0"/>
        <v>296</v>
      </c>
      <c r="G32" s="73">
        <f>'Base Car Stats'!F36</f>
        <v>285</v>
      </c>
      <c r="I32" s="75">
        <v>4</v>
      </c>
      <c r="J32" s="8">
        <v>3</v>
      </c>
      <c r="K32" s="73">
        <v>2</v>
      </c>
      <c r="M32" s="75">
        <v>2</v>
      </c>
      <c r="N32" s="73">
        <v>0</v>
      </c>
      <c r="P32" s="77">
        <v>0</v>
      </c>
    </row>
    <row r="33" spans="2:16" ht="16" customHeight="1" thickBot="1" x14ac:dyDescent="0.4">
      <c r="B33" s="28" t="s">
        <v>55</v>
      </c>
      <c r="C33" s="52" t="s">
        <v>36</v>
      </c>
      <c r="D33" s="71" t="s">
        <v>74</v>
      </c>
      <c r="F33" s="75">
        <f t="shared" si="0"/>
        <v>299</v>
      </c>
      <c r="G33" s="73">
        <f>'Base Car Stats'!F37</f>
        <v>292</v>
      </c>
      <c r="I33" s="75">
        <v>0</v>
      </c>
      <c r="J33" s="8">
        <v>2</v>
      </c>
      <c r="K33" s="73">
        <v>1</v>
      </c>
      <c r="M33" s="75">
        <v>4</v>
      </c>
      <c r="N33" s="73">
        <v>0</v>
      </c>
      <c r="P33" s="77">
        <v>0</v>
      </c>
    </row>
    <row r="34" spans="2:16" ht="16" customHeight="1" x14ac:dyDescent="0.35">
      <c r="B34" s="7"/>
      <c r="C34" s="7"/>
      <c r="D34" s="7"/>
      <c r="F34" s="78"/>
      <c r="G34" s="78"/>
      <c r="I34" s="78"/>
      <c r="J34" s="78"/>
      <c r="K34" s="78"/>
      <c r="M34" s="78"/>
      <c r="N34" s="78"/>
      <c r="P34" s="78"/>
    </row>
    <row r="35" spans="2:16" ht="16" customHeight="1" x14ac:dyDescent="0.35">
      <c r="B35" s="2"/>
      <c r="C35" s="2"/>
      <c r="D35" s="2"/>
    </row>
  </sheetData>
  <mergeCells count="4">
    <mergeCell ref="B2:D3"/>
    <mergeCell ref="I3:K3"/>
    <mergeCell ref="M3:N3"/>
    <mergeCell ref="F4:G4"/>
  </mergeCells>
  <conditionalFormatting sqref="G5:G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8732-B09B-433D-AEC3-759C7365EEDF}">
  <dimension ref="B1:T61"/>
  <sheetViews>
    <sheetView workbookViewId="0">
      <selection activeCell="G2" sqref="G2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7265625" style="2"/>
    <col min="4" max="4" width="35.54296875" style="2" customWidth="1"/>
    <col min="5" max="5" width="34.453125" style="2" customWidth="1"/>
    <col min="6" max="6" width="3.08984375" style="2" customWidth="1"/>
    <col min="7" max="7" width="10.90625" style="2" customWidth="1"/>
    <col min="8" max="8" width="3.08984375" style="2" customWidth="1"/>
    <col min="9" max="9" width="10.90625" style="2" customWidth="1"/>
    <col min="10" max="10" width="3.08984375" style="2" customWidth="1"/>
    <col min="11" max="13" width="8.7265625" style="2"/>
    <col min="14" max="14" width="3.08984375" style="2" customWidth="1"/>
    <col min="15" max="16" width="10.90625" style="2" customWidth="1"/>
    <col min="17" max="18" width="3.08984375" style="2" customWidth="1"/>
    <col min="19" max="19" width="32.6328125" style="2" customWidth="1"/>
    <col min="20" max="20" width="10.81640625" style="2" customWidth="1"/>
    <col min="21" max="16384" width="8.7265625" style="2"/>
  </cols>
  <sheetData>
    <row r="1" spans="2:20" ht="16" customHeight="1" thickBot="1" x14ac:dyDescent="0.4"/>
    <row r="2" spans="2:20" ht="16" customHeight="1" x14ac:dyDescent="0.35">
      <c r="B2" s="79" t="s">
        <v>88</v>
      </c>
      <c r="C2" s="80"/>
      <c r="D2" s="80"/>
      <c r="E2" s="81"/>
      <c r="S2" s="169" t="s">
        <v>326</v>
      </c>
      <c r="T2" s="171"/>
    </row>
    <row r="3" spans="2:20" ht="16" customHeight="1" thickBot="1" x14ac:dyDescent="0.4">
      <c r="B3" s="82" t="s">
        <v>214</v>
      </c>
      <c r="C3" s="83"/>
      <c r="D3" s="83"/>
      <c r="E3" s="84"/>
      <c r="S3" s="172" t="s">
        <v>271</v>
      </c>
      <c r="T3" s="174"/>
    </row>
    <row r="4" spans="2:20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G4" s="18" t="s">
        <v>220</v>
      </c>
      <c r="I4" s="18" t="s">
        <v>221</v>
      </c>
      <c r="K4" s="18" t="s">
        <v>222</v>
      </c>
      <c r="L4" s="19" t="s">
        <v>223</v>
      </c>
      <c r="M4" s="21" t="s">
        <v>224</v>
      </c>
      <c r="O4" s="18" t="s">
        <v>225</v>
      </c>
      <c r="P4" s="18" t="s">
        <v>8</v>
      </c>
      <c r="S4" s="18" t="s">
        <v>91</v>
      </c>
      <c r="T4" s="18" t="s">
        <v>270</v>
      </c>
    </row>
    <row r="5" spans="2:20" ht="16" customHeight="1" x14ac:dyDescent="0.35">
      <c r="B5" s="76" t="s">
        <v>272</v>
      </c>
      <c r="C5" s="252" t="s">
        <v>98</v>
      </c>
      <c r="D5" s="253" t="s">
        <v>97</v>
      </c>
      <c r="E5" s="76" t="s">
        <v>37</v>
      </c>
      <c r="G5" s="77">
        <f>SUM(K5:M5)</f>
        <v>611</v>
      </c>
      <c r="I5" s="77">
        <f>SUM(L5:M5)</f>
        <v>199</v>
      </c>
      <c r="K5" s="77">
        <f>VLOOKUP(E5, NASCC_CarStats, 3, FALSE)</f>
        <v>412</v>
      </c>
      <c r="L5" s="75">
        <f>VLOOKUP(CONCATENATE(B5, " - ", D5), NASCC_TeamStats, 2, FALSE)</f>
        <v>100</v>
      </c>
      <c r="M5" s="73">
        <v>99</v>
      </c>
      <c r="O5" s="77">
        <v>4</v>
      </c>
      <c r="P5" s="77">
        <v>29</v>
      </c>
      <c r="S5" s="254" t="s">
        <v>330</v>
      </c>
      <c r="T5" s="77">
        <v>100</v>
      </c>
    </row>
    <row r="6" spans="2:20" ht="16" customHeight="1" x14ac:dyDescent="0.35">
      <c r="B6" s="77" t="s">
        <v>272</v>
      </c>
      <c r="C6" s="89" t="s">
        <v>99</v>
      </c>
      <c r="D6" s="90" t="s">
        <v>97</v>
      </c>
      <c r="E6" s="77" t="s">
        <v>37</v>
      </c>
      <c r="G6" s="77">
        <f t="shared" ref="G6:G44" si="0">SUM(K6:M6)</f>
        <v>611</v>
      </c>
      <c r="I6" s="77">
        <f t="shared" ref="I6:I44" si="1">SUM(L6:M6)</f>
        <v>199</v>
      </c>
      <c r="K6" s="77">
        <f>VLOOKUP(E6, NASCC_CarStats, 3, FALSE)</f>
        <v>412</v>
      </c>
      <c r="L6" s="75">
        <f>VLOOKUP(CONCATENATE(B6, " - ", D6), NASCC_TeamStats, 2, FALSE)</f>
        <v>100</v>
      </c>
      <c r="M6" s="73">
        <v>99</v>
      </c>
      <c r="O6" s="77">
        <v>4</v>
      </c>
      <c r="P6" s="77">
        <v>29</v>
      </c>
      <c r="S6" s="203" t="s">
        <v>331</v>
      </c>
      <c r="T6" s="77">
        <v>98</v>
      </c>
    </row>
    <row r="7" spans="2:20" ht="16" customHeight="1" x14ac:dyDescent="0.35">
      <c r="B7" s="77" t="s">
        <v>272</v>
      </c>
      <c r="C7" s="139" t="s">
        <v>173</v>
      </c>
      <c r="D7" s="140" t="s">
        <v>174</v>
      </c>
      <c r="E7" s="77" t="s">
        <v>33</v>
      </c>
      <c r="G7" s="77">
        <f t="shared" si="0"/>
        <v>608</v>
      </c>
      <c r="I7" s="77">
        <f t="shared" si="1"/>
        <v>196</v>
      </c>
      <c r="K7" s="77">
        <f>VLOOKUP(E7, NASCC_CarStats, 3, FALSE)</f>
        <v>412</v>
      </c>
      <c r="L7" s="75">
        <f>VLOOKUP(CONCATENATE(B7, " - ", D7), NASCC_TeamStats, 2, FALSE)</f>
        <v>98</v>
      </c>
      <c r="M7" s="73">
        <v>98</v>
      </c>
      <c r="O7" s="77">
        <v>4</v>
      </c>
      <c r="P7" s="77">
        <v>30</v>
      </c>
      <c r="S7" s="192" t="s">
        <v>332</v>
      </c>
      <c r="T7" s="77">
        <v>97</v>
      </c>
    </row>
    <row r="8" spans="2:20" ht="16" customHeight="1" x14ac:dyDescent="0.35">
      <c r="B8" s="77" t="s">
        <v>272</v>
      </c>
      <c r="C8" s="178" t="s">
        <v>275</v>
      </c>
      <c r="D8" s="179" t="s">
        <v>174</v>
      </c>
      <c r="E8" s="77" t="s">
        <v>33</v>
      </c>
      <c r="G8" s="77">
        <f t="shared" si="0"/>
        <v>608</v>
      </c>
      <c r="I8" s="77">
        <f t="shared" si="1"/>
        <v>196</v>
      </c>
      <c r="K8" s="77">
        <f>VLOOKUP(E8, NASCC_CarStats, 3, FALSE)</f>
        <v>412</v>
      </c>
      <c r="L8" s="75">
        <f>VLOOKUP(CONCATENATE(B8, " - ", D8), NASCC_TeamStats, 2, FALSE)</f>
        <v>98</v>
      </c>
      <c r="M8" s="73">
        <v>98</v>
      </c>
      <c r="O8" s="77">
        <v>4</v>
      </c>
      <c r="P8" s="77">
        <v>28</v>
      </c>
      <c r="S8" s="185" t="s">
        <v>333</v>
      </c>
      <c r="T8" s="77">
        <v>97</v>
      </c>
    </row>
    <row r="9" spans="2:20" ht="16" customHeight="1" x14ac:dyDescent="0.35">
      <c r="B9" s="77" t="s">
        <v>272</v>
      </c>
      <c r="C9" s="111" t="s">
        <v>95</v>
      </c>
      <c r="D9" s="112" t="s">
        <v>94</v>
      </c>
      <c r="E9" s="77" t="s">
        <v>14</v>
      </c>
      <c r="G9" s="77">
        <f t="shared" si="0"/>
        <v>606</v>
      </c>
      <c r="I9" s="77">
        <f t="shared" si="1"/>
        <v>195</v>
      </c>
      <c r="K9" s="77">
        <f>VLOOKUP(E9, NASCC_CarStats, 3, FALSE)</f>
        <v>411</v>
      </c>
      <c r="L9" s="75">
        <f>VLOOKUP(CONCATENATE(B9, " - ", D9), NASCC_TeamStats, 2, FALSE)</f>
        <v>97</v>
      </c>
      <c r="M9" s="73">
        <v>98</v>
      </c>
      <c r="O9" s="77">
        <v>3</v>
      </c>
      <c r="P9" s="77">
        <v>27</v>
      </c>
      <c r="S9" s="204" t="s">
        <v>334</v>
      </c>
      <c r="T9" s="77">
        <v>99</v>
      </c>
    </row>
    <row r="10" spans="2:20" ht="16" customHeight="1" x14ac:dyDescent="0.35">
      <c r="B10" s="77" t="s">
        <v>272</v>
      </c>
      <c r="C10" s="97" t="s">
        <v>175</v>
      </c>
      <c r="D10" s="98" t="s">
        <v>176</v>
      </c>
      <c r="E10" s="77" t="s">
        <v>31</v>
      </c>
      <c r="G10" s="77">
        <f t="shared" si="0"/>
        <v>606</v>
      </c>
      <c r="I10" s="77">
        <f t="shared" si="1"/>
        <v>195</v>
      </c>
      <c r="K10" s="77">
        <f>VLOOKUP(E10, NASCC_CarStats, 3, FALSE)</f>
        <v>411</v>
      </c>
      <c r="L10" s="75">
        <f>VLOOKUP(CONCATENATE(B10, " - ", D10), NASCC_TeamStats, 2, FALSE)</f>
        <v>97</v>
      </c>
      <c r="M10" s="73">
        <v>98</v>
      </c>
      <c r="O10" s="77">
        <v>2</v>
      </c>
      <c r="P10" s="77">
        <v>27</v>
      </c>
      <c r="S10" s="255" t="s">
        <v>335</v>
      </c>
      <c r="T10" s="77">
        <v>98</v>
      </c>
    </row>
    <row r="11" spans="2:20" ht="16" customHeight="1" x14ac:dyDescent="0.35">
      <c r="B11" s="77" t="s">
        <v>272</v>
      </c>
      <c r="C11" s="97" t="s">
        <v>193</v>
      </c>
      <c r="D11" s="98" t="s">
        <v>176</v>
      </c>
      <c r="E11" s="77" t="s">
        <v>31</v>
      </c>
      <c r="G11" s="77">
        <f t="shared" si="0"/>
        <v>606</v>
      </c>
      <c r="I11" s="77">
        <f t="shared" si="1"/>
        <v>195</v>
      </c>
      <c r="K11" s="77">
        <f>VLOOKUP(E11, NASCC_CarStats, 3, FALSE)</f>
        <v>411</v>
      </c>
      <c r="L11" s="75">
        <f>VLOOKUP(CONCATENATE(B11, " - ", D11), NASCC_TeamStats, 2, FALSE)</f>
        <v>97</v>
      </c>
      <c r="M11" s="73">
        <v>98</v>
      </c>
      <c r="O11" s="77">
        <v>3</v>
      </c>
      <c r="P11" s="77">
        <v>28</v>
      </c>
      <c r="S11" s="197" t="s">
        <v>336</v>
      </c>
      <c r="T11" s="77">
        <v>98</v>
      </c>
    </row>
    <row r="12" spans="2:20" ht="16" customHeight="1" x14ac:dyDescent="0.35">
      <c r="B12" s="77" t="s">
        <v>272</v>
      </c>
      <c r="C12" s="141" t="s">
        <v>128</v>
      </c>
      <c r="D12" s="142" t="s">
        <v>180</v>
      </c>
      <c r="E12" s="77" t="s">
        <v>33</v>
      </c>
      <c r="G12" s="77">
        <f t="shared" si="0"/>
        <v>610</v>
      </c>
      <c r="I12" s="77">
        <f t="shared" si="1"/>
        <v>198</v>
      </c>
      <c r="K12" s="77">
        <f>VLOOKUP(E12, NASCC_CarStats, 3, FALSE)</f>
        <v>412</v>
      </c>
      <c r="L12" s="75">
        <f>VLOOKUP(CONCATENATE(B12, " - ", D12), NASCC_TeamStats, 2, FALSE)</f>
        <v>99</v>
      </c>
      <c r="M12" s="73">
        <v>99</v>
      </c>
      <c r="O12" s="77">
        <v>5</v>
      </c>
      <c r="P12" s="77">
        <v>29</v>
      </c>
      <c r="S12" s="196" t="s">
        <v>337</v>
      </c>
      <c r="T12" s="77">
        <v>97</v>
      </c>
    </row>
    <row r="13" spans="2:20" ht="16" customHeight="1" x14ac:dyDescent="0.35">
      <c r="B13" s="77" t="s">
        <v>272</v>
      </c>
      <c r="C13" s="216" t="s">
        <v>136</v>
      </c>
      <c r="D13" s="217" t="s">
        <v>276</v>
      </c>
      <c r="E13" s="77" t="s">
        <v>27</v>
      </c>
      <c r="G13" s="77">
        <f t="shared" si="0"/>
        <v>609</v>
      </c>
      <c r="I13" s="77">
        <f t="shared" si="1"/>
        <v>197</v>
      </c>
      <c r="K13" s="77">
        <f>VLOOKUP(E13, NASCC_CarStats, 3, FALSE)</f>
        <v>412</v>
      </c>
      <c r="L13" s="75">
        <f>VLOOKUP(CONCATENATE(B13, " - ", D13), NASCC_TeamStats, 2, FALSE)</f>
        <v>98</v>
      </c>
      <c r="M13" s="73">
        <v>99</v>
      </c>
      <c r="O13" s="77">
        <v>3</v>
      </c>
      <c r="P13" s="77">
        <v>27</v>
      </c>
      <c r="S13" s="186" t="s">
        <v>338</v>
      </c>
      <c r="T13" s="77">
        <v>97</v>
      </c>
    </row>
    <row r="14" spans="2:20" ht="16" customHeight="1" x14ac:dyDescent="0.35">
      <c r="B14" s="77" t="s">
        <v>272</v>
      </c>
      <c r="C14" s="216" t="s">
        <v>119</v>
      </c>
      <c r="D14" s="217" t="s">
        <v>276</v>
      </c>
      <c r="E14" s="77" t="s">
        <v>27</v>
      </c>
      <c r="G14" s="77">
        <f t="shared" si="0"/>
        <v>607</v>
      </c>
      <c r="I14" s="77">
        <f t="shared" si="1"/>
        <v>195</v>
      </c>
      <c r="K14" s="77">
        <f>VLOOKUP(E14, NASCC_CarStats, 3, FALSE)</f>
        <v>412</v>
      </c>
      <c r="L14" s="75">
        <f>VLOOKUP(CONCATENATE(B14, " - ", D14), NASCC_TeamStats, 2, FALSE)</f>
        <v>98</v>
      </c>
      <c r="M14" s="73">
        <v>97</v>
      </c>
      <c r="O14" s="77">
        <v>3</v>
      </c>
      <c r="P14" s="77">
        <v>28</v>
      </c>
      <c r="S14" s="209" t="s">
        <v>261</v>
      </c>
      <c r="T14" s="77">
        <v>98</v>
      </c>
    </row>
    <row r="15" spans="2:20" ht="16" customHeight="1" x14ac:dyDescent="0.35">
      <c r="B15" s="77" t="s">
        <v>272</v>
      </c>
      <c r="C15" s="123" t="s">
        <v>138</v>
      </c>
      <c r="D15" s="124" t="s">
        <v>278</v>
      </c>
      <c r="E15" s="77" t="s">
        <v>37</v>
      </c>
      <c r="G15" s="77">
        <f t="shared" si="0"/>
        <v>608</v>
      </c>
      <c r="I15" s="77">
        <f t="shared" si="1"/>
        <v>196</v>
      </c>
      <c r="K15" s="77">
        <f>VLOOKUP(E15, NASCC_CarStats, 3, FALSE)</f>
        <v>412</v>
      </c>
      <c r="L15" s="75">
        <f>VLOOKUP(CONCATENATE(B15, " - ", D15), NASCC_TeamStats, 2, FALSE)</f>
        <v>98</v>
      </c>
      <c r="M15" s="73">
        <v>98</v>
      </c>
      <c r="O15" s="77">
        <v>2</v>
      </c>
      <c r="P15" s="77">
        <v>28</v>
      </c>
      <c r="S15" s="205" t="s">
        <v>255</v>
      </c>
      <c r="T15" s="77">
        <v>100</v>
      </c>
    </row>
    <row r="16" spans="2:20" ht="16" customHeight="1" x14ac:dyDescent="0.35">
      <c r="B16" s="77" t="s">
        <v>272</v>
      </c>
      <c r="C16" s="121" t="s">
        <v>96</v>
      </c>
      <c r="D16" s="122" t="s">
        <v>123</v>
      </c>
      <c r="E16" s="77" t="s">
        <v>37</v>
      </c>
      <c r="G16" s="77">
        <f t="shared" si="0"/>
        <v>606</v>
      </c>
      <c r="I16" s="77">
        <f t="shared" si="1"/>
        <v>194</v>
      </c>
      <c r="K16" s="77">
        <f>VLOOKUP(E16, NASCC_CarStats, 3, FALSE)</f>
        <v>412</v>
      </c>
      <c r="L16" s="75">
        <f>VLOOKUP(CONCATENATE(B16, " - ", D16), NASCC_TeamStats, 2, FALSE)</f>
        <v>97</v>
      </c>
      <c r="M16" s="73">
        <v>97</v>
      </c>
      <c r="O16" s="77">
        <v>2</v>
      </c>
      <c r="P16" s="77">
        <v>28</v>
      </c>
      <c r="S16" s="256" t="s">
        <v>339</v>
      </c>
      <c r="T16" s="77">
        <v>99</v>
      </c>
    </row>
    <row r="17" spans="2:20" ht="16" customHeight="1" x14ac:dyDescent="0.35">
      <c r="B17" s="77" t="s">
        <v>272</v>
      </c>
      <c r="C17" s="99" t="s">
        <v>110</v>
      </c>
      <c r="D17" s="100" t="s">
        <v>277</v>
      </c>
      <c r="E17" s="77" t="s">
        <v>35</v>
      </c>
      <c r="G17" s="77">
        <f t="shared" si="0"/>
        <v>606</v>
      </c>
      <c r="I17" s="77">
        <f t="shared" si="1"/>
        <v>194</v>
      </c>
      <c r="K17" s="77">
        <f>VLOOKUP(E17, NASCC_CarStats, 3, FALSE)</f>
        <v>412</v>
      </c>
      <c r="L17" s="75">
        <f>VLOOKUP(CONCATENATE(B17, " - ", D17), NASCC_TeamStats, 2, FALSE)</f>
        <v>97</v>
      </c>
      <c r="M17" s="73">
        <v>97</v>
      </c>
      <c r="O17" s="77">
        <v>2</v>
      </c>
      <c r="P17" s="77">
        <v>27</v>
      </c>
      <c r="S17" s="197" t="s">
        <v>340</v>
      </c>
      <c r="T17" s="77">
        <v>99</v>
      </c>
    </row>
    <row r="18" spans="2:20" ht="16" customHeight="1" x14ac:dyDescent="0.35">
      <c r="B18" s="77" t="s">
        <v>38</v>
      </c>
      <c r="C18" s="151" t="s">
        <v>279</v>
      </c>
      <c r="D18" s="152" t="s">
        <v>194</v>
      </c>
      <c r="E18" s="77" t="s">
        <v>44</v>
      </c>
      <c r="G18" s="77">
        <f t="shared" si="0"/>
        <v>577</v>
      </c>
      <c r="I18" s="77">
        <f t="shared" si="1"/>
        <v>187</v>
      </c>
      <c r="K18" s="77">
        <f>VLOOKUP(E18, NASCC_CarStats, 3, FALSE)</f>
        <v>390</v>
      </c>
      <c r="L18" s="75">
        <f>VLOOKUP(CONCATENATE(B18, " - ", D18), NASCC_TeamStats, 2, FALSE)</f>
        <v>98</v>
      </c>
      <c r="M18" s="73">
        <v>89</v>
      </c>
      <c r="O18" s="77">
        <v>4</v>
      </c>
      <c r="P18" s="77">
        <v>28</v>
      </c>
      <c r="S18" s="192" t="s">
        <v>341</v>
      </c>
      <c r="T18" s="77">
        <v>99</v>
      </c>
    </row>
    <row r="19" spans="2:20" ht="16" customHeight="1" x14ac:dyDescent="0.35">
      <c r="B19" s="77" t="s">
        <v>38</v>
      </c>
      <c r="C19" s="143" t="s">
        <v>181</v>
      </c>
      <c r="D19" s="144" t="s">
        <v>182</v>
      </c>
      <c r="E19" s="77" t="s">
        <v>42</v>
      </c>
      <c r="G19" s="77">
        <f t="shared" si="0"/>
        <v>577</v>
      </c>
      <c r="I19" s="77">
        <f t="shared" si="1"/>
        <v>189</v>
      </c>
      <c r="K19" s="77">
        <f>VLOOKUP(E19, NASCC_CarStats, 3, FALSE)</f>
        <v>388</v>
      </c>
      <c r="L19" s="75">
        <f>VLOOKUP(CONCATENATE(B19, " - ", D19), NASCC_TeamStats, 2, FALSE)</f>
        <v>100</v>
      </c>
      <c r="M19" s="73">
        <v>89</v>
      </c>
      <c r="O19" s="77">
        <v>5</v>
      </c>
      <c r="P19" s="77">
        <v>29</v>
      </c>
      <c r="S19" s="211" t="s">
        <v>342</v>
      </c>
      <c r="T19" s="77">
        <v>98</v>
      </c>
    </row>
    <row r="20" spans="2:20" ht="16" customHeight="1" x14ac:dyDescent="0.35">
      <c r="B20" s="77" t="s">
        <v>38</v>
      </c>
      <c r="C20" s="145" t="s">
        <v>183</v>
      </c>
      <c r="D20" s="146" t="s">
        <v>182</v>
      </c>
      <c r="E20" s="77" t="s">
        <v>42</v>
      </c>
      <c r="G20" s="77">
        <f t="shared" si="0"/>
        <v>575</v>
      </c>
      <c r="I20" s="77">
        <f t="shared" si="1"/>
        <v>187</v>
      </c>
      <c r="K20" s="77">
        <f>VLOOKUP(E20, NASCC_CarStats, 3, FALSE)</f>
        <v>388</v>
      </c>
      <c r="L20" s="75">
        <f>VLOOKUP(CONCATENATE(B20, " - ", D20), NASCC_TeamStats, 2, FALSE)</f>
        <v>100</v>
      </c>
      <c r="M20" s="73">
        <v>87</v>
      </c>
      <c r="O20" s="77">
        <v>2</v>
      </c>
      <c r="P20" s="77">
        <v>27</v>
      </c>
      <c r="S20" s="257" t="s">
        <v>343</v>
      </c>
      <c r="T20" s="77">
        <v>99</v>
      </c>
    </row>
    <row r="21" spans="2:20" ht="16" customHeight="1" x14ac:dyDescent="0.35">
      <c r="B21" s="77" t="s">
        <v>38</v>
      </c>
      <c r="C21" s="218" t="s">
        <v>101</v>
      </c>
      <c r="D21" s="219" t="s">
        <v>280</v>
      </c>
      <c r="E21" s="77" t="s">
        <v>44</v>
      </c>
      <c r="G21" s="77">
        <f t="shared" si="0"/>
        <v>577</v>
      </c>
      <c r="I21" s="77">
        <f t="shared" si="1"/>
        <v>187</v>
      </c>
      <c r="K21" s="77">
        <f>VLOOKUP(E21, NASCC_CarStats, 3, FALSE)</f>
        <v>390</v>
      </c>
      <c r="L21" s="75">
        <f>VLOOKUP(CONCATENATE(B21, " - ", D21), NASCC_TeamStats, 2, FALSE)</f>
        <v>99</v>
      </c>
      <c r="M21" s="73">
        <v>88</v>
      </c>
      <c r="O21" s="77">
        <v>4</v>
      </c>
      <c r="P21" s="77">
        <v>28</v>
      </c>
      <c r="S21" s="184" t="s">
        <v>344</v>
      </c>
      <c r="T21" s="77">
        <v>98</v>
      </c>
    </row>
    <row r="22" spans="2:20" ht="16" customHeight="1" x14ac:dyDescent="0.35">
      <c r="B22" s="77" t="s">
        <v>38</v>
      </c>
      <c r="C22" s="123" t="s">
        <v>187</v>
      </c>
      <c r="D22" s="124" t="s">
        <v>281</v>
      </c>
      <c r="E22" s="77" t="s">
        <v>44</v>
      </c>
      <c r="G22" s="77">
        <f t="shared" si="0"/>
        <v>578</v>
      </c>
      <c r="I22" s="77">
        <f t="shared" si="1"/>
        <v>188</v>
      </c>
      <c r="K22" s="77">
        <f>VLOOKUP(E22, NASCC_CarStats, 3, FALSE)</f>
        <v>390</v>
      </c>
      <c r="L22" s="75">
        <f>VLOOKUP(CONCATENATE(B22, " - ", D22), NASCC_TeamStats, 2, FALSE)</f>
        <v>99</v>
      </c>
      <c r="M22" s="73">
        <v>89</v>
      </c>
      <c r="O22" s="77">
        <v>5</v>
      </c>
      <c r="P22" s="77">
        <v>29</v>
      </c>
      <c r="S22" s="213" t="s">
        <v>265</v>
      </c>
      <c r="T22" s="77">
        <v>97</v>
      </c>
    </row>
    <row r="23" spans="2:20" ht="16" customHeight="1" x14ac:dyDescent="0.35">
      <c r="B23" s="77" t="s">
        <v>38</v>
      </c>
      <c r="C23" s="111" t="s">
        <v>191</v>
      </c>
      <c r="D23" s="112" t="s">
        <v>282</v>
      </c>
      <c r="E23" s="77" t="s">
        <v>44</v>
      </c>
      <c r="G23" s="77">
        <f t="shared" si="0"/>
        <v>577</v>
      </c>
      <c r="I23" s="77">
        <f t="shared" si="1"/>
        <v>187</v>
      </c>
      <c r="K23" s="77">
        <f>VLOOKUP(E23, NASCC_CarStats, 3, FALSE)</f>
        <v>390</v>
      </c>
      <c r="L23" s="75">
        <f>VLOOKUP(CONCATENATE(B23, " - ", D23), NASCC_TeamStats, 2, FALSE)</f>
        <v>99</v>
      </c>
      <c r="M23" s="73">
        <v>88</v>
      </c>
      <c r="O23" s="77">
        <v>3</v>
      </c>
      <c r="P23" s="77">
        <v>27</v>
      </c>
      <c r="S23" s="194" t="s">
        <v>266</v>
      </c>
      <c r="T23" s="77">
        <v>98</v>
      </c>
    </row>
    <row r="24" spans="2:20" ht="16" customHeight="1" x14ac:dyDescent="0.35">
      <c r="B24" s="77" t="s">
        <v>38</v>
      </c>
      <c r="C24" s="155" t="s">
        <v>197</v>
      </c>
      <c r="D24" s="156" t="s">
        <v>283</v>
      </c>
      <c r="E24" s="77" t="s">
        <v>42</v>
      </c>
      <c r="G24" s="77">
        <f t="shared" si="0"/>
        <v>574</v>
      </c>
      <c r="I24" s="77">
        <f t="shared" si="1"/>
        <v>186</v>
      </c>
      <c r="K24" s="77">
        <f>VLOOKUP(E24, NASCC_CarStats, 3, FALSE)</f>
        <v>388</v>
      </c>
      <c r="L24" s="75">
        <f>VLOOKUP(CONCATENATE(B24, " - ", D24), NASCC_TeamStats, 2, FALSE)</f>
        <v>98</v>
      </c>
      <c r="M24" s="73">
        <v>88</v>
      </c>
      <c r="O24" s="77">
        <v>3</v>
      </c>
      <c r="P24" s="77">
        <v>28</v>
      </c>
      <c r="S24" s="208" t="s">
        <v>259</v>
      </c>
      <c r="T24" s="77">
        <v>98</v>
      </c>
    </row>
    <row r="25" spans="2:20" ht="16" customHeight="1" x14ac:dyDescent="0.35">
      <c r="B25" s="77" t="s">
        <v>38</v>
      </c>
      <c r="C25" s="220" t="s">
        <v>284</v>
      </c>
      <c r="D25" s="221" t="s">
        <v>285</v>
      </c>
      <c r="E25" s="77" t="s">
        <v>44</v>
      </c>
      <c r="G25" s="77">
        <f t="shared" si="0"/>
        <v>576</v>
      </c>
      <c r="I25" s="77">
        <f t="shared" si="1"/>
        <v>186</v>
      </c>
      <c r="K25" s="77">
        <f>VLOOKUP(E25, NASCC_CarStats, 3, FALSE)</f>
        <v>390</v>
      </c>
      <c r="L25" s="75">
        <f>VLOOKUP(CONCATENATE(B25, " - ", D25), NASCC_TeamStats, 2, FALSE)</f>
        <v>99</v>
      </c>
      <c r="M25" s="73">
        <v>87</v>
      </c>
      <c r="O25" s="77">
        <v>3</v>
      </c>
      <c r="P25" s="77">
        <v>28</v>
      </c>
      <c r="S25" s="191" t="s">
        <v>345</v>
      </c>
      <c r="T25" s="77">
        <v>97</v>
      </c>
    </row>
    <row r="26" spans="2:20" ht="16" customHeight="1" x14ac:dyDescent="0.35">
      <c r="B26" s="77" t="s">
        <v>38</v>
      </c>
      <c r="C26" s="95" t="s">
        <v>286</v>
      </c>
      <c r="D26" s="96" t="s">
        <v>287</v>
      </c>
      <c r="E26" s="77" t="s">
        <v>40</v>
      </c>
      <c r="G26" s="77">
        <f t="shared" si="0"/>
        <v>573</v>
      </c>
      <c r="I26" s="77">
        <f t="shared" si="1"/>
        <v>186</v>
      </c>
      <c r="K26" s="77">
        <f>VLOOKUP(E26, NASCC_CarStats, 3, FALSE)</f>
        <v>387</v>
      </c>
      <c r="L26" s="75">
        <f>VLOOKUP(CONCATENATE(B26, " - ", D26), NASCC_TeamStats, 2, FALSE)</f>
        <v>98</v>
      </c>
      <c r="M26" s="73">
        <v>88</v>
      </c>
      <c r="O26" s="77">
        <v>4</v>
      </c>
      <c r="P26" s="77">
        <v>29</v>
      </c>
      <c r="S26" s="197" t="s">
        <v>346</v>
      </c>
      <c r="T26" s="77">
        <v>99</v>
      </c>
    </row>
    <row r="27" spans="2:20" ht="16" customHeight="1" x14ac:dyDescent="0.35">
      <c r="B27" s="77" t="s">
        <v>38</v>
      </c>
      <c r="C27" s="159" t="s">
        <v>201</v>
      </c>
      <c r="D27" s="160" t="s">
        <v>202</v>
      </c>
      <c r="E27" s="77" t="s">
        <v>46</v>
      </c>
      <c r="G27" s="77">
        <f t="shared" si="0"/>
        <v>570</v>
      </c>
      <c r="I27" s="77">
        <f t="shared" si="1"/>
        <v>183</v>
      </c>
      <c r="K27" s="77">
        <f>VLOOKUP(E27, NASCC_CarStats, 3, FALSE)</f>
        <v>387</v>
      </c>
      <c r="L27" s="75">
        <f>VLOOKUP(CONCATENATE(B27, " - ", D27), NASCC_TeamStats, 2, FALSE)</f>
        <v>97</v>
      </c>
      <c r="M27" s="73">
        <v>86</v>
      </c>
      <c r="O27" s="77">
        <v>2</v>
      </c>
      <c r="P27" s="77">
        <v>27</v>
      </c>
      <c r="S27" s="258" t="s">
        <v>347</v>
      </c>
      <c r="T27" s="77">
        <v>98</v>
      </c>
    </row>
    <row r="28" spans="2:20" ht="16" customHeight="1" x14ac:dyDescent="0.35">
      <c r="B28" s="77" t="s">
        <v>38</v>
      </c>
      <c r="C28" s="115" t="s">
        <v>141</v>
      </c>
      <c r="D28" s="116" t="s">
        <v>118</v>
      </c>
      <c r="E28" s="77" t="s">
        <v>44</v>
      </c>
      <c r="G28" s="77">
        <f t="shared" si="0"/>
        <v>575</v>
      </c>
      <c r="I28" s="77">
        <f t="shared" si="1"/>
        <v>185</v>
      </c>
      <c r="K28" s="77">
        <f>VLOOKUP(E28, NASCC_CarStats, 3, FALSE)</f>
        <v>390</v>
      </c>
      <c r="L28" s="75">
        <f>VLOOKUP(CONCATENATE(B28, " - ", D28), NASCC_TeamStats, 2, FALSE)</f>
        <v>98</v>
      </c>
      <c r="M28" s="73">
        <v>87</v>
      </c>
      <c r="O28" s="77">
        <v>4</v>
      </c>
      <c r="P28" s="77">
        <v>26</v>
      </c>
      <c r="S28" s="207" t="s">
        <v>348</v>
      </c>
      <c r="T28" s="77">
        <v>100</v>
      </c>
    </row>
    <row r="29" spans="2:20" ht="16" customHeight="1" x14ac:dyDescent="0.35">
      <c r="B29" s="77" t="s">
        <v>38</v>
      </c>
      <c r="C29" s="149" t="s">
        <v>122</v>
      </c>
      <c r="D29" s="150" t="s">
        <v>190</v>
      </c>
      <c r="E29" s="77" t="s">
        <v>44</v>
      </c>
      <c r="G29" s="77">
        <f t="shared" si="0"/>
        <v>577</v>
      </c>
      <c r="I29" s="77">
        <f t="shared" si="1"/>
        <v>187</v>
      </c>
      <c r="K29" s="77">
        <f>VLOOKUP(E29, NASCC_CarStats, 3, FALSE)</f>
        <v>390</v>
      </c>
      <c r="L29" s="75">
        <f>VLOOKUP(CONCATENATE(B29, " - ", D29), NASCC_TeamStats, 2, FALSE)</f>
        <v>98</v>
      </c>
      <c r="M29" s="73">
        <v>89</v>
      </c>
      <c r="O29" s="77">
        <v>5</v>
      </c>
      <c r="P29" s="77">
        <v>28</v>
      </c>
      <c r="S29" s="259" t="s">
        <v>349</v>
      </c>
      <c r="T29" s="77">
        <v>97</v>
      </c>
    </row>
    <row r="30" spans="2:20" ht="16" customHeight="1" x14ac:dyDescent="0.35">
      <c r="B30" s="77" t="s">
        <v>273</v>
      </c>
      <c r="C30" s="109" t="s">
        <v>288</v>
      </c>
      <c r="D30" s="110" t="s">
        <v>289</v>
      </c>
      <c r="E30" s="77" t="s">
        <v>58</v>
      </c>
      <c r="G30" s="77">
        <f t="shared" si="0"/>
        <v>494</v>
      </c>
      <c r="I30" s="77">
        <f t="shared" si="1"/>
        <v>195</v>
      </c>
      <c r="K30" s="77">
        <f>VLOOKUP(E30, NASCC_CarStats, 3, FALSE)</f>
        <v>299</v>
      </c>
      <c r="L30" s="75">
        <f>VLOOKUP(CONCATENATE(B30, " - ", D30), NASCC_TeamStats, 2, FALSE)</f>
        <v>97</v>
      </c>
      <c r="M30" s="73">
        <v>98</v>
      </c>
      <c r="O30" s="77">
        <v>3</v>
      </c>
      <c r="P30" s="77">
        <v>27</v>
      </c>
      <c r="S30" s="260" t="s">
        <v>350</v>
      </c>
      <c r="T30" s="77">
        <v>99</v>
      </c>
    </row>
    <row r="31" spans="2:20" ht="16" customHeight="1" x14ac:dyDescent="0.35">
      <c r="B31" s="77" t="s">
        <v>273</v>
      </c>
      <c r="C31" s="222" t="s">
        <v>290</v>
      </c>
      <c r="D31" s="223" t="s">
        <v>289</v>
      </c>
      <c r="E31" s="77" t="s">
        <v>58</v>
      </c>
      <c r="G31" s="77">
        <f t="shared" si="0"/>
        <v>493</v>
      </c>
      <c r="I31" s="77">
        <f t="shared" si="1"/>
        <v>194</v>
      </c>
      <c r="K31" s="77">
        <f>VLOOKUP(E31, NASCC_CarStats, 3, FALSE)</f>
        <v>299</v>
      </c>
      <c r="L31" s="75">
        <f>VLOOKUP(CONCATENATE(B31, " - ", D31), NASCC_TeamStats, 2, FALSE)</f>
        <v>97</v>
      </c>
      <c r="M31" s="73">
        <v>97</v>
      </c>
      <c r="O31" s="77">
        <v>2</v>
      </c>
      <c r="P31" s="77">
        <v>27</v>
      </c>
      <c r="S31" s="186" t="s">
        <v>351</v>
      </c>
      <c r="T31" s="77">
        <v>97</v>
      </c>
    </row>
    <row r="32" spans="2:20" ht="16" customHeight="1" x14ac:dyDescent="0.35">
      <c r="B32" s="77" t="s">
        <v>273</v>
      </c>
      <c r="C32" s="123" t="s">
        <v>184</v>
      </c>
      <c r="D32" s="124" t="s">
        <v>291</v>
      </c>
      <c r="E32" s="77" t="s">
        <v>60</v>
      </c>
      <c r="G32" s="77">
        <f t="shared" si="0"/>
        <v>494</v>
      </c>
      <c r="I32" s="77">
        <f t="shared" si="1"/>
        <v>197</v>
      </c>
      <c r="K32" s="77">
        <f>VLOOKUP(E32, NASCC_CarStats, 3, FALSE)</f>
        <v>297</v>
      </c>
      <c r="L32" s="75">
        <f>VLOOKUP(CONCATENATE(B32, " - ", D32), NASCC_TeamStats, 2, FALSE)</f>
        <v>99</v>
      </c>
      <c r="M32" s="73">
        <v>98</v>
      </c>
      <c r="O32" s="77">
        <v>4</v>
      </c>
      <c r="P32" s="77">
        <v>24</v>
      </c>
      <c r="S32" s="215" t="s">
        <v>352</v>
      </c>
      <c r="T32" s="77">
        <v>97</v>
      </c>
    </row>
    <row r="33" spans="2:20" ht="16" customHeight="1" x14ac:dyDescent="0.35">
      <c r="B33" s="77" t="s">
        <v>273</v>
      </c>
      <c r="C33" s="123" t="s">
        <v>152</v>
      </c>
      <c r="D33" s="124" t="s">
        <v>291</v>
      </c>
      <c r="E33" s="77" t="s">
        <v>60</v>
      </c>
      <c r="G33" s="77">
        <f t="shared" si="0"/>
        <v>495</v>
      </c>
      <c r="I33" s="77">
        <f t="shared" si="1"/>
        <v>198</v>
      </c>
      <c r="K33" s="77">
        <f>VLOOKUP(E33, NASCC_CarStats, 3, FALSE)</f>
        <v>297</v>
      </c>
      <c r="L33" s="75">
        <f>VLOOKUP(CONCATENATE(B33, " - ", D33), NASCC_TeamStats, 2, FALSE)</f>
        <v>99</v>
      </c>
      <c r="M33" s="73">
        <v>99</v>
      </c>
      <c r="O33" s="77">
        <v>4</v>
      </c>
      <c r="P33" s="77">
        <v>25</v>
      </c>
      <c r="S33" s="207" t="s">
        <v>353</v>
      </c>
      <c r="T33" s="77">
        <v>98</v>
      </c>
    </row>
    <row r="34" spans="2:20" ht="16" customHeight="1" x14ac:dyDescent="0.35">
      <c r="B34" s="77" t="s">
        <v>273</v>
      </c>
      <c r="C34" s="224" t="s">
        <v>186</v>
      </c>
      <c r="D34" s="225" t="s">
        <v>292</v>
      </c>
      <c r="E34" s="77" t="s">
        <v>69</v>
      </c>
      <c r="G34" s="77">
        <f t="shared" si="0"/>
        <v>493</v>
      </c>
      <c r="I34" s="77">
        <f t="shared" si="1"/>
        <v>196</v>
      </c>
      <c r="K34" s="77">
        <f>VLOOKUP(E34, NASCC_CarStats, 3, FALSE)</f>
        <v>297</v>
      </c>
      <c r="L34" s="75">
        <f>VLOOKUP(CONCATENATE(B34, " - ", D34), NASCC_TeamStats, 2, FALSE)</f>
        <v>98</v>
      </c>
      <c r="M34" s="73">
        <v>98</v>
      </c>
      <c r="O34" s="77">
        <v>3</v>
      </c>
      <c r="P34" s="77">
        <v>25</v>
      </c>
      <c r="S34" s="197" t="s">
        <v>354</v>
      </c>
      <c r="T34" s="77">
        <v>97</v>
      </c>
    </row>
    <row r="35" spans="2:20" ht="16" customHeight="1" x14ac:dyDescent="0.35">
      <c r="B35" s="77" t="s">
        <v>273</v>
      </c>
      <c r="C35" s="117" t="s">
        <v>189</v>
      </c>
      <c r="D35" s="118" t="s">
        <v>293</v>
      </c>
      <c r="E35" s="77" t="s">
        <v>67</v>
      </c>
      <c r="G35" s="77">
        <f t="shared" si="0"/>
        <v>498</v>
      </c>
      <c r="I35" s="77">
        <f t="shared" si="1"/>
        <v>200</v>
      </c>
      <c r="K35" s="77">
        <f>VLOOKUP(E35, NASCC_CarStats, 3, FALSE)</f>
        <v>298</v>
      </c>
      <c r="L35" s="75">
        <f>VLOOKUP(CONCATENATE(B35, " - ", D35), NASCC_TeamStats, 2, FALSE)</f>
        <v>100</v>
      </c>
      <c r="M35" s="73">
        <v>100</v>
      </c>
      <c r="O35" s="77">
        <v>5</v>
      </c>
      <c r="P35" s="77">
        <v>29</v>
      </c>
      <c r="S35" s="261" t="s">
        <v>355</v>
      </c>
      <c r="T35" s="77">
        <v>97</v>
      </c>
    </row>
    <row r="36" spans="2:20" ht="16" customHeight="1" x14ac:dyDescent="0.35">
      <c r="B36" s="77" t="s">
        <v>273</v>
      </c>
      <c r="C36" s="226" t="s">
        <v>294</v>
      </c>
      <c r="D36" s="227" t="s">
        <v>295</v>
      </c>
      <c r="E36" s="77" t="s">
        <v>63</v>
      </c>
      <c r="G36" s="77">
        <f t="shared" si="0"/>
        <v>491</v>
      </c>
      <c r="I36" s="77">
        <f t="shared" si="1"/>
        <v>194</v>
      </c>
      <c r="K36" s="77">
        <f>VLOOKUP(E36, NASCC_CarStats, 3, FALSE)</f>
        <v>297</v>
      </c>
      <c r="L36" s="75">
        <f>VLOOKUP(CONCATENATE(B36, " - ", D36), NASCC_TeamStats, 2, FALSE)</f>
        <v>97</v>
      </c>
      <c r="M36" s="73">
        <v>97</v>
      </c>
      <c r="O36" s="77">
        <v>3</v>
      </c>
      <c r="P36" s="77">
        <v>26</v>
      </c>
      <c r="S36" s="192" t="s">
        <v>356</v>
      </c>
      <c r="T36" s="77">
        <v>98</v>
      </c>
    </row>
    <row r="37" spans="2:20" ht="16" customHeight="1" x14ac:dyDescent="0.35">
      <c r="B37" s="77" t="s">
        <v>273</v>
      </c>
      <c r="C37" s="226" t="s">
        <v>296</v>
      </c>
      <c r="D37" s="227" t="s">
        <v>295</v>
      </c>
      <c r="E37" s="77" t="s">
        <v>63</v>
      </c>
      <c r="G37" s="77">
        <f t="shared" si="0"/>
        <v>492</v>
      </c>
      <c r="I37" s="77">
        <f t="shared" si="1"/>
        <v>195</v>
      </c>
      <c r="K37" s="77">
        <f>VLOOKUP(E37, NASCC_CarStats, 3, FALSE)</f>
        <v>297</v>
      </c>
      <c r="L37" s="75">
        <f>VLOOKUP(CONCATENATE(B37, " - ", D37), NASCC_TeamStats, 2, FALSE)</f>
        <v>97</v>
      </c>
      <c r="M37" s="73">
        <v>98</v>
      </c>
      <c r="O37" s="77">
        <v>2</v>
      </c>
      <c r="P37" s="77">
        <v>25</v>
      </c>
      <c r="S37" s="262" t="s">
        <v>357</v>
      </c>
      <c r="T37" s="77">
        <v>97</v>
      </c>
    </row>
    <row r="38" spans="2:20" ht="16" customHeight="1" x14ac:dyDescent="0.35">
      <c r="B38" s="77" t="s">
        <v>273</v>
      </c>
      <c r="C38" s="228" t="s">
        <v>140</v>
      </c>
      <c r="D38" s="229" t="s">
        <v>190</v>
      </c>
      <c r="E38" s="77" t="s">
        <v>74</v>
      </c>
      <c r="G38" s="77">
        <f t="shared" si="0"/>
        <v>496</v>
      </c>
      <c r="I38" s="77">
        <f t="shared" si="1"/>
        <v>197</v>
      </c>
      <c r="K38" s="77">
        <f>VLOOKUP(E38, NASCC_CarStats, 3, FALSE)</f>
        <v>299</v>
      </c>
      <c r="L38" s="75">
        <f>VLOOKUP(CONCATENATE(B38, " - ", D38), NASCC_TeamStats, 2, FALSE)</f>
        <v>99</v>
      </c>
      <c r="M38" s="73">
        <v>98</v>
      </c>
      <c r="O38" s="77">
        <v>4</v>
      </c>
      <c r="P38" s="77">
        <v>29</v>
      </c>
      <c r="S38" s="191" t="s">
        <v>358</v>
      </c>
      <c r="T38" s="77">
        <v>98</v>
      </c>
    </row>
    <row r="39" spans="2:20" ht="16" customHeight="1" x14ac:dyDescent="0.35">
      <c r="B39" s="77" t="s">
        <v>273</v>
      </c>
      <c r="C39" s="99" t="s">
        <v>297</v>
      </c>
      <c r="D39" s="100" t="s">
        <v>298</v>
      </c>
      <c r="E39" s="77" t="s">
        <v>65</v>
      </c>
      <c r="G39" s="77">
        <f t="shared" si="0"/>
        <v>494</v>
      </c>
      <c r="I39" s="77">
        <f t="shared" si="1"/>
        <v>195</v>
      </c>
      <c r="K39" s="77">
        <f>VLOOKUP(E39, NASCC_CarStats, 3, FALSE)</f>
        <v>299</v>
      </c>
      <c r="L39" s="75">
        <f>VLOOKUP(CONCATENATE(B39, " - ", D39), NASCC_TeamStats, 2, FALSE)</f>
        <v>97</v>
      </c>
      <c r="M39" s="73">
        <v>98</v>
      </c>
      <c r="O39" s="77">
        <v>3</v>
      </c>
      <c r="P39" s="77">
        <v>28</v>
      </c>
      <c r="S39" s="263" t="s">
        <v>359</v>
      </c>
      <c r="T39" s="77">
        <v>99</v>
      </c>
    </row>
    <row r="40" spans="2:20" ht="16" customHeight="1" x14ac:dyDescent="0.35">
      <c r="B40" s="77" t="s">
        <v>274</v>
      </c>
      <c r="C40" s="165" t="s">
        <v>299</v>
      </c>
      <c r="D40" s="166" t="s">
        <v>300</v>
      </c>
      <c r="E40" s="77" t="s">
        <v>61</v>
      </c>
      <c r="G40" s="77">
        <f t="shared" si="0"/>
        <v>484</v>
      </c>
      <c r="I40" s="77">
        <f t="shared" si="1"/>
        <v>185</v>
      </c>
      <c r="K40" s="77">
        <f>VLOOKUP(E40, NASCC_CarStats, 3, FALSE)</f>
        <v>299</v>
      </c>
      <c r="L40" s="75">
        <f>VLOOKUP(CONCATENATE(B40, " - ", D40), NASCC_TeamStats, 2, FALSE)</f>
        <v>97</v>
      </c>
      <c r="M40" s="73">
        <v>88</v>
      </c>
      <c r="O40" s="77">
        <v>2</v>
      </c>
      <c r="P40" s="77">
        <v>27</v>
      </c>
      <c r="S40" s="183" t="s">
        <v>360</v>
      </c>
      <c r="T40" s="77">
        <v>98</v>
      </c>
    </row>
    <row r="41" spans="2:20" ht="16" customHeight="1" x14ac:dyDescent="0.35">
      <c r="B41" s="77" t="s">
        <v>274</v>
      </c>
      <c r="C41" s="117" t="s">
        <v>102</v>
      </c>
      <c r="D41" s="118" t="s">
        <v>293</v>
      </c>
      <c r="E41" s="77" t="s">
        <v>67</v>
      </c>
      <c r="G41" s="77">
        <f t="shared" si="0"/>
        <v>484</v>
      </c>
      <c r="I41" s="77">
        <f t="shared" si="1"/>
        <v>186</v>
      </c>
      <c r="K41" s="77">
        <f>VLOOKUP(E41, NASCC_CarStats, 3, FALSE)</f>
        <v>298</v>
      </c>
      <c r="L41" s="75">
        <f>VLOOKUP(CONCATENATE(B41, " - ", D41), NASCC_TeamStats, 2, FALSE)</f>
        <v>98</v>
      </c>
      <c r="M41" s="73">
        <v>88</v>
      </c>
      <c r="O41" s="77">
        <v>3</v>
      </c>
      <c r="P41" s="77">
        <v>27</v>
      </c>
      <c r="S41" s="202" t="s">
        <v>361</v>
      </c>
      <c r="T41" s="77">
        <v>100</v>
      </c>
    </row>
    <row r="42" spans="2:20" ht="16" customHeight="1" x14ac:dyDescent="0.35">
      <c r="B42" s="77" t="s">
        <v>274</v>
      </c>
      <c r="C42" s="123" t="s">
        <v>302</v>
      </c>
      <c r="D42" s="124" t="s">
        <v>303</v>
      </c>
      <c r="E42" s="77" t="s">
        <v>60</v>
      </c>
      <c r="G42" s="77">
        <f t="shared" si="0"/>
        <v>480</v>
      </c>
      <c r="I42" s="77">
        <f t="shared" si="1"/>
        <v>183</v>
      </c>
      <c r="K42" s="77">
        <f>VLOOKUP(E42, NASCC_CarStats, 3, FALSE)</f>
        <v>297</v>
      </c>
      <c r="L42" s="75">
        <f>VLOOKUP(CONCATENATE(B42, " - ", D42), NASCC_TeamStats, 2, FALSE)</f>
        <v>97</v>
      </c>
      <c r="M42" s="73">
        <v>86</v>
      </c>
      <c r="O42" s="77">
        <v>2</v>
      </c>
      <c r="P42" s="77">
        <v>26</v>
      </c>
      <c r="S42" s="264" t="s">
        <v>362</v>
      </c>
      <c r="T42" s="77">
        <v>97</v>
      </c>
    </row>
    <row r="43" spans="2:20" ht="16" customHeight="1" x14ac:dyDescent="0.35">
      <c r="B43" s="77" t="s">
        <v>274</v>
      </c>
      <c r="C43" s="230" t="s">
        <v>108</v>
      </c>
      <c r="D43" s="231" t="s">
        <v>304</v>
      </c>
      <c r="E43" s="77" t="s">
        <v>57</v>
      </c>
      <c r="G43" s="77">
        <f t="shared" si="0"/>
        <v>483</v>
      </c>
      <c r="I43" s="77">
        <f t="shared" si="1"/>
        <v>184</v>
      </c>
      <c r="K43" s="77">
        <f>VLOOKUP(E43, NASCC_CarStats, 3, FALSE)</f>
        <v>299</v>
      </c>
      <c r="L43" s="75">
        <f>VLOOKUP(CONCATENATE(B43, " - ", D43), NASCC_TeamStats, 2, FALSE)</f>
        <v>97</v>
      </c>
      <c r="M43" s="73">
        <v>87</v>
      </c>
      <c r="O43" s="77">
        <v>2</v>
      </c>
      <c r="P43" s="77">
        <v>27</v>
      </c>
      <c r="S43" s="204" t="s">
        <v>363</v>
      </c>
      <c r="T43" s="77">
        <v>98</v>
      </c>
    </row>
    <row r="44" spans="2:20" ht="16" customHeight="1" x14ac:dyDescent="0.35">
      <c r="B44" s="77" t="s">
        <v>274</v>
      </c>
      <c r="C44" s="111" t="s">
        <v>125</v>
      </c>
      <c r="D44" s="112" t="s">
        <v>94</v>
      </c>
      <c r="E44" s="77" t="s">
        <v>57</v>
      </c>
      <c r="G44" s="77">
        <f t="shared" si="0"/>
        <v>486</v>
      </c>
      <c r="I44" s="77">
        <f t="shared" si="1"/>
        <v>187</v>
      </c>
      <c r="K44" s="77">
        <f>VLOOKUP(E44, NASCC_CarStats, 3, FALSE)</f>
        <v>299</v>
      </c>
      <c r="L44" s="75">
        <f>VLOOKUP(CONCATENATE(B44, " - ", D44), NASCC_TeamStats, 2, FALSE)</f>
        <v>98</v>
      </c>
      <c r="M44" s="73">
        <v>89</v>
      </c>
      <c r="O44" s="77">
        <v>4</v>
      </c>
      <c r="P44" s="77">
        <v>25</v>
      </c>
      <c r="S44" s="265" t="s">
        <v>364</v>
      </c>
      <c r="T44" s="77">
        <v>98</v>
      </c>
    </row>
    <row r="45" spans="2:20" ht="16" customHeight="1" x14ac:dyDescent="0.35">
      <c r="B45" s="77" t="s">
        <v>274</v>
      </c>
      <c r="C45" s="234" t="s">
        <v>307</v>
      </c>
      <c r="D45" s="235" t="s">
        <v>308</v>
      </c>
      <c r="E45" s="77" t="s">
        <v>71</v>
      </c>
      <c r="G45" s="77">
        <f t="shared" ref="G45:G60" si="2">SUM(K45:M45)</f>
        <v>485</v>
      </c>
      <c r="I45" s="77">
        <f t="shared" ref="I45:I60" si="3">SUM(L45:M45)</f>
        <v>185</v>
      </c>
      <c r="K45" s="77">
        <f>VLOOKUP(E45, NASCC_CarStats, 3, FALSE)</f>
        <v>300</v>
      </c>
      <c r="L45" s="75">
        <f>VLOOKUP(CONCATENATE(B45, " - ", D45), NASCC_TeamStats, 2, FALSE)</f>
        <v>97</v>
      </c>
      <c r="M45" s="73">
        <v>88</v>
      </c>
      <c r="O45" s="77">
        <v>3</v>
      </c>
      <c r="P45" s="77">
        <v>29</v>
      </c>
      <c r="S45" s="266" t="s">
        <v>365</v>
      </c>
      <c r="T45" s="77">
        <v>97</v>
      </c>
    </row>
    <row r="46" spans="2:20" ht="16" customHeight="1" x14ac:dyDescent="0.35">
      <c r="B46" s="77" t="s">
        <v>274</v>
      </c>
      <c r="C46" s="109" t="s">
        <v>309</v>
      </c>
      <c r="D46" s="110" t="s">
        <v>310</v>
      </c>
      <c r="E46" s="77" t="s">
        <v>61</v>
      </c>
      <c r="G46" s="77">
        <f t="shared" si="2"/>
        <v>485</v>
      </c>
      <c r="I46" s="77">
        <f t="shared" si="3"/>
        <v>186</v>
      </c>
      <c r="K46" s="77">
        <f>VLOOKUP(E46, NASCC_CarStats, 3, FALSE)</f>
        <v>299</v>
      </c>
      <c r="L46" s="75">
        <f>VLOOKUP(CONCATENATE(B46, " - ", D46), NASCC_TeamStats, 2, FALSE)</f>
        <v>98</v>
      </c>
      <c r="M46" s="73">
        <v>88</v>
      </c>
      <c r="O46" s="77">
        <v>3</v>
      </c>
      <c r="P46" s="77">
        <v>28</v>
      </c>
      <c r="S46" s="267" t="s">
        <v>366</v>
      </c>
      <c r="T46" s="77">
        <v>97</v>
      </c>
    </row>
    <row r="47" spans="2:20" ht="16" customHeight="1" x14ac:dyDescent="0.35">
      <c r="B47" s="77" t="s">
        <v>274</v>
      </c>
      <c r="C47" s="236" t="s">
        <v>113</v>
      </c>
      <c r="D47" s="237" t="s">
        <v>311</v>
      </c>
      <c r="E47" s="77" t="s">
        <v>60</v>
      </c>
      <c r="G47" s="77">
        <f t="shared" si="2"/>
        <v>485</v>
      </c>
      <c r="I47" s="77">
        <f t="shared" si="3"/>
        <v>188</v>
      </c>
      <c r="K47" s="77">
        <f>VLOOKUP(E47, NASCC_CarStats, 3, FALSE)</f>
        <v>297</v>
      </c>
      <c r="L47" s="75">
        <f>VLOOKUP(CONCATENATE(B47, " - ", D47), NASCC_TeamStats, 2, FALSE)</f>
        <v>99</v>
      </c>
      <c r="M47" s="73">
        <v>89</v>
      </c>
      <c r="O47" s="77">
        <v>4</v>
      </c>
      <c r="P47" s="77">
        <v>29</v>
      </c>
      <c r="S47" s="268" t="s">
        <v>367</v>
      </c>
      <c r="T47" s="77">
        <v>98</v>
      </c>
    </row>
    <row r="48" spans="2:20" ht="16" customHeight="1" x14ac:dyDescent="0.35">
      <c r="B48" s="77" t="s">
        <v>274</v>
      </c>
      <c r="C48" s="93" t="s">
        <v>313</v>
      </c>
      <c r="D48" s="94" t="s">
        <v>314</v>
      </c>
      <c r="E48" s="77" t="s">
        <v>65</v>
      </c>
      <c r="G48" s="77">
        <f t="shared" si="2"/>
        <v>485</v>
      </c>
      <c r="I48" s="77">
        <f t="shared" si="3"/>
        <v>186</v>
      </c>
      <c r="K48" s="77">
        <f>VLOOKUP(E48, NASCC_CarStats, 3, FALSE)</f>
        <v>299</v>
      </c>
      <c r="L48" s="75">
        <f>VLOOKUP(CONCATENATE(B48, " - ", D48), NASCC_TeamStats, 2, FALSE)</f>
        <v>98</v>
      </c>
      <c r="M48" s="73">
        <v>88</v>
      </c>
      <c r="O48" s="77">
        <v>4</v>
      </c>
      <c r="P48" s="77">
        <v>26</v>
      </c>
      <c r="S48" s="194" t="s">
        <v>368</v>
      </c>
      <c r="T48" s="77">
        <v>99</v>
      </c>
    </row>
    <row r="49" spans="2:20" ht="16" customHeight="1" x14ac:dyDescent="0.35">
      <c r="B49" s="77" t="s">
        <v>274</v>
      </c>
      <c r="C49" s="137" t="s">
        <v>206</v>
      </c>
      <c r="D49" s="138" t="s">
        <v>155</v>
      </c>
      <c r="E49" s="77" t="s">
        <v>71</v>
      </c>
      <c r="G49" s="77">
        <f t="shared" si="2"/>
        <v>490</v>
      </c>
      <c r="I49" s="77">
        <f t="shared" si="3"/>
        <v>190</v>
      </c>
      <c r="K49" s="77">
        <f>VLOOKUP(E49, NASCC_CarStats, 3, FALSE)</f>
        <v>300</v>
      </c>
      <c r="L49" s="75">
        <f>VLOOKUP(CONCATENATE(B49, " - ", D49), NASCC_TeamStats, 2, FALSE)</f>
        <v>100</v>
      </c>
      <c r="M49" s="73">
        <v>90</v>
      </c>
      <c r="O49" s="77">
        <v>5</v>
      </c>
      <c r="P49" s="77">
        <v>29</v>
      </c>
      <c r="S49" s="269" t="s">
        <v>369</v>
      </c>
      <c r="T49" s="77">
        <v>99</v>
      </c>
    </row>
    <row r="50" spans="2:20" ht="16" customHeight="1" x14ac:dyDescent="0.35">
      <c r="B50" s="77" t="s">
        <v>274</v>
      </c>
      <c r="C50" s="240" t="s">
        <v>315</v>
      </c>
      <c r="D50" s="241" t="s">
        <v>316</v>
      </c>
      <c r="E50" s="77" t="s">
        <v>63</v>
      </c>
      <c r="G50" s="77">
        <f t="shared" si="2"/>
        <v>480</v>
      </c>
      <c r="I50" s="77">
        <f t="shared" si="3"/>
        <v>183</v>
      </c>
      <c r="K50" s="77">
        <f>VLOOKUP(E50, NASCC_CarStats, 3, FALSE)</f>
        <v>297</v>
      </c>
      <c r="L50" s="75">
        <f>VLOOKUP(CONCATENATE(B50, " - ", D50), NASCC_TeamStats, 2, FALSE)</f>
        <v>97</v>
      </c>
      <c r="M50" s="73">
        <v>86</v>
      </c>
      <c r="O50" s="77">
        <v>3</v>
      </c>
      <c r="P50" s="77">
        <v>29</v>
      </c>
      <c r="S50" s="270" t="s">
        <v>370</v>
      </c>
      <c r="T50" s="77">
        <v>98</v>
      </c>
    </row>
    <row r="51" spans="2:20" ht="16" customHeight="1" thickBot="1" x14ac:dyDescent="0.4">
      <c r="B51" s="77" t="s">
        <v>274</v>
      </c>
      <c r="C51" s="141" t="s">
        <v>317</v>
      </c>
      <c r="D51" s="142" t="s">
        <v>318</v>
      </c>
      <c r="E51" s="77" t="s">
        <v>61</v>
      </c>
      <c r="G51" s="77">
        <f t="shared" si="2"/>
        <v>486</v>
      </c>
      <c r="I51" s="77">
        <f t="shared" si="3"/>
        <v>187</v>
      </c>
      <c r="K51" s="77">
        <f>VLOOKUP(E51, NASCC_CarStats, 3, FALSE)</f>
        <v>299</v>
      </c>
      <c r="L51" s="75">
        <f>VLOOKUP(CONCATENATE(B51, " - ", D51), NASCC_TeamStats, 2, FALSE)</f>
        <v>98</v>
      </c>
      <c r="M51" s="73">
        <v>89</v>
      </c>
      <c r="O51" s="77">
        <v>4</v>
      </c>
      <c r="P51" s="77">
        <v>24</v>
      </c>
      <c r="S51" s="198" t="s">
        <v>371</v>
      </c>
      <c r="T51" s="77">
        <v>97</v>
      </c>
    </row>
    <row r="52" spans="2:20" ht="16" customHeight="1" x14ac:dyDescent="0.35">
      <c r="B52" s="77" t="s">
        <v>274</v>
      </c>
      <c r="C52" s="242" t="s">
        <v>142</v>
      </c>
      <c r="D52" s="243" t="s">
        <v>319</v>
      </c>
      <c r="E52" s="77" t="s">
        <v>65</v>
      </c>
      <c r="G52" s="77">
        <f t="shared" si="2"/>
        <v>485</v>
      </c>
      <c r="I52" s="77">
        <f t="shared" si="3"/>
        <v>186</v>
      </c>
      <c r="K52" s="77">
        <f>VLOOKUP(E52, NASCC_CarStats, 3, FALSE)</f>
        <v>299</v>
      </c>
      <c r="L52" s="75">
        <f>VLOOKUP(CONCATENATE(B52, " - ", D52), NASCC_TeamStats, 2, FALSE)</f>
        <v>98</v>
      </c>
      <c r="M52" s="73">
        <v>88</v>
      </c>
      <c r="O52" s="77">
        <v>4</v>
      </c>
      <c r="P52" s="77">
        <v>29</v>
      </c>
      <c r="S52" s="78"/>
      <c r="T52" s="78"/>
    </row>
    <row r="53" spans="2:20" ht="16" customHeight="1" x14ac:dyDescent="0.35">
      <c r="B53" s="77" t="s">
        <v>274</v>
      </c>
      <c r="C53" s="246" t="s">
        <v>145</v>
      </c>
      <c r="D53" s="247" t="s">
        <v>321</v>
      </c>
      <c r="E53" s="77" t="s">
        <v>61</v>
      </c>
      <c r="G53" s="77">
        <f t="shared" si="2"/>
        <v>484</v>
      </c>
      <c r="I53" s="77">
        <f t="shared" si="3"/>
        <v>185</v>
      </c>
      <c r="K53" s="77">
        <f>VLOOKUP(E53, NASCC_CarStats, 3, FALSE)</f>
        <v>299</v>
      </c>
      <c r="L53" s="75">
        <f>VLOOKUP(CONCATENATE(B53, " - ", D53), NASCC_TeamStats, 2, FALSE)</f>
        <v>97</v>
      </c>
      <c r="M53" s="73">
        <v>88</v>
      </c>
      <c r="O53" s="77">
        <v>3</v>
      </c>
      <c r="P53" s="77">
        <v>27</v>
      </c>
    </row>
    <row r="54" spans="2:20" ht="16" customHeight="1" x14ac:dyDescent="0.35">
      <c r="B54" s="77" t="s">
        <v>274</v>
      </c>
      <c r="C54" s="248" t="s">
        <v>322</v>
      </c>
      <c r="D54" s="249" t="s">
        <v>323</v>
      </c>
      <c r="E54" s="77" t="s">
        <v>58</v>
      </c>
      <c r="G54" s="77">
        <f t="shared" si="2"/>
        <v>485</v>
      </c>
      <c r="I54" s="77">
        <f t="shared" si="3"/>
        <v>186</v>
      </c>
      <c r="K54" s="77">
        <f>VLOOKUP(E54, NASCC_CarStats, 3, FALSE)</f>
        <v>299</v>
      </c>
      <c r="L54" s="75">
        <f>VLOOKUP(CONCATENATE(B54, " - ", D54), NASCC_TeamStats, 2, FALSE)</f>
        <v>97</v>
      </c>
      <c r="M54" s="73">
        <v>89</v>
      </c>
      <c r="O54" s="77">
        <v>4</v>
      </c>
      <c r="P54" s="77">
        <v>27</v>
      </c>
    </row>
    <row r="55" spans="2:20" ht="16" customHeight="1" x14ac:dyDescent="0.35">
      <c r="B55" s="77" t="s">
        <v>274</v>
      </c>
      <c r="C55" s="250" t="s">
        <v>324</v>
      </c>
      <c r="D55" s="251" t="s">
        <v>325</v>
      </c>
      <c r="E55" s="77" t="s">
        <v>74</v>
      </c>
      <c r="G55" s="77">
        <f t="shared" si="2"/>
        <v>484</v>
      </c>
      <c r="I55" s="77">
        <f t="shared" si="3"/>
        <v>185</v>
      </c>
      <c r="K55" s="77">
        <f>VLOOKUP(E55, NASCC_CarStats, 3, FALSE)</f>
        <v>299</v>
      </c>
      <c r="L55" s="75">
        <f>VLOOKUP(CONCATENATE(B55, " - ", D55), NASCC_TeamStats, 2, FALSE)</f>
        <v>98</v>
      </c>
      <c r="M55" s="73">
        <v>87</v>
      </c>
      <c r="O55" s="77">
        <v>2</v>
      </c>
      <c r="P55" s="77">
        <v>26</v>
      </c>
    </row>
    <row r="56" spans="2:20" ht="16" customHeight="1" x14ac:dyDescent="0.35">
      <c r="B56" s="77" t="s">
        <v>274</v>
      </c>
      <c r="C56" s="165" t="s">
        <v>301</v>
      </c>
      <c r="D56" s="166" t="s">
        <v>300</v>
      </c>
      <c r="E56" s="77" t="s">
        <v>61</v>
      </c>
      <c r="G56" s="77">
        <f t="shared" si="2"/>
        <v>483</v>
      </c>
      <c r="I56" s="77">
        <f t="shared" si="3"/>
        <v>184</v>
      </c>
      <c r="K56" s="77">
        <f>VLOOKUP(E56, NASCC_CarStats, 3, FALSE)</f>
        <v>299</v>
      </c>
      <c r="L56" s="75">
        <f>VLOOKUP(CONCATENATE(B56, " - ", D56), NASCC_TeamStats, 2, FALSE)</f>
        <v>97</v>
      </c>
      <c r="M56" s="73">
        <v>87</v>
      </c>
      <c r="O56" s="77">
        <v>2</v>
      </c>
      <c r="P56" s="77">
        <v>28</v>
      </c>
    </row>
    <row r="57" spans="2:20" ht="16" customHeight="1" x14ac:dyDescent="0.35">
      <c r="B57" s="77" t="s">
        <v>274</v>
      </c>
      <c r="C57" s="115" t="s">
        <v>305</v>
      </c>
      <c r="D57" s="116" t="s">
        <v>118</v>
      </c>
      <c r="E57" s="77" t="s">
        <v>61</v>
      </c>
      <c r="G57" s="77">
        <f t="shared" si="2"/>
        <v>486</v>
      </c>
      <c r="I57" s="77">
        <f t="shared" si="3"/>
        <v>187</v>
      </c>
      <c r="K57" s="77">
        <f>VLOOKUP(E57, NASCC_CarStats, 3, FALSE)</f>
        <v>299</v>
      </c>
      <c r="L57" s="75">
        <f>VLOOKUP(CONCATENATE(B57, " - ", D57), NASCC_TeamStats, 2, FALSE)</f>
        <v>99</v>
      </c>
      <c r="M57" s="73">
        <v>88</v>
      </c>
      <c r="O57" s="77">
        <v>3</v>
      </c>
      <c r="P57" s="77">
        <v>28</v>
      </c>
    </row>
    <row r="58" spans="2:20" ht="16" customHeight="1" x14ac:dyDescent="0.35">
      <c r="B58" s="77" t="s">
        <v>274</v>
      </c>
      <c r="C58" s="232" t="s">
        <v>199</v>
      </c>
      <c r="D58" s="233" t="s">
        <v>306</v>
      </c>
      <c r="E58" s="77" t="s">
        <v>61</v>
      </c>
      <c r="G58" s="77">
        <f t="shared" si="2"/>
        <v>485</v>
      </c>
      <c r="I58" s="77">
        <f t="shared" si="3"/>
        <v>186</v>
      </c>
      <c r="K58" s="77">
        <f>VLOOKUP(E58, NASCC_CarStats, 3, FALSE)</f>
        <v>299</v>
      </c>
      <c r="L58" s="75">
        <f>VLOOKUP(CONCATENATE(B58, " - ", D58), NASCC_TeamStats, 2, FALSE)</f>
        <v>99</v>
      </c>
      <c r="M58" s="73">
        <v>87</v>
      </c>
      <c r="O58" s="77">
        <v>3</v>
      </c>
      <c r="P58" s="77">
        <v>28</v>
      </c>
    </row>
    <row r="59" spans="2:20" ht="16" customHeight="1" x14ac:dyDescent="0.35">
      <c r="B59" s="77" t="s">
        <v>274</v>
      </c>
      <c r="C59" s="244" t="s">
        <v>208</v>
      </c>
      <c r="D59" s="245" t="s">
        <v>320</v>
      </c>
      <c r="E59" s="77" t="s">
        <v>71</v>
      </c>
      <c r="G59" s="77">
        <f t="shared" si="2"/>
        <v>487</v>
      </c>
      <c r="I59" s="77">
        <f t="shared" si="3"/>
        <v>187</v>
      </c>
      <c r="K59" s="77">
        <f>VLOOKUP(E59, NASCC_CarStats, 3, FALSE)</f>
        <v>300</v>
      </c>
      <c r="L59" s="75">
        <f>VLOOKUP(CONCATENATE(B59, " - ", D59), NASCC_TeamStats, 2, FALSE)</f>
        <v>98</v>
      </c>
      <c r="M59" s="73">
        <v>89</v>
      </c>
      <c r="O59" s="77">
        <v>3</v>
      </c>
      <c r="P59" s="77">
        <v>28</v>
      </c>
    </row>
    <row r="60" spans="2:20" ht="16" customHeight="1" thickBot="1" x14ac:dyDescent="0.4">
      <c r="B60" s="77" t="s">
        <v>274</v>
      </c>
      <c r="C60" s="125" t="s">
        <v>117</v>
      </c>
      <c r="D60" s="126" t="s">
        <v>139</v>
      </c>
      <c r="E60" s="77" t="s">
        <v>65</v>
      </c>
      <c r="G60" s="77">
        <f t="shared" si="2"/>
        <v>484</v>
      </c>
      <c r="I60" s="77">
        <f t="shared" si="3"/>
        <v>185</v>
      </c>
      <c r="K60" s="77">
        <f>VLOOKUP(E60, NASCC_CarStats, 3, FALSE)</f>
        <v>299</v>
      </c>
      <c r="L60" s="75">
        <f>VLOOKUP(CONCATENATE(B60, " - ", D60), NASCC_TeamStats, 2, FALSE)</f>
        <v>97</v>
      </c>
      <c r="M60" s="73">
        <v>88</v>
      </c>
      <c r="O60" s="77">
        <v>4</v>
      </c>
      <c r="P60" s="77">
        <v>25</v>
      </c>
    </row>
    <row r="61" spans="2:20" ht="16" customHeight="1" x14ac:dyDescent="0.35">
      <c r="B61" s="78"/>
      <c r="C61" s="78"/>
      <c r="D61" s="78"/>
      <c r="E61" s="177"/>
      <c r="G61" s="78"/>
      <c r="I61" s="78"/>
      <c r="K61" s="78"/>
      <c r="L61" s="78"/>
      <c r="M61" s="78"/>
      <c r="O61" s="78"/>
      <c r="P61" s="78"/>
    </row>
  </sheetData>
  <mergeCells count="4">
    <mergeCell ref="B2:E2"/>
    <mergeCell ref="S2:T2"/>
    <mergeCell ref="B3:E3"/>
    <mergeCell ref="S3:T3"/>
  </mergeCells>
  <conditionalFormatting sqref="B5:B60">
    <cfRule type="cellIs" dxfId="282" priority="47" operator="equal">
      <formula>"GTP"</formula>
    </cfRule>
    <cfRule type="cellIs" dxfId="281" priority="48" operator="equal">
      <formula>"LMP2"</formula>
    </cfRule>
    <cfRule type="cellIs" dxfId="280" priority="49" operator="equal">
      <formula>"GTD PRO"</formula>
    </cfRule>
    <cfRule type="cellIs" dxfId="279" priority="50" operator="equal">
      <formula>"GTD"</formula>
    </cfRule>
  </conditionalFormatting>
  <conditionalFormatting sqref="E5:E60">
    <cfRule type="cellIs" dxfId="278" priority="10" operator="equal">
      <formula>"Acura ARX-06"</formula>
    </cfRule>
    <cfRule type="cellIs" dxfId="277" priority="11" operator="equal">
      <formula>"Alpine A424"</formula>
    </cfRule>
    <cfRule type="cellIs" dxfId="276" priority="12" operator="equal">
      <formula>"Aston Martin Valkyrie LMH"</formula>
    </cfRule>
    <cfRule type="cellIs" dxfId="275" priority="13" operator="equal">
      <formula>"BMW M Hybrid V8"</formula>
    </cfRule>
    <cfRule type="cellIs" dxfId="274" priority="14" operator="equal">
      <formula>"Cadillac V-Series.R"</formula>
    </cfRule>
    <cfRule type="cellIs" dxfId="273" priority="15" operator="equal">
      <formula>"Ferrari 499P"</formula>
    </cfRule>
    <cfRule type="cellIs" dxfId="272" priority="16" operator="equal">
      <formula>"Glickenhaus SCG 007 LMH"</formula>
    </cfRule>
    <cfRule type="cellIs" dxfId="271" priority="17" operator="equal">
      <formula>"Isotta Fraschini Tipo 6 LMH-C"</formula>
    </cfRule>
    <cfRule type="cellIs" dxfId="270" priority="18" operator="equal">
      <formula>"Lamborghini SC63"</formula>
    </cfRule>
    <cfRule type="cellIs" dxfId="269" priority="19" operator="equal">
      <formula>"Peugeot 9X8 LMH"</formula>
    </cfRule>
    <cfRule type="cellIs" dxfId="268" priority="20" operator="equal">
      <formula>"Porsche 963"</formula>
    </cfRule>
    <cfRule type="cellIs" dxfId="267" priority="21" operator="equal">
      <formula>"Toyota GR010 Hybrid"</formula>
    </cfRule>
    <cfRule type="cellIs" dxfId="266" priority="22" operator="equal">
      <formula>"Dallara P217"</formula>
    </cfRule>
    <cfRule type="cellIs" dxfId="265" priority="23" operator="equal">
      <formula>"Ligier JS P217"</formula>
    </cfRule>
    <cfRule type="cellIs" dxfId="264" priority="24" operator="equal">
      <formula>"Oreca 07"</formula>
    </cfRule>
    <cfRule type="cellIs" dxfId="263" priority="25" operator="equal">
      <formula>"Riley-Multimatic Mk. 30"</formula>
    </cfRule>
    <cfRule type="cellIs" dxfId="262" priority="26" operator="equal">
      <formula>"Aston Martin Vantage AMR GTE"</formula>
    </cfRule>
    <cfRule type="cellIs" dxfId="261" priority="27" operator="equal">
      <formula>"BMW M8 GTE"</formula>
    </cfRule>
    <cfRule type="cellIs" dxfId="260" priority="28" operator="equal">
      <formula>"Corvette C8.R"</formula>
    </cfRule>
    <cfRule type="cellIs" dxfId="259" priority="29" operator="equal">
      <formula>"Ferrari 296 GTE"</formula>
    </cfRule>
    <cfRule type="cellIs" dxfId="258" priority="30" operator="equal">
      <formula>"Ford GT GTE"</formula>
    </cfRule>
    <cfRule type="cellIs" dxfId="257" priority="31" operator="equal">
      <formula>"Glickenhaus SCG 004 GTE"</formula>
    </cfRule>
    <cfRule type="cellIs" dxfId="256" priority="32" operator="equal">
      <formula>"Lexus LFA GTE"</formula>
    </cfRule>
    <cfRule type="cellIs" dxfId="255" priority="33" operator="equal">
      <formula>"Porsche 911 RSR-24"</formula>
    </cfRule>
    <cfRule type="cellIs" dxfId="254" priority="34" operator="equal">
      <formula>"Acura NSX GT3 Evo22"</formula>
    </cfRule>
    <cfRule type="cellIs" dxfId="253" priority="35" operator="equal">
      <formula>"Aston Martin Vantage AMR GT3 Evo"</formula>
    </cfRule>
    <cfRule type="cellIs" dxfId="252" priority="36" operator="equal">
      <formula>"BMW M4 GT3 Evo"</formula>
    </cfRule>
    <cfRule type="cellIs" dxfId="251" priority="37" operator="equal">
      <formula>"Corvette Z06 GT3.R"</formula>
    </cfRule>
    <cfRule type="cellIs" dxfId="250" priority="38" operator="equal">
      <formula>"Ferrari 296 GT3"</formula>
    </cfRule>
    <cfRule type="cellIs" dxfId="249" priority="39" operator="equal">
      <formula>"Ford Mustang GT3"</formula>
    </cfRule>
    <cfRule type="cellIs" dxfId="248" priority="40" operator="equal">
      <formula>"Glickenhaus SCG 004 GT3"</formula>
    </cfRule>
    <cfRule type="cellIs" dxfId="247" priority="41" operator="equal">
      <formula>"Lamborghini Huracan GT3 Evo 2"</formula>
    </cfRule>
    <cfRule type="cellIs" dxfId="246" priority="42" operator="equal">
      <formula>"Lexus RC F GT3"</formula>
    </cfRule>
    <cfRule type="cellIs" dxfId="245" priority="43" operator="equal">
      <formula>"McLaren 720S GT3 Evo"</formula>
    </cfRule>
    <cfRule type="cellIs" dxfId="244" priority="44" operator="equal">
      <formula>"Mercedes-AMG GT3 Evo"</formula>
    </cfRule>
    <cfRule type="cellIs" dxfId="243" priority="45" operator="equal">
      <formula>"Nissan GT-R Nismo GT3"</formula>
    </cfRule>
    <cfRule type="cellIs" dxfId="242" priority="46" operator="equal">
      <formula>"Porsche 911 GT3 R"</formula>
    </cfRule>
  </conditionalFormatting>
  <conditionalFormatting sqref="G5:G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:G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I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090D-8690-4BDF-ACAD-4DBD96A28E4C}">
  <dimension ref="A1:U47"/>
  <sheetViews>
    <sheetView topLeftCell="A24" workbookViewId="0">
      <selection activeCell="B5" sqref="B5:E46"/>
    </sheetView>
  </sheetViews>
  <sheetFormatPr defaultRowHeight="16" customHeight="1" x14ac:dyDescent="0.35"/>
  <cols>
    <col min="1" max="1" width="3.08984375" style="2" customWidth="1"/>
    <col min="2" max="2" width="11.08984375" style="2" customWidth="1"/>
    <col min="3" max="3" width="8.7265625" style="2"/>
    <col min="4" max="4" width="35.54296875" style="2" customWidth="1"/>
    <col min="5" max="5" width="34.453125" style="2" customWidth="1"/>
    <col min="6" max="6" width="9.08984375" style="2" customWidth="1"/>
    <col min="7" max="8" width="3.08984375" style="2" customWidth="1"/>
    <col min="9" max="9" width="11.08984375" style="1" customWidth="1"/>
    <col min="10" max="10" width="8.7265625" style="1"/>
    <col min="11" max="11" width="35.54296875" style="1" customWidth="1"/>
    <col min="12" max="12" width="34.453125" style="1" customWidth="1"/>
    <col min="13" max="13" width="12.54296875" style="1" customWidth="1"/>
    <col min="14" max="15" width="3.08984375" style="1" customWidth="1"/>
    <col min="16" max="16" width="11.08984375" style="1" customWidth="1"/>
    <col min="17" max="17" width="8.7265625" style="1"/>
    <col min="18" max="18" width="35.54296875" style="1" customWidth="1"/>
    <col min="19" max="19" width="34.453125" style="1" customWidth="1"/>
    <col min="20" max="20" width="12.54296875" style="1" customWidth="1"/>
    <col min="21" max="21" width="3.08984375" style="1" customWidth="1"/>
    <col min="22" max="16384" width="8.7265625" style="1"/>
  </cols>
  <sheetData>
    <row r="1" spans="2:21" ht="16" customHeight="1" thickBot="1" x14ac:dyDescent="0.4"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ht="16" customHeight="1" x14ac:dyDescent="0.35">
      <c r="B2" s="169" t="s">
        <v>403</v>
      </c>
      <c r="C2" s="170"/>
      <c r="D2" s="170"/>
      <c r="E2" s="170"/>
      <c r="F2" s="171"/>
      <c r="I2" s="169" t="s">
        <v>88</v>
      </c>
      <c r="J2" s="170"/>
      <c r="K2" s="170"/>
      <c r="L2" s="170"/>
      <c r="M2" s="171"/>
      <c r="N2" s="2"/>
      <c r="O2" s="2"/>
      <c r="P2" s="169" t="s">
        <v>88</v>
      </c>
      <c r="Q2" s="170"/>
      <c r="R2" s="170"/>
      <c r="S2" s="170"/>
      <c r="T2" s="171"/>
      <c r="U2" s="2"/>
    </row>
    <row r="3" spans="2:21" ht="16" customHeight="1" thickBot="1" x14ac:dyDescent="0.4">
      <c r="B3" s="82" t="s">
        <v>89</v>
      </c>
      <c r="C3" s="83"/>
      <c r="D3" s="83"/>
      <c r="E3" s="83"/>
      <c r="F3" s="84"/>
      <c r="I3" s="172" t="s">
        <v>172</v>
      </c>
      <c r="J3" s="173"/>
      <c r="K3" s="173"/>
      <c r="L3" s="173"/>
      <c r="M3" s="174"/>
      <c r="N3" s="2"/>
      <c r="O3" s="2"/>
      <c r="P3" s="172" t="s">
        <v>156</v>
      </c>
      <c r="Q3" s="173"/>
      <c r="R3" s="173"/>
      <c r="S3" s="173"/>
      <c r="T3" s="174"/>
      <c r="U3" s="2"/>
    </row>
    <row r="4" spans="2:21" ht="16" customHeight="1" thickBot="1" x14ac:dyDescent="0.4">
      <c r="B4" s="18" t="s">
        <v>10</v>
      </c>
      <c r="C4" s="19" t="s">
        <v>90</v>
      </c>
      <c r="D4" s="21" t="s">
        <v>91</v>
      </c>
      <c r="E4" s="18" t="s">
        <v>11</v>
      </c>
      <c r="F4" s="18" t="s">
        <v>327</v>
      </c>
      <c r="I4" s="18" t="s">
        <v>10</v>
      </c>
      <c r="J4" s="19" t="s">
        <v>90</v>
      </c>
      <c r="K4" s="21" t="s">
        <v>91</v>
      </c>
      <c r="L4" s="18" t="s">
        <v>11</v>
      </c>
      <c r="M4" s="18" t="s">
        <v>215</v>
      </c>
      <c r="N4" s="2"/>
      <c r="O4" s="2"/>
      <c r="P4" s="18" t="s">
        <v>10</v>
      </c>
      <c r="Q4" s="19" t="s">
        <v>90</v>
      </c>
      <c r="R4" s="21" t="s">
        <v>91</v>
      </c>
      <c r="S4" s="18" t="s">
        <v>11</v>
      </c>
      <c r="T4" s="18" t="s">
        <v>215</v>
      </c>
      <c r="U4" s="2"/>
    </row>
    <row r="5" spans="2:21" ht="16" customHeight="1" x14ac:dyDescent="0.35">
      <c r="B5" s="76" t="s">
        <v>47</v>
      </c>
      <c r="C5" s="74" t="s">
        <v>184</v>
      </c>
      <c r="D5" s="72" t="s">
        <v>185</v>
      </c>
      <c r="E5" s="77" t="s">
        <v>51</v>
      </c>
      <c r="F5" s="76" t="s">
        <v>329</v>
      </c>
      <c r="I5" s="76" t="s">
        <v>272</v>
      </c>
      <c r="J5" s="99" t="s">
        <v>108</v>
      </c>
      <c r="K5" s="100" t="s">
        <v>277</v>
      </c>
      <c r="L5" s="77" t="s">
        <v>35</v>
      </c>
      <c r="M5" s="77"/>
      <c r="N5" s="2"/>
      <c r="O5" s="2"/>
      <c r="P5" s="77" t="s">
        <v>92</v>
      </c>
      <c r="Q5" s="75"/>
      <c r="R5" s="73" t="s">
        <v>157</v>
      </c>
      <c r="S5" s="77"/>
      <c r="T5" s="77" t="s">
        <v>219</v>
      </c>
      <c r="U5" s="2"/>
    </row>
    <row r="6" spans="2:21" ht="16" customHeight="1" x14ac:dyDescent="0.35">
      <c r="B6" s="77" t="s">
        <v>47</v>
      </c>
      <c r="C6" s="75" t="s">
        <v>152</v>
      </c>
      <c r="D6" s="73" t="s">
        <v>185</v>
      </c>
      <c r="E6" s="77" t="s">
        <v>51</v>
      </c>
      <c r="F6" s="77" t="s">
        <v>329</v>
      </c>
      <c r="I6" s="76" t="s">
        <v>38</v>
      </c>
      <c r="J6" s="246" t="s">
        <v>145</v>
      </c>
      <c r="K6" s="247" t="s">
        <v>321</v>
      </c>
      <c r="L6" s="77" t="s">
        <v>44</v>
      </c>
      <c r="M6" s="77"/>
      <c r="N6" s="2"/>
      <c r="O6" s="2"/>
      <c r="P6" s="77" t="s">
        <v>38</v>
      </c>
      <c r="Q6" s="75"/>
      <c r="R6" s="73" t="s">
        <v>158</v>
      </c>
      <c r="S6" s="77"/>
      <c r="T6" s="77" t="s">
        <v>219</v>
      </c>
      <c r="U6" s="2"/>
    </row>
    <row r="7" spans="2:21" ht="16" customHeight="1" x14ac:dyDescent="0.35">
      <c r="B7" s="77" t="s">
        <v>47</v>
      </c>
      <c r="C7" s="75" t="s">
        <v>96</v>
      </c>
      <c r="D7" s="73" t="s">
        <v>372</v>
      </c>
      <c r="E7" s="77" t="s">
        <v>54</v>
      </c>
      <c r="F7" s="77" t="s">
        <v>329</v>
      </c>
      <c r="I7" s="76" t="s">
        <v>274</v>
      </c>
      <c r="J7" s="238" t="s">
        <v>205</v>
      </c>
      <c r="K7" s="239" t="s">
        <v>312</v>
      </c>
      <c r="L7" s="77" t="s">
        <v>57</v>
      </c>
      <c r="M7" s="77"/>
      <c r="N7" s="2"/>
      <c r="O7" s="2"/>
      <c r="P7" s="77" t="s">
        <v>124</v>
      </c>
      <c r="Q7" s="75"/>
      <c r="R7" s="73" t="s">
        <v>159</v>
      </c>
      <c r="S7" s="77"/>
      <c r="T7" s="77" t="s">
        <v>219</v>
      </c>
      <c r="U7" s="2"/>
    </row>
    <row r="8" spans="2:21" ht="16" customHeight="1" x14ac:dyDescent="0.35">
      <c r="B8" s="77" t="s">
        <v>47</v>
      </c>
      <c r="C8" s="75" t="s">
        <v>105</v>
      </c>
      <c r="D8" s="73" t="s">
        <v>372</v>
      </c>
      <c r="E8" s="77" t="s">
        <v>54</v>
      </c>
      <c r="F8" s="77" t="s">
        <v>329</v>
      </c>
      <c r="I8" s="76" t="s">
        <v>274</v>
      </c>
      <c r="J8" s="99" t="s">
        <v>136</v>
      </c>
      <c r="K8" s="100" t="s">
        <v>137</v>
      </c>
      <c r="L8" s="77" t="s">
        <v>65</v>
      </c>
      <c r="M8" s="77"/>
      <c r="N8" s="2"/>
      <c r="O8" s="2"/>
      <c r="P8" s="77" t="s">
        <v>92</v>
      </c>
      <c r="Q8" s="75"/>
      <c r="R8" s="73" t="s">
        <v>160</v>
      </c>
      <c r="S8" s="77"/>
      <c r="T8" s="77" t="s">
        <v>216</v>
      </c>
      <c r="U8" s="2"/>
    </row>
    <row r="9" spans="2:21" ht="16" customHeight="1" x14ac:dyDescent="0.35">
      <c r="B9" s="77" t="s">
        <v>47</v>
      </c>
      <c r="C9" s="75" t="s">
        <v>99</v>
      </c>
      <c r="D9" s="73" t="s">
        <v>373</v>
      </c>
      <c r="E9" s="77" t="s">
        <v>54</v>
      </c>
      <c r="F9" s="77" t="s">
        <v>329</v>
      </c>
      <c r="I9" s="76"/>
      <c r="J9" s="75"/>
      <c r="K9" s="73"/>
      <c r="L9" s="77"/>
      <c r="M9" s="77"/>
      <c r="N9" s="2"/>
      <c r="O9" s="2"/>
      <c r="P9" s="77" t="s">
        <v>38</v>
      </c>
      <c r="Q9" s="75"/>
      <c r="R9" s="73" t="s">
        <v>161</v>
      </c>
      <c r="S9" s="77"/>
      <c r="T9" s="77" t="s">
        <v>216</v>
      </c>
      <c r="U9" s="2"/>
    </row>
    <row r="10" spans="2:21" ht="16" customHeight="1" x14ac:dyDescent="0.35">
      <c r="B10" s="77" t="s">
        <v>47</v>
      </c>
      <c r="C10" s="75" t="s">
        <v>175</v>
      </c>
      <c r="D10" s="73" t="s">
        <v>373</v>
      </c>
      <c r="E10" s="77" t="s">
        <v>51</v>
      </c>
      <c r="F10" s="77" t="s">
        <v>329</v>
      </c>
      <c r="I10" s="76"/>
      <c r="J10" s="75"/>
      <c r="K10" s="73"/>
      <c r="L10" s="77"/>
      <c r="M10" s="77"/>
      <c r="N10" s="2"/>
      <c r="O10" s="2"/>
      <c r="P10" s="77" t="s">
        <v>124</v>
      </c>
      <c r="Q10" s="75"/>
      <c r="R10" s="73" t="s">
        <v>162</v>
      </c>
      <c r="S10" s="77"/>
      <c r="T10" s="77" t="s">
        <v>216</v>
      </c>
      <c r="U10" s="2"/>
    </row>
    <row r="11" spans="2:21" ht="16" customHeight="1" x14ac:dyDescent="0.35">
      <c r="B11" s="77" t="s">
        <v>47</v>
      </c>
      <c r="C11" s="75" t="s">
        <v>101</v>
      </c>
      <c r="D11" s="73" t="s">
        <v>374</v>
      </c>
      <c r="E11" s="77" t="s">
        <v>53</v>
      </c>
      <c r="F11" s="77" t="s">
        <v>329</v>
      </c>
      <c r="I11" s="76"/>
      <c r="J11" s="75"/>
      <c r="K11" s="73"/>
      <c r="L11" s="77"/>
      <c r="M11" s="77"/>
      <c r="N11" s="2"/>
      <c r="O11" s="2"/>
      <c r="P11" s="77" t="s">
        <v>92</v>
      </c>
      <c r="Q11" s="75"/>
      <c r="R11" s="73" t="s">
        <v>163</v>
      </c>
      <c r="S11" s="77"/>
      <c r="T11" s="77" t="s">
        <v>216</v>
      </c>
      <c r="U11" s="2"/>
    </row>
    <row r="12" spans="2:21" ht="16" customHeight="1" x14ac:dyDescent="0.35">
      <c r="B12" s="77" t="s">
        <v>47</v>
      </c>
      <c r="C12" s="75" t="s">
        <v>186</v>
      </c>
      <c r="D12" s="73" t="s">
        <v>375</v>
      </c>
      <c r="E12" s="77" t="s">
        <v>54</v>
      </c>
      <c r="F12" s="77" t="s">
        <v>329</v>
      </c>
      <c r="I12" s="76"/>
      <c r="J12" s="75"/>
      <c r="K12" s="73"/>
      <c r="L12" s="77"/>
      <c r="M12" s="77"/>
      <c r="N12" s="2"/>
      <c r="O12" s="2"/>
      <c r="P12" s="77" t="s">
        <v>38</v>
      </c>
      <c r="Q12" s="75"/>
      <c r="R12" s="73" t="s">
        <v>164</v>
      </c>
      <c r="S12" s="77"/>
      <c r="T12" s="77" t="s">
        <v>216</v>
      </c>
      <c r="U12" s="2"/>
    </row>
    <row r="13" spans="2:21" ht="16" customHeight="1" x14ac:dyDescent="0.35">
      <c r="B13" s="77" t="s">
        <v>47</v>
      </c>
      <c r="C13" s="75" t="s">
        <v>187</v>
      </c>
      <c r="D13" s="73" t="s">
        <v>376</v>
      </c>
      <c r="E13" s="77" t="s">
        <v>53</v>
      </c>
      <c r="F13" s="77" t="s">
        <v>329</v>
      </c>
      <c r="I13" s="76"/>
      <c r="J13" s="75"/>
      <c r="K13" s="73"/>
      <c r="L13" s="77"/>
      <c r="M13" s="77"/>
      <c r="N13" s="2"/>
      <c r="O13" s="2"/>
      <c r="P13" s="77" t="s">
        <v>38</v>
      </c>
      <c r="Q13" s="75"/>
      <c r="R13" s="73" t="s">
        <v>165</v>
      </c>
      <c r="S13" s="77"/>
      <c r="T13" s="77" t="s">
        <v>216</v>
      </c>
      <c r="U13" s="2"/>
    </row>
    <row r="14" spans="2:21" ht="16" customHeight="1" x14ac:dyDescent="0.35">
      <c r="B14" s="77" t="s">
        <v>47</v>
      </c>
      <c r="C14" s="75" t="s">
        <v>102</v>
      </c>
      <c r="D14" s="73" t="s">
        <v>377</v>
      </c>
      <c r="E14" s="77" t="s">
        <v>54</v>
      </c>
      <c r="F14" s="77" t="s">
        <v>329</v>
      </c>
      <c r="I14" s="76"/>
      <c r="J14" s="75"/>
      <c r="K14" s="73"/>
      <c r="L14" s="77"/>
      <c r="M14" s="77"/>
      <c r="N14" s="2"/>
      <c r="O14" s="2"/>
      <c r="P14" s="77" t="s">
        <v>124</v>
      </c>
      <c r="Q14" s="75"/>
      <c r="R14" s="73" t="s">
        <v>166</v>
      </c>
      <c r="S14" s="77"/>
      <c r="T14" s="77" t="s">
        <v>216</v>
      </c>
      <c r="U14" s="2"/>
    </row>
    <row r="15" spans="2:21" ht="16" customHeight="1" x14ac:dyDescent="0.35">
      <c r="B15" s="77" t="s">
        <v>47</v>
      </c>
      <c r="C15" s="75" t="s">
        <v>378</v>
      </c>
      <c r="D15" s="73" t="s">
        <v>200</v>
      </c>
      <c r="E15" s="77" t="s">
        <v>54</v>
      </c>
      <c r="F15" s="77" t="s">
        <v>329</v>
      </c>
      <c r="I15" s="76"/>
      <c r="J15" s="75"/>
      <c r="K15" s="73"/>
      <c r="L15" s="77"/>
      <c r="M15" s="77"/>
      <c r="N15" s="2"/>
      <c r="O15" s="2"/>
      <c r="P15" s="77" t="s">
        <v>38</v>
      </c>
      <c r="Q15" s="75"/>
      <c r="R15" s="73" t="s">
        <v>167</v>
      </c>
      <c r="S15" s="77"/>
      <c r="T15" s="77" t="s">
        <v>217</v>
      </c>
      <c r="U15" s="2"/>
    </row>
    <row r="16" spans="2:21" ht="16" customHeight="1" x14ac:dyDescent="0.35">
      <c r="B16" s="77" t="s">
        <v>47</v>
      </c>
      <c r="C16" s="75" t="s">
        <v>107</v>
      </c>
      <c r="D16" s="73" t="s">
        <v>379</v>
      </c>
      <c r="E16" s="77" t="s">
        <v>53</v>
      </c>
      <c r="F16" s="77" t="s">
        <v>329</v>
      </c>
      <c r="I16" s="76"/>
      <c r="J16" s="75"/>
      <c r="K16" s="73"/>
      <c r="L16" s="77"/>
      <c r="M16" s="77"/>
      <c r="N16" s="2"/>
      <c r="O16" s="2"/>
      <c r="P16" s="77" t="s">
        <v>38</v>
      </c>
      <c r="Q16" s="75"/>
      <c r="R16" s="73" t="s">
        <v>168</v>
      </c>
      <c r="S16" s="77"/>
      <c r="T16" s="77" t="s">
        <v>217</v>
      </c>
      <c r="U16" s="2"/>
    </row>
    <row r="17" spans="2:21" ht="16" customHeight="1" x14ac:dyDescent="0.35">
      <c r="B17" s="77" t="s">
        <v>47</v>
      </c>
      <c r="C17" s="75" t="s">
        <v>128</v>
      </c>
      <c r="D17" s="73" t="s">
        <v>380</v>
      </c>
      <c r="E17" s="77" t="s">
        <v>49</v>
      </c>
      <c r="F17" s="77" t="s">
        <v>329</v>
      </c>
      <c r="I17" s="76"/>
      <c r="J17" s="75"/>
      <c r="K17" s="73"/>
      <c r="L17" s="77"/>
      <c r="M17" s="77"/>
      <c r="N17" s="2"/>
      <c r="O17" s="2"/>
      <c r="P17" s="77" t="s">
        <v>124</v>
      </c>
      <c r="Q17" s="75"/>
      <c r="R17" s="73" t="s">
        <v>169</v>
      </c>
      <c r="S17" s="77"/>
      <c r="T17" s="77" t="s">
        <v>217</v>
      </c>
      <c r="U17" s="2"/>
    </row>
    <row r="18" spans="2:21" ht="16" customHeight="1" x14ac:dyDescent="0.35">
      <c r="B18" s="77" t="s">
        <v>47</v>
      </c>
      <c r="C18" s="75" t="s">
        <v>111</v>
      </c>
      <c r="D18" s="73" t="s">
        <v>381</v>
      </c>
      <c r="E18" s="77" t="s">
        <v>49</v>
      </c>
      <c r="F18" s="77" t="s">
        <v>329</v>
      </c>
      <c r="I18" s="76"/>
      <c r="J18" s="75"/>
      <c r="K18" s="73"/>
      <c r="L18" s="77"/>
      <c r="M18" s="77"/>
      <c r="N18" s="2"/>
      <c r="O18" s="2"/>
      <c r="P18" s="77" t="s">
        <v>124</v>
      </c>
      <c r="Q18" s="75"/>
      <c r="R18" s="73" t="s">
        <v>170</v>
      </c>
      <c r="S18" s="77"/>
      <c r="T18" s="77" t="s">
        <v>217</v>
      </c>
      <c r="U18" s="2"/>
    </row>
    <row r="19" spans="2:21" ht="16" customHeight="1" x14ac:dyDescent="0.35">
      <c r="B19" s="77" t="s">
        <v>47</v>
      </c>
      <c r="C19" s="155" t="s">
        <v>197</v>
      </c>
      <c r="D19" s="156" t="s">
        <v>382</v>
      </c>
      <c r="E19" s="77" t="s">
        <v>54</v>
      </c>
      <c r="F19" s="77" t="s">
        <v>329</v>
      </c>
      <c r="I19" s="76"/>
      <c r="J19" s="75"/>
      <c r="K19" s="73"/>
      <c r="L19" s="77"/>
      <c r="M19" s="77"/>
      <c r="N19" s="2"/>
      <c r="O19" s="2"/>
      <c r="P19" s="77"/>
      <c r="Q19" s="75"/>
      <c r="R19" s="73" t="s">
        <v>171</v>
      </c>
      <c r="S19" s="77"/>
      <c r="T19" s="77"/>
      <c r="U19" s="2"/>
    </row>
    <row r="20" spans="2:21" ht="16" customHeight="1" x14ac:dyDescent="0.35">
      <c r="B20" s="77" t="s">
        <v>55</v>
      </c>
      <c r="C20" s="137" t="s">
        <v>204</v>
      </c>
      <c r="D20" s="138" t="s">
        <v>155</v>
      </c>
      <c r="E20" s="77" t="s">
        <v>71</v>
      </c>
      <c r="F20" s="77" t="s">
        <v>329</v>
      </c>
      <c r="I20" s="76"/>
      <c r="J20" s="75"/>
      <c r="K20" s="73"/>
      <c r="L20" s="77"/>
      <c r="M20" s="77"/>
      <c r="N20" s="2"/>
      <c r="O20" s="2"/>
      <c r="P20" s="77"/>
      <c r="Q20" s="75"/>
      <c r="R20" s="73" t="s">
        <v>171</v>
      </c>
      <c r="S20" s="77"/>
      <c r="T20" s="77"/>
      <c r="U20" s="2"/>
    </row>
    <row r="21" spans="2:21" ht="16" customHeight="1" x14ac:dyDescent="0.35">
      <c r="B21" s="77" t="s">
        <v>55</v>
      </c>
      <c r="C21" s="137" t="s">
        <v>191</v>
      </c>
      <c r="D21" s="138" t="s">
        <v>155</v>
      </c>
      <c r="E21" s="77" t="s">
        <v>71</v>
      </c>
      <c r="F21" s="77" t="s">
        <v>329</v>
      </c>
      <c r="I21" s="76"/>
      <c r="J21" s="75"/>
      <c r="K21" s="73"/>
      <c r="L21" s="77"/>
      <c r="M21" s="77"/>
      <c r="N21" s="2"/>
      <c r="O21" s="2"/>
      <c r="P21" s="77"/>
      <c r="Q21" s="75"/>
      <c r="R21" s="73" t="s">
        <v>171</v>
      </c>
      <c r="S21" s="77"/>
      <c r="T21" s="77"/>
      <c r="U21" s="2"/>
    </row>
    <row r="22" spans="2:21" ht="16" customHeight="1" x14ac:dyDescent="0.35">
      <c r="B22" s="77" t="s">
        <v>55</v>
      </c>
      <c r="C22" s="75" t="s">
        <v>125</v>
      </c>
      <c r="D22" s="73" t="s">
        <v>383</v>
      </c>
      <c r="E22" s="77" t="s">
        <v>69</v>
      </c>
      <c r="F22" s="77" t="s">
        <v>329</v>
      </c>
      <c r="I22" s="76"/>
      <c r="J22" s="75"/>
      <c r="K22" s="73"/>
      <c r="L22" s="77"/>
      <c r="M22" s="77"/>
      <c r="N22" s="2"/>
      <c r="O22" s="2"/>
      <c r="P22" s="77"/>
      <c r="Q22" s="75"/>
      <c r="R22" s="73" t="s">
        <v>171</v>
      </c>
      <c r="S22" s="77"/>
      <c r="T22" s="77"/>
      <c r="U22" s="2"/>
    </row>
    <row r="23" spans="2:21" ht="16" customHeight="1" x14ac:dyDescent="0.35">
      <c r="B23" s="77" t="s">
        <v>55</v>
      </c>
      <c r="C23" s="75" t="s">
        <v>140</v>
      </c>
      <c r="D23" s="73" t="s">
        <v>383</v>
      </c>
      <c r="E23" s="77" t="s">
        <v>69</v>
      </c>
      <c r="F23" s="77" t="s">
        <v>329</v>
      </c>
      <c r="I23" s="76"/>
      <c r="J23" s="75"/>
      <c r="K23" s="73"/>
      <c r="L23" s="77"/>
      <c r="M23" s="77"/>
      <c r="N23" s="2"/>
      <c r="O23" s="2"/>
      <c r="P23" s="77"/>
      <c r="Q23" s="75"/>
      <c r="R23" s="73" t="s">
        <v>171</v>
      </c>
      <c r="S23" s="77"/>
      <c r="T23" s="77"/>
      <c r="U23" s="2"/>
    </row>
    <row r="24" spans="2:21" ht="16" customHeight="1" x14ac:dyDescent="0.35">
      <c r="B24" s="77" t="s">
        <v>55</v>
      </c>
      <c r="C24" s="75" t="s">
        <v>384</v>
      </c>
      <c r="D24" s="73" t="s">
        <v>385</v>
      </c>
      <c r="E24" s="77" t="s">
        <v>74</v>
      </c>
      <c r="F24" s="77" t="s">
        <v>329</v>
      </c>
      <c r="I24" s="76"/>
      <c r="J24" s="75"/>
      <c r="K24" s="73"/>
      <c r="L24" s="77"/>
      <c r="M24" s="77"/>
      <c r="N24" s="2"/>
      <c r="O24" s="2"/>
      <c r="P24" s="77"/>
      <c r="Q24" s="75"/>
      <c r="R24" s="73" t="s">
        <v>171</v>
      </c>
      <c r="S24" s="77"/>
      <c r="T24" s="77"/>
      <c r="U24" s="2"/>
    </row>
    <row r="25" spans="2:21" ht="16" customHeight="1" x14ac:dyDescent="0.35">
      <c r="B25" s="77" t="s">
        <v>55</v>
      </c>
      <c r="C25" s="75" t="s">
        <v>150</v>
      </c>
      <c r="D25" s="73" t="s">
        <v>149</v>
      </c>
      <c r="E25" s="77" t="s">
        <v>74</v>
      </c>
      <c r="F25" s="77" t="s">
        <v>329</v>
      </c>
      <c r="I25" s="76"/>
      <c r="J25" s="75"/>
      <c r="K25" s="73"/>
      <c r="L25" s="77"/>
      <c r="M25" s="77"/>
      <c r="N25" s="2"/>
      <c r="O25" s="2"/>
      <c r="P25" s="77"/>
      <c r="Q25" s="75"/>
      <c r="R25" s="73" t="s">
        <v>171</v>
      </c>
      <c r="S25" s="77"/>
      <c r="T25" s="77"/>
      <c r="U25" s="2"/>
    </row>
    <row r="26" spans="2:21" ht="16" customHeight="1" x14ac:dyDescent="0.35">
      <c r="B26" s="77" t="s">
        <v>55</v>
      </c>
      <c r="C26" s="75" t="s">
        <v>116</v>
      </c>
      <c r="D26" s="73" t="s">
        <v>118</v>
      </c>
      <c r="E26" s="77" t="s">
        <v>61</v>
      </c>
      <c r="F26" s="77" t="s">
        <v>329</v>
      </c>
      <c r="I26" s="76"/>
      <c r="J26" s="75"/>
      <c r="K26" s="73"/>
      <c r="L26" s="77"/>
      <c r="M26" s="77"/>
      <c r="N26" s="2"/>
      <c r="O26" s="2"/>
      <c r="P26" s="77"/>
      <c r="Q26" s="75"/>
      <c r="R26" s="73" t="s">
        <v>171</v>
      </c>
      <c r="S26" s="77"/>
      <c r="T26" s="77"/>
      <c r="U26" s="2"/>
    </row>
    <row r="27" spans="2:21" ht="16" customHeight="1" x14ac:dyDescent="0.35">
      <c r="B27" s="77" t="s">
        <v>55</v>
      </c>
      <c r="C27" s="75" t="s">
        <v>284</v>
      </c>
      <c r="D27" s="73" t="s">
        <v>118</v>
      </c>
      <c r="E27" s="77" t="s">
        <v>61</v>
      </c>
      <c r="F27" s="77" t="s">
        <v>329</v>
      </c>
      <c r="I27" s="76"/>
      <c r="J27" s="75"/>
      <c r="K27" s="73"/>
      <c r="L27" s="77"/>
      <c r="M27" s="77"/>
      <c r="N27" s="2"/>
      <c r="O27" s="2"/>
      <c r="P27" s="77"/>
      <c r="Q27" s="75"/>
      <c r="R27" s="73" t="s">
        <v>171</v>
      </c>
      <c r="S27" s="77"/>
      <c r="T27" s="77"/>
      <c r="U27" s="2"/>
    </row>
    <row r="28" spans="2:21" ht="16" customHeight="1" x14ac:dyDescent="0.35">
      <c r="B28" s="77" t="s">
        <v>55</v>
      </c>
      <c r="C28" s="95" t="s">
        <v>136</v>
      </c>
      <c r="D28" s="96" t="s">
        <v>123</v>
      </c>
      <c r="E28" s="77" t="s">
        <v>74</v>
      </c>
      <c r="F28" s="77" t="s">
        <v>329</v>
      </c>
      <c r="I28" s="76"/>
      <c r="J28" s="75"/>
      <c r="K28" s="73"/>
      <c r="L28" s="77"/>
      <c r="M28" s="77"/>
      <c r="N28" s="2"/>
      <c r="O28" s="2"/>
      <c r="P28" s="77"/>
      <c r="Q28" s="75"/>
      <c r="R28" s="73" t="s">
        <v>171</v>
      </c>
      <c r="S28" s="77"/>
      <c r="T28" s="77"/>
      <c r="U28" s="2"/>
    </row>
    <row r="29" spans="2:21" ht="16" customHeight="1" thickBot="1" x14ac:dyDescent="0.4">
      <c r="B29" s="77" t="s">
        <v>55</v>
      </c>
      <c r="C29" s="125" t="s">
        <v>138</v>
      </c>
      <c r="D29" s="126" t="s">
        <v>139</v>
      </c>
      <c r="E29" s="77" t="s">
        <v>74</v>
      </c>
      <c r="F29" s="77" t="s">
        <v>329</v>
      </c>
      <c r="I29" s="76"/>
      <c r="J29" s="75"/>
      <c r="K29" s="73"/>
      <c r="L29" s="77"/>
      <c r="M29" s="77"/>
      <c r="N29" s="2"/>
      <c r="O29" s="2"/>
      <c r="P29" s="77"/>
      <c r="Q29" s="75"/>
      <c r="R29" s="73" t="s">
        <v>171</v>
      </c>
      <c r="S29" s="77"/>
      <c r="T29" s="77"/>
      <c r="U29" s="2"/>
    </row>
    <row r="30" spans="2:21" ht="16" customHeight="1" x14ac:dyDescent="0.35">
      <c r="B30" s="77" t="s">
        <v>55</v>
      </c>
      <c r="C30" s="75" t="s">
        <v>315</v>
      </c>
      <c r="D30" s="73" t="s">
        <v>386</v>
      </c>
      <c r="E30" s="77" t="s">
        <v>71</v>
      </c>
      <c r="F30" s="77" t="s">
        <v>329</v>
      </c>
      <c r="I30" s="78"/>
      <c r="J30" s="78"/>
      <c r="K30" s="78"/>
      <c r="L30" s="177"/>
      <c r="M30" s="177"/>
      <c r="N30" s="2"/>
      <c r="O30" s="2"/>
      <c r="P30" s="78"/>
      <c r="Q30" s="78"/>
      <c r="R30" s="78"/>
      <c r="S30" s="177"/>
      <c r="T30" s="177"/>
      <c r="U30" s="2"/>
    </row>
    <row r="31" spans="2:21" ht="16" customHeight="1" x14ac:dyDescent="0.35">
      <c r="B31" s="77" t="s">
        <v>55</v>
      </c>
      <c r="C31" s="75" t="s">
        <v>122</v>
      </c>
      <c r="D31" s="73" t="s">
        <v>386</v>
      </c>
      <c r="E31" s="77" t="s">
        <v>71</v>
      </c>
      <c r="F31" s="77" t="s">
        <v>329</v>
      </c>
    </row>
    <row r="32" spans="2:21" ht="16" customHeight="1" x14ac:dyDescent="0.35">
      <c r="B32" s="77" t="s">
        <v>55</v>
      </c>
      <c r="C32" s="75" t="s">
        <v>387</v>
      </c>
      <c r="D32" s="73" t="s">
        <v>388</v>
      </c>
      <c r="E32" s="77" t="s">
        <v>57</v>
      </c>
      <c r="F32" s="77" t="s">
        <v>329</v>
      </c>
    </row>
    <row r="33" spans="2:21" ht="16" customHeight="1" x14ac:dyDescent="0.35">
      <c r="B33" s="77" t="s">
        <v>75</v>
      </c>
      <c r="C33" s="75" t="s">
        <v>302</v>
      </c>
      <c r="D33" s="73" t="s">
        <v>389</v>
      </c>
      <c r="E33" s="77" t="s">
        <v>81</v>
      </c>
      <c r="F33" s="77" t="s">
        <v>329</v>
      </c>
    </row>
    <row r="34" spans="2:21" ht="16" customHeight="1" x14ac:dyDescent="0.35">
      <c r="B34" s="77" t="s">
        <v>75</v>
      </c>
      <c r="C34" s="75" t="s">
        <v>108</v>
      </c>
      <c r="D34" s="73" t="s">
        <v>304</v>
      </c>
      <c r="E34" s="77" t="s">
        <v>77</v>
      </c>
      <c r="F34" s="77" t="s">
        <v>329</v>
      </c>
    </row>
    <row r="35" spans="2:21" ht="16" customHeight="1" x14ac:dyDescent="0.35">
      <c r="B35" s="77" t="s">
        <v>75</v>
      </c>
      <c r="C35" s="75" t="s">
        <v>390</v>
      </c>
      <c r="D35" s="73" t="s">
        <v>391</v>
      </c>
      <c r="E35" s="77" t="s">
        <v>83</v>
      </c>
      <c r="F35" s="77" t="s">
        <v>329</v>
      </c>
    </row>
    <row r="36" spans="2:21" ht="16" customHeight="1" x14ac:dyDescent="0.35">
      <c r="B36" s="77" t="s">
        <v>75</v>
      </c>
      <c r="C36" s="75" t="s">
        <v>199</v>
      </c>
      <c r="D36" s="73" t="s">
        <v>392</v>
      </c>
      <c r="E36" s="77" t="s">
        <v>77</v>
      </c>
      <c r="F36" s="77" t="s">
        <v>329</v>
      </c>
    </row>
    <row r="37" spans="2:21" ht="16" customHeight="1" x14ac:dyDescent="0.35">
      <c r="B37" s="77" t="s">
        <v>75</v>
      </c>
      <c r="C37" s="75" t="s">
        <v>201</v>
      </c>
      <c r="D37" s="73" t="s">
        <v>392</v>
      </c>
      <c r="E37" s="77" t="s">
        <v>77</v>
      </c>
      <c r="F37" s="77" t="s">
        <v>329</v>
      </c>
    </row>
    <row r="38" spans="2:21" ht="16" customHeight="1" x14ac:dyDescent="0.35">
      <c r="B38" s="77" t="s">
        <v>75</v>
      </c>
      <c r="C38" s="75" t="s">
        <v>114</v>
      </c>
      <c r="D38" s="73" t="s">
        <v>393</v>
      </c>
      <c r="E38" s="77" t="s">
        <v>85</v>
      </c>
      <c r="F38" s="77" t="s">
        <v>329</v>
      </c>
    </row>
    <row r="39" spans="2:21" ht="16" customHeight="1" x14ac:dyDescent="0.35">
      <c r="B39" s="77" t="s">
        <v>75</v>
      </c>
      <c r="C39" s="75" t="s">
        <v>206</v>
      </c>
      <c r="D39" s="73" t="s">
        <v>155</v>
      </c>
      <c r="E39" s="77" t="s">
        <v>83</v>
      </c>
      <c r="F39" s="77" t="s">
        <v>329</v>
      </c>
    </row>
    <row r="40" spans="2:21" ht="16" customHeight="1" x14ac:dyDescent="0.35">
      <c r="B40" s="77" t="s">
        <v>75</v>
      </c>
      <c r="C40" s="75" t="s">
        <v>394</v>
      </c>
      <c r="D40" s="73" t="s">
        <v>395</v>
      </c>
      <c r="E40" s="77" t="s">
        <v>77</v>
      </c>
      <c r="F40" s="77" t="s">
        <v>329</v>
      </c>
    </row>
    <row r="41" spans="2:21" ht="16" customHeight="1" x14ac:dyDescent="0.35">
      <c r="B41" s="77" t="s">
        <v>75</v>
      </c>
      <c r="C41" s="75" t="s">
        <v>317</v>
      </c>
      <c r="D41" s="73" t="s">
        <v>383</v>
      </c>
      <c r="E41" s="77" t="s">
        <v>82</v>
      </c>
      <c r="F41" s="77" t="s">
        <v>329</v>
      </c>
    </row>
    <row r="42" spans="2:21" ht="16" customHeight="1" x14ac:dyDescent="0.35">
      <c r="B42" s="77" t="s">
        <v>75</v>
      </c>
      <c r="C42" s="75" t="s">
        <v>396</v>
      </c>
      <c r="D42" s="73" t="s">
        <v>397</v>
      </c>
      <c r="E42" s="77" t="s">
        <v>83</v>
      </c>
      <c r="F42" s="77" t="s">
        <v>329</v>
      </c>
    </row>
    <row r="43" spans="2:21" ht="16" customHeight="1" x14ac:dyDescent="0.35">
      <c r="B43" s="77" t="s">
        <v>75</v>
      </c>
      <c r="C43" s="75" t="s">
        <v>398</v>
      </c>
      <c r="D43" s="73" t="s">
        <v>399</v>
      </c>
      <c r="E43" s="77" t="s">
        <v>77</v>
      </c>
      <c r="F43" s="77" t="s">
        <v>329</v>
      </c>
    </row>
    <row r="44" spans="2:21" ht="16" customHeight="1" x14ac:dyDescent="0.35">
      <c r="B44" s="77" t="s">
        <v>75</v>
      </c>
      <c r="C44" s="75" t="s">
        <v>148</v>
      </c>
      <c r="D44" s="73" t="s">
        <v>400</v>
      </c>
      <c r="E44" s="77" t="s">
        <v>84</v>
      </c>
      <c r="F44" s="77" t="s">
        <v>329</v>
      </c>
    </row>
    <row r="45" spans="2:21" ht="16" customHeight="1" x14ac:dyDescent="0.35">
      <c r="B45" s="77" t="s">
        <v>75</v>
      </c>
      <c r="C45" s="248" t="s">
        <v>322</v>
      </c>
      <c r="D45" s="249" t="s">
        <v>401</v>
      </c>
      <c r="E45" s="77" t="s">
        <v>78</v>
      </c>
      <c r="F45" s="77" t="s">
        <v>329</v>
      </c>
    </row>
    <row r="46" spans="2:21" ht="16" customHeight="1" thickBot="1" x14ac:dyDescent="0.4">
      <c r="B46" s="77" t="s">
        <v>75</v>
      </c>
      <c r="C46" s="248" t="s">
        <v>402</v>
      </c>
      <c r="D46" s="249" t="s">
        <v>401</v>
      </c>
      <c r="E46" s="77" t="s">
        <v>78</v>
      </c>
      <c r="F46" s="77" t="s">
        <v>329</v>
      </c>
    </row>
    <row r="47" spans="2:21" s="2" customFormat="1" ht="16" customHeight="1" x14ac:dyDescent="0.35">
      <c r="B47" s="78"/>
      <c r="C47" s="78"/>
      <c r="D47" s="78"/>
      <c r="E47" s="177"/>
      <c r="F47" s="7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6">
    <mergeCell ref="B2:F2"/>
    <mergeCell ref="I2:M2"/>
    <mergeCell ref="P2:T2"/>
    <mergeCell ref="B3:F3"/>
    <mergeCell ref="I3:M3"/>
    <mergeCell ref="P3:T3"/>
  </mergeCells>
  <conditionalFormatting sqref="K29">
    <cfRule type="cellIs" dxfId="241" priority="95" operator="equal">
      <formula>"GTP"</formula>
    </cfRule>
    <cfRule type="cellIs" dxfId="240" priority="96" operator="equal">
      <formula>"LMP2"</formula>
    </cfRule>
    <cfRule type="cellIs" dxfId="239" priority="249" operator="equal">
      <formula>"GTD PRO"</formula>
    </cfRule>
    <cfRule type="cellIs" dxfId="238" priority="250" operator="equal">
      <formula>"GTD"</formula>
    </cfRule>
  </conditionalFormatting>
  <conditionalFormatting sqref="I4">
    <cfRule type="cellIs" dxfId="237" priority="221" operator="equal">
      <formula>"LMGTP"</formula>
    </cfRule>
    <cfRule type="cellIs" dxfId="236" priority="247" operator="equal">
      <formula>"LMP2"</formula>
    </cfRule>
    <cfRule type="cellIs" dxfId="235" priority="248" operator="equal">
      <formula>"LMGT3"</formula>
    </cfRule>
  </conditionalFormatting>
  <conditionalFormatting sqref="L4:L29">
    <cfRule type="cellIs" dxfId="234" priority="217" operator="equal">
      <formula>"Acura ARX-06"</formula>
    </cfRule>
    <cfRule type="cellIs" dxfId="233" priority="218" operator="equal">
      <formula>"Alpine A424"</formula>
    </cfRule>
    <cfRule type="cellIs" dxfId="232" priority="219" operator="equal">
      <formula>"Aston Martin Valkyrie LMH"</formula>
    </cfRule>
    <cfRule type="cellIs" dxfId="231" priority="220" operator="equal">
      <formula>"BMW M Hybrid V8"</formula>
    </cfRule>
    <cfRule type="cellIs" dxfId="230" priority="222" operator="equal">
      <formula>"Cadillac V-Series.R"</formula>
    </cfRule>
    <cfRule type="cellIs" dxfId="229" priority="223" operator="equal">
      <formula>"Ferrari 499P"</formula>
    </cfRule>
    <cfRule type="cellIs" dxfId="228" priority="224" operator="equal">
      <formula>"Glickenhaus SCG 007 LMH"</formula>
    </cfRule>
    <cfRule type="cellIs" dxfId="227" priority="225" operator="equal">
      <formula>"Isotta Fraschini Tipo 6 LMH-C"</formula>
    </cfRule>
    <cfRule type="cellIs" dxfId="226" priority="226" operator="equal">
      <formula>"Lamborghini SC63"</formula>
    </cfRule>
    <cfRule type="cellIs" dxfId="225" priority="227" operator="equal">
      <formula>"Peugeot 9X8 LMH"</formula>
    </cfRule>
    <cfRule type="cellIs" dxfId="224" priority="228" operator="equal">
      <formula>"Porsche 963"</formula>
    </cfRule>
    <cfRule type="cellIs" dxfId="223" priority="229" operator="equal">
      <formula>"Toyota GR010 Hybrid"</formula>
    </cfRule>
    <cfRule type="cellIs" dxfId="222" priority="230" operator="equal">
      <formula>"Dallara P217"</formula>
    </cfRule>
    <cfRule type="cellIs" dxfId="221" priority="231" operator="equal">
      <formula>"Ligier JS P217"</formula>
    </cfRule>
    <cfRule type="cellIs" dxfId="220" priority="232" operator="equal">
      <formula>"Oreca 07"</formula>
    </cfRule>
    <cfRule type="cellIs" dxfId="219" priority="233" operator="equal">
      <formula>"Riley-Multimatic Mk. 30"</formula>
    </cfRule>
    <cfRule type="cellIs" dxfId="218" priority="234" operator="equal">
      <formula>"Acura NSX GT3 Evo22"</formula>
    </cfRule>
    <cfRule type="cellIs" dxfId="217" priority="235" operator="equal">
      <formula>"Aston Martin Vantage AMR GT3 Evo"</formula>
    </cfRule>
    <cfRule type="cellIs" dxfId="216" priority="236" operator="equal">
      <formula>"BMW M4 GT3 Evo"</formula>
    </cfRule>
    <cfRule type="cellIs" dxfId="215" priority="237" operator="equal">
      <formula>"Corvette Z06 GT3.R"</formula>
    </cfRule>
    <cfRule type="cellIs" dxfId="214" priority="238" operator="equal">
      <formula>"Ferrari 296 GT3"</formula>
    </cfRule>
    <cfRule type="cellIs" dxfId="213" priority="239" operator="equal">
      <formula>"Ford Mustang GT3"</formula>
    </cfRule>
    <cfRule type="cellIs" dxfId="212" priority="240" operator="equal">
      <formula>"Glickenhaus SCG 004 GT3"</formula>
    </cfRule>
    <cfRule type="cellIs" dxfId="211" priority="241" operator="equal">
      <formula>"Lamborghini Huracan GT3 Evo 2"</formula>
    </cfRule>
    <cfRule type="cellIs" dxfId="210" priority="242" operator="equal">
      <formula>"Lexus RC F GT3"</formula>
    </cfRule>
    <cfRule type="cellIs" dxfId="209" priority="243" operator="equal">
      <formula>"McLaren 720S GT3 Evo"</formula>
    </cfRule>
    <cfRule type="cellIs" dxfId="208" priority="244" operator="equal">
      <formula>"Mercedes-AMG GT3 Evo"</formula>
    </cfRule>
    <cfRule type="cellIs" dxfId="207" priority="245" operator="equal">
      <formula>"Nissan GT-R Nismo GT3"</formula>
    </cfRule>
    <cfRule type="cellIs" dxfId="206" priority="246" operator="equal">
      <formula>"Porsche 911 GT3 R"</formula>
    </cfRule>
  </conditionalFormatting>
  <conditionalFormatting sqref="L28:L29">
    <cfRule type="cellIs" dxfId="205" priority="179" operator="equal">
      <formula>"Acura ARX-06"</formula>
    </cfRule>
    <cfRule type="cellIs" dxfId="204" priority="180" operator="equal">
      <formula>"Alpine A424"</formula>
    </cfRule>
    <cfRule type="cellIs" dxfId="203" priority="181" operator="equal">
      <formula>"Aston Martin Valkyrie LMH"</formula>
    </cfRule>
    <cfRule type="cellIs" dxfId="202" priority="182" operator="equal">
      <formula>"BMW M Hybrid V8"</formula>
    </cfRule>
    <cfRule type="cellIs" dxfId="201" priority="183" operator="equal">
      <formula>"Cadillac V-Series.R"</formula>
    </cfRule>
    <cfRule type="cellIs" dxfId="200" priority="184" operator="equal">
      <formula>"Ferrari 499P"</formula>
    </cfRule>
    <cfRule type="cellIs" dxfId="199" priority="185" operator="equal">
      <formula>"Glickenhaus SCG 007 LMH"</formula>
    </cfRule>
    <cfRule type="cellIs" dxfId="198" priority="186" operator="equal">
      <formula>"Isotta Fraschini Tipo 6 LMH-C"</formula>
    </cfRule>
    <cfRule type="cellIs" dxfId="197" priority="187" operator="equal">
      <formula>"Lamborghini SC63"</formula>
    </cfRule>
    <cfRule type="cellIs" dxfId="196" priority="188" operator="equal">
      <formula>"Peugeot 9X8 LMH"</formula>
    </cfRule>
    <cfRule type="cellIs" dxfId="195" priority="189" operator="equal">
      <formula>"Porsche 963"</formula>
    </cfRule>
    <cfRule type="cellIs" dxfId="194" priority="190" operator="equal">
      <formula>"Toyota GR010 Hybrid"</formula>
    </cfRule>
    <cfRule type="cellIs" dxfId="193" priority="191" operator="equal">
      <formula>"Acura NSX GT3 Evo22"</formula>
    </cfRule>
    <cfRule type="cellIs" dxfId="192" priority="192" operator="equal">
      <formula>"Aston Martin Vantage AMR GT3 Evo"</formula>
    </cfRule>
    <cfRule type="cellIs" dxfId="191" priority="193" operator="equal">
      <formula>"BMW M4 GT3 Evo"</formula>
    </cfRule>
    <cfRule type="cellIs" dxfId="190" priority="194" operator="equal">
      <formula>"Corvette Z06 GT3.R"</formula>
    </cfRule>
    <cfRule type="cellIs" dxfId="189" priority="195" operator="equal">
      <formula>"Ferrari 296 GT3"</formula>
    </cfRule>
    <cfRule type="cellIs" dxfId="188" priority="196" operator="equal">
      <formula>"Ford Mustang GT3"</formula>
    </cfRule>
    <cfRule type="cellIs" dxfId="187" priority="197" operator="equal">
      <formula>"Glickenhaus SCG 004 GT3"</formula>
    </cfRule>
    <cfRule type="cellIs" dxfId="186" priority="198" operator="equal">
      <formula>"Lamborghini Huracan GT3 Evo 2"</formula>
    </cfRule>
    <cfRule type="cellIs" dxfId="185" priority="199" operator="equal">
      <formula>"Lexus RC F GT3"</formula>
    </cfRule>
    <cfRule type="cellIs" dxfId="184" priority="200" operator="equal">
      <formula>"McLaren 720S GT3 Evo"</formula>
    </cfRule>
    <cfRule type="cellIs" dxfId="183" priority="201" operator="equal">
      <formula>"Mercedes-AMG GT3 Evo"</formula>
    </cfRule>
    <cfRule type="cellIs" dxfId="182" priority="202" operator="equal">
      <formula>"Nissan GT-R Nismo GT3"</formula>
    </cfRule>
    <cfRule type="cellIs" dxfId="181" priority="203" operator="equal">
      <formula>"Porsche 911 GT3 R"</formula>
    </cfRule>
  </conditionalFormatting>
  <conditionalFormatting sqref="L28:L29">
    <cfRule type="cellIs" dxfId="180" priority="204" operator="equal">
      <formula>"Honda HRX-06"</formula>
    </cfRule>
    <cfRule type="cellIs" dxfId="179" priority="205" operator="equal">
      <formula>"Dallara P217"</formula>
    </cfRule>
    <cfRule type="cellIs" dxfId="178" priority="206" operator="equal">
      <formula>"Ligier JS P217"</formula>
    </cfRule>
    <cfRule type="cellIs" dxfId="177" priority="207" operator="equal">
      <formula>"Oreca 07"</formula>
    </cfRule>
    <cfRule type="cellIs" dxfId="176" priority="208" operator="equal">
      <formula>"Riley-Multimatic Mk. 30"</formula>
    </cfRule>
    <cfRule type="cellIs" dxfId="175" priority="209" operator="equal">
      <formula>"Aston Martin Vantage AMR GTE"</formula>
    </cfRule>
    <cfRule type="cellIs" dxfId="174" priority="210" operator="equal">
      <formula>"BMW M8 GTE"</formula>
    </cfRule>
    <cfRule type="cellIs" dxfId="173" priority="211" operator="equal">
      <formula>"Corvette C8.R"</formula>
    </cfRule>
    <cfRule type="cellIs" dxfId="172" priority="212" operator="equal">
      <formula>"Ferrari 296 GTE"</formula>
    </cfRule>
    <cfRule type="cellIs" dxfId="171" priority="213" operator="equal">
      <formula>"Ford GT GTE"</formula>
    </cfRule>
    <cfRule type="cellIs" dxfId="170" priority="214" operator="equal">
      <formula>"Glickenhaus SCG 004 GTE"</formula>
    </cfRule>
    <cfRule type="cellIs" dxfId="169" priority="215" operator="equal">
      <formula>"Lexus LFA GTE"</formula>
    </cfRule>
    <cfRule type="cellIs" dxfId="168" priority="216" operator="equal">
      <formula>"Porsche 911 RSR-24"</formula>
    </cfRule>
  </conditionalFormatting>
  <conditionalFormatting sqref="M4:M29">
    <cfRule type="cellIs" dxfId="167" priority="175" operator="equal">
      <formula>"GEM"</formula>
    </cfRule>
    <cfRule type="cellIs" dxfId="166" priority="176" operator="equal">
      <formula>"NASCC"</formula>
    </cfRule>
    <cfRule type="cellIs" dxfId="165" priority="177" operator="equal">
      <formula>"EuEM"</formula>
    </cfRule>
    <cfRule type="cellIs" dxfId="164" priority="178" operator="equal">
      <formula>"LMS"</formula>
    </cfRule>
  </conditionalFormatting>
  <conditionalFormatting sqref="R29">
    <cfRule type="cellIs" dxfId="163" priority="173" operator="equal">
      <formula>"LMGTP"</formula>
    </cfRule>
    <cfRule type="cellIs" dxfId="162" priority="174" operator="equal">
      <formula>"LMGT3"</formula>
    </cfRule>
  </conditionalFormatting>
  <conditionalFormatting sqref="P4:P29">
    <cfRule type="cellIs" dxfId="161" priority="145" operator="equal">
      <formula>"LMGTP"</formula>
    </cfRule>
    <cfRule type="cellIs" dxfId="160" priority="171" operator="equal">
      <formula>"LMP2"</formula>
    </cfRule>
    <cfRule type="cellIs" dxfId="159" priority="172" operator="equal">
      <formula>"LMGT3"</formula>
    </cfRule>
  </conditionalFormatting>
  <conditionalFormatting sqref="S4:S29">
    <cfRule type="cellIs" dxfId="158" priority="141" operator="equal">
      <formula>"Acura ARX-06"</formula>
    </cfRule>
    <cfRule type="cellIs" dxfId="157" priority="142" operator="equal">
      <formula>"Alpine A424"</formula>
    </cfRule>
    <cfRule type="cellIs" dxfId="156" priority="143" operator="equal">
      <formula>"Aston Martin Valkyrie LMH"</formula>
    </cfRule>
    <cfRule type="cellIs" dxfId="155" priority="144" operator="equal">
      <formula>"BMW M Hybrid V8"</formula>
    </cfRule>
    <cfRule type="cellIs" dxfId="154" priority="146" operator="equal">
      <formula>"Cadillac V-Series.R"</formula>
    </cfRule>
    <cfRule type="cellIs" dxfId="153" priority="147" operator="equal">
      <formula>"Ferrari 499P"</formula>
    </cfRule>
    <cfRule type="cellIs" dxfId="152" priority="148" operator="equal">
      <formula>"Glickenhaus SCG 007 LMH"</formula>
    </cfRule>
    <cfRule type="cellIs" dxfId="151" priority="149" operator="equal">
      <formula>"Isotta Fraschini Tipo 6 LMH-C"</formula>
    </cfRule>
    <cfRule type="cellIs" dxfId="150" priority="150" operator="equal">
      <formula>"Lamborghini SC63"</formula>
    </cfRule>
    <cfRule type="cellIs" dxfId="149" priority="151" operator="equal">
      <formula>"Peugeot 9X8 LMH"</formula>
    </cfRule>
    <cfRule type="cellIs" dxfId="148" priority="152" operator="equal">
      <formula>"Porsche 963"</formula>
    </cfRule>
    <cfRule type="cellIs" dxfId="147" priority="153" operator="equal">
      <formula>"Toyota GR010 Hybrid"</formula>
    </cfRule>
    <cfRule type="cellIs" dxfId="146" priority="154" operator="equal">
      <formula>"Dallara P217"</formula>
    </cfRule>
    <cfRule type="cellIs" dxfId="145" priority="155" operator="equal">
      <formula>"Ligier JS P217"</formula>
    </cfRule>
    <cfRule type="cellIs" dxfId="144" priority="156" operator="equal">
      <formula>"Oreca 07"</formula>
    </cfRule>
    <cfRule type="cellIs" dxfId="143" priority="157" operator="equal">
      <formula>"Riley-Multimatic Mk. 30"</formula>
    </cfRule>
    <cfRule type="cellIs" dxfId="142" priority="158" operator="equal">
      <formula>"Acura NSX GT3 Evo22"</formula>
    </cfRule>
    <cfRule type="cellIs" dxfId="141" priority="159" operator="equal">
      <formula>"Aston Martin Vantage AMR GT3 Evo"</formula>
    </cfRule>
    <cfRule type="cellIs" dxfId="140" priority="160" operator="equal">
      <formula>"BMW M4 GT3 Evo"</formula>
    </cfRule>
    <cfRule type="cellIs" dxfId="139" priority="161" operator="equal">
      <formula>"Corvette Z06 GT3.R"</formula>
    </cfRule>
    <cfRule type="cellIs" dxfId="138" priority="162" operator="equal">
      <formula>"Ferrari 296 GT3"</formula>
    </cfRule>
    <cfRule type="cellIs" dxfId="137" priority="163" operator="equal">
      <formula>"Ford Mustang GT3"</formula>
    </cfRule>
    <cfRule type="cellIs" dxfId="136" priority="164" operator="equal">
      <formula>"Glickenhaus SCG 004 GT3"</formula>
    </cfRule>
    <cfRule type="cellIs" dxfId="135" priority="165" operator="equal">
      <formula>"Lamborghini Huracan GT3 Evo 2"</formula>
    </cfRule>
    <cfRule type="cellIs" dxfId="134" priority="166" operator="equal">
      <formula>"Lexus RC F GT3"</formula>
    </cfRule>
    <cfRule type="cellIs" dxfId="133" priority="167" operator="equal">
      <formula>"McLaren 720S GT3 Evo"</formula>
    </cfRule>
    <cfRule type="cellIs" dxfId="132" priority="168" operator="equal">
      <formula>"Mercedes-AMG GT3 Evo"</formula>
    </cfRule>
    <cfRule type="cellIs" dxfId="131" priority="169" operator="equal">
      <formula>"Nissan GT-R Nismo GT3"</formula>
    </cfRule>
    <cfRule type="cellIs" dxfId="130" priority="170" operator="equal">
      <formula>"Porsche 911 GT3 R"</formula>
    </cfRule>
  </conditionalFormatting>
  <conditionalFormatting sqref="P28:P29">
    <cfRule type="cellIs" dxfId="129" priority="127" operator="equal">
      <formula>"LMGTP"</formula>
    </cfRule>
    <cfRule type="cellIs" dxfId="128" priority="128" operator="equal">
      <formula>"LMGT3"</formula>
    </cfRule>
  </conditionalFormatting>
  <conditionalFormatting sqref="S28:S29">
    <cfRule type="cellIs" dxfId="127" priority="101" operator="equal">
      <formula>"Acura ARX-06"</formula>
    </cfRule>
    <cfRule type="cellIs" dxfId="126" priority="102" operator="equal">
      <formula>"Alpine A424"</formula>
    </cfRule>
    <cfRule type="cellIs" dxfId="125" priority="103" operator="equal">
      <formula>"Aston Martin Valkyrie LMH"</formula>
    </cfRule>
    <cfRule type="cellIs" dxfId="124" priority="104" operator="equal">
      <formula>"BMW M Hybrid V8"</formula>
    </cfRule>
    <cfRule type="cellIs" dxfId="123" priority="105" operator="equal">
      <formula>"Cadillac V-Series.R"</formula>
    </cfRule>
    <cfRule type="cellIs" dxfId="122" priority="106" operator="equal">
      <formula>"Ferrari 499P"</formula>
    </cfRule>
    <cfRule type="cellIs" dxfId="121" priority="107" operator="equal">
      <formula>"Glickenhaus SCG 007 LMH"</formula>
    </cfRule>
    <cfRule type="cellIs" dxfId="120" priority="108" operator="equal">
      <formula>"Isotta Fraschini Tipo 6 LMH-C"</formula>
    </cfRule>
    <cfRule type="cellIs" dxfId="119" priority="109" operator="equal">
      <formula>"Lamborghini SC63"</formula>
    </cfRule>
    <cfRule type="cellIs" dxfId="118" priority="110" operator="equal">
      <formula>"Peugeot 9X8 LMH"</formula>
    </cfRule>
    <cfRule type="cellIs" dxfId="117" priority="111" operator="equal">
      <formula>"Porsche 963"</formula>
    </cfRule>
    <cfRule type="cellIs" dxfId="116" priority="112" operator="equal">
      <formula>"Toyota GR010 Hybrid"</formula>
    </cfRule>
    <cfRule type="cellIs" dxfId="115" priority="113" operator="equal">
      <formula>"Acura NSX GT3 Evo22"</formula>
    </cfRule>
    <cfRule type="cellIs" dxfId="114" priority="114" operator="equal">
      <formula>"Aston Martin Vantage AMR GT3 Evo"</formula>
    </cfRule>
    <cfRule type="cellIs" dxfId="113" priority="115" operator="equal">
      <formula>"BMW M4 GT3 Evo"</formula>
    </cfRule>
    <cfRule type="cellIs" dxfId="112" priority="116" operator="equal">
      <formula>"Corvette Z06 GT3.R"</formula>
    </cfRule>
    <cfRule type="cellIs" dxfId="111" priority="117" operator="equal">
      <formula>"Ferrari 296 GT3"</formula>
    </cfRule>
    <cfRule type="cellIs" dxfId="110" priority="118" operator="equal">
      <formula>"Ford Mustang GT3"</formula>
    </cfRule>
    <cfRule type="cellIs" dxfId="109" priority="119" operator="equal">
      <formula>"Glickenhaus SCG 004 GT3"</formula>
    </cfRule>
    <cfRule type="cellIs" dxfId="108" priority="120" operator="equal">
      <formula>"Lamborghini Huracan GT3 Evo 2"</formula>
    </cfRule>
    <cfRule type="cellIs" dxfId="107" priority="121" operator="equal">
      <formula>"Lexus RC F GT3"</formula>
    </cfRule>
    <cfRule type="cellIs" dxfId="106" priority="122" operator="equal">
      <formula>"McLaren 720S GT3 Evo"</formula>
    </cfRule>
    <cfRule type="cellIs" dxfId="105" priority="123" operator="equal">
      <formula>"Mercedes-AMG GT3 Evo"</formula>
    </cfRule>
    <cfRule type="cellIs" dxfId="104" priority="124" operator="equal">
      <formula>"Nissan GT-R Nismo GT3"</formula>
    </cfRule>
    <cfRule type="cellIs" dxfId="103" priority="125" operator="equal">
      <formula>"Porsche 911 GT3 R"</formula>
    </cfRule>
  </conditionalFormatting>
  <conditionalFormatting sqref="S28:S29">
    <cfRule type="cellIs" dxfId="102" priority="126" operator="equal">
      <formula>"Honda HRX-06"</formula>
    </cfRule>
    <cfRule type="cellIs" dxfId="101" priority="129" operator="equal">
      <formula>"Dallara P217"</formula>
    </cfRule>
    <cfRule type="cellIs" dxfId="100" priority="130" operator="equal">
      <formula>"Ligier JS P217"</formula>
    </cfRule>
    <cfRule type="cellIs" dxfId="99" priority="131" operator="equal">
      <formula>"Oreca 07"</formula>
    </cfRule>
    <cfRule type="cellIs" dxfId="98" priority="132" operator="equal">
      <formula>"Riley-Multimatic Mk. 30"</formula>
    </cfRule>
    <cfRule type="cellIs" dxfId="97" priority="133" operator="equal">
      <formula>"Aston Martin Vantage AMR GTE"</formula>
    </cfRule>
    <cfRule type="cellIs" dxfId="96" priority="134" operator="equal">
      <formula>"BMW M8 GTE"</formula>
    </cfRule>
    <cfRule type="cellIs" dxfId="95" priority="135" operator="equal">
      <formula>"Corvette C8.R"</formula>
    </cfRule>
    <cfRule type="cellIs" dxfId="94" priority="136" operator="equal">
      <formula>"Ferrari 296 GTE"</formula>
    </cfRule>
    <cfRule type="cellIs" dxfId="93" priority="137" operator="equal">
      <formula>"Ford GT GTE"</formula>
    </cfRule>
    <cfRule type="cellIs" dxfId="92" priority="138" operator="equal">
      <formula>"Glickenhaus SCG 004 GTE"</formula>
    </cfRule>
    <cfRule type="cellIs" dxfId="91" priority="139" operator="equal">
      <formula>"Lexus LFA GTE"</formula>
    </cfRule>
    <cfRule type="cellIs" dxfId="90" priority="140" operator="equal">
      <formula>"Porsche 911 RSR-24"</formula>
    </cfRule>
  </conditionalFormatting>
  <conditionalFormatting sqref="T4:T29">
    <cfRule type="cellIs" dxfId="89" priority="97" operator="equal">
      <formula>"GEM"</formula>
    </cfRule>
    <cfRule type="cellIs" dxfId="88" priority="98" operator="equal">
      <formula>"NASCC"</formula>
    </cfRule>
    <cfRule type="cellIs" dxfId="87" priority="99" operator="equal">
      <formula>"EuEM"</formula>
    </cfRule>
    <cfRule type="cellIs" dxfId="86" priority="100" operator="equal">
      <formula>"LMS"</formula>
    </cfRule>
  </conditionalFormatting>
  <conditionalFormatting sqref="F47">
    <cfRule type="cellIs" dxfId="85" priority="34" operator="equal">
      <formula>"Alpine A424"</formula>
    </cfRule>
    <cfRule type="cellIs" dxfId="84" priority="35" operator="equal">
      <formula>"Aston Martin Valkyrie LMH"</formula>
    </cfRule>
    <cfRule type="cellIs" dxfId="83" priority="36" operator="equal">
      <formula>"BMW M Hybrid V8"</formula>
    </cfRule>
    <cfRule type="cellIs" dxfId="82" priority="37" operator="equal">
      <formula>"Cadillac V-Series.R"</formula>
    </cfRule>
    <cfRule type="cellIs" dxfId="81" priority="38" operator="equal">
      <formula>"Ferrari 499P"</formula>
    </cfRule>
    <cfRule type="cellIs" dxfId="80" priority="39" operator="equal">
      <formula>"Glickenhaus SCG 007 LMH"</formula>
    </cfRule>
    <cfRule type="cellIs" dxfId="79" priority="40" operator="equal">
      <formula>"Honda HRX-06"</formula>
    </cfRule>
    <cfRule type="cellIs" dxfId="78" priority="41" operator="equal">
      <formula>"Isotta Fraschini Tipo 6 LMH-C"</formula>
    </cfRule>
    <cfRule type="cellIs" dxfId="77" priority="42" operator="equal">
      <formula>"Lamborghini SC63"</formula>
    </cfRule>
    <cfRule type="cellIs" dxfId="76" priority="43" operator="equal">
      <formula>"Peugeot 9X8 LMH"</formula>
    </cfRule>
    <cfRule type="cellIs" dxfId="75" priority="44" operator="equal">
      <formula>"Porsche 963"</formula>
    </cfRule>
    <cfRule type="cellIs" dxfId="74" priority="45" operator="equal">
      <formula>"Toyota GR010 Hybrid"</formula>
    </cfRule>
    <cfRule type="cellIs" dxfId="73" priority="46" operator="equal">
      <formula>"Dallara P217"</formula>
    </cfRule>
    <cfRule type="cellIs" dxfId="72" priority="47" operator="equal">
      <formula>"Ligier JS P217"</formula>
    </cfRule>
    <cfRule type="cellIs" dxfId="71" priority="48" operator="equal">
      <formula>"Oreca 07"</formula>
    </cfRule>
    <cfRule type="cellIs" dxfId="70" priority="49" operator="equal">
      <formula>"Riley-Multimatic Mk. 30"</formula>
    </cfRule>
    <cfRule type="cellIs" dxfId="69" priority="50" operator="equal">
      <formula>"Aston Martin Vantage AMR GTE"</formula>
    </cfRule>
    <cfRule type="cellIs" dxfId="68" priority="51" operator="equal">
      <formula>"BMW M8 GTE"</formula>
    </cfRule>
    <cfRule type="cellIs" dxfId="67" priority="52" operator="equal">
      <formula>"Corvette C8.R"</formula>
    </cfRule>
    <cfRule type="cellIs" dxfId="66" priority="53" operator="equal">
      <formula>"Ferrari 296 GTE"</formula>
    </cfRule>
    <cfRule type="cellIs" dxfId="65" priority="54" operator="equal">
      <formula>"Ford GT GTE"</formula>
    </cfRule>
    <cfRule type="cellIs" dxfId="64" priority="55" operator="equal">
      <formula>"Glickenhaus SCG 004 GTE"</formula>
    </cfRule>
    <cfRule type="cellIs" dxfId="63" priority="56" operator="equal">
      <formula>"Lexus LFA GTE"</formula>
    </cfRule>
    <cfRule type="cellIs" dxfId="62" priority="57" operator="equal">
      <formula>"Porsche 911 RSR-24"</formula>
    </cfRule>
  </conditionalFormatting>
  <conditionalFormatting sqref="I5:I29">
    <cfRule type="cellIs" dxfId="61" priority="30" operator="equal">
      <formula>"GTP"</formula>
    </cfRule>
    <cfRule type="cellIs" dxfId="60" priority="31" operator="equal">
      <formula>"LMP2"</formula>
    </cfRule>
    <cfRule type="cellIs" dxfId="59" priority="32" operator="equal">
      <formula>"GTD PRO"</formula>
    </cfRule>
    <cfRule type="cellIs" dxfId="58" priority="33" operator="equal">
      <formula>"GTD"</formula>
    </cfRule>
  </conditionalFormatting>
  <conditionalFormatting sqref="B5:B46">
    <cfRule type="cellIs" dxfId="57" priority="27" operator="equal">
      <formula>"LMP3"</formula>
    </cfRule>
    <cfRule type="cellIs" dxfId="56" priority="28" operator="equal">
      <formula>"GT3"</formula>
    </cfRule>
    <cfRule type="cellIs" dxfId="55" priority="29" operator="equal">
      <formula>"GT4"</formula>
    </cfRule>
  </conditionalFormatting>
  <conditionalFormatting sqref="E5:E46">
    <cfRule type="cellIs" dxfId="54" priority="1" operator="equal">
      <formula>"ADESS AD25"</formula>
    </cfRule>
    <cfRule type="cellIs" dxfId="53" priority="2" operator="equal">
      <formula>"Duqueine D-09"</formula>
    </cfRule>
    <cfRule type="cellIs" dxfId="52" priority="3" operator="equal">
      <formula>"Ginetta G61-LT-P3 Evo"</formula>
    </cfRule>
    <cfRule type="cellIs" dxfId="51" priority="4" operator="equal">
      <formula>"Ligier JS P325"</formula>
    </cfRule>
    <cfRule type="cellIs" dxfId="50" priority="5" operator="equal">
      <formula>"Acura NSX GT3 Evo22"</formula>
    </cfRule>
    <cfRule type="cellIs" dxfId="49" priority="6" operator="equal">
      <formula>"Aston Martin Vantage AMR GT3 Evo"</formula>
    </cfRule>
    <cfRule type="cellIs" dxfId="48" priority="7" operator="equal">
      <formula>"BMW M4 GT3 Evo"</formula>
    </cfRule>
    <cfRule type="cellIs" dxfId="47" priority="8" operator="equal">
      <formula>"Corvette Z06 GT3.R"</formula>
    </cfRule>
    <cfRule type="cellIs" dxfId="46" priority="9" operator="equal">
      <formula>"Ferrari 296 GT3"</formula>
    </cfRule>
    <cfRule type="cellIs" dxfId="45" priority="10" operator="equal">
      <formula>"Ford Mustang GT3"</formula>
    </cfRule>
    <cfRule type="cellIs" dxfId="44" priority="11" operator="equal">
      <formula>"Glickenhaus SCG 004 GT3"</formula>
    </cfRule>
    <cfRule type="cellIs" dxfId="43" priority="12" operator="equal">
      <formula>"Lamborghini Huracan GT3 Evo 2"</formula>
    </cfRule>
    <cfRule type="cellIs" dxfId="42" priority="13" operator="equal">
      <formula>"Lexus RC F GT3"</formula>
    </cfRule>
    <cfRule type="cellIs" dxfId="41" priority="14" operator="equal">
      <formula>"McLaren 720S GT3 Evo"</formula>
    </cfRule>
    <cfRule type="cellIs" dxfId="40" priority="15" operator="equal">
      <formula>"Mercedes-AMG GT3 Evo"</formula>
    </cfRule>
    <cfRule type="cellIs" dxfId="39" priority="16" operator="equal">
      <formula>"Nissan GT-R Nismo GT3"</formula>
    </cfRule>
    <cfRule type="cellIs" dxfId="38" priority="17" operator="equal">
      <formula>"Porsche 911 GT3 R"</formula>
    </cfRule>
    <cfRule type="cellIs" dxfId="37" priority="18" operator="equal">
      <formula>"Alpine A110 GT4"</formula>
    </cfRule>
    <cfRule type="cellIs" dxfId="36" priority="19" operator="equal">
      <formula>"Aston Martin Vantage AMR GT4"</formula>
    </cfRule>
    <cfRule type="cellIs" dxfId="35" priority="20" operator="equal">
      <formula>"BMW M4 GT4"</formula>
    </cfRule>
    <cfRule type="cellIs" dxfId="34" priority="21" operator="equal">
      <formula>"Chevrolet Camaro GT4"</formula>
    </cfRule>
    <cfRule type="cellIs" dxfId="33" priority="22" operator="equal">
      <formula>"Ford Mustang GT4"</formula>
    </cfRule>
    <cfRule type="cellIs" dxfId="32" priority="23" operator="equal">
      <formula>"McLaren Artura GT4"</formula>
    </cfRule>
    <cfRule type="cellIs" dxfId="31" priority="24" operator="equal">
      <formula>"Mercedes-AMG GT4"</formula>
    </cfRule>
    <cfRule type="cellIs" dxfId="30" priority="25" operator="equal">
      <formula>"Porsche 718 Cayman GT4 RS Clubsport"</formula>
    </cfRule>
    <cfRule type="cellIs" dxfId="29" priority="26" operator="equal">
      <formula>"Toyota Supra GR GT4"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AD0-5C8A-4DF2-99BB-3A7B6BC5A782}">
  <dimension ref="B1:P32"/>
  <sheetViews>
    <sheetView workbookViewId="0">
      <selection activeCell="D5" sqref="D5:F30"/>
    </sheetView>
  </sheetViews>
  <sheetFormatPr defaultRowHeight="16" customHeight="1" x14ac:dyDescent="0.35"/>
  <cols>
    <col min="1" max="1" width="2.90625" style="2" customWidth="1"/>
    <col min="2" max="2" width="9.08984375" style="3" customWidth="1"/>
    <col min="3" max="3" width="16.36328125" style="3" customWidth="1"/>
    <col min="4" max="4" width="34.54296875" style="3" customWidth="1"/>
    <col min="5" max="5" width="2.90625" style="2" customWidth="1"/>
    <col min="6" max="7" width="7.26953125" style="2" customWidth="1"/>
    <col min="8" max="8" width="2.90625" style="2" customWidth="1"/>
    <col min="9" max="11" width="10" style="2" customWidth="1"/>
    <col min="12" max="12" width="2.90625" style="2" customWidth="1"/>
    <col min="13" max="14" width="10" style="2" customWidth="1"/>
    <col min="15" max="15" width="2.90625" style="2" customWidth="1"/>
    <col min="16" max="16" width="10" style="2" customWidth="1"/>
    <col min="17" max="17" width="2.90625" style="2" customWidth="1"/>
    <col min="18" max="16384" width="8.7265625" style="2"/>
  </cols>
  <sheetData>
    <row r="1" spans="2:16" ht="16" customHeight="1" thickBot="1" x14ac:dyDescent="0.4"/>
    <row r="2" spans="2:16" ht="16" customHeight="1" thickBot="1" x14ac:dyDescent="0.4">
      <c r="B2" s="9" t="s">
        <v>9</v>
      </c>
      <c r="C2" s="10"/>
      <c r="D2" s="11"/>
    </row>
    <row r="3" spans="2:16" ht="16" customHeight="1" thickBot="1" x14ac:dyDescent="0.4">
      <c r="B3" s="12"/>
      <c r="C3" s="13"/>
      <c r="D3" s="14"/>
      <c r="I3" s="15" t="s">
        <v>86</v>
      </c>
      <c r="J3" s="16"/>
      <c r="K3" s="17"/>
      <c r="M3" s="15" t="s">
        <v>87</v>
      </c>
      <c r="N3" s="17"/>
    </row>
    <row r="4" spans="2:16" ht="16" customHeight="1" thickBot="1" x14ac:dyDescent="0.4">
      <c r="B4" s="4" t="s">
        <v>0</v>
      </c>
      <c r="C4" s="5" t="s">
        <v>1</v>
      </c>
      <c r="D4" s="6" t="s">
        <v>11</v>
      </c>
      <c r="F4" s="15" t="s">
        <v>2</v>
      </c>
      <c r="G4" s="17"/>
      <c r="I4" s="19" t="s">
        <v>3</v>
      </c>
      <c r="J4" s="20" t="s">
        <v>4</v>
      </c>
      <c r="K4" s="21" t="s">
        <v>5</v>
      </c>
      <c r="M4" s="19" t="s">
        <v>6</v>
      </c>
      <c r="N4" s="21" t="s">
        <v>7</v>
      </c>
      <c r="P4" s="18" t="s">
        <v>0</v>
      </c>
    </row>
    <row r="5" spans="2:16" ht="16" customHeight="1" x14ac:dyDescent="0.35">
      <c r="B5" s="27" t="s">
        <v>47</v>
      </c>
      <c r="C5" s="59" t="s">
        <v>48</v>
      </c>
      <c r="D5" s="60" t="s">
        <v>49</v>
      </c>
      <c r="F5" s="75">
        <f t="shared" ref="F5:F30" si="0">G5 + SUM(I5:K5) + SUM(M5:N5) + P5</f>
        <v>326</v>
      </c>
      <c r="G5" s="73">
        <f>'Base Car Stats'!F21</f>
        <v>324</v>
      </c>
      <c r="I5" s="75">
        <v>1</v>
      </c>
      <c r="J5" s="8">
        <v>0</v>
      </c>
      <c r="K5" s="73">
        <v>1</v>
      </c>
      <c r="M5" s="75">
        <v>0</v>
      </c>
      <c r="N5" s="73">
        <v>0</v>
      </c>
      <c r="P5" s="77">
        <v>0</v>
      </c>
    </row>
    <row r="6" spans="2:16" ht="16" customHeight="1" x14ac:dyDescent="0.35">
      <c r="B6" s="27" t="s">
        <v>47</v>
      </c>
      <c r="C6" s="44" t="s">
        <v>50</v>
      </c>
      <c r="D6" s="45" t="s">
        <v>51</v>
      </c>
      <c r="F6" s="75">
        <f t="shared" si="0"/>
        <v>327</v>
      </c>
      <c r="G6" s="73">
        <f>'Base Car Stats'!F22</f>
        <v>327</v>
      </c>
      <c r="I6" s="75">
        <v>0</v>
      </c>
      <c r="J6" s="8">
        <v>0</v>
      </c>
      <c r="K6" s="73">
        <v>0</v>
      </c>
      <c r="M6" s="75">
        <v>0</v>
      </c>
      <c r="N6" s="73">
        <v>0</v>
      </c>
      <c r="P6" s="77">
        <v>0</v>
      </c>
    </row>
    <row r="7" spans="2:16" ht="16" customHeight="1" x14ac:dyDescent="0.35">
      <c r="B7" s="27" t="s">
        <v>47</v>
      </c>
      <c r="C7" s="61" t="s">
        <v>52</v>
      </c>
      <c r="D7" s="62" t="s">
        <v>53</v>
      </c>
      <c r="F7" s="75">
        <f t="shared" si="0"/>
        <v>326</v>
      </c>
      <c r="G7" s="73">
        <f>'Base Car Stats'!F23</f>
        <v>325</v>
      </c>
      <c r="I7" s="75">
        <v>1</v>
      </c>
      <c r="J7" s="8">
        <v>0</v>
      </c>
      <c r="K7" s="73">
        <v>0</v>
      </c>
      <c r="M7" s="75">
        <v>0</v>
      </c>
      <c r="N7" s="73">
        <v>0</v>
      </c>
      <c r="P7" s="77">
        <v>0</v>
      </c>
    </row>
    <row r="8" spans="2:16" ht="16" customHeight="1" x14ac:dyDescent="0.35">
      <c r="B8" s="27" t="s">
        <v>47</v>
      </c>
      <c r="C8" s="32" t="s">
        <v>41</v>
      </c>
      <c r="D8" s="56" t="s">
        <v>54</v>
      </c>
      <c r="F8" s="75">
        <f t="shared" si="0"/>
        <v>329</v>
      </c>
      <c r="G8" s="73">
        <f>'Base Car Stats'!F24</f>
        <v>329</v>
      </c>
      <c r="I8" s="75">
        <v>0</v>
      </c>
      <c r="J8" s="8">
        <v>0</v>
      </c>
      <c r="K8" s="73">
        <v>0</v>
      </c>
      <c r="M8" s="75">
        <v>0</v>
      </c>
      <c r="N8" s="73">
        <v>0</v>
      </c>
      <c r="P8" s="77">
        <v>0</v>
      </c>
    </row>
    <row r="9" spans="2:16" ht="16" customHeight="1" x14ac:dyDescent="0.35">
      <c r="B9" s="28" t="s">
        <v>55</v>
      </c>
      <c r="C9" s="42" t="s">
        <v>26</v>
      </c>
      <c r="D9" s="43" t="s">
        <v>56</v>
      </c>
      <c r="F9" s="75">
        <f t="shared" si="0"/>
        <v>297</v>
      </c>
      <c r="G9" s="73">
        <f>'Base Car Stats'!F25</f>
        <v>288</v>
      </c>
      <c r="I9" s="75">
        <v>2</v>
      </c>
      <c r="J9" s="8">
        <v>2</v>
      </c>
      <c r="K9" s="73">
        <v>3</v>
      </c>
      <c r="M9" s="75">
        <v>2</v>
      </c>
      <c r="N9" s="73">
        <v>0</v>
      </c>
      <c r="P9" s="77">
        <v>0</v>
      </c>
    </row>
    <row r="10" spans="2:16" ht="16" customHeight="1" x14ac:dyDescent="0.35">
      <c r="B10" s="28" t="s">
        <v>55</v>
      </c>
      <c r="C10" s="30" t="s">
        <v>13</v>
      </c>
      <c r="D10" s="63" t="s">
        <v>57</v>
      </c>
      <c r="F10" s="75">
        <f t="shared" si="0"/>
        <v>298</v>
      </c>
      <c r="G10" s="73">
        <f>'Base Car Stats'!F26</f>
        <v>295</v>
      </c>
      <c r="I10" s="75">
        <v>0</v>
      </c>
      <c r="J10" s="8">
        <v>1</v>
      </c>
      <c r="K10" s="73">
        <v>2</v>
      </c>
      <c r="M10" s="75">
        <v>0</v>
      </c>
      <c r="N10" s="73">
        <v>0</v>
      </c>
      <c r="P10" s="77">
        <v>0</v>
      </c>
    </row>
    <row r="11" spans="2:16" ht="16" customHeight="1" x14ac:dyDescent="0.35">
      <c r="B11" s="28" t="s">
        <v>55</v>
      </c>
      <c r="C11" s="46" t="s">
        <v>30</v>
      </c>
      <c r="D11" s="64" t="s">
        <v>58</v>
      </c>
      <c r="F11" s="75">
        <f t="shared" si="0"/>
        <v>299</v>
      </c>
      <c r="G11" s="73">
        <f>'Base Car Stats'!F27</f>
        <v>296</v>
      </c>
      <c r="I11" s="75">
        <v>1</v>
      </c>
      <c r="J11" s="8">
        <v>1</v>
      </c>
      <c r="K11" s="73">
        <v>1</v>
      </c>
      <c r="M11" s="75">
        <v>0</v>
      </c>
      <c r="N11" s="73">
        <v>0</v>
      </c>
      <c r="P11" s="77">
        <v>0</v>
      </c>
    </row>
    <row r="12" spans="2:16" ht="16" customHeight="1" x14ac:dyDescent="0.35">
      <c r="B12" s="28" t="s">
        <v>55</v>
      </c>
      <c r="C12" s="54" t="s">
        <v>59</v>
      </c>
      <c r="D12" s="55" t="s">
        <v>60</v>
      </c>
      <c r="F12" s="75">
        <f t="shared" si="0"/>
        <v>297</v>
      </c>
      <c r="G12" s="73">
        <f>'Base Car Stats'!F28</f>
        <v>293</v>
      </c>
      <c r="I12" s="75">
        <v>1</v>
      </c>
      <c r="J12" s="8">
        <v>3</v>
      </c>
      <c r="K12" s="73">
        <v>0</v>
      </c>
      <c r="M12" s="75">
        <v>0</v>
      </c>
      <c r="N12" s="73">
        <v>0</v>
      </c>
      <c r="P12" s="77">
        <v>0</v>
      </c>
    </row>
    <row r="13" spans="2:16" ht="16" customHeight="1" x14ac:dyDescent="0.35">
      <c r="B13" s="28" t="s">
        <v>55</v>
      </c>
      <c r="C13" s="32" t="s">
        <v>15</v>
      </c>
      <c r="D13" s="56" t="s">
        <v>61</v>
      </c>
      <c r="F13" s="75">
        <f t="shared" si="0"/>
        <v>299</v>
      </c>
      <c r="G13" s="73">
        <f>'Base Car Stats'!F29</f>
        <v>298</v>
      </c>
      <c r="I13" s="75">
        <v>0</v>
      </c>
      <c r="J13" s="8">
        <v>1</v>
      </c>
      <c r="K13" s="73">
        <v>0</v>
      </c>
      <c r="M13" s="75">
        <v>0</v>
      </c>
      <c r="N13" s="73">
        <v>0</v>
      </c>
      <c r="P13" s="77">
        <v>0</v>
      </c>
    </row>
    <row r="14" spans="2:16" ht="16" customHeight="1" x14ac:dyDescent="0.35">
      <c r="B14" s="28" t="s">
        <v>55</v>
      </c>
      <c r="C14" s="65" t="s">
        <v>62</v>
      </c>
      <c r="D14" s="66" t="s">
        <v>63</v>
      </c>
      <c r="F14" s="75">
        <f t="shared" si="0"/>
        <v>297</v>
      </c>
      <c r="G14" s="73">
        <f>'Base Car Stats'!F30</f>
        <v>291</v>
      </c>
      <c r="I14" s="75">
        <v>2</v>
      </c>
      <c r="J14" s="8">
        <v>1</v>
      </c>
      <c r="K14" s="73">
        <v>1</v>
      </c>
      <c r="M14" s="75">
        <v>2</v>
      </c>
      <c r="N14" s="73">
        <v>0</v>
      </c>
      <c r="P14" s="77">
        <v>0</v>
      </c>
    </row>
    <row r="15" spans="2:16" ht="16" customHeight="1" x14ac:dyDescent="0.35">
      <c r="B15" s="28" t="s">
        <v>55</v>
      </c>
      <c r="C15" s="34" t="s">
        <v>17</v>
      </c>
      <c r="D15" s="35" t="s">
        <v>64</v>
      </c>
      <c r="F15" s="75">
        <f t="shared" si="0"/>
        <v>297</v>
      </c>
      <c r="G15" s="73">
        <f>'Base Car Stats'!F31</f>
        <v>292</v>
      </c>
      <c r="I15" s="75">
        <v>1</v>
      </c>
      <c r="J15" s="8">
        <v>0</v>
      </c>
      <c r="K15" s="73">
        <v>3</v>
      </c>
      <c r="M15" s="75">
        <v>1</v>
      </c>
      <c r="N15" s="73">
        <v>0</v>
      </c>
      <c r="P15" s="77">
        <v>0</v>
      </c>
    </row>
    <row r="16" spans="2:16" ht="16" customHeight="1" x14ac:dyDescent="0.35">
      <c r="B16" s="28" t="s">
        <v>55</v>
      </c>
      <c r="C16" s="50" t="s">
        <v>34</v>
      </c>
      <c r="D16" s="51" t="s">
        <v>65</v>
      </c>
      <c r="F16" s="75">
        <f t="shared" si="0"/>
        <v>299</v>
      </c>
      <c r="G16" s="73">
        <f>'Base Car Stats'!F32</f>
        <v>294</v>
      </c>
      <c r="I16" s="75">
        <v>1</v>
      </c>
      <c r="J16" s="8">
        <v>1</v>
      </c>
      <c r="K16" s="73">
        <v>2</v>
      </c>
      <c r="M16" s="75">
        <v>1</v>
      </c>
      <c r="N16" s="73">
        <v>0</v>
      </c>
      <c r="P16" s="77">
        <v>0</v>
      </c>
    </row>
    <row r="17" spans="2:16" ht="16" customHeight="1" x14ac:dyDescent="0.35">
      <c r="B17" s="28" t="s">
        <v>55</v>
      </c>
      <c r="C17" s="40" t="s">
        <v>66</v>
      </c>
      <c r="D17" s="41" t="s">
        <v>67</v>
      </c>
      <c r="F17" s="75">
        <f t="shared" si="0"/>
        <v>297</v>
      </c>
      <c r="G17" s="73">
        <f>'Base Car Stats'!F33</f>
        <v>287</v>
      </c>
      <c r="I17" s="75">
        <v>2</v>
      </c>
      <c r="J17" s="8">
        <v>3</v>
      </c>
      <c r="K17" s="73">
        <v>2</v>
      </c>
      <c r="M17" s="75">
        <v>3</v>
      </c>
      <c r="N17" s="73">
        <v>0</v>
      </c>
      <c r="P17" s="77">
        <v>0</v>
      </c>
    </row>
    <row r="18" spans="2:16" ht="16" customHeight="1" x14ac:dyDescent="0.35">
      <c r="B18" s="28" t="s">
        <v>55</v>
      </c>
      <c r="C18" s="67" t="s">
        <v>68</v>
      </c>
      <c r="D18" s="49" t="s">
        <v>69</v>
      </c>
      <c r="F18" s="75">
        <f t="shared" si="0"/>
        <v>297</v>
      </c>
      <c r="G18" s="73">
        <f>'Base Car Stats'!F34</f>
        <v>293</v>
      </c>
      <c r="I18" s="75">
        <v>1</v>
      </c>
      <c r="J18" s="8">
        <v>2</v>
      </c>
      <c r="K18" s="73">
        <v>1</v>
      </c>
      <c r="M18" s="75">
        <v>0</v>
      </c>
      <c r="N18" s="73">
        <v>0</v>
      </c>
      <c r="P18" s="77">
        <v>0</v>
      </c>
    </row>
    <row r="19" spans="2:16" ht="16" customHeight="1" x14ac:dyDescent="0.35">
      <c r="B19" s="28" t="s">
        <v>55</v>
      </c>
      <c r="C19" s="68" t="s">
        <v>70</v>
      </c>
      <c r="D19" s="69" t="s">
        <v>71</v>
      </c>
      <c r="F19" s="75">
        <f t="shared" si="0"/>
        <v>300</v>
      </c>
      <c r="G19" s="73">
        <f>'Base Car Stats'!F35</f>
        <v>297</v>
      </c>
      <c r="I19" s="75">
        <v>1</v>
      </c>
      <c r="J19" s="8">
        <v>1</v>
      </c>
      <c r="K19" s="73">
        <v>1</v>
      </c>
      <c r="M19" s="75">
        <v>0</v>
      </c>
      <c r="N19" s="73">
        <v>0</v>
      </c>
      <c r="P19" s="77">
        <v>0</v>
      </c>
    </row>
    <row r="20" spans="2:16" ht="16" customHeight="1" x14ac:dyDescent="0.35">
      <c r="B20" s="28" t="s">
        <v>55</v>
      </c>
      <c r="C20" s="22" t="s">
        <v>72</v>
      </c>
      <c r="D20" s="70" t="s">
        <v>73</v>
      </c>
      <c r="F20" s="75">
        <f t="shared" si="0"/>
        <v>296</v>
      </c>
      <c r="G20" s="73">
        <f>'Base Car Stats'!F36</f>
        <v>285</v>
      </c>
      <c r="I20" s="75">
        <v>4</v>
      </c>
      <c r="J20" s="8">
        <v>3</v>
      </c>
      <c r="K20" s="73">
        <v>2</v>
      </c>
      <c r="M20" s="75">
        <v>2</v>
      </c>
      <c r="N20" s="73">
        <v>0</v>
      </c>
      <c r="P20" s="77">
        <v>0</v>
      </c>
    </row>
    <row r="21" spans="2:16" ht="16" customHeight="1" x14ac:dyDescent="0.35">
      <c r="B21" s="28" t="s">
        <v>55</v>
      </c>
      <c r="C21" s="52" t="s">
        <v>36</v>
      </c>
      <c r="D21" s="71" t="s">
        <v>74</v>
      </c>
      <c r="F21" s="75">
        <f t="shared" si="0"/>
        <v>299</v>
      </c>
      <c r="G21" s="73">
        <f>'Base Car Stats'!F37</f>
        <v>292</v>
      </c>
      <c r="I21" s="75">
        <v>0</v>
      </c>
      <c r="J21" s="8">
        <v>2</v>
      </c>
      <c r="K21" s="73">
        <v>1</v>
      </c>
      <c r="M21" s="75">
        <v>4</v>
      </c>
      <c r="N21" s="73">
        <v>0</v>
      </c>
      <c r="P21" s="77">
        <v>0</v>
      </c>
    </row>
    <row r="22" spans="2:16" ht="16" customHeight="1" x14ac:dyDescent="0.35">
      <c r="B22" s="29" t="s">
        <v>75</v>
      </c>
      <c r="C22" s="44" t="s">
        <v>28</v>
      </c>
      <c r="D22" s="45" t="s">
        <v>76</v>
      </c>
      <c r="F22" s="75">
        <f t="shared" si="0"/>
        <v>255</v>
      </c>
      <c r="G22" s="73">
        <f>'Base Car Stats'!F38</f>
        <v>250</v>
      </c>
      <c r="I22" s="75">
        <v>3</v>
      </c>
      <c r="J22" s="8">
        <v>1</v>
      </c>
      <c r="K22" s="73">
        <v>1</v>
      </c>
      <c r="M22" s="75">
        <v>0</v>
      </c>
      <c r="N22" s="73">
        <v>0</v>
      </c>
      <c r="P22" s="77">
        <v>0</v>
      </c>
    </row>
    <row r="23" spans="2:16" ht="16" customHeight="1" x14ac:dyDescent="0.35">
      <c r="B23" s="29" t="s">
        <v>75</v>
      </c>
      <c r="C23" s="30" t="s">
        <v>13</v>
      </c>
      <c r="D23" s="63" t="s">
        <v>77</v>
      </c>
      <c r="F23" s="75">
        <f t="shared" si="0"/>
        <v>256</v>
      </c>
      <c r="G23" s="73">
        <f>'Base Car Stats'!F39</f>
        <v>256</v>
      </c>
      <c r="I23" s="75">
        <v>0</v>
      </c>
      <c r="J23" s="8">
        <v>0</v>
      </c>
      <c r="K23" s="73">
        <v>0</v>
      </c>
      <c r="M23" s="75">
        <v>0</v>
      </c>
      <c r="N23" s="73">
        <v>0</v>
      </c>
      <c r="P23" s="77">
        <v>0</v>
      </c>
    </row>
    <row r="24" spans="2:16" ht="16" customHeight="1" x14ac:dyDescent="0.35">
      <c r="B24" s="29" t="s">
        <v>75</v>
      </c>
      <c r="C24" s="46" t="s">
        <v>30</v>
      </c>
      <c r="D24" s="64" t="s">
        <v>78</v>
      </c>
      <c r="F24" s="75">
        <f t="shared" si="0"/>
        <v>255</v>
      </c>
      <c r="G24" s="73">
        <f>'Base Car Stats'!F40</f>
        <v>255</v>
      </c>
      <c r="I24" s="75">
        <v>0</v>
      </c>
      <c r="J24" s="8">
        <v>0</v>
      </c>
      <c r="K24" s="73">
        <v>0</v>
      </c>
      <c r="M24" s="75">
        <v>0</v>
      </c>
      <c r="N24" s="73">
        <v>0</v>
      </c>
      <c r="P24" s="77">
        <v>0</v>
      </c>
    </row>
    <row r="25" spans="2:16" ht="16" customHeight="1" x14ac:dyDescent="0.35">
      <c r="B25" s="29" t="s">
        <v>75</v>
      </c>
      <c r="C25" s="54" t="s">
        <v>79</v>
      </c>
      <c r="D25" s="55" t="s">
        <v>80</v>
      </c>
      <c r="F25" s="75">
        <f t="shared" si="0"/>
        <v>254</v>
      </c>
      <c r="G25" s="73">
        <f>'Base Car Stats'!F41</f>
        <v>249</v>
      </c>
      <c r="I25" s="75">
        <v>2</v>
      </c>
      <c r="J25" s="8">
        <v>2</v>
      </c>
      <c r="K25" s="73">
        <v>1</v>
      </c>
      <c r="M25" s="75">
        <v>0</v>
      </c>
      <c r="N25" s="73">
        <v>0</v>
      </c>
      <c r="P25" s="77">
        <v>0</v>
      </c>
    </row>
    <row r="26" spans="2:16" ht="16" customHeight="1" x14ac:dyDescent="0.35">
      <c r="B26" s="29" t="s">
        <v>75</v>
      </c>
      <c r="C26" s="65" t="s">
        <v>62</v>
      </c>
      <c r="D26" s="66" t="s">
        <v>81</v>
      </c>
      <c r="F26" s="75">
        <f t="shared" si="0"/>
        <v>254</v>
      </c>
      <c r="G26" s="73">
        <f>'Base Car Stats'!F42</f>
        <v>254</v>
      </c>
      <c r="I26" s="75">
        <v>0</v>
      </c>
      <c r="J26" s="8">
        <v>0</v>
      </c>
      <c r="K26" s="73">
        <v>0</v>
      </c>
      <c r="M26" s="75">
        <v>0</v>
      </c>
      <c r="N26" s="73">
        <v>0</v>
      </c>
      <c r="P26" s="77">
        <v>0</v>
      </c>
    </row>
    <row r="27" spans="2:16" ht="16" customHeight="1" x14ac:dyDescent="0.35">
      <c r="B27" s="29" t="s">
        <v>75</v>
      </c>
      <c r="C27" s="67" t="s">
        <v>68</v>
      </c>
      <c r="D27" s="49" t="s">
        <v>82</v>
      </c>
      <c r="F27" s="75">
        <f t="shared" si="0"/>
        <v>255</v>
      </c>
      <c r="G27" s="73">
        <f>'Base Car Stats'!F43</f>
        <v>253</v>
      </c>
      <c r="I27" s="75">
        <v>2</v>
      </c>
      <c r="J27" s="8">
        <v>0</v>
      </c>
      <c r="K27" s="73">
        <v>0</v>
      </c>
      <c r="M27" s="75">
        <v>0</v>
      </c>
      <c r="N27" s="73">
        <v>0</v>
      </c>
      <c r="P27" s="77">
        <v>0</v>
      </c>
    </row>
    <row r="28" spans="2:16" ht="16" customHeight="1" x14ac:dyDescent="0.35">
      <c r="B28" s="29" t="s">
        <v>75</v>
      </c>
      <c r="C28" s="68" t="s">
        <v>70</v>
      </c>
      <c r="D28" s="69" t="s">
        <v>83</v>
      </c>
      <c r="F28" s="75">
        <f t="shared" si="0"/>
        <v>256</v>
      </c>
      <c r="G28" s="73">
        <f>'Base Car Stats'!F44</f>
        <v>256</v>
      </c>
      <c r="I28" s="75">
        <v>0</v>
      </c>
      <c r="J28" s="8">
        <v>0</v>
      </c>
      <c r="K28" s="73">
        <v>0</v>
      </c>
      <c r="M28" s="75">
        <v>0</v>
      </c>
      <c r="N28" s="73">
        <v>0</v>
      </c>
      <c r="P28" s="77">
        <v>0</v>
      </c>
    </row>
    <row r="29" spans="2:16" ht="16" customHeight="1" x14ac:dyDescent="0.35">
      <c r="B29" s="29" t="s">
        <v>75</v>
      </c>
      <c r="C29" s="52" t="s">
        <v>36</v>
      </c>
      <c r="D29" s="71" t="s">
        <v>84</v>
      </c>
      <c r="F29" s="75">
        <f t="shared" si="0"/>
        <v>255</v>
      </c>
      <c r="G29" s="73">
        <f>'Base Car Stats'!F45</f>
        <v>255</v>
      </c>
      <c r="I29" s="75">
        <v>0</v>
      </c>
      <c r="J29" s="8">
        <v>0</v>
      </c>
      <c r="K29" s="73">
        <v>0</v>
      </c>
      <c r="M29" s="75">
        <v>0</v>
      </c>
      <c r="N29" s="73">
        <v>0</v>
      </c>
      <c r="P29" s="77">
        <v>0</v>
      </c>
    </row>
    <row r="30" spans="2:16" ht="16" customHeight="1" thickBot="1" x14ac:dyDescent="0.4">
      <c r="B30" s="29" t="s">
        <v>75</v>
      </c>
      <c r="C30" s="40" t="s">
        <v>23</v>
      </c>
      <c r="D30" s="41" t="s">
        <v>85</v>
      </c>
      <c r="F30" s="75">
        <f t="shared" si="0"/>
        <v>256</v>
      </c>
      <c r="G30" s="73">
        <f>'Base Car Stats'!F46</f>
        <v>253</v>
      </c>
      <c r="I30" s="75">
        <v>1</v>
      </c>
      <c r="J30" s="8">
        <v>0</v>
      </c>
      <c r="K30" s="73">
        <v>2</v>
      </c>
      <c r="M30" s="75">
        <v>0</v>
      </c>
      <c r="N30" s="73">
        <v>0</v>
      </c>
      <c r="P30" s="77">
        <v>0</v>
      </c>
    </row>
    <row r="31" spans="2:16" ht="16" customHeight="1" x14ac:dyDescent="0.35">
      <c r="B31" s="7"/>
      <c r="C31" s="7"/>
      <c r="D31" s="7"/>
      <c r="F31" s="78"/>
      <c r="G31" s="78"/>
      <c r="I31" s="78"/>
      <c r="J31" s="78"/>
      <c r="K31" s="78"/>
      <c r="M31" s="78"/>
      <c r="N31" s="78"/>
      <c r="P31" s="78"/>
    </row>
    <row r="32" spans="2:16" ht="16" customHeight="1" x14ac:dyDescent="0.35">
      <c r="B32" s="2"/>
      <c r="C32" s="2"/>
      <c r="D32" s="2"/>
    </row>
  </sheetData>
  <mergeCells count="4">
    <mergeCell ref="B2:D3"/>
    <mergeCell ref="I3:K3"/>
    <mergeCell ref="M3:N3"/>
    <mergeCell ref="F4:G4"/>
  </mergeCells>
  <conditionalFormatting sqref="G5:G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Base Car Stats</vt:lpstr>
      <vt:lpstr>GEM 2025 - Entries</vt:lpstr>
      <vt:lpstr>GEM 2025 - Car Stats</vt:lpstr>
      <vt:lpstr>GEM 2025 - Entrant Stats</vt:lpstr>
      <vt:lpstr>NASCC 2025 - Entries</vt:lpstr>
      <vt:lpstr>NASCC 2025 - Car Stats</vt:lpstr>
      <vt:lpstr>NASCC 2025 - Entrant Stats</vt:lpstr>
      <vt:lpstr>EuEM 2025 - Entries</vt:lpstr>
      <vt:lpstr>EuEM 2025 - Car Stats</vt:lpstr>
      <vt:lpstr>EuEM 2025 - Entrant Stats</vt:lpstr>
      <vt:lpstr>EuEM_CarStats</vt:lpstr>
      <vt:lpstr>'EuEM 2025 - Car Stats'!GEM_CarStats</vt:lpstr>
      <vt:lpstr>GEM_CarStats</vt:lpstr>
      <vt:lpstr>'EuEM 2025 - Entrant Stats'!GEM_TeamStats</vt:lpstr>
      <vt:lpstr>'NASCC 2025 - Entrant Stats'!GEM_TeamStats</vt:lpstr>
      <vt:lpstr>GEM_TeamStats</vt:lpstr>
      <vt:lpstr>NASCC_CarStats</vt:lpstr>
      <vt:lpstr>'EuEM 2025 - Entrant Stats'!NASCC_TeamStats</vt:lpstr>
      <vt:lpstr>NASCC_TeamStats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Lankshear (S.Lankshear.23)</dc:creator>
  <cp:lastModifiedBy>Stephen Lankshear (S.Lankshear.23)</cp:lastModifiedBy>
  <dcterms:created xsi:type="dcterms:W3CDTF">2024-10-25T15:58:46Z</dcterms:created>
  <dcterms:modified xsi:type="dcterms:W3CDTF">2024-10-26T01:08:03Z</dcterms:modified>
</cp:coreProperties>
</file>