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<sst xmlns="http://schemas.openxmlformats.org/spreadsheetml/2006/main" count="289" uniqueCount="40">
  <si>
    <t xml:space="preserve">AFRANGA PAYMENT SCHEDULE</t>
  </si>
  <si>
    <t xml:space="preserve"> testInvestorPlanWhenBuyDateBeforeFirstInstallmentDate()</t>
  </si>
  <si>
    <t xml:space="preserve">Loan original schedule</t>
  </si>
  <si>
    <t xml:space="preserve">Currency</t>
  </si>
  <si>
    <t xml:space="preserve">EUR</t>
  </si>
  <si>
    <t xml:space="preserve">Remaining loan amount</t>
  </si>
  <si>
    <t xml:space="preserve">Interest to investors</t>
  </si>
  <si>
    <t xml:space="preserve">Loan issuance date</t>
  </si>
  <si>
    <t xml:space="preserve">Loan listing date</t>
  </si>
  <si>
    <t xml:space="preserve">Instalment No.</t>
  </si>
  <si>
    <t xml:space="preserve">Due date</t>
  </si>
  <si>
    <t xml:space="preserve">Principal</t>
  </si>
  <si>
    <t xml:space="preserve">Remaining principal</t>
  </si>
  <si>
    <t xml:space="preserve">Interest</t>
  </si>
  <si>
    <t xml:space="preserve">Total</t>
  </si>
  <si>
    <t xml:space="preserve">Status</t>
  </si>
  <si>
    <t xml:space="preserve">Scheduled</t>
  </si>
  <si>
    <t xml:space="preserve">INDIVIDUAL PAYMENT SCHEDULE (1)</t>
  </si>
  <si>
    <t xml:space="preserve">Investment amount</t>
  </si>
  <si>
    <t xml:space="preserve">Investment share</t>
  </si>
  <si>
    <t xml:space="preserve">rounding up to the 12 decimal point</t>
  </si>
  <si>
    <t xml:space="preserve">Buy date</t>
  </si>
  <si>
    <t xml:space="preserve">Days Holding Period</t>
  </si>
  <si>
    <t xml:space="preserve">sum check</t>
  </si>
  <si>
    <t xml:space="preserve">testInvestorPlanWhenBuyDateIsSameAsFirstInstallmentDate()</t>
  </si>
  <si>
    <t xml:space="preserve">INDIVIDUAL PAYMENT SCHEDULE (2)</t>
  </si>
  <si>
    <t xml:space="preserve">NOT IMPOSSIBLE, since we skip buying paid installments!</t>
  </si>
  <si>
    <t xml:space="preserve">If investment done, on due_date and on night we will receive payments, it just go as prev.example. We will repay principal with 0 interest.</t>
  </si>
  <si>
    <t xml:space="preserve">Paid</t>
  </si>
  <si>
    <t xml:space="preserve">INDIVIDUAL PAYMENT SCHEDULE (3)</t>
  </si>
  <si>
    <t xml:space="preserve">testInvestorPlanWhenBuyDateIBetweenNonPaidInstallments()</t>
  </si>
  <si>
    <t xml:space="preserve">Overdue</t>
  </si>
  <si>
    <t xml:space="preserve">INDIVIDUAL PAYMENT SCHEDULE (4)</t>
  </si>
  <si>
    <t xml:space="preserve">testInvestorPlanWhenInvestForLoanWithPaidInstallmentBefore()</t>
  </si>
  <si>
    <t xml:space="preserve">INDIVIDUAL PAYMENT SCHEDULE (5)</t>
  </si>
  <si>
    <t xml:space="preserve">testPaidInstallmentsBeforeListingLateBiggerInvestAmount()</t>
  </si>
  <si>
    <t xml:space="preserve">INDIVIDUAL PAYMENT SCHEDULE (6)</t>
  </si>
  <si>
    <t xml:space="preserve">testPaidInstallmentsBeforeListingLate()</t>
  </si>
  <si>
    <t xml:space="preserve">testBuyDateIsOnDueDateAndBetween2UnpaidInstallments()</t>
  </si>
  <si>
    <t xml:space="preserve">INDIVIDUAL PAYMENT SCHEDULE (7)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</si>
</sst>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m/d/yyyy"/>
    <numFmt numFmtId="168" formatCode="#,##0.00"/>
    <numFmt numFmtId="169" formatCode="0%"/>
    <numFmt numFmtId="170" formatCode="#,##0.000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BE33D"/>
      </patternFill>
    </fill>
    <fill>
      <patternFill patternType="solid">
        <fgColor rgb="FFFF4000"/>
        <bgColor rgb="FFFF0000"/>
      </patternFill>
    </fill>
    <fill>
      <patternFill patternType="solid">
        <fgColor rgb="FFBBE33D"/>
        <bgColor rgb="FF81D41A"/>
      </patternFill>
    </fill>
    <fill>
      <patternFill patternType="solid">
        <fgColor rgb="FFE8A202"/>
        <bgColor rgb="FFFF8080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E8A202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92"/>
  <sheetViews>
    <sheetView showFormulas="false" showGridLines="true" showRowColHeaders="true" showZeros="true" rightToLeft="false" tabSelected="true" showOutlineSymbols="true" defaultGridColor="true" view="normal" topLeftCell="A169" colorId="64" zoomScale="125" zoomScaleNormal="125" zoomScalePageLayoutView="100" workbookViewId="0">
      <selection pane="topLeft" activeCell="G185" activeCellId="0" sqref="G185"/>
    </sheetView>
  </sheetViews>
  <sheetFormatPr defaultColWidth="10.83984375" defaultRowHeight="16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15.65"/>
    <col collapsed="false" customWidth="false" hidden="false" outlineLevel="0" max="3" min="3" style="1" width="10.83"/>
    <col collapsed="false" customWidth="true" hidden="false" outlineLevel="0" max="4" min="4" style="1" width="15.97"/>
    <col collapsed="false" customWidth="false" hidden="false" outlineLevel="0" max="6" min="5" style="1" width="10.83"/>
    <col collapsed="false" customWidth="true" hidden="false" outlineLevel="0" max="7" min="7" style="1" width="18.66"/>
    <col collapsed="false" customWidth="false" hidden="false" outlineLevel="0" max="8" min="8" style="2" width="10.83"/>
    <col collapsed="false" customWidth="false" hidden="false" outlineLevel="0" max="1024" min="9" style="1" width="10.83"/>
  </cols>
  <sheetData>
    <row r="1" customFormat="false" ht="15" hidden="false" customHeight="false" outlineLevel="0" collapsed="false">
      <c r="A1" s="3" t="s">
        <v>0</v>
      </c>
      <c r="D1" s="4" t="s">
        <v>1</v>
      </c>
      <c r="E1" s="4"/>
      <c r="F1" s="4"/>
      <c r="G1" s="4"/>
    </row>
    <row r="2" customFormat="false" ht="16" hidden="false" customHeight="false" outlineLevel="0" collapsed="false">
      <c r="A2" s="1" t="s">
        <v>2</v>
      </c>
    </row>
    <row r="3" customFormat="false" ht="16" hidden="false" customHeight="false" outlineLevel="0" collapsed="false">
      <c r="A3" s="1" t="s">
        <v>3</v>
      </c>
      <c r="C3" s="1" t="s">
        <v>4</v>
      </c>
    </row>
    <row r="4" customFormat="false" ht="16" hidden="false" customHeight="false" outlineLevel="0" collapsed="false">
      <c r="A4" s="1" t="s">
        <v>5</v>
      </c>
      <c r="C4" s="5" t="n">
        <f aca="false">MAX(D10:D12)</f>
        <v>118.4</v>
      </c>
      <c r="E4" s="5"/>
    </row>
    <row r="5" customFormat="false" ht="16" hidden="false" customHeight="false" outlineLevel="0" collapsed="false">
      <c r="A5" s="1" t="s">
        <v>6</v>
      </c>
      <c r="C5" s="6" t="n">
        <v>0.14</v>
      </c>
    </row>
    <row r="6" customFormat="false" ht="16" hidden="false" customHeight="false" outlineLevel="0" collapsed="false">
      <c r="A6" s="1" t="s">
        <v>7</v>
      </c>
      <c r="C6" s="7" t="n">
        <v>44160</v>
      </c>
    </row>
    <row r="7" customFormat="false" ht="16" hidden="false" customHeight="false" outlineLevel="0" collapsed="false">
      <c r="A7" s="1" t="s">
        <v>8</v>
      </c>
      <c r="C7" s="7" t="n">
        <v>44160</v>
      </c>
    </row>
    <row r="9" customFormat="false" ht="34" hidden="false" customHeight="false" outlineLevel="0" collapsed="false">
      <c r="A9" s="8" t="s">
        <v>9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9" t="s">
        <v>15</v>
      </c>
    </row>
    <row r="10" customFormat="false" ht="16" hidden="false" customHeight="false" outlineLevel="0" collapsed="false">
      <c r="A10" s="10" t="n">
        <v>1</v>
      </c>
      <c r="B10" s="11" t="n">
        <v>44190</v>
      </c>
      <c r="C10" s="12" t="n">
        <v>39.2</v>
      </c>
      <c r="D10" s="12" t="n">
        <f aca="false">SUM(C10:C12)</f>
        <v>118.4</v>
      </c>
      <c r="E10" s="13" t="n">
        <f aca="false">ROUND(D10*$C$5/360*(B10-C7),2)</f>
        <v>1.38</v>
      </c>
      <c r="F10" s="12" t="n">
        <f aca="false">C10+E10</f>
        <v>40.58</v>
      </c>
      <c r="G10" s="10" t="s">
        <v>16</v>
      </c>
    </row>
    <row r="11" customFormat="false" ht="16" hidden="false" customHeight="false" outlineLevel="0" collapsed="false">
      <c r="A11" s="10" t="n">
        <v>2</v>
      </c>
      <c r="B11" s="11" t="n">
        <v>44221</v>
      </c>
      <c r="C11" s="12" t="n">
        <v>39.44</v>
      </c>
      <c r="D11" s="12" t="n">
        <f aca="false">SUM(C11:C12)</f>
        <v>79.2</v>
      </c>
      <c r="E11" s="13" t="n">
        <f aca="false">ROUND(D11*$C$5/360*(B11-B10),2)</f>
        <v>0.95</v>
      </c>
      <c r="F11" s="12" t="n">
        <f aca="false">C11+E11</f>
        <v>40.39</v>
      </c>
      <c r="G11" s="10" t="s">
        <v>16</v>
      </c>
    </row>
    <row r="12" customFormat="false" ht="16" hidden="false" customHeight="false" outlineLevel="0" collapsed="false">
      <c r="A12" s="10" t="n">
        <v>3</v>
      </c>
      <c r="B12" s="11" t="n">
        <v>44252</v>
      </c>
      <c r="C12" s="12" t="n">
        <v>39.76</v>
      </c>
      <c r="D12" s="12" t="n">
        <f aca="false">SUM(C12:C12)</f>
        <v>39.76</v>
      </c>
      <c r="E12" s="13" t="n">
        <f aca="false">ROUND(D12*$C$5/360*(B12-B11),2)</f>
        <v>0.48</v>
      </c>
      <c r="F12" s="12" t="n">
        <f aca="false">C12+E12</f>
        <v>40.24</v>
      </c>
      <c r="G12" s="10" t="s">
        <v>16</v>
      </c>
    </row>
    <row r="13" customFormat="false" ht="16" hidden="false" customHeight="false" outlineLevel="0" collapsed="false">
      <c r="N13" s="14"/>
    </row>
    <row r="14" customFormat="false" ht="15" hidden="false" customHeight="false" outlineLevel="0" collapsed="false">
      <c r="A14" s="3" t="s">
        <v>17</v>
      </c>
      <c r="C14" s="3"/>
      <c r="D14" s="4" t="s">
        <v>1</v>
      </c>
      <c r="E14" s="4"/>
      <c r="F14" s="4"/>
      <c r="G14" s="4"/>
      <c r="H14" s="15"/>
    </row>
    <row r="15" customFormat="false" ht="16" hidden="false" customHeight="false" outlineLevel="0" collapsed="false">
      <c r="A15" s="1" t="s">
        <v>18</v>
      </c>
      <c r="C15" s="5" t="n">
        <v>68</v>
      </c>
    </row>
    <row r="16" customFormat="false" ht="16" hidden="false" customHeight="false" outlineLevel="0" collapsed="false">
      <c r="A16" s="1" t="s">
        <v>19</v>
      </c>
      <c r="C16" s="16" t="n">
        <f aca="false">ROUND(C15/C4,12)</f>
        <v>0.574324324324</v>
      </c>
      <c r="D16" s="1" t="s">
        <v>20</v>
      </c>
    </row>
    <row r="17" customFormat="false" ht="16" hidden="false" customHeight="false" outlineLevel="0" collapsed="false">
      <c r="A17" s="1" t="s">
        <v>21</v>
      </c>
      <c r="C17" s="7" t="n">
        <v>44180</v>
      </c>
    </row>
    <row r="19" customFormat="false" ht="51" hidden="false" customHeight="false" outlineLevel="0" collapsed="false">
      <c r="A19" s="8" t="s">
        <v>9</v>
      </c>
      <c r="B19" s="8" t="s">
        <v>10</v>
      </c>
      <c r="C19" s="8" t="s">
        <v>11</v>
      </c>
      <c r="D19" s="8" t="s">
        <v>12</v>
      </c>
      <c r="E19" s="8" t="s">
        <v>13</v>
      </c>
      <c r="F19" s="8" t="s">
        <v>14</v>
      </c>
      <c r="G19" s="9" t="s">
        <v>15</v>
      </c>
      <c r="H19" s="8" t="s">
        <v>22</v>
      </c>
    </row>
    <row r="20" customFormat="false" ht="16" hidden="false" customHeight="false" outlineLevel="0" collapsed="false">
      <c r="A20" s="10" t="n">
        <v>1</v>
      </c>
      <c r="B20" s="11" t="n">
        <v>44190</v>
      </c>
      <c r="C20" s="12" t="n">
        <f aca="false">ROUND(C16*C10,2)</f>
        <v>22.51</v>
      </c>
      <c r="D20" s="12" t="n">
        <f aca="false">SUM(C20:C22)</f>
        <v>68</v>
      </c>
      <c r="E20" s="13" t="n">
        <f aca="false">ROUND(D20*C5/360*H20,2)</f>
        <v>0.26</v>
      </c>
      <c r="F20" s="12" t="n">
        <f aca="false">E20+C20</f>
        <v>22.77</v>
      </c>
      <c r="G20" s="10" t="s">
        <v>16</v>
      </c>
      <c r="H20" s="10" t="n">
        <f aca="false">B20-C17</f>
        <v>10</v>
      </c>
    </row>
    <row r="21" customFormat="false" ht="16" hidden="false" customHeight="false" outlineLevel="0" collapsed="false">
      <c r="A21" s="10" t="n">
        <v>2</v>
      </c>
      <c r="B21" s="11" t="n">
        <v>44221</v>
      </c>
      <c r="C21" s="12" t="n">
        <f aca="false">ROUND(C16*C11,2)</f>
        <v>22.65</v>
      </c>
      <c r="D21" s="12" t="n">
        <f aca="false">SUM(C21:C22)</f>
        <v>45.49</v>
      </c>
      <c r="E21" s="13" t="n">
        <f aca="false">ROUND(D21*C5/360*H21,2)</f>
        <v>0.55</v>
      </c>
      <c r="F21" s="12" t="n">
        <f aca="false">E21+C21</f>
        <v>23.2</v>
      </c>
      <c r="G21" s="10" t="s">
        <v>16</v>
      </c>
      <c r="H21" s="10" t="n">
        <f aca="false">B21-B20</f>
        <v>31</v>
      </c>
    </row>
    <row r="22" customFormat="false" ht="16" hidden="false" customHeight="false" outlineLevel="0" collapsed="false">
      <c r="A22" s="10" t="n">
        <v>3</v>
      </c>
      <c r="B22" s="11" t="n">
        <v>44252</v>
      </c>
      <c r="C22" s="12" t="n">
        <f aca="false">C15-C20-C21</f>
        <v>22.84</v>
      </c>
      <c r="D22" s="12" t="n">
        <f aca="false">C22</f>
        <v>22.84</v>
      </c>
      <c r="E22" s="13" t="n">
        <f aca="false">ROUND(D22*C5/360*H22,2)</f>
        <v>0.28</v>
      </c>
      <c r="F22" s="12" t="n">
        <f aca="false">E22+C22</f>
        <v>23.12</v>
      </c>
      <c r="G22" s="10" t="s">
        <v>16</v>
      </c>
      <c r="H22" s="10" t="n">
        <f aca="false">B22-B21</f>
        <v>31</v>
      </c>
    </row>
    <row r="23" customFormat="false" ht="16" hidden="false" customHeight="false" outlineLevel="0" collapsed="false">
      <c r="B23" s="1" t="s">
        <v>23</v>
      </c>
      <c r="C23" s="1" t="n">
        <f aca="false">SUM(C20:C22)=C15</f>
        <v>1</v>
      </c>
      <c r="H23" s="17"/>
    </row>
    <row r="24" customFormat="false" ht="16" hidden="false" customHeight="false" outlineLevel="0" collapsed="false">
      <c r="H24" s="17"/>
    </row>
    <row r="25" customFormat="false" ht="15" hidden="false" customHeight="false" outlineLevel="0" collapsed="false">
      <c r="A25" s="3" t="s">
        <v>0</v>
      </c>
      <c r="D25" s="18" t="s">
        <v>24</v>
      </c>
      <c r="E25" s="19"/>
      <c r="F25" s="19"/>
      <c r="G25" s="19"/>
      <c r="H25" s="20"/>
    </row>
    <row r="26" customFormat="false" ht="16" hidden="false" customHeight="false" outlineLevel="0" collapsed="false">
      <c r="A26" s="1" t="s">
        <v>2</v>
      </c>
    </row>
    <row r="27" customFormat="false" ht="16" hidden="false" customHeight="false" outlineLevel="0" collapsed="false">
      <c r="A27" s="1" t="s">
        <v>3</v>
      </c>
      <c r="C27" s="1" t="s">
        <v>4</v>
      </c>
    </row>
    <row r="28" customFormat="false" ht="16" hidden="false" customHeight="false" outlineLevel="0" collapsed="false">
      <c r="A28" s="1" t="s">
        <v>5</v>
      </c>
      <c r="C28" s="5" t="n">
        <f aca="false">MAX(D34:D36)</f>
        <v>118.4</v>
      </c>
      <c r="E28" s="5"/>
    </row>
    <row r="29" customFormat="false" ht="16" hidden="false" customHeight="false" outlineLevel="0" collapsed="false">
      <c r="A29" s="1" t="s">
        <v>6</v>
      </c>
      <c r="C29" s="6" t="n">
        <v>0.14</v>
      </c>
    </row>
    <row r="30" customFormat="false" ht="16" hidden="false" customHeight="false" outlineLevel="0" collapsed="false">
      <c r="A30" s="1" t="s">
        <v>7</v>
      </c>
      <c r="C30" s="7" t="n">
        <v>44160</v>
      </c>
    </row>
    <row r="31" customFormat="false" ht="16" hidden="false" customHeight="false" outlineLevel="0" collapsed="false">
      <c r="A31" s="1" t="s">
        <v>8</v>
      </c>
      <c r="C31" s="7" t="n">
        <v>44160</v>
      </c>
    </row>
    <row r="33" customFormat="false" ht="34" hidden="false" customHeight="false" outlineLevel="0" collapsed="false">
      <c r="A33" s="8" t="s">
        <v>9</v>
      </c>
      <c r="B33" s="8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9" t="s">
        <v>15</v>
      </c>
    </row>
    <row r="34" customFormat="false" ht="16" hidden="false" customHeight="false" outlineLevel="0" collapsed="false">
      <c r="A34" s="10" t="n">
        <v>1</v>
      </c>
      <c r="B34" s="11" t="n">
        <v>44190</v>
      </c>
      <c r="C34" s="12" t="n">
        <v>39.2</v>
      </c>
      <c r="D34" s="12" t="n">
        <f aca="false">SUM(C34:C36)</f>
        <v>118.4</v>
      </c>
      <c r="E34" s="13" t="n">
        <f aca="false">ROUND(D34*$C$5/360*(B34-C31),2)</f>
        <v>1.38</v>
      </c>
      <c r="F34" s="12" t="n">
        <f aca="false">C34+E34</f>
        <v>40.58</v>
      </c>
      <c r="G34" s="10" t="s">
        <v>16</v>
      </c>
    </row>
    <row r="35" customFormat="false" ht="16" hidden="false" customHeight="false" outlineLevel="0" collapsed="false">
      <c r="A35" s="10" t="n">
        <v>2</v>
      </c>
      <c r="B35" s="11" t="n">
        <v>44221</v>
      </c>
      <c r="C35" s="12" t="n">
        <v>39.44</v>
      </c>
      <c r="D35" s="12" t="n">
        <f aca="false">SUM(C35:C36)</f>
        <v>79.2</v>
      </c>
      <c r="E35" s="13" t="n">
        <f aca="false">ROUND(D35*$C$5/360*(B35-B34),2)</f>
        <v>0.95</v>
      </c>
      <c r="F35" s="12" t="n">
        <f aca="false">C35+E35</f>
        <v>40.39</v>
      </c>
      <c r="G35" s="10" t="s">
        <v>16</v>
      </c>
    </row>
    <row r="36" customFormat="false" ht="16" hidden="false" customHeight="false" outlineLevel="0" collapsed="false">
      <c r="A36" s="10" t="n">
        <v>3</v>
      </c>
      <c r="B36" s="11" t="n">
        <v>44252</v>
      </c>
      <c r="C36" s="12" t="n">
        <v>39.76</v>
      </c>
      <c r="D36" s="12" t="n">
        <f aca="false">SUM(C36:C36)</f>
        <v>39.76</v>
      </c>
      <c r="E36" s="13" t="n">
        <f aca="false">ROUND(D36*$C$5/360*(B36-B35),2)</f>
        <v>0.48</v>
      </c>
      <c r="F36" s="12" t="n">
        <f aca="false">C36+E36</f>
        <v>40.24</v>
      </c>
      <c r="G36" s="10" t="s">
        <v>16</v>
      </c>
    </row>
    <row r="37" customFormat="false" ht="16" hidden="false" customHeight="false" outlineLevel="0" collapsed="false">
      <c r="N37" s="14"/>
    </row>
    <row r="38" customFormat="false" ht="15" hidden="false" customHeight="false" outlineLevel="0" collapsed="false">
      <c r="A38" s="3" t="s">
        <v>25</v>
      </c>
      <c r="D38" s="18" t="s">
        <v>24</v>
      </c>
      <c r="E38" s="19"/>
      <c r="F38" s="19"/>
      <c r="G38" s="19"/>
      <c r="H38" s="20"/>
    </row>
    <row r="39" customFormat="false" ht="16" hidden="false" customHeight="false" outlineLevel="0" collapsed="false">
      <c r="A39" s="1" t="s">
        <v>18</v>
      </c>
      <c r="C39" s="5" t="n">
        <v>68</v>
      </c>
    </row>
    <row r="40" customFormat="false" ht="16" hidden="false" customHeight="false" outlineLevel="0" collapsed="false">
      <c r="A40" s="1" t="s">
        <v>19</v>
      </c>
      <c r="C40" s="16" t="n">
        <f aca="false">ROUND(C39/C28,12)</f>
        <v>0.574324324324</v>
      </c>
      <c r="D40" s="1" t="s">
        <v>20</v>
      </c>
    </row>
    <row r="41" customFormat="false" ht="16" hidden="false" customHeight="false" outlineLevel="0" collapsed="false">
      <c r="A41" s="1" t="s">
        <v>21</v>
      </c>
      <c r="C41" s="7" t="n">
        <v>44190</v>
      </c>
    </row>
    <row r="43" customFormat="false" ht="51" hidden="false" customHeight="false" outlineLevel="0" collapsed="false">
      <c r="A43" s="8" t="s">
        <v>9</v>
      </c>
      <c r="B43" s="8" t="s">
        <v>10</v>
      </c>
      <c r="C43" s="8" t="s">
        <v>11</v>
      </c>
      <c r="D43" s="8" t="s">
        <v>12</v>
      </c>
      <c r="E43" s="8" t="s">
        <v>13</v>
      </c>
      <c r="F43" s="8" t="s">
        <v>14</v>
      </c>
      <c r="G43" s="9" t="s">
        <v>15</v>
      </c>
      <c r="H43" s="8" t="s">
        <v>22</v>
      </c>
    </row>
    <row r="44" customFormat="false" ht="16" hidden="false" customHeight="false" outlineLevel="0" collapsed="false">
      <c r="A44" s="10" t="n">
        <v>1</v>
      </c>
      <c r="B44" s="11" t="n">
        <v>44190</v>
      </c>
      <c r="C44" s="12" t="n">
        <f aca="false">ROUND(C40*C34,2)</f>
        <v>22.51</v>
      </c>
      <c r="D44" s="12" t="n">
        <f aca="false">SUM(C44:C46)</f>
        <v>68</v>
      </c>
      <c r="E44" s="13" t="n">
        <f aca="false">ROUND(D44*C29/360*H44,2)</f>
        <v>0</v>
      </c>
      <c r="F44" s="12" t="n">
        <f aca="false">E44+C44</f>
        <v>22.51</v>
      </c>
      <c r="G44" s="10" t="s">
        <v>16</v>
      </c>
      <c r="H44" s="10" t="n">
        <f aca="false">B44-C41</f>
        <v>0</v>
      </c>
    </row>
    <row r="45" customFormat="false" ht="16" hidden="false" customHeight="false" outlineLevel="0" collapsed="false">
      <c r="A45" s="10" t="n">
        <v>2</v>
      </c>
      <c r="B45" s="11" t="n">
        <v>44221</v>
      </c>
      <c r="C45" s="12" t="n">
        <f aca="false">ROUND(C40*C35,2)</f>
        <v>22.65</v>
      </c>
      <c r="D45" s="12" t="n">
        <f aca="false">SUM(C45:C46)</f>
        <v>45.49</v>
      </c>
      <c r="E45" s="13" t="n">
        <f aca="false">ROUND(D45*C29/360*H45,2)</f>
        <v>0.55</v>
      </c>
      <c r="F45" s="12" t="n">
        <f aca="false">E45+C45</f>
        <v>23.2</v>
      </c>
      <c r="G45" s="10" t="s">
        <v>16</v>
      </c>
      <c r="H45" s="10" t="n">
        <f aca="false">B45-B44</f>
        <v>31</v>
      </c>
    </row>
    <row r="46" customFormat="false" ht="16" hidden="false" customHeight="false" outlineLevel="0" collapsed="false">
      <c r="A46" s="10" t="n">
        <v>3</v>
      </c>
      <c r="B46" s="11" t="n">
        <v>44252</v>
      </c>
      <c r="C46" s="12" t="n">
        <f aca="false">C39-C44-C45</f>
        <v>22.84</v>
      </c>
      <c r="D46" s="12" t="n">
        <f aca="false">C46</f>
        <v>22.84</v>
      </c>
      <c r="E46" s="13" t="n">
        <f aca="false">ROUND(D46*C29/360*H46,2)</f>
        <v>0.28</v>
      </c>
      <c r="F46" s="12" t="n">
        <f aca="false">E46+C46</f>
        <v>23.12</v>
      </c>
      <c r="G46" s="10" t="s">
        <v>16</v>
      </c>
      <c r="H46" s="10" t="n">
        <f aca="false">B46-B45</f>
        <v>31</v>
      </c>
    </row>
    <row r="47" customFormat="false" ht="16" hidden="false" customHeight="false" outlineLevel="0" collapsed="false">
      <c r="B47" s="1" t="s">
        <v>23</v>
      </c>
      <c r="C47" s="1" t="n">
        <f aca="false">SUM(C44:C46)=C39</f>
        <v>1</v>
      </c>
    </row>
    <row r="49" customFormat="false" ht="15" hidden="false" customHeight="false" outlineLevel="0" collapsed="false">
      <c r="A49" s="3" t="s">
        <v>0</v>
      </c>
      <c r="D49" s="21" t="s">
        <v>26</v>
      </c>
      <c r="E49" s="22"/>
      <c r="F49" s="22"/>
      <c r="G49" s="22"/>
      <c r="H49" s="23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customFormat="false" ht="15" hidden="false" customHeight="false" outlineLevel="0" collapsed="false">
      <c r="A50" s="1" t="s">
        <v>2</v>
      </c>
      <c r="D50" s="21" t="s">
        <v>27</v>
      </c>
      <c r="E50" s="22"/>
      <c r="F50" s="22"/>
      <c r="G50" s="22"/>
      <c r="H50" s="23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customFormat="false" ht="16" hidden="false" customHeight="false" outlineLevel="0" collapsed="false">
      <c r="A51" s="1" t="s">
        <v>3</v>
      </c>
      <c r="C51" s="1" t="s">
        <v>4</v>
      </c>
    </row>
    <row r="52" customFormat="false" ht="16" hidden="false" customHeight="false" outlineLevel="0" collapsed="false">
      <c r="A52" s="1" t="s">
        <v>5</v>
      </c>
      <c r="C52" s="5" t="n">
        <f aca="false">MAX(D58:D60)</f>
        <v>79.2</v>
      </c>
      <c r="E52" s="5"/>
    </row>
    <row r="53" customFormat="false" ht="16" hidden="false" customHeight="false" outlineLevel="0" collapsed="false">
      <c r="A53" s="1" t="s">
        <v>6</v>
      </c>
      <c r="C53" s="6" t="n">
        <v>0.14</v>
      </c>
    </row>
    <row r="54" customFormat="false" ht="16" hidden="false" customHeight="false" outlineLevel="0" collapsed="false">
      <c r="A54" s="1" t="s">
        <v>7</v>
      </c>
      <c r="C54" s="7" t="n">
        <v>44160</v>
      </c>
    </row>
    <row r="55" customFormat="false" ht="16" hidden="false" customHeight="false" outlineLevel="0" collapsed="false">
      <c r="A55" s="1" t="s">
        <v>8</v>
      </c>
      <c r="C55" s="7" t="n">
        <v>44160</v>
      </c>
    </row>
    <row r="57" customFormat="false" ht="34" hidden="false" customHeight="false" outlineLevel="0" collapsed="false">
      <c r="A57" s="8" t="s">
        <v>9</v>
      </c>
      <c r="B57" s="8" t="s">
        <v>10</v>
      </c>
      <c r="C57" s="8" t="s">
        <v>11</v>
      </c>
      <c r="D57" s="8" t="s">
        <v>12</v>
      </c>
      <c r="E57" s="8" t="s">
        <v>13</v>
      </c>
      <c r="F57" s="8" t="s">
        <v>14</v>
      </c>
      <c r="G57" s="9" t="s">
        <v>15</v>
      </c>
    </row>
    <row r="58" customFormat="false" ht="16" hidden="false" customHeight="false" outlineLevel="0" collapsed="false">
      <c r="A58" s="10" t="n">
        <v>1</v>
      </c>
      <c r="B58" s="11" t="n">
        <v>44190</v>
      </c>
      <c r="C58" s="12" t="n">
        <v>0</v>
      </c>
      <c r="D58" s="12" t="n">
        <v>0</v>
      </c>
      <c r="E58" s="12" t="n">
        <v>0</v>
      </c>
      <c r="F58" s="12" t="n">
        <v>0</v>
      </c>
      <c r="G58" s="10" t="s">
        <v>28</v>
      </c>
    </row>
    <row r="59" customFormat="false" ht="16" hidden="false" customHeight="false" outlineLevel="0" collapsed="false">
      <c r="A59" s="10" t="n">
        <v>2</v>
      </c>
      <c r="B59" s="11" t="n">
        <v>44221</v>
      </c>
      <c r="C59" s="12" t="n">
        <v>39.44</v>
      </c>
      <c r="D59" s="12" t="n">
        <f aca="false">SUM(C59:C60)</f>
        <v>79.2</v>
      </c>
      <c r="E59" s="13" t="n">
        <f aca="false">ROUND(D59*$C$5/360*(B59-B58),2)</f>
        <v>0.95</v>
      </c>
      <c r="F59" s="12" t="n">
        <f aca="false">C59+E59</f>
        <v>40.39</v>
      </c>
      <c r="G59" s="10" t="s">
        <v>16</v>
      </c>
    </row>
    <row r="60" customFormat="false" ht="16" hidden="false" customHeight="false" outlineLevel="0" collapsed="false">
      <c r="A60" s="10" t="n">
        <v>3</v>
      </c>
      <c r="B60" s="11" t="n">
        <v>44252</v>
      </c>
      <c r="C60" s="12" t="n">
        <v>39.76</v>
      </c>
      <c r="D60" s="12" t="n">
        <f aca="false">SUM(C60:C60)</f>
        <v>39.76</v>
      </c>
      <c r="E60" s="13" t="n">
        <f aca="false">ROUND(D60*$C$5/360*(B60-B59),2)</f>
        <v>0.48</v>
      </c>
      <c r="F60" s="12" t="n">
        <f aca="false">C60+E60</f>
        <v>40.24</v>
      </c>
      <c r="G60" s="10" t="s">
        <v>16</v>
      </c>
    </row>
    <row r="61" customFormat="false" ht="16" hidden="false" customHeight="false" outlineLevel="0" collapsed="false">
      <c r="N61" s="14"/>
    </row>
    <row r="62" customFormat="false" ht="16" hidden="false" customHeight="false" outlineLevel="0" collapsed="false">
      <c r="A62" s="3" t="s">
        <v>29</v>
      </c>
    </row>
    <row r="63" customFormat="false" ht="16" hidden="false" customHeight="false" outlineLevel="0" collapsed="false">
      <c r="A63" s="1" t="s">
        <v>18</v>
      </c>
      <c r="C63" s="5" t="n">
        <v>68</v>
      </c>
    </row>
    <row r="64" customFormat="false" ht="16" hidden="false" customHeight="false" outlineLevel="0" collapsed="false">
      <c r="A64" s="1" t="s">
        <v>19</v>
      </c>
      <c r="C64" s="16" t="n">
        <f aca="false">ROUND(C63/C52,12)</f>
        <v>0.858585858586</v>
      </c>
      <c r="D64" s="1" t="s">
        <v>20</v>
      </c>
    </row>
    <row r="65" customFormat="false" ht="16" hidden="false" customHeight="false" outlineLevel="0" collapsed="false">
      <c r="A65" s="1" t="s">
        <v>21</v>
      </c>
      <c r="C65" s="7" t="n">
        <v>44190</v>
      </c>
    </row>
    <row r="67" customFormat="false" ht="51" hidden="false" customHeight="false" outlineLevel="0" collapsed="false">
      <c r="A67" s="8" t="s">
        <v>9</v>
      </c>
      <c r="B67" s="8" t="s">
        <v>10</v>
      </c>
      <c r="C67" s="8" t="s">
        <v>11</v>
      </c>
      <c r="D67" s="8" t="s">
        <v>12</v>
      </c>
      <c r="E67" s="8" t="s">
        <v>13</v>
      </c>
      <c r="F67" s="8" t="s">
        <v>14</v>
      </c>
      <c r="G67" s="9" t="s">
        <v>15</v>
      </c>
      <c r="H67" s="8" t="s">
        <v>22</v>
      </c>
    </row>
    <row r="68" customFormat="false" ht="16" hidden="false" customHeight="false" outlineLevel="0" collapsed="false">
      <c r="A68" s="10" t="n">
        <v>1</v>
      </c>
      <c r="B68" s="11"/>
      <c r="C68" s="12"/>
      <c r="D68" s="12"/>
      <c r="E68" s="13"/>
      <c r="F68" s="12"/>
      <c r="G68" s="10"/>
      <c r="H68" s="10"/>
    </row>
    <row r="69" customFormat="false" ht="16" hidden="false" customHeight="false" outlineLevel="0" collapsed="false">
      <c r="A69" s="10" t="n">
        <v>2</v>
      </c>
      <c r="B69" s="11" t="n">
        <v>44221</v>
      </c>
      <c r="C69" s="12" t="n">
        <f aca="false">ROUND(C64*C59,2)</f>
        <v>33.86</v>
      </c>
      <c r="D69" s="12" t="n">
        <f aca="false">SUM(C69:C70)</f>
        <v>68</v>
      </c>
      <c r="E69" s="13" t="n">
        <f aca="false">ROUND(D69*C53/360*H69,2)</f>
        <v>0.82</v>
      </c>
      <c r="F69" s="12" t="n">
        <f aca="false">E69+C69</f>
        <v>34.68</v>
      </c>
      <c r="G69" s="10" t="s">
        <v>16</v>
      </c>
      <c r="H69" s="10" t="n">
        <f aca="false">B69-C65</f>
        <v>31</v>
      </c>
    </row>
    <row r="70" customFormat="false" ht="16" hidden="false" customHeight="false" outlineLevel="0" collapsed="false">
      <c r="A70" s="10" t="n">
        <v>3</v>
      </c>
      <c r="B70" s="11" t="n">
        <v>44252</v>
      </c>
      <c r="C70" s="12" t="n">
        <f aca="false">C63-C68-C69</f>
        <v>34.14</v>
      </c>
      <c r="D70" s="12" t="n">
        <f aca="false">C70</f>
        <v>34.14</v>
      </c>
      <c r="E70" s="13" t="n">
        <f aca="false">ROUND(D70*C53/360*H70,2)</f>
        <v>0.41</v>
      </c>
      <c r="F70" s="12" t="n">
        <f aca="false">E70+C70</f>
        <v>34.55</v>
      </c>
      <c r="G70" s="10" t="s">
        <v>16</v>
      </c>
      <c r="H70" s="10" t="n">
        <f aca="false">B70-B69</f>
        <v>31</v>
      </c>
    </row>
    <row r="71" customFormat="false" ht="16" hidden="false" customHeight="false" outlineLevel="0" collapsed="false">
      <c r="B71" s="1" t="s">
        <v>23</v>
      </c>
      <c r="C71" s="1" t="n">
        <f aca="false">SUM(C68:C70)=C63</f>
        <v>1</v>
      </c>
    </row>
    <row r="73" customFormat="false" ht="15" hidden="false" customHeight="false" outlineLevel="0" collapsed="false">
      <c r="A73" s="3" t="s">
        <v>0</v>
      </c>
      <c r="D73" s="24" t="s">
        <v>30</v>
      </c>
      <c r="E73" s="25"/>
      <c r="F73" s="25"/>
      <c r="G73" s="25"/>
      <c r="H73" s="26"/>
    </row>
    <row r="74" customFormat="false" ht="16" hidden="false" customHeight="false" outlineLevel="0" collapsed="false">
      <c r="A74" s="1" t="s">
        <v>2</v>
      </c>
    </row>
    <row r="75" customFormat="false" ht="16" hidden="false" customHeight="false" outlineLevel="0" collapsed="false">
      <c r="A75" s="1" t="s">
        <v>3</v>
      </c>
      <c r="C75" s="1" t="s">
        <v>4</v>
      </c>
    </row>
    <row r="76" customFormat="false" ht="16" hidden="false" customHeight="false" outlineLevel="0" collapsed="false">
      <c r="A76" s="1" t="s">
        <v>5</v>
      </c>
      <c r="C76" s="5" t="n">
        <f aca="false">MAX(D82:D84)</f>
        <v>118.4</v>
      </c>
      <c r="E76" s="5"/>
    </row>
    <row r="77" customFormat="false" ht="16" hidden="false" customHeight="false" outlineLevel="0" collapsed="false">
      <c r="A77" s="1" t="s">
        <v>6</v>
      </c>
      <c r="C77" s="6" t="n">
        <v>0.14</v>
      </c>
    </row>
    <row r="78" customFormat="false" ht="16" hidden="false" customHeight="false" outlineLevel="0" collapsed="false">
      <c r="A78" s="1" t="s">
        <v>7</v>
      </c>
      <c r="C78" s="7" t="n">
        <v>44160</v>
      </c>
    </row>
    <row r="79" customFormat="false" ht="16" hidden="false" customHeight="false" outlineLevel="0" collapsed="false">
      <c r="A79" s="1" t="s">
        <v>8</v>
      </c>
      <c r="C79" s="7" t="n">
        <v>44160</v>
      </c>
    </row>
    <row r="81" customFormat="false" ht="34" hidden="false" customHeight="false" outlineLevel="0" collapsed="false">
      <c r="A81" s="8" t="s">
        <v>9</v>
      </c>
      <c r="B81" s="8" t="s">
        <v>10</v>
      </c>
      <c r="C81" s="8" t="s">
        <v>11</v>
      </c>
      <c r="D81" s="8" t="s">
        <v>12</v>
      </c>
      <c r="E81" s="8" t="s">
        <v>13</v>
      </c>
      <c r="F81" s="8" t="s">
        <v>14</v>
      </c>
      <c r="G81" s="9" t="s">
        <v>15</v>
      </c>
    </row>
    <row r="82" customFormat="false" ht="16" hidden="false" customHeight="false" outlineLevel="0" collapsed="false">
      <c r="A82" s="10" t="n">
        <v>1</v>
      </c>
      <c r="B82" s="11" t="n">
        <v>44190</v>
      </c>
      <c r="C82" s="12" t="n">
        <v>39.2</v>
      </c>
      <c r="D82" s="12" t="n">
        <f aca="false">SUM(C82:C84)</f>
        <v>118.4</v>
      </c>
      <c r="E82" s="13" t="n">
        <f aca="false">ROUND(D82*$C$5/360*(B82-C79),2)</f>
        <v>1.38</v>
      </c>
      <c r="F82" s="12" t="n">
        <f aca="false">C82+E82</f>
        <v>40.58</v>
      </c>
      <c r="G82" s="10" t="s">
        <v>31</v>
      </c>
    </row>
    <row r="83" customFormat="false" ht="16" hidden="false" customHeight="false" outlineLevel="0" collapsed="false">
      <c r="A83" s="10" t="n">
        <v>2</v>
      </c>
      <c r="B83" s="11" t="n">
        <v>44221</v>
      </c>
      <c r="C83" s="12" t="n">
        <v>39.44</v>
      </c>
      <c r="D83" s="12" t="n">
        <f aca="false">SUM(C83:C84)</f>
        <v>79.2</v>
      </c>
      <c r="E83" s="13" t="n">
        <f aca="false">ROUND(D83*$C$5/360*(B83-B82),2)</f>
        <v>0.95</v>
      </c>
      <c r="F83" s="12" t="n">
        <f aca="false">C83+E83</f>
        <v>40.39</v>
      </c>
      <c r="G83" s="10" t="s">
        <v>16</v>
      </c>
    </row>
    <row r="84" customFormat="false" ht="16" hidden="false" customHeight="false" outlineLevel="0" collapsed="false">
      <c r="A84" s="10" t="n">
        <v>3</v>
      </c>
      <c r="B84" s="11" t="n">
        <v>44252</v>
      </c>
      <c r="C84" s="12" t="n">
        <v>39.76</v>
      </c>
      <c r="D84" s="12" t="n">
        <f aca="false">SUM(C84:C84)</f>
        <v>39.76</v>
      </c>
      <c r="E84" s="13" t="n">
        <f aca="false">ROUND(D84*$C$5/360*(B84-B83),2)</f>
        <v>0.48</v>
      </c>
      <c r="F84" s="12" t="n">
        <f aca="false">C84+E84</f>
        <v>40.24</v>
      </c>
      <c r="G84" s="10" t="s">
        <v>16</v>
      </c>
    </row>
    <row r="85" customFormat="false" ht="16" hidden="false" customHeight="false" outlineLevel="0" collapsed="false">
      <c r="N85" s="14"/>
    </row>
    <row r="86" customFormat="false" ht="15" hidden="false" customHeight="false" outlineLevel="0" collapsed="false">
      <c r="A86" s="3" t="s">
        <v>32</v>
      </c>
      <c r="D86" s="24" t="s">
        <v>30</v>
      </c>
      <c r="E86" s="25"/>
      <c r="F86" s="25"/>
      <c r="G86" s="25"/>
      <c r="H86" s="26"/>
    </row>
    <row r="87" customFormat="false" ht="16" hidden="false" customHeight="false" outlineLevel="0" collapsed="false">
      <c r="A87" s="1" t="s">
        <v>18</v>
      </c>
      <c r="C87" s="5" t="n">
        <v>68</v>
      </c>
    </row>
    <row r="88" customFormat="false" ht="16" hidden="false" customHeight="false" outlineLevel="0" collapsed="false">
      <c r="A88" s="1" t="s">
        <v>19</v>
      </c>
      <c r="C88" s="16" t="n">
        <f aca="false">ROUND(C87/C76,12)</f>
        <v>0.574324324324</v>
      </c>
      <c r="D88" s="1" t="s">
        <v>20</v>
      </c>
    </row>
    <row r="89" customFormat="false" ht="16" hidden="false" customHeight="false" outlineLevel="0" collapsed="false">
      <c r="A89" s="1" t="s">
        <v>21</v>
      </c>
      <c r="C89" s="7" t="n">
        <v>44210</v>
      </c>
    </row>
    <row r="91" customFormat="false" ht="51" hidden="false" customHeight="false" outlineLevel="0" collapsed="false">
      <c r="A91" s="8" t="s">
        <v>9</v>
      </c>
      <c r="B91" s="8" t="s">
        <v>10</v>
      </c>
      <c r="C91" s="8" t="s">
        <v>11</v>
      </c>
      <c r="D91" s="8" t="s">
        <v>12</v>
      </c>
      <c r="E91" s="8" t="s">
        <v>13</v>
      </c>
      <c r="F91" s="8" t="s">
        <v>14</v>
      </c>
      <c r="G91" s="9" t="s">
        <v>15</v>
      </c>
      <c r="H91" s="8" t="s">
        <v>22</v>
      </c>
    </row>
    <row r="92" customFormat="false" ht="16" hidden="false" customHeight="false" outlineLevel="0" collapsed="false">
      <c r="A92" s="10" t="n">
        <v>1</v>
      </c>
      <c r="B92" s="11" t="n">
        <v>44190</v>
      </c>
      <c r="C92" s="12" t="n">
        <f aca="false">ROUND(C88*C82,2)</f>
        <v>22.51</v>
      </c>
      <c r="D92" s="12" t="n">
        <v>0</v>
      </c>
      <c r="E92" s="13" t="n">
        <f aca="false">ROUND(D92*C77/360*H92,2)</f>
        <v>0</v>
      </c>
      <c r="F92" s="12" t="n">
        <f aca="false">E92+C92</f>
        <v>22.51</v>
      </c>
      <c r="G92" s="10" t="s">
        <v>31</v>
      </c>
      <c r="H92" s="10" t="n">
        <v>0</v>
      </c>
    </row>
    <row r="93" customFormat="false" ht="16" hidden="false" customHeight="false" outlineLevel="0" collapsed="false">
      <c r="A93" s="10" t="n">
        <v>2</v>
      </c>
      <c r="B93" s="11" t="n">
        <v>44221</v>
      </c>
      <c r="C93" s="12" t="n">
        <f aca="false">ROUND(C88*C83,2)</f>
        <v>22.65</v>
      </c>
      <c r="D93" s="12" t="n">
        <f aca="false">SUM(C93:C94)</f>
        <v>45.49</v>
      </c>
      <c r="E93" s="13" t="n">
        <f aca="false">ROUND(D93*C77/360*H93,2)</f>
        <v>0.19</v>
      </c>
      <c r="F93" s="12" t="n">
        <f aca="false">E93+C93</f>
        <v>22.84</v>
      </c>
      <c r="G93" s="10" t="s">
        <v>16</v>
      </c>
      <c r="H93" s="10" t="n">
        <f aca="false">B93-C89</f>
        <v>11</v>
      </c>
    </row>
    <row r="94" customFormat="false" ht="16" hidden="false" customHeight="false" outlineLevel="0" collapsed="false">
      <c r="A94" s="10" t="n">
        <v>3</v>
      </c>
      <c r="B94" s="11" t="n">
        <v>44252</v>
      </c>
      <c r="C94" s="12" t="n">
        <f aca="false">C87-C92-C93</f>
        <v>22.84</v>
      </c>
      <c r="D94" s="12" t="n">
        <f aca="false">C94</f>
        <v>22.84</v>
      </c>
      <c r="E94" s="13" t="n">
        <f aca="false">ROUND(D94*C77/360*H94,2)</f>
        <v>0.28</v>
      </c>
      <c r="F94" s="12" t="n">
        <f aca="false">E94+C94</f>
        <v>23.12</v>
      </c>
      <c r="G94" s="10" t="s">
        <v>16</v>
      </c>
      <c r="H94" s="10" t="n">
        <f aca="false">B94-B93</f>
        <v>31</v>
      </c>
    </row>
    <row r="95" customFormat="false" ht="16" hidden="false" customHeight="false" outlineLevel="0" collapsed="false">
      <c r="B95" s="1" t="s">
        <v>23</v>
      </c>
      <c r="C95" s="1" t="n">
        <f aca="false">SUM(C92:C94)=C87</f>
        <v>1</v>
      </c>
    </row>
    <row r="97" customFormat="false" ht="15" hidden="false" customHeight="false" outlineLevel="0" collapsed="false">
      <c r="A97" s="3" t="s">
        <v>0</v>
      </c>
      <c r="D97" s="27" t="s">
        <v>33</v>
      </c>
      <c r="E97" s="28"/>
      <c r="F97" s="28"/>
      <c r="G97" s="28"/>
      <c r="H97" s="29"/>
    </row>
    <row r="98" customFormat="false" ht="16" hidden="false" customHeight="false" outlineLevel="0" collapsed="false">
      <c r="A98" s="1" t="s">
        <v>2</v>
      </c>
    </row>
    <row r="99" customFormat="false" ht="16" hidden="false" customHeight="false" outlineLevel="0" collapsed="false">
      <c r="A99" s="1" t="s">
        <v>3</v>
      </c>
      <c r="C99" s="1" t="s">
        <v>4</v>
      </c>
    </row>
    <row r="100" customFormat="false" ht="16" hidden="false" customHeight="false" outlineLevel="0" collapsed="false">
      <c r="A100" s="1" t="s">
        <v>5</v>
      </c>
      <c r="C100" s="5" t="n">
        <f aca="false">MAX(D106:D108)</f>
        <v>79.2</v>
      </c>
      <c r="E100" s="5"/>
    </row>
    <row r="101" customFormat="false" ht="16" hidden="false" customHeight="false" outlineLevel="0" collapsed="false">
      <c r="A101" s="1" t="s">
        <v>6</v>
      </c>
      <c r="C101" s="6" t="n">
        <v>0.14</v>
      </c>
    </row>
    <row r="102" customFormat="false" ht="16" hidden="false" customHeight="false" outlineLevel="0" collapsed="false">
      <c r="A102" s="1" t="s">
        <v>7</v>
      </c>
      <c r="C102" s="7" t="n">
        <v>44160</v>
      </c>
    </row>
    <row r="103" customFormat="false" ht="16" hidden="false" customHeight="false" outlineLevel="0" collapsed="false">
      <c r="A103" s="1" t="s">
        <v>8</v>
      </c>
      <c r="C103" s="7" t="n">
        <v>44160</v>
      </c>
    </row>
    <row r="105" customFormat="false" ht="34" hidden="false" customHeight="false" outlineLevel="0" collapsed="false">
      <c r="A105" s="8" t="s">
        <v>9</v>
      </c>
      <c r="B105" s="8" t="s">
        <v>10</v>
      </c>
      <c r="C105" s="8" t="s">
        <v>11</v>
      </c>
      <c r="D105" s="8" t="s">
        <v>12</v>
      </c>
      <c r="E105" s="8" t="s">
        <v>13</v>
      </c>
      <c r="F105" s="8" t="s">
        <v>14</v>
      </c>
      <c r="G105" s="9" t="s">
        <v>15</v>
      </c>
    </row>
    <row r="106" customFormat="false" ht="16" hidden="false" customHeight="false" outlineLevel="0" collapsed="false">
      <c r="A106" s="10" t="n">
        <v>1</v>
      </c>
      <c r="B106" s="11" t="n">
        <v>44190</v>
      </c>
      <c r="C106" s="12" t="n">
        <v>0</v>
      </c>
      <c r="D106" s="12" t="n">
        <v>0</v>
      </c>
      <c r="E106" s="13" t="n">
        <f aca="false">ROUND(D106*$C$5/360*(B106-C103),2)</f>
        <v>0</v>
      </c>
      <c r="F106" s="12" t="n">
        <f aca="false">C106+E106</f>
        <v>0</v>
      </c>
      <c r="G106" s="10" t="s">
        <v>28</v>
      </c>
    </row>
    <row r="107" customFormat="false" ht="16" hidden="false" customHeight="false" outlineLevel="0" collapsed="false">
      <c r="A107" s="10" t="n">
        <v>2</v>
      </c>
      <c r="B107" s="11" t="n">
        <v>44221</v>
      </c>
      <c r="C107" s="12" t="n">
        <v>39.44</v>
      </c>
      <c r="D107" s="12" t="n">
        <f aca="false">SUM(C107:C108)</f>
        <v>79.2</v>
      </c>
      <c r="E107" s="13" t="n">
        <f aca="false">ROUND(D107*$C$5/360*(B107-B106),2)</f>
        <v>0.95</v>
      </c>
      <c r="F107" s="12" t="n">
        <f aca="false">C107+E107</f>
        <v>40.39</v>
      </c>
      <c r="G107" s="10" t="s">
        <v>16</v>
      </c>
    </row>
    <row r="108" customFormat="false" ht="16" hidden="false" customHeight="false" outlineLevel="0" collapsed="false">
      <c r="A108" s="10" t="n">
        <v>3</v>
      </c>
      <c r="B108" s="11" t="n">
        <v>44252</v>
      </c>
      <c r="C108" s="12" t="n">
        <v>39.76</v>
      </c>
      <c r="D108" s="12" t="n">
        <f aca="false">SUM(C108:C108)</f>
        <v>39.76</v>
      </c>
      <c r="E108" s="13" t="n">
        <f aca="false">ROUND(D108*$C$5/360*(B108-B107),2)</f>
        <v>0.48</v>
      </c>
      <c r="F108" s="12" t="n">
        <f aca="false">C108+E108</f>
        <v>40.24</v>
      </c>
      <c r="G108" s="10" t="s">
        <v>16</v>
      </c>
    </row>
    <row r="109" customFormat="false" ht="16" hidden="false" customHeight="false" outlineLevel="0" collapsed="false">
      <c r="N109" s="14"/>
    </row>
    <row r="110" customFormat="false" ht="15" hidden="false" customHeight="false" outlineLevel="0" collapsed="false">
      <c r="A110" s="3" t="s">
        <v>34</v>
      </c>
      <c r="D110" s="27" t="s">
        <v>33</v>
      </c>
      <c r="E110" s="28"/>
      <c r="F110" s="28"/>
      <c r="G110" s="28"/>
      <c r="H110" s="29"/>
    </row>
    <row r="111" customFormat="false" ht="16" hidden="false" customHeight="false" outlineLevel="0" collapsed="false">
      <c r="A111" s="1" t="s">
        <v>18</v>
      </c>
      <c r="C111" s="5" t="n">
        <v>68</v>
      </c>
    </row>
    <row r="112" customFormat="false" ht="16" hidden="false" customHeight="false" outlineLevel="0" collapsed="false">
      <c r="A112" s="1" t="s">
        <v>19</v>
      </c>
      <c r="C112" s="16" t="n">
        <f aca="false">ROUND(C111/C100,12)</f>
        <v>0.858585858586</v>
      </c>
      <c r="D112" s="1" t="s">
        <v>20</v>
      </c>
    </row>
    <row r="113" customFormat="false" ht="16" hidden="false" customHeight="false" outlineLevel="0" collapsed="false">
      <c r="A113" s="1" t="s">
        <v>21</v>
      </c>
      <c r="C113" s="7" t="n">
        <v>44210</v>
      </c>
    </row>
    <row r="115" customFormat="false" ht="51" hidden="false" customHeight="false" outlineLevel="0" collapsed="false">
      <c r="A115" s="8" t="s">
        <v>9</v>
      </c>
      <c r="B115" s="8" t="s">
        <v>10</v>
      </c>
      <c r="C115" s="8" t="s">
        <v>11</v>
      </c>
      <c r="D115" s="8" t="s">
        <v>12</v>
      </c>
      <c r="E115" s="8" t="s">
        <v>13</v>
      </c>
      <c r="F115" s="8" t="s">
        <v>14</v>
      </c>
      <c r="G115" s="9" t="s">
        <v>15</v>
      </c>
      <c r="H115" s="8" t="s">
        <v>22</v>
      </c>
    </row>
    <row r="116" customFormat="false" ht="16" hidden="false" customHeight="false" outlineLevel="0" collapsed="false">
      <c r="A116" s="10" t="n">
        <v>1</v>
      </c>
      <c r="B116" s="11"/>
      <c r="C116" s="12"/>
      <c r="D116" s="12"/>
      <c r="E116" s="13"/>
      <c r="F116" s="12"/>
      <c r="G116" s="10"/>
      <c r="H116" s="10"/>
    </row>
    <row r="117" customFormat="false" ht="16" hidden="false" customHeight="false" outlineLevel="0" collapsed="false">
      <c r="A117" s="10" t="n">
        <v>2</v>
      </c>
      <c r="B117" s="11" t="n">
        <v>44221</v>
      </c>
      <c r="C117" s="12" t="n">
        <f aca="false">ROUND(C112*C107,2)</f>
        <v>33.86</v>
      </c>
      <c r="D117" s="12" t="n">
        <f aca="false">SUM(C117:C118)</f>
        <v>68</v>
      </c>
      <c r="E117" s="13" t="n">
        <f aca="false">ROUND(D117*C101/360*H117,2)</f>
        <v>0.29</v>
      </c>
      <c r="F117" s="12" t="n">
        <f aca="false">E117+C117</f>
        <v>34.15</v>
      </c>
      <c r="G117" s="10" t="s">
        <v>16</v>
      </c>
      <c r="H117" s="10" t="n">
        <f aca="false">B117-C113</f>
        <v>11</v>
      </c>
    </row>
    <row r="118" customFormat="false" ht="16" hidden="false" customHeight="false" outlineLevel="0" collapsed="false">
      <c r="A118" s="10" t="n">
        <v>3</v>
      </c>
      <c r="B118" s="11" t="n">
        <v>44252</v>
      </c>
      <c r="C118" s="12" t="n">
        <f aca="false">C111-C116-C117</f>
        <v>34.14</v>
      </c>
      <c r="D118" s="12" t="n">
        <f aca="false">C118</f>
        <v>34.14</v>
      </c>
      <c r="E118" s="13" t="n">
        <f aca="false">ROUND(D118*C101/360*H118,2)</f>
        <v>0.41</v>
      </c>
      <c r="F118" s="12" t="n">
        <f aca="false">E118+C118</f>
        <v>34.55</v>
      </c>
      <c r="G118" s="10" t="s">
        <v>16</v>
      </c>
      <c r="H118" s="10" t="n">
        <f aca="false">B118-B117</f>
        <v>31</v>
      </c>
    </row>
    <row r="119" customFormat="false" ht="16" hidden="false" customHeight="false" outlineLevel="0" collapsed="false">
      <c r="B119" s="1" t="s">
        <v>23</v>
      </c>
      <c r="C119" s="1" t="n">
        <f aca="false">SUM(C116:C118)=C111</f>
        <v>1</v>
      </c>
    </row>
    <row r="121" customFormat="false" ht="15" hidden="false" customHeight="false" outlineLevel="0" collapsed="false">
      <c r="A121" s="3" t="s">
        <v>0</v>
      </c>
      <c r="D121" s="30" t="s">
        <v>35</v>
      </c>
      <c r="E121" s="31"/>
      <c r="F121" s="31"/>
      <c r="G121" s="31"/>
    </row>
    <row r="122" customFormat="false" ht="16" hidden="false" customHeight="false" outlineLevel="0" collapsed="false">
      <c r="A122" s="1" t="s">
        <v>2</v>
      </c>
    </row>
    <row r="123" customFormat="false" ht="16" hidden="false" customHeight="false" outlineLevel="0" collapsed="false">
      <c r="A123" s="1" t="s">
        <v>3</v>
      </c>
      <c r="C123" s="1" t="s">
        <v>4</v>
      </c>
    </row>
    <row r="124" customFormat="false" ht="16" hidden="false" customHeight="false" outlineLevel="0" collapsed="false">
      <c r="A124" s="1" t="s">
        <v>5</v>
      </c>
      <c r="C124" s="5" t="n">
        <f aca="false">MAX(D130:D132)</f>
        <v>39.76</v>
      </c>
      <c r="E124" s="5"/>
    </row>
    <row r="125" customFormat="false" ht="16" hidden="false" customHeight="false" outlineLevel="0" collapsed="false">
      <c r="A125" s="1" t="s">
        <v>6</v>
      </c>
      <c r="C125" s="6" t="n">
        <v>0.14</v>
      </c>
    </row>
    <row r="126" customFormat="false" ht="16" hidden="false" customHeight="false" outlineLevel="0" collapsed="false">
      <c r="A126" s="1" t="s">
        <v>7</v>
      </c>
      <c r="C126" s="7" t="n">
        <v>44160</v>
      </c>
    </row>
    <row r="127" customFormat="false" ht="16" hidden="false" customHeight="false" outlineLevel="0" collapsed="false">
      <c r="A127" s="1" t="s">
        <v>8</v>
      </c>
      <c r="C127" s="7" t="n">
        <v>44160</v>
      </c>
    </row>
    <row r="129" customFormat="false" ht="34" hidden="false" customHeight="false" outlineLevel="0" collapsed="false">
      <c r="A129" s="8" t="s">
        <v>9</v>
      </c>
      <c r="B129" s="8" t="s">
        <v>10</v>
      </c>
      <c r="C129" s="8" t="s">
        <v>11</v>
      </c>
      <c r="D129" s="8" t="s">
        <v>12</v>
      </c>
      <c r="E129" s="8" t="s">
        <v>13</v>
      </c>
      <c r="F129" s="8" t="s">
        <v>14</v>
      </c>
      <c r="G129" s="9" t="s">
        <v>15</v>
      </c>
    </row>
    <row r="130" customFormat="false" ht="16" hidden="false" customHeight="false" outlineLevel="0" collapsed="false">
      <c r="A130" s="10" t="n">
        <v>1</v>
      </c>
      <c r="B130" s="11" t="n">
        <v>44190</v>
      </c>
      <c r="C130" s="12" t="n">
        <v>0</v>
      </c>
      <c r="D130" s="12" t="n">
        <v>0</v>
      </c>
      <c r="E130" s="13" t="n">
        <f aca="false">ROUND(D130*$C$5/360*(B130-C127),2)</f>
        <v>0</v>
      </c>
      <c r="F130" s="12" t="n">
        <f aca="false">C130+E130</f>
        <v>0</v>
      </c>
      <c r="G130" s="10" t="s">
        <v>28</v>
      </c>
    </row>
    <row r="131" customFormat="false" ht="16" hidden="false" customHeight="false" outlineLevel="0" collapsed="false">
      <c r="A131" s="10" t="n">
        <v>2</v>
      </c>
      <c r="B131" s="11" t="n">
        <v>44221</v>
      </c>
      <c r="C131" s="12" t="n">
        <v>0</v>
      </c>
      <c r="D131" s="12" t="n">
        <v>0</v>
      </c>
      <c r="E131" s="13" t="n">
        <f aca="false">ROUND(D131*$C$5/360*(B131-B130),2)</f>
        <v>0</v>
      </c>
      <c r="F131" s="12" t="n">
        <f aca="false">C131+E131</f>
        <v>0</v>
      </c>
      <c r="G131" s="10" t="s">
        <v>28</v>
      </c>
    </row>
    <row r="132" customFormat="false" ht="16" hidden="false" customHeight="false" outlineLevel="0" collapsed="false">
      <c r="A132" s="10" t="n">
        <v>3</v>
      </c>
      <c r="B132" s="11" t="n">
        <v>44252</v>
      </c>
      <c r="C132" s="12" t="n">
        <v>39.76</v>
      </c>
      <c r="D132" s="12" t="n">
        <f aca="false">SUM(C132:C132)</f>
        <v>39.76</v>
      </c>
      <c r="E132" s="13" t="n">
        <f aca="false">ROUND(D132*$C$5/360*(B132-B131),2)</f>
        <v>0.48</v>
      </c>
      <c r="F132" s="12" t="n">
        <f aca="false">C132+E132</f>
        <v>40.24</v>
      </c>
      <c r="G132" s="10" t="s">
        <v>16</v>
      </c>
    </row>
    <row r="133" customFormat="false" ht="16" hidden="false" customHeight="false" outlineLevel="0" collapsed="false">
      <c r="N133" s="14"/>
    </row>
    <row r="134" customFormat="false" ht="15" hidden="false" customHeight="false" outlineLevel="0" collapsed="false">
      <c r="A134" s="3" t="s">
        <v>36</v>
      </c>
      <c r="D134" s="30" t="s">
        <v>35</v>
      </c>
      <c r="E134" s="31"/>
      <c r="F134" s="31"/>
      <c r="G134" s="31"/>
    </row>
    <row r="135" customFormat="false" ht="16" hidden="false" customHeight="false" outlineLevel="0" collapsed="false">
      <c r="A135" s="1" t="s">
        <v>18</v>
      </c>
      <c r="C135" s="5" t="n">
        <v>68</v>
      </c>
    </row>
    <row r="136" customFormat="false" ht="16" hidden="false" customHeight="false" outlineLevel="0" collapsed="false">
      <c r="A136" s="1" t="s">
        <v>19</v>
      </c>
      <c r="C136" s="16" t="n">
        <f aca="false">ROUND(C135/C124,12)</f>
        <v>1.710261569417</v>
      </c>
      <c r="D136" s="1" t="s">
        <v>20</v>
      </c>
    </row>
    <row r="137" customFormat="false" ht="16" hidden="false" customHeight="false" outlineLevel="0" collapsed="false">
      <c r="A137" s="1" t="s">
        <v>21</v>
      </c>
      <c r="C137" s="7" t="n">
        <v>44210</v>
      </c>
    </row>
    <row r="139" customFormat="false" ht="51" hidden="false" customHeight="false" outlineLevel="0" collapsed="false">
      <c r="A139" s="8" t="s">
        <v>9</v>
      </c>
      <c r="B139" s="8" t="s">
        <v>10</v>
      </c>
      <c r="C139" s="8" t="s">
        <v>11</v>
      </c>
      <c r="D139" s="8" t="s">
        <v>12</v>
      </c>
      <c r="E139" s="8" t="s">
        <v>13</v>
      </c>
      <c r="F139" s="8" t="s">
        <v>14</v>
      </c>
      <c r="G139" s="9" t="s">
        <v>15</v>
      </c>
      <c r="H139" s="8" t="s">
        <v>22</v>
      </c>
    </row>
    <row r="140" customFormat="false" ht="16" hidden="false" customHeight="false" outlineLevel="0" collapsed="false">
      <c r="A140" s="10" t="n">
        <v>1</v>
      </c>
      <c r="B140" s="11"/>
      <c r="C140" s="12"/>
      <c r="D140" s="12"/>
      <c r="E140" s="13"/>
      <c r="F140" s="12"/>
      <c r="G140" s="10"/>
      <c r="H140" s="10"/>
    </row>
    <row r="141" customFormat="false" ht="16" hidden="false" customHeight="false" outlineLevel="0" collapsed="false">
      <c r="A141" s="10" t="n">
        <v>2</v>
      </c>
      <c r="B141" s="11"/>
      <c r="C141" s="12"/>
      <c r="D141" s="12"/>
      <c r="E141" s="13"/>
      <c r="F141" s="12"/>
      <c r="G141" s="10"/>
      <c r="H141" s="10"/>
    </row>
    <row r="142" customFormat="false" ht="16" hidden="false" customHeight="false" outlineLevel="0" collapsed="false">
      <c r="A142" s="10" t="n">
        <v>3</v>
      </c>
      <c r="B142" s="11" t="n">
        <v>44252</v>
      </c>
      <c r="C142" s="12" t="n">
        <f aca="false">C135-C140-C141</f>
        <v>68</v>
      </c>
      <c r="D142" s="12" t="n">
        <f aca="false">C142</f>
        <v>68</v>
      </c>
      <c r="E142" s="13" t="n">
        <f aca="false">ROUND(D142*C125/360*H142,2)</f>
        <v>1.11</v>
      </c>
      <c r="F142" s="12" t="n">
        <f aca="false">E142+C142</f>
        <v>69.11</v>
      </c>
      <c r="G142" s="10" t="s">
        <v>16</v>
      </c>
      <c r="H142" s="10" t="n">
        <f aca="false">B142-C137</f>
        <v>42</v>
      </c>
    </row>
    <row r="143" customFormat="false" ht="16" hidden="false" customHeight="false" outlineLevel="0" collapsed="false">
      <c r="B143" s="1" t="s">
        <v>23</v>
      </c>
      <c r="C143" s="1" t="n">
        <f aca="false">SUM(C140:C142)=C135</f>
        <v>1</v>
      </c>
    </row>
    <row r="146" customFormat="false" ht="15" hidden="false" customHeight="false" outlineLevel="0" collapsed="false">
      <c r="A146" s="3" t="s">
        <v>0</v>
      </c>
      <c r="D146" s="18" t="s">
        <v>37</v>
      </c>
      <c r="E146" s="19"/>
      <c r="F146" s="19"/>
    </row>
    <row r="147" customFormat="false" ht="15" hidden="false" customHeight="false" outlineLevel="0" collapsed="false">
      <c r="A147" s="1" t="s">
        <v>2</v>
      </c>
    </row>
    <row r="148" customFormat="false" ht="15" hidden="false" customHeight="false" outlineLevel="0" collapsed="false">
      <c r="A148" s="1" t="s">
        <v>3</v>
      </c>
      <c r="C148" s="1" t="s">
        <v>4</v>
      </c>
    </row>
    <row r="149" customFormat="false" ht="15" hidden="false" customHeight="false" outlineLevel="0" collapsed="false">
      <c r="A149" s="1" t="s">
        <v>5</v>
      </c>
      <c r="C149" s="5" t="n">
        <f aca="false">MAX(D155:D157)</f>
        <v>39.76</v>
      </c>
      <c r="E149" s="5"/>
    </row>
    <row r="150" customFormat="false" ht="15" hidden="false" customHeight="false" outlineLevel="0" collapsed="false">
      <c r="A150" s="1" t="s">
        <v>6</v>
      </c>
      <c r="C150" s="6" t="n">
        <v>0.14</v>
      </c>
    </row>
    <row r="151" customFormat="false" ht="15" hidden="false" customHeight="false" outlineLevel="0" collapsed="false">
      <c r="A151" s="1" t="s">
        <v>7</v>
      </c>
      <c r="C151" s="7" t="n">
        <v>44160</v>
      </c>
    </row>
    <row r="152" customFormat="false" ht="15" hidden="false" customHeight="false" outlineLevel="0" collapsed="false">
      <c r="A152" s="1" t="s">
        <v>8</v>
      </c>
      <c r="C152" s="7" t="n">
        <v>44160</v>
      </c>
    </row>
    <row r="153" customFormat="false" ht="15" hidden="false" customHeight="false" outlineLevel="0" collapsed="false"/>
    <row r="154" customFormat="false" ht="29.85" hidden="false" customHeight="false" outlineLevel="0" collapsed="false">
      <c r="A154" s="8" t="s">
        <v>9</v>
      </c>
      <c r="B154" s="8" t="s">
        <v>10</v>
      </c>
      <c r="C154" s="8" t="s">
        <v>11</v>
      </c>
      <c r="D154" s="8" t="s">
        <v>12</v>
      </c>
      <c r="E154" s="8" t="s">
        <v>13</v>
      </c>
      <c r="F154" s="8" t="s">
        <v>14</v>
      </c>
      <c r="G154" s="9" t="s">
        <v>15</v>
      </c>
    </row>
    <row r="155" customFormat="false" ht="15" hidden="false" customHeight="false" outlineLevel="0" collapsed="false">
      <c r="A155" s="10" t="n">
        <v>1</v>
      </c>
      <c r="B155" s="11" t="n">
        <v>44190</v>
      </c>
      <c r="C155" s="12" t="n">
        <v>0</v>
      </c>
      <c r="D155" s="12" t="n">
        <v>0</v>
      </c>
      <c r="E155" s="13" t="n">
        <f aca="false">ROUND(D155*$C$5/360*(B155-C152),2)</f>
        <v>0</v>
      </c>
      <c r="F155" s="12" t="n">
        <f aca="false">C155+E155</f>
        <v>0</v>
      </c>
      <c r="G155" s="10" t="s">
        <v>28</v>
      </c>
    </row>
    <row r="156" customFormat="false" ht="15" hidden="false" customHeight="false" outlineLevel="0" collapsed="false">
      <c r="A156" s="10" t="n">
        <v>2</v>
      </c>
      <c r="B156" s="11" t="n">
        <v>44221</v>
      </c>
      <c r="C156" s="12" t="n">
        <v>0</v>
      </c>
      <c r="D156" s="12" t="n">
        <v>0</v>
      </c>
      <c r="E156" s="13" t="n">
        <f aca="false">ROUND(D156*$C$5/360*(B156-B155),2)</f>
        <v>0</v>
      </c>
      <c r="F156" s="12" t="n">
        <f aca="false">C156+E156</f>
        <v>0</v>
      </c>
      <c r="G156" s="10" t="s">
        <v>28</v>
      </c>
    </row>
    <row r="157" customFormat="false" ht="15" hidden="false" customHeight="false" outlineLevel="0" collapsed="false">
      <c r="A157" s="10" t="n">
        <v>3</v>
      </c>
      <c r="B157" s="11" t="n">
        <v>44252</v>
      </c>
      <c r="C157" s="12" t="n">
        <v>39.76</v>
      </c>
      <c r="D157" s="12" t="n">
        <f aca="false">SUM(C157:C157)</f>
        <v>39.76</v>
      </c>
      <c r="E157" s="13" t="n">
        <f aca="false">ROUND(D157*$C$5/360*(B157-B156),2)</f>
        <v>0.48</v>
      </c>
      <c r="F157" s="12" t="n">
        <f aca="false">C157+E157</f>
        <v>40.24</v>
      </c>
      <c r="G157" s="10" t="s">
        <v>16</v>
      </c>
    </row>
    <row r="158" customFormat="false" ht="15" hidden="false" customHeight="false" outlineLevel="0" collapsed="false"/>
    <row r="159" customFormat="false" ht="15" hidden="false" customHeight="false" outlineLevel="0" collapsed="false">
      <c r="A159" s="3" t="s">
        <v>36</v>
      </c>
      <c r="D159" s="18" t="s">
        <v>37</v>
      </c>
      <c r="E159" s="19"/>
      <c r="F159" s="19"/>
    </row>
    <row r="160" customFormat="false" ht="15" hidden="false" customHeight="false" outlineLevel="0" collapsed="false">
      <c r="A160" s="1" t="s">
        <v>18</v>
      </c>
      <c r="C160" s="5" t="n">
        <v>25</v>
      </c>
    </row>
    <row r="161" customFormat="false" ht="15" hidden="false" customHeight="false" outlineLevel="0" collapsed="false">
      <c r="A161" s="1" t="s">
        <v>19</v>
      </c>
      <c r="C161" s="16" t="n">
        <f aca="false">ROUND(C160/C149,12)</f>
        <v>0.628772635815</v>
      </c>
      <c r="D161" s="1" t="s">
        <v>20</v>
      </c>
    </row>
    <row r="162" customFormat="false" ht="15" hidden="false" customHeight="false" outlineLevel="0" collapsed="false">
      <c r="A162" s="1" t="s">
        <v>21</v>
      </c>
      <c r="C162" s="7" t="n">
        <v>44210</v>
      </c>
    </row>
    <row r="163" customFormat="false" ht="15" hidden="false" customHeight="false" outlineLevel="0" collapsed="false"/>
    <row r="164" customFormat="false" ht="44.15" hidden="false" customHeight="false" outlineLevel="0" collapsed="false">
      <c r="A164" s="8" t="s">
        <v>9</v>
      </c>
      <c r="B164" s="8" t="s">
        <v>10</v>
      </c>
      <c r="C164" s="8" t="s">
        <v>11</v>
      </c>
      <c r="D164" s="8" t="s">
        <v>12</v>
      </c>
      <c r="E164" s="8" t="s">
        <v>13</v>
      </c>
      <c r="F164" s="8" t="s">
        <v>14</v>
      </c>
      <c r="G164" s="9" t="s">
        <v>15</v>
      </c>
      <c r="H164" s="8" t="s">
        <v>22</v>
      </c>
    </row>
    <row r="165" customFormat="false" ht="15" hidden="false" customHeight="false" outlineLevel="0" collapsed="false">
      <c r="A165" s="10" t="n">
        <v>1</v>
      </c>
      <c r="B165" s="11"/>
      <c r="C165" s="12"/>
      <c r="D165" s="12"/>
      <c r="E165" s="13"/>
      <c r="F165" s="12"/>
      <c r="G165" s="10"/>
      <c r="H165" s="10"/>
    </row>
    <row r="166" customFormat="false" ht="15" hidden="false" customHeight="false" outlineLevel="0" collapsed="false">
      <c r="A166" s="10" t="n">
        <v>2</v>
      </c>
      <c r="B166" s="11"/>
      <c r="C166" s="12"/>
      <c r="D166" s="12"/>
      <c r="E166" s="13"/>
      <c r="F166" s="12"/>
      <c r="G166" s="10"/>
      <c r="H166" s="10"/>
    </row>
    <row r="167" customFormat="false" ht="15" hidden="false" customHeight="false" outlineLevel="0" collapsed="false">
      <c r="A167" s="10" t="n">
        <v>3</v>
      </c>
      <c r="B167" s="11" t="n">
        <v>44252</v>
      </c>
      <c r="C167" s="12" t="n">
        <f aca="false">C160-C165-C166</f>
        <v>25</v>
      </c>
      <c r="D167" s="12" t="n">
        <f aca="false">C167</f>
        <v>25</v>
      </c>
      <c r="E167" s="13" t="n">
        <f aca="false">ROUND(D167*C150/360*H167,2)</f>
        <v>0.41</v>
      </c>
      <c r="F167" s="12" t="n">
        <f aca="false">E167+C167</f>
        <v>25.41</v>
      </c>
      <c r="G167" s="10" t="s">
        <v>16</v>
      </c>
      <c r="H167" s="10" t="n">
        <f aca="false">B167-C162</f>
        <v>42</v>
      </c>
    </row>
    <row r="168" customFormat="false" ht="15" hidden="false" customHeight="false" outlineLevel="0" collapsed="false">
      <c r="B168" s="1" t="s">
        <v>23</v>
      </c>
      <c r="C168" s="1" t="n">
        <f aca="false">SUM(C165:C167)=C160</f>
        <v>1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3" t="s">
        <v>0</v>
      </c>
      <c r="D170" s="32" t="s">
        <v>38</v>
      </c>
      <c r="E170" s="33"/>
      <c r="F170" s="33"/>
      <c r="G170" s="33"/>
    </row>
    <row r="171" customFormat="false" ht="15" hidden="false" customHeight="false" outlineLevel="0" collapsed="false">
      <c r="A171" s="1" t="s">
        <v>2</v>
      </c>
    </row>
    <row r="172" customFormat="false" ht="15" hidden="false" customHeight="false" outlineLevel="0" collapsed="false">
      <c r="A172" s="1" t="s">
        <v>3</v>
      </c>
      <c r="C172" s="1" t="s">
        <v>4</v>
      </c>
    </row>
    <row r="173" customFormat="false" ht="15" hidden="false" customHeight="false" outlineLevel="0" collapsed="false">
      <c r="A173" s="1" t="s">
        <v>5</v>
      </c>
      <c r="C173" s="5" t="n">
        <f aca="false">MAX(D179:D181)</f>
        <v>118.4</v>
      </c>
      <c r="E173" s="5"/>
    </row>
    <row r="174" customFormat="false" ht="15" hidden="false" customHeight="false" outlineLevel="0" collapsed="false">
      <c r="A174" s="1" t="s">
        <v>6</v>
      </c>
      <c r="C174" s="6" t="n">
        <v>0.14</v>
      </c>
    </row>
    <row r="175" customFormat="false" ht="15" hidden="false" customHeight="false" outlineLevel="0" collapsed="false">
      <c r="A175" s="1" t="s">
        <v>7</v>
      </c>
      <c r="C175" s="7" t="n">
        <v>44160</v>
      </c>
    </row>
    <row r="176" customFormat="false" ht="15" hidden="false" customHeight="false" outlineLevel="0" collapsed="false">
      <c r="A176" s="1" t="s">
        <v>8</v>
      </c>
      <c r="C176" s="7" t="n">
        <v>44160</v>
      </c>
    </row>
    <row r="177" customFormat="false" ht="15" hidden="false" customHeight="false" outlineLevel="0" collapsed="false"/>
    <row r="178" customFormat="false" ht="29.85" hidden="false" customHeight="false" outlineLevel="0" collapsed="false">
      <c r="A178" s="8" t="s">
        <v>9</v>
      </c>
      <c r="B178" s="8" t="s">
        <v>10</v>
      </c>
      <c r="C178" s="8" t="s">
        <v>11</v>
      </c>
      <c r="D178" s="8" t="s">
        <v>12</v>
      </c>
      <c r="E178" s="8" t="s">
        <v>13</v>
      </c>
      <c r="F178" s="8" t="s">
        <v>14</v>
      </c>
      <c r="G178" s="9" t="s">
        <v>15</v>
      </c>
    </row>
    <row r="179" customFormat="false" ht="15" hidden="false" customHeight="false" outlineLevel="0" collapsed="false">
      <c r="A179" s="10" t="n">
        <v>1</v>
      </c>
      <c r="B179" s="11" t="n">
        <v>44190</v>
      </c>
      <c r="C179" s="12" t="n">
        <v>39.2</v>
      </c>
      <c r="D179" s="12" t="n">
        <f aca="false">SUM(C179:C181)</f>
        <v>118.4</v>
      </c>
      <c r="E179" s="13" t="n">
        <f aca="false">ROUND(D179*$C$5/360*(B179-C176),2)</f>
        <v>1.38</v>
      </c>
      <c r="F179" s="12" t="n">
        <f aca="false">C179+E179</f>
        <v>40.58</v>
      </c>
      <c r="G179" s="10" t="s">
        <v>31</v>
      </c>
    </row>
    <row r="180" customFormat="false" ht="15" hidden="false" customHeight="false" outlineLevel="0" collapsed="false">
      <c r="A180" s="10" t="n">
        <v>2</v>
      </c>
      <c r="B180" s="11" t="n">
        <v>44221</v>
      </c>
      <c r="C180" s="12" t="n">
        <v>39.44</v>
      </c>
      <c r="D180" s="12" t="n">
        <f aca="false">SUM(C180:C181)</f>
        <v>79.2</v>
      </c>
      <c r="E180" s="13" t="n">
        <f aca="false">ROUND(D180*$C$5/360*(B180-B179),2)</f>
        <v>0.95</v>
      </c>
      <c r="F180" s="12" t="n">
        <f aca="false">C180+E180</f>
        <v>40.39</v>
      </c>
      <c r="G180" s="10" t="s">
        <v>16</v>
      </c>
    </row>
    <row r="181" customFormat="false" ht="15" hidden="false" customHeight="false" outlineLevel="0" collapsed="false">
      <c r="A181" s="10" t="n">
        <v>3</v>
      </c>
      <c r="B181" s="11" t="n">
        <v>44252</v>
      </c>
      <c r="C181" s="12" t="n">
        <v>39.76</v>
      </c>
      <c r="D181" s="12" t="n">
        <f aca="false">SUM(C181:C181)</f>
        <v>39.76</v>
      </c>
      <c r="E181" s="13" t="n">
        <f aca="false">ROUND(D181*$C$5/360*(B181-B180),2)</f>
        <v>0.48</v>
      </c>
      <c r="F181" s="12" t="n">
        <f aca="false">C181+E181</f>
        <v>40.24</v>
      </c>
      <c r="G181" s="10" t="s">
        <v>16</v>
      </c>
    </row>
    <row r="182" customFormat="false" ht="15" hidden="false" customHeight="false" outlineLevel="0" collapsed="false"/>
    <row r="183" customFormat="false" ht="15" hidden="false" customHeight="false" outlineLevel="0" collapsed="false">
      <c r="A183" s="3" t="s">
        <v>39</v>
      </c>
      <c r="D183" s="32" t="s">
        <v>38</v>
      </c>
      <c r="E183" s="33"/>
      <c r="F183" s="33"/>
      <c r="G183" s="33"/>
    </row>
    <row r="184" customFormat="false" ht="15" hidden="false" customHeight="false" outlineLevel="0" collapsed="false">
      <c r="A184" s="1" t="s">
        <v>18</v>
      </c>
      <c r="C184" s="5" t="n">
        <v>68</v>
      </c>
    </row>
    <row r="185" customFormat="false" ht="15" hidden="false" customHeight="false" outlineLevel="0" collapsed="false">
      <c r="A185" s="1" t="s">
        <v>19</v>
      </c>
      <c r="C185" s="16" t="n">
        <f aca="false">ROUND(C184/C173,12)</f>
        <v>0.574324324324</v>
      </c>
      <c r="D185" s="1" t="s">
        <v>20</v>
      </c>
    </row>
    <row r="186" customFormat="false" ht="15" hidden="false" customHeight="false" outlineLevel="0" collapsed="false">
      <c r="A186" s="1" t="s">
        <v>21</v>
      </c>
      <c r="C186" s="7" t="n">
        <v>44221</v>
      </c>
    </row>
    <row r="187" customFormat="false" ht="15" hidden="false" customHeight="false" outlineLevel="0" collapsed="false"/>
    <row r="188" customFormat="false" ht="44.15" hidden="false" customHeight="false" outlineLevel="0" collapsed="false">
      <c r="A188" s="8" t="s">
        <v>9</v>
      </c>
      <c r="B188" s="8" t="s">
        <v>10</v>
      </c>
      <c r="C188" s="8" t="s">
        <v>11</v>
      </c>
      <c r="D188" s="8" t="s">
        <v>12</v>
      </c>
      <c r="E188" s="8" t="s">
        <v>13</v>
      </c>
      <c r="F188" s="8" t="s">
        <v>14</v>
      </c>
      <c r="G188" s="9" t="s">
        <v>15</v>
      </c>
      <c r="H188" s="8" t="s">
        <v>22</v>
      </c>
    </row>
    <row r="189" customFormat="false" ht="15" hidden="false" customHeight="false" outlineLevel="0" collapsed="false">
      <c r="A189" s="10" t="n">
        <v>1</v>
      </c>
      <c r="B189" s="11" t="n">
        <v>44190</v>
      </c>
      <c r="C189" s="12" t="n">
        <f aca="false">ROUND(C185*C179,2)</f>
        <v>22.51</v>
      </c>
      <c r="D189" s="12" t="n">
        <f aca="false">SUM(C189:C191)</f>
        <v>68</v>
      </c>
      <c r="E189" s="13" t="n">
        <f aca="false">ROUND(D189*C174/360*H189,2)</f>
        <v>0</v>
      </c>
      <c r="F189" s="12" t="n">
        <f aca="false">E189+C189</f>
        <v>22.51</v>
      </c>
      <c r="G189" s="10" t="s">
        <v>31</v>
      </c>
      <c r="H189" s="10" t="n">
        <v>0</v>
      </c>
    </row>
    <row r="190" customFormat="false" ht="15" hidden="false" customHeight="false" outlineLevel="0" collapsed="false">
      <c r="A190" s="10" t="n">
        <v>2</v>
      </c>
      <c r="B190" s="11" t="n">
        <v>44221</v>
      </c>
      <c r="C190" s="12" t="n">
        <f aca="false">ROUND(C185*C180,2)</f>
        <v>22.65</v>
      </c>
      <c r="D190" s="12" t="n">
        <f aca="false">SUM(C190:C191)</f>
        <v>45.49</v>
      </c>
      <c r="E190" s="13" t="n">
        <f aca="false">ROUND(D190*C174/360*H190,2)</f>
        <v>0</v>
      </c>
      <c r="F190" s="12" t="n">
        <f aca="false">E190+C190</f>
        <v>22.65</v>
      </c>
      <c r="G190" s="10" t="s">
        <v>16</v>
      </c>
      <c r="H190" s="10" t="n">
        <f aca="false">B190-C186</f>
        <v>0</v>
      </c>
    </row>
    <row r="191" customFormat="false" ht="15" hidden="false" customHeight="false" outlineLevel="0" collapsed="false">
      <c r="A191" s="10" t="n">
        <v>3</v>
      </c>
      <c r="B191" s="11" t="n">
        <v>44252</v>
      </c>
      <c r="C191" s="12" t="n">
        <f aca="false">C184-C189-C190</f>
        <v>22.84</v>
      </c>
      <c r="D191" s="12" t="n">
        <f aca="false">C191</f>
        <v>22.84</v>
      </c>
      <c r="E191" s="13" t="n">
        <f aca="false">ROUND(D191*C174/360*H191,2)</f>
        <v>0.28</v>
      </c>
      <c r="F191" s="12" t="n">
        <f aca="false">E191+C191</f>
        <v>23.12</v>
      </c>
      <c r="G191" s="10" t="s">
        <v>16</v>
      </c>
      <c r="H191" s="10" t="n">
        <f aca="false">B191-B190</f>
        <v>31</v>
      </c>
    </row>
    <row r="19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2021-01-15T14:22:14Z</dcterms:created>
  <dc:creator>Svetlin Sabev</dc:creator>
  <dc:description/>
  <dc:language>en-US</dc:language>
  <cp:lastModifiedBy/>
  <dcterms:modified xsi:type="dcterms:W3CDTF">2021-04-22T16:30:26Z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