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/>
  <mc:AlternateContent xmlns:mc="http://schemas.openxmlformats.org/markup-compatibility/2006">
    <mc:Choice Requires="x15">
      <x15ac:absPath xmlns:x15ac="http://schemas.microsoft.com/office/spreadsheetml/2010/11/ac" url="C:\Users\premi\Desktop\Premila\projects\Empturnover\"/>
    </mc:Choice>
  </mc:AlternateContent>
  <xr:revisionPtr revIDLastSave="0" documentId="8_{C8D92A9F-D00F-4CE3-8987-A88F250D26E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4" i="1" l="1"/>
  <c r="N4" i="1"/>
  <c r="N49" i="1" s="1"/>
  <c r="H49" i="1"/>
  <c r="I49" i="1"/>
  <c r="J49" i="1"/>
  <c r="K49" i="1"/>
  <c r="L49" i="1"/>
  <c r="M49" i="1"/>
  <c r="P49" i="1"/>
  <c r="Q49" i="1"/>
  <c r="R49" i="1"/>
  <c r="S49" i="1"/>
  <c r="T49" i="1"/>
  <c r="U49" i="1"/>
  <c r="G49" i="1"/>
  <c r="X7" i="1"/>
  <c r="X6" i="1"/>
  <c r="V4" i="1"/>
  <c r="S5" i="1"/>
  <c r="S6" i="1"/>
  <c r="S7" i="1"/>
  <c r="S8" i="1"/>
  <c r="S9" i="1"/>
  <c r="S10" i="1"/>
  <c r="S11" i="1"/>
  <c r="S12" i="1"/>
  <c r="S13" i="1"/>
  <c r="S14" i="1"/>
  <c r="S15" i="1"/>
  <c r="V15" i="1" s="1"/>
  <c r="S16" i="1"/>
  <c r="V16" i="1" s="1"/>
  <c r="S17" i="1"/>
  <c r="S18" i="1"/>
  <c r="S19" i="1"/>
  <c r="S20" i="1"/>
  <c r="S21" i="1"/>
  <c r="S22" i="1"/>
  <c r="S23" i="1"/>
  <c r="S24" i="1"/>
  <c r="S25" i="1"/>
  <c r="S26" i="1"/>
  <c r="S27" i="1"/>
  <c r="V27" i="1" s="1"/>
  <c r="S28" i="1"/>
  <c r="V28" i="1" s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" i="1"/>
  <c r="O5" i="1"/>
  <c r="W5" i="1" s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V29" i="1"/>
  <c r="W29" i="1" s="1"/>
  <c r="V26" i="1"/>
  <c r="V25" i="1"/>
  <c r="W25" i="1"/>
  <c r="V24" i="1"/>
  <c r="V23" i="1"/>
  <c r="W23" i="1" s="1"/>
  <c r="V22" i="1"/>
  <c r="W22" i="1" s="1"/>
  <c r="V21" i="1"/>
  <c r="W21" i="1" s="1"/>
  <c r="V20" i="1"/>
  <c r="W20" i="1" s="1"/>
  <c r="V19" i="1"/>
  <c r="W19" i="1"/>
  <c r="V18" i="1"/>
  <c r="V17" i="1"/>
  <c r="W17" i="1" s="1"/>
  <c r="V14" i="1"/>
  <c r="V13" i="1"/>
  <c r="W13" i="1" s="1"/>
  <c r="V12" i="1"/>
  <c r="V11" i="1"/>
  <c r="W11" i="1"/>
  <c r="V10" i="1"/>
  <c r="W10" i="1" s="1"/>
  <c r="V9" i="1"/>
  <c r="W9" i="1" s="1"/>
  <c r="V8" i="1"/>
  <c r="W8" i="1" s="1"/>
  <c r="V7" i="1"/>
  <c r="W7" i="1" s="1"/>
  <c r="V6" i="1"/>
  <c r="W6" i="1" s="1"/>
  <c r="V5" i="1"/>
  <c r="X5" i="1" l="1"/>
  <c r="Y5" i="1" s="1"/>
  <c r="W16" i="1"/>
  <c r="W27" i="1"/>
  <c r="W15" i="1"/>
  <c r="X15" i="1" s="1"/>
  <c r="Y15" i="1" s="1"/>
  <c r="W14" i="1"/>
  <c r="W26" i="1"/>
  <c r="X26" i="1" s="1"/>
  <c r="Y26" i="1" s="1"/>
  <c r="W28" i="1"/>
  <c r="W12" i="1"/>
  <c r="X12" i="1" s="1"/>
  <c r="Y12" i="1" s="1"/>
  <c r="W18" i="1"/>
  <c r="X18" i="1" s="1"/>
  <c r="Y18" i="1" s="1"/>
  <c r="W24" i="1"/>
  <c r="X24" i="1" s="1"/>
  <c r="Y24" i="1" s="1"/>
  <c r="V30" i="1"/>
  <c r="V49" i="1" s="1"/>
  <c r="X19" i="1"/>
  <c r="Y19" i="1" s="1"/>
  <c r="X20" i="1"/>
  <c r="Y20" i="1" s="1"/>
  <c r="X9" i="1"/>
  <c r="Y9" i="1" s="1"/>
  <c r="X21" i="1"/>
  <c r="Y21" i="1" s="1"/>
  <c r="X27" i="1"/>
  <c r="Y27" i="1" s="1"/>
  <c r="X16" i="1"/>
  <c r="Y16" i="1" s="1"/>
  <c r="X28" i="1"/>
  <c r="Y28" i="1" s="1"/>
  <c r="X13" i="1"/>
  <c r="Y13" i="1" s="1"/>
  <c r="X22" i="1"/>
  <c r="Y22" i="1" s="1"/>
  <c r="Y6" i="1"/>
  <c r="X25" i="1"/>
  <c r="Y25" i="1" s="1"/>
  <c r="X14" i="1"/>
  <c r="Y14" i="1" s="1"/>
  <c r="X17" i="1"/>
  <c r="Y17" i="1" s="1"/>
  <c r="X23" i="1"/>
  <c r="Y23" i="1" s="1"/>
  <c r="Y7" i="1"/>
  <c r="X8" i="1"/>
  <c r="Y8" i="1" s="1"/>
  <c r="X10" i="1"/>
  <c r="Y10" i="1" s="1"/>
  <c r="X11" i="1"/>
  <c r="Y11" i="1" s="1"/>
  <c r="X29" i="1"/>
  <c r="Y29" i="1" s="1"/>
  <c r="O4" i="1"/>
  <c r="W4" i="1" s="1"/>
  <c r="O49" i="1" l="1"/>
  <c r="W30" i="1"/>
  <c r="W49" i="1" s="1"/>
  <c r="X30" i="1"/>
  <c r="X49" i="1" s="1"/>
  <c r="Y4" i="1" l="1"/>
  <c r="Y30" i="1"/>
  <c r="Y49" i="1" s="1"/>
</calcChain>
</file>

<file path=xl/sharedStrings.xml><?xml version="1.0" encoding="utf-8"?>
<sst xmlns="http://schemas.openxmlformats.org/spreadsheetml/2006/main" count="204" uniqueCount="126">
  <si>
    <t>Employee Payroll</t>
  </si>
  <si>
    <t>Basic Information</t>
  </si>
  <si>
    <t>Overtime</t>
  </si>
  <si>
    <t>Other rewards</t>
  </si>
  <si>
    <t xml:space="preserve">Net pay </t>
  </si>
  <si>
    <t>Deduction</t>
  </si>
  <si>
    <t>Total deduction</t>
  </si>
  <si>
    <t>Actual wage</t>
  </si>
  <si>
    <t>Withholding tax</t>
  </si>
  <si>
    <t>Total salary</t>
  </si>
  <si>
    <t>Name</t>
  </si>
  <si>
    <t>Basic salary</t>
  </si>
  <si>
    <t>Usual overtime pay</t>
  </si>
  <si>
    <t>Holiday overtime</t>
  </si>
  <si>
    <t>Post allowance</t>
  </si>
  <si>
    <t>Living allowance</t>
  </si>
  <si>
    <t>Full attendance award</t>
  </si>
  <si>
    <t>Other</t>
  </si>
  <si>
    <t>Total rewards</t>
  </si>
  <si>
    <t>Award penalty</t>
  </si>
  <si>
    <t>Food expenses</t>
  </si>
  <si>
    <t>Utility fee</t>
  </si>
  <si>
    <t>Late</t>
  </si>
  <si>
    <t>Total</t>
  </si>
  <si>
    <t>Empid</t>
  </si>
  <si>
    <t>S.no</t>
  </si>
  <si>
    <t>Termination Date</t>
  </si>
  <si>
    <t>Bank ac</t>
  </si>
  <si>
    <t>Seema Raut</t>
  </si>
  <si>
    <t>Murugan Shanmugam</t>
  </si>
  <si>
    <t>Jina Datta</t>
  </si>
  <si>
    <t>Ram pandey</t>
  </si>
  <si>
    <t>Mohanto utpal</t>
  </si>
  <si>
    <t xml:space="preserve"> Rashmi</t>
  </si>
  <si>
    <t>aafreen</t>
  </si>
  <si>
    <t>sitha</t>
  </si>
  <si>
    <t>deepshikha</t>
  </si>
  <si>
    <t>chandermani</t>
  </si>
  <si>
    <t>deepu</t>
  </si>
  <si>
    <t>chanderbal</t>
  </si>
  <si>
    <t>chanderkala</t>
  </si>
  <si>
    <t>chanderkali</t>
  </si>
  <si>
    <t>chanderkanta</t>
  </si>
  <si>
    <t>aalam</t>
  </si>
  <si>
    <t>meena</t>
  </si>
  <si>
    <t>aalina</t>
  </si>
  <si>
    <t>Matthew Wilson</t>
  </si>
  <si>
    <t>ishita</t>
  </si>
  <si>
    <t>ishmita</t>
  </si>
  <si>
    <t>ishrana</t>
  </si>
  <si>
    <t>Daniel Smith</t>
  </si>
  <si>
    <t>gulabsha</t>
  </si>
  <si>
    <t>gulafsa</t>
  </si>
  <si>
    <t>gulafsha</t>
  </si>
  <si>
    <t>Christopher Rodriguez</t>
  </si>
  <si>
    <t>surja</t>
  </si>
  <si>
    <t>surjeet</t>
  </si>
  <si>
    <t>surjit</t>
  </si>
  <si>
    <t>surjiya</t>
  </si>
  <si>
    <t>surti</t>
  </si>
  <si>
    <t>surya</t>
  </si>
  <si>
    <t>upender</t>
  </si>
  <si>
    <t>upendra</t>
  </si>
  <si>
    <t>vaibav</t>
  </si>
  <si>
    <t>vaibhav</t>
  </si>
  <si>
    <t>vaid</t>
  </si>
  <si>
    <t>vinita</t>
  </si>
  <si>
    <t>vinna</t>
  </si>
  <si>
    <t>vinod</t>
  </si>
  <si>
    <t>Department</t>
  </si>
  <si>
    <t>Designation</t>
  </si>
  <si>
    <t>Hire Date</t>
  </si>
  <si>
    <t>Human Resources</t>
  </si>
  <si>
    <t>HR Manager</t>
  </si>
  <si>
    <t>Marketing</t>
  </si>
  <si>
    <t>Marketing Specialist</t>
  </si>
  <si>
    <t xml:space="preserve"> </t>
  </si>
  <si>
    <t>Finance</t>
  </si>
  <si>
    <t>Financial Analyst</t>
  </si>
  <si>
    <t>Sales</t>
  </si>
  <si>
    <t>Sales Representative</t>
  </si>
  <si>
    <t>Information Technology</t>
  </si>
  <si>
    <t>IT Specialist</t>
  </si>
  <si>
    <t>Operations</t>
  </si>
  <si>
    <t>Operations Manager</t>
  </si>
  <si>
    <t>Customer Service</t>
  </si>
  <si>
    <t>Customer Service Representative</t>
  </si>
  <si>
    <t>Research and Development</t>
  </si>
  <si>
    <t>R&amp;D Engineer</t>
  </si>
  <si>
    <t>Production</t>
  </si>
  <si>
    <t>Production Supervisor</t>
  </si>
  <si>
    <t>Quality Assurance</t>
  </si>
  <si>
    <t>QA Analyst</t>
  </si>
  <si>
    <t>HR Coordinator</t>
  </si>
  <si>
    <t>Marketing Manager</t>
  </si>
  <si>
    <t>Finance Manager</t>
  </si>
  <si>
    <t>Sales Manager</t>
  </si>
  <si>
    <t>IT Manager</t>
  </si>
  <si>
    <t>Operations Coordinator</t>
  </si>
  <si>
    <t>Customer Service Manager</t>
  </si>
  <si>
    <t>R&amp;D Manager</t>
  </si>
  <si>
    <t>Production Manager</t>
  </si>
  <si>
    <t>QA Manager</t>
  </si>
  <si>
    <t>HR Assistant</t>
  </si>
  <si>
    <t>Marketing Coordinator</t>
  </si>
  <si>
    <t>Senior Financial Analyst</t>
  </si>
  <si>
    <t>Senior Sales Representative</t>
  </si>
  <si>
    <t>Senior IT Specialist</t>
  </si>
  <si>
    <t>Assistant Operations Manager</t>
  </si>
  <si>
    <t>Senior Customer Service Representative</t>
  </si>
  <si>
    <t>R&amp;D Technician</t>
  </si>
  <si>
    <t>Senior Production Supervisor</t>
  </si>
  <si>
    <t>Senior QA Analyst</t>
  </si>
  <si>
    <t>HR Generalist</t>
  </si>
  <si>
    <t>Marketing Assistant</t>
  </si>
  <si>
    <t>Junior Financial Analyst</t>
  </si>
  <si>
    <t>Sales Coordinator</t>
  </si>
  <si>
    <t>Junior IT Specialist</t>
  </si>
  <si>
    <t>Operations Assistant</t>
  </si>
  <si>
    <t>Customer Service Associate</t>
  </si>
  <si>
    <t>R&amp;D Assistant</t>
  </si>
  <si>
    <t>Production Assistant</t>
  </si>
  <si>
    <t>QA Assistant</t>
  </si>
  <si>
    <t>Deduction (pf)</t>
  </si>
  <si>
    <t>PT-Other</t>
  </si>
  <si>
    <t>Salary tranfer means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</si>
</sst>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-* #,##0.00_-;\-* #,##0.00_-;_-* &quot;-&quot;??_-;_-@_-"/>
  </numFmts>
  <fonts count="18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b/>
      <sz val="22"/>
      <color theme="1"/>
      <name val="Calibri"/>
      <charset val="134"/>
    </font>
    <font>
      <sz val="22"/>
      <color theme="1"/>
      <name val="Calibri"/>
      <charset val="134"/>
    </font>
    <font>
      <b/>
      <sz val="10"/>
      <color theme="1"/>
      <name val="Calibri"/>
      <charset val="134"/>
    </font>
    <font>
      <b/>
      <sz val="12"/>
      <color theme="1"/>
      <name val="Calibri"/>
      <charset val="134"/>
    </font>
    <font>
      <sz val="9"/>
      <name val="宋体"/>
      <charset val="134"/>
    </font>
    <font>
      <sz val="11"/>
      <color theme="1"/>
      <name val="Calibri"/>
      <charset val="134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0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b/>
      <sz val="12"/>
      <color rgb="FFFFFFFF"/>
      <name val="Calibri"/>
      <family val="2"/>
    </font>
    <font>
      <b/>
      <sz val="10"/>
      <color theme="1"/>
      <name val="Calibri"/>
      <family val="2"/>
    </font>
    <font>
      <b/>
      <sz val="11"/>
      <color theme="8" tint="-0.249977111117893"/>
      <name val="Calibri"/>
      <family val="2"/>
      <scheme val="minor"/>
    </font>
    <font>
      <b/>
      <sz val="12"/>
      <color theme="8" tint="-0.249977111117893"/>
      <name val="Calibri"/>
      <family val="2"/>
    </font>
    <font>
      <b/>
      <sz val="11"/>
      <color theme="8" tint="-0.249977111117893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272760"/>
        <bgColor indexed="64"/>
      </patternFill>
    </fill>
    <fill>
      <patternFill patternType="solid">
        <fgColor theme="0" tint="-0.3499862666707357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D9D9D9"/>
      </left>
      <right style="thin">
        <color rgb="FFD9D9D9"/>
      </right>
      <top style="thin">
        <color rgb="FFD9D9D9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rgb="FFD9D9D9"/>
      </left>
      <right style="thin">
        <color auto="1"/>
      </right>
      <top style="thin">
        <color rgb="FFD9D9D9"/>
      </top>
      <bottom/>
      <diagonal/>
    </border>
    <border>
      <left style="thin">
        <color rgb="FFD9D9D9"/>
      </left>
      <right/>
      <top/>
      <bottom/>
      <diagonal/>
    </border>
    <border>
      <left style="thin">
        <color rgb="FFD9D9D9"/>
      </left>
      <right style="thin">
        <color rgb="FFD9D9D9"/>
      </right>
      <top/>
      <bottom style="thin">
        <color auto="1"/>
      </bottom>
      <diagonal/>
    </border>
    <border>
      <left style="thin">
        <color rgb="FFD9D9D9"/>
      </left>
      <right/>
      <top style="thin">
        <color rgb="FFD9D9D9"/>
      </top>
      <bottom style="thin">
        <color rgb="FFD9D9D9"/>
      </bottom>
      <diagonal/>
    </border>
    <border>
      <left/>
      <right/>
      <top style="thin">
        <color rgb="FFD9D9D9"/>
      </top>
      <bottom style="thin">
        <color rgb="FFD9D9D9"/>
      </bottom>
      <diagonal/>
    </border>
    <border>
      <left/>
      <right style="thin">
        <color rgb="FFD9D9D9"/>
      </right>
      <top style="thin">
        <color rgb="FFD9D9D9"/>
      </top>
      <bottom style="thin">
        <color rgb="FFD9D9D9"/>
      </bottom>
      <diagonal/>
    </border>
  </borders>
  <cellStyleXfs count="3">
    <xf numFmtId="0" fontId="0" fillId="0" borderId="0">
      <alignment vertical="center"/>
    </xf>
    <xf numFmtId="43" fontId="7" fillId="0" borderId="0" applyFont="0" applyFill="0" applyBorder="0" applyAlignment="0" applyProtection="0">
      <alignment vertical="center"/>
    </xf>
    <xf numFmtId="0" fontId="6" fillId="0" borderId="0">
      <alignment vertical="center"/>
    </xf>
  </cellStyleXfs>
  <cellXfs count="40">
    <xf numFmtId="0" fontId="0" fillId="0" borderId="0" xfId="0">
      <alignment vertical="center"/>
    </xf>
    <xf numFmtId="164" fontId="3" fillId="2" borderId="1" xfId="1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9" fillId="0" borderId="1" xfId="0" applyFont="1" applyBorder="1">
      <alignment vertical="center"/>
    </xf>
    <xf numFmtId="0" fontId="1" fillId="0" borderId="0" xfId="0" applyFont="1" applyAlignment="1">
      <alignment horizontal="left" vertical="center"/>
    </xf>
    <xf numFmtId="0" fontId="10" fillId="2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9" fillId="0" borderId="1" xfId="0" applyFont="1" applyBorder="1" applyAlignment="1">
      <alignment horizontal="left" vertical="center"/>
    </xf>
    <xf numFmtId="0" fontId="13" fillId="3" borderId="3" xfId="0" applyFont="1" applyFill="1" applyBorder="1" applyAlignment="1">
      <alignment horizontal="center" vertical="center"/>
    </xf>
    <xf numFmtId="14" fontId="9" fillId="0" borderId="1" xfId="0" applyNumberFormat="1" applyFont="1" applyBorder="1">
      <alignment vertical="center"/>
    </xf>
    <xf numFmtId="0" fontId="14" fillId="2" borderId="4" xfId="0" applyFont="1" applyFill="1" applyBorder="1" applyAlignment="1">
      <alignment horizontal="center" vertical="center"/>
    </xf>
    <xf numFmtId="0" fontId="14" fillId="2" borderId="5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left"/>
    </xf>
    <xf numFmtId="0" fontId="9" fillId="0" borderId="2" xfId="0" applyFont="1" applyBorder="1">
      <alignment vertical="center"/>
    </xf>
    <xf numFmtId="14" fontId="9" fillId="0" borderId="2" xfId="0" applyNumberFormat="1" applyFont="1" applyBorder="1">
      <alignment vertical="center"/>
    </xf>
    <xf numFmtId="0" fontId="0" fillId="0" borderId="2" xfId="0" applyBorder="1">
      <alignment vertical="center"/>
    </xf>
    <xf numFmtId="0" fontId="12" fillId="0" borderId="0" xfId="0" applyFont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14" fontId="0" fillId="0" borderId="1" xfId="0" applyNumberFormat="1" applyBorder="1">
      <alignment vertical="center"/>
    </xf>
    <xf numFmtId="0" fontId="15" fillId="4" borderId="1" xfId="0" applyFont="1" applyFill="1" applyBorder="1">
      <alignment vertical="center"/>
    </xf>
    <xf numFmtId="0" fontId="16" fillId="4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left" vertical="center"/>
    </xf>
    <xf numFmtId="0" fontId="17" fillId="4" borderId="1" xfId="0" applyFont="1" applyFill="1" applyBorder="1">
      <alignment vertical="center"/>
    </xf>
    <xf numFmtId="0" fontId="15" fillId="4" borderId="0" xfId="0" applyFont="1" applyFill="1">
      <alignment vertical="center"/>
    </xf>
    <xf numFmtId="0" fontId="13" fillId="3" borderId="6" xfId="0" applyFont="1" applyFill="1" applyBorder="1" applyAlignment="1">
      <alignment horizontal="center"/>
    </xf>
    <xf numFmtId="0" fontId="13" fillId="3" borderId="3" xfId="0" applyFont="1" applyFill="1" applyBorder="1" applyAlignment="1">
      <alignment horizontal="center" vertical="center"/>
    </xf>
    <xf numFmtId="0" fontId="13" fillId="3" borderId="8" xfId="0" applyFont="1" applyFill="1" applyBorder="1" applyAlignment="1">
      <alignment horizontal="center" vertical="center"/>
    </xf>
    <xf numFmtId="0" fontId="13" fillId="3" borderId="9" xfId="0" applyFont="1" applyFill="1" applyBorder="1" applyAlignment="1">
      <alignment horizontal="center" vertical="center"/>
    </xf>
    <xf numFmtId="0" fontId="13" fillId="3" borderId="10" xfId="0" applyFont="1" applyFill="1" applyBorder="1" applyAlignment="1">
      <alignment horizontal="center" vertical="center"/>
    </xf>
    <xf numFmtId="0" fontId="13" fillId="3" borderId="11" xfId="0" applyFont="1" applyFill="1" applyBorder="1" applyAlignment="1">
      <alignment horizontal="center" vertical="center"/>
    </xf>
    <xf numFmtId="0" fontId="13" fillId="3" borderId="7" xfId="0" applyFont="1" applyFill="1" applyBorder="1" applyAlignment="1">
      <alignment horizontal="center" vertical="center"/>
    </xf>
    <xf numFmtId="0" fontId="13" fillId="3" borderId="0" xfId="0" applyFont="1" applyFill="1" applyAlignment="1">
      <alignment horizontal="center" vertical="center"/>
    </xf>
    <xf numFmtId="164" fontId="2" fillId="2" borderId="5" xfId="1" applyNumberFormat="1" applyFont="1" applyFill="1" applyBorder="1" applyAlignment="1">
      <alignment horizontal="center" vertical="center"/>
    </xf>
    <xf numFmtId="164" fontId="2" fillId="2" borderId="0" xfId="1" applyNumberFormat="1" applyFont="1" applyFill="1" applyBorder="1" applyAlignment="1">
      <alignment horizontal="center" vertical="center"/>
    </xf>
  </cellXfs>
  <cellStyles count="3">
    <cellStyle name="Comma" xfId="1" builtinId="3"/>
    <cellStyle name="Normal" xfId="0" builtinId="0"/>
    <cellStyle name="常规_Sheet1 (3)_2" xfId="2" xr:uid="{00000000-0005-0000-0000-00002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51"/>
  <sheetViews>
    <sheetView tabSelected="1" topLeftCell="A36" workbookViewId="0">
      <selection activeCell="W9" sqref="W9"/>
    </sheetView>
  </sheetViews>
  <sheetFormatPr defaultColWidth="9" defaultRowHeight="14.4"/>
  <cols>
    <col min="3" max="6" width="15" style="6" customWidth="1"/>
    <col min="8" max="8" width="18.44140625" style="19" customWidth="1"/>
    <col min="9" max="9" width="18.21875" customWidth="1"/>
    <col min="10" max="10" width="17.33203125" customWidth="1"/>
    <col min="11" max="11" width="23.44140625" customWidth="1"/>
    <col min="12" max="12" width="14.44140625" customWidth="1"/>
    <col min="13" max="13" width="12" customWidth="1"/>
    <col min="14" max="14" width="15.6640625" customWidth="1"/>
    <col min="15" max="15" width="18.44140625" customWidth="1"/>
    <col min="16" max="16" width="10.6640625" customWidth="1"/>
    <col min="17" max="17" width="11.109375" customWidth="1"/>
    <col min="18" max="18" width="12.33203125" customWidth="1"/>
    <col min="19" max="19" width="12.44140625" customWidth="1"/>
    <col min="22" max="22" width="13.33203125" customWidth="1"/>
    <col min="24" max="24" width="15.77734375" customWidth="1"/>
    <col min="25" max="25" width="16.33203125" customWidth="1"/>
    <col min="27" max="27" width="15.109375" customWidth="1"/>
  </cols>
  <sheetData>
    <row r="1" spans="1:49" ht="28.8">
      <c r="A1" s="38" t="s">
        <v>0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ht="14.4" customHeight="1">
      <c r="A2" s="11"/>
      <c r="B2" s="11" t="s">
        <v>76</v>
      </c>
      <c r="C2" s="36" t="s">
        <v>1</v>
      </c>
      <c r="D2" s="37"/>
      <c r="E2" s="37"/>
      <c r="F2" s="37"/>
      <c r="G2" s="11"/>
      <c r="H2" s="33" t="s">
        <v>2</v>
      </c>
      <c r="I2" s="35"/>
      <c r="J2" s="33" t="s">
        <v>3</v>
      </c>
      <c r="K2" s="34"/>
      <c r="L2" s="34"/>
      <c r="M2" s="35"/>
      <c r="N2" s="11"/>
      <c r="O2" s="31" t="s">
        <v>4</v>
      </c>
      <c r="P2" s="33" t="s">
        <v>5</v>
      </c>
      <c r="Q2" s="34"/>
      <c r="R2" s="34"/>
      <c r="S2" s="34"/>
      <c r="T2" s="34"/>
      <c r="U2" s="35"/>
      <c r="V2" s="11"/>
      <c r="W2" s="11"/>
      <c r="X2" s="11"/>
      <c r="Y2" s="31" t="s">
        <v>9</v>
      </c>
      <c r="Z2" s="31" t="s">
        <v>125</v>
      </c>
      <c r="AA2" s="11" t="s">
        <v>76</v>
      </c>
    </row>
    <row r="3" spans="1:49" ht="15.6">
      <c r="A3" s="30" t="s">
        <v>25</v>
      </c>
      <c r="B3" s="11" t="s">
        <v>24</v>
      </c>
      <c r="C3" s="11" t="s">
        <v>10</v>
      </c>
      <c r="D3" s="11" t="s">
        <v>69</v>
      </c>
      <c r="E3" s="11" t="s">
        <v>70</v>
      </c>
      <c r="F3" s="11" t="s">
        <v>71</v>
      </c>
      <c r="G3" s="11" t="s">
        <v>11</v>
      </c>
      <c r="H3" s="11" t="s">
        <v>12</v>
      </c>
      <c r="I3" s="11" t="s">
        <v>13</v>
      </c>
      <c r="J3" s="11" t="s">
        <v>14</v>
      </c>
      <c r="K3" s="11" t="s">
        <v>15</v>
      </c>
      <c r="L3" s="11" t="s">
        <v>16</v>
      </c>
      <c r="M3" s="11" t="s">
        <v>17</v>
      </c>
      <c r="N3" s="11" t="s">
        <v>18</v>
      </c>
      <c r="O3" s="32"/>
      <c r="P3" s="11" t="s">
        <v>19</v>
      </c>
      <c r="Q3" s="11" t="s">
        <v>20</v>
      </c>
      <c r="R3" s="11" t="s">
        <v>21</v>
      </c>
      <c r="S3" s="11" t="s">
        <v>123</v>
      </c>
      <c r="T3" s="11" t="s">
        <v>124</v>
      </c>
      <c r="U3" s="11" t="s">
        <v>22</v>
      </c>
      <c r="V3" s="11" t="s">
        <v>6</v>
      </c>
      <c r="W3" s="11" t="s">
        <v>7</v>
      </c>
      <c r="X3" s="11" t="s">
        <v>8</v>
      </c>
      <c r="Y3" s="32"/>
      <c r="Z3" s="32"/>
      <c r="AA3" s="11" t="s">
        <v>26</v>
      </c>
    </row>
    <row r="4" spans="1:49">
      <c r="A4" s="4">
        <v>1</v>
      </c>
      <c r="B4" s="2">
        <v>1</v>
      </c>
      <c r="C4" s="7" t="s">
        <v>28</v>
      </c>
      <c r="D4" s="5" t="s">
        <v>72</v>
      </c>
      <c r="E4" s="5" t="s">
        <v>73</v>
      </c>
      <c r="F4" s="12">
        <v>45061</v>
      </c>
      <c r="G4" s="2">
        <v>180000</v>
      </c>
      <c r="H4" s="22">
        <v>500</v>
      </c>
      <c r="I4" s="2">
        <v>300</v>
      </c>
      <c r="J4" s="2">
        <v>50</v>
      </c>
      <c r="K4" s="2">
        <v>50</v>
      </c>
      <c r="L4" s="2">
        <v>100</v>
      </c>
      <c r="M4" s="2">
        <v>0</v>
      </c>
      <c r="N4" s="2">
        <f>SUM(J4:M4)</f>
        <v>200</v>
      </c>
      <c r="O4" s="2">
        <f t="shared" ref="O4:O48" si="0">H4+I4+I65+N4+G4</f>
        <v>181000</v>
      </c>
      <c r="P4" s="2"/>
      <c r="Q4" s="2">
        <v>30</v>
      </c>
      <c r="R4" s="2">
        <v>50</v>
      </c>
      <c r="S4" s="2">
        <f>12%*G4</f>
        <v>21600</v>
      </c>
      <c r="T4" s="2">
        <v>200</v>
      </c>
      <c r="U4" s="2"/>
      <c r="V4" s="2">
        <f>SUM(P4:U4)</f>
        <v>21880</v>
      </c>
      <c r="W4" s="2">
        <f>O4-V4</f>
        <v>159120</v>
      </c>
      <c r="X4" s="2">
        <f>IFERROR(ROUND(MAX((W4-5000)*{0.03;0.1;0.2;0.25;0.3;0.35;0.45}-{0;210;1410;2660;4410;7160;15160},0),2),"-")</f>
        <v>54194</v>
      </c>
      <c r="Y4" s="2">
        <f>W4-X4</f>
        <v>104926</v>
      </c>
      <c r="Z4" s="2" t="s">
        <v>27</v>
      </c>
      <c r="AA4" s="24">
        <v>45455</v>
      </c>
    </row>
    <row r="5" spans="1:49">
      <c r="A5" s="4">
        <v>2</v>
      </c>
      <c r="B5" s="2">
        <v>2</v>
      </c>
      <c r="C5" s="7" t="s">
        <v>29</v>
      </c>
      <c r="D5" s="5" t="s">
        <v>74</v>
      </c>
      <c r="E5" s="5" t="s">
        <v>75</v>
      </c>
      <c r="F5" s="12">
        <v>45158</v>
      </c>
      <c r="G5" s="2">
        <v>60000</v>
      </c>
      <c r="H5" s="22">
        <v>400</v>
      </c>
      <c r="I5" s="2">
        <v>120</v>
      </c>
      <c r="J5" s="2">
        <v>50</v>
      </c>
      <c r="K5" s="2">
        <v>50</v>
      </c>
      <c r="L5" s="2">
        <v>100</v>
      </c>
      <c r="M5" s="2">
        <v>0</v>
      </c>
      <c r="N5" s="2">
        <f t="shared" ref="N5:N48" si="1">SUM(J5:M5)</f>
        <v>200</v>
      </c>
      <c r="O5" s="2">
        <f t="shared" si="0"/>
        <v>60720</v>
      </c>
      <c r="P5" s="2">
        <v>20</v>
      </c>
      <c r="Q5" s="2">
        <v>30</v>
      </c>
      <c r="R5" s="2">
        <v>50</v>
      </c>
      <c r="S5" s="2">
        <f t="shared" ref="S5:S48" si="2">12%*G5</f>
        <v>7200</v>
      </c>
      <c r="T5" s="2">
        <v>200</v>
      </c>
      <c r="U5" s="2"/>
      <c r="V5" s="2">
        <f t="shared" ref="V5:V29" si="3">SUM(P5:U5)</f>
        <v>7500</v>
      </c>
      <c r="W5" s="2">
        <f t="shared" ref="W5:W29" si="4">O5-V5</f>
        <v>53220</v>
      </c>
      <c r="X5" s="2">
        <f>IFERROR(ROUND(MAX((W5-5000)*{0.03;0.1;0.2;0.25;0.3;0.35;0.45}-{0;210;1410;2660;4410;7160;15160},0),2),"-")</f>
        <v>10056</v>
      </c>
      <c r="Y5" s="2">
        <f t="shared" ref="Y5:Y29" si="5">W5-X5</f>
        <v>43164</v>
      </c>
      <c r="Z5" s="2" t="s">
        <v>27</v>
      </c>
      <c r="AA5" s="4"/>
    </row>
    <row r="6" spans="1:49">
      <c r="A6" s="4">
        <v>3</v>
      </c>
      <c r="B6" s="2">
        <v>3</v>
      </c>
      <c r="C6" s="7" t="s">
        <v>30</v>
      </c>
      <c r="D6" s="5" t="s">
        <v>77</v>
      </c>
      <c r="E6" s="5" t="s">
        <v>78</v>
      </c>
      <c r="F6" s="12">
        <v>45209</v>
      </c>
      <c r="G6" s="2">
        <v>89000</v>
      </c>
      <c r="H6" s="22">
        <v>532</v>
      </c>
      <c r="I6" s="2">
        <v>543</v>
      </c>
      <c r="J6" s="2">
        <v>50</v>
      </c>
      <c r="K6" s="2">
        <v>50</v>
      </c>
      <c r="L6" s="2"/>
      <c r="M6" s="2">
        <v>0</v>
      </c>
      <c r="N6" s="2">
        <f t="shared" si="1"/>
        <v>100</v>
      </c>
      <c r="O6" s="2">
        <f t="shared" si="0"/>
        <v>90175</v>
      </c>
      <c r="P6" s="2"/>
      <c r="Q6" s="2">
        <v>30</v>
      </c>
      <c r="R6" s="2">
        <v>50</v>
      </c>
      <c r="S6" s="2">
        <f t="shared" si="2"/>
        <v>10680</v>
      </c>
      <c r="T6" s="2">
        <v>200</v>
      </c>
      <c r="U6" s="2">
        <v>120</v>
      </c>
      <c r="V6" s="2">
        <f t="shared" si="3"/>
        <v>11080</v>
      </c>
      <c r="W6" s="2">
        <f t="shared" si="4"/>
        <v>79095</v>
      </c>
      <c r="X6" s="2">
        <f>IFERROR(ROUND(MAX((W6-5000)*{0.03;0.1;0.2;0.25;0.3;0.35;0.45}-{0;210;1410;2660;4410;7160;15160},0),2),"-")</f>
        <v>18773.25</v>
      </c>
      <c r="Y6" s="2">
        <f t="shared" si="5"/>
        <v>60321.75</v>
      </c>
      <c r="Z6" s="2" t="s">
        <v>27</v>
      </c>
      <c r="AA6" s="4"/>
    </row>
    <row r="7" spans="1:49">
      <c r="A7" s="4">
        <v>4</v>
      </c>
      <c r="B7" s="2">
        <v>4</v>
      </c>
      <c r="C7" s="7" t="s">
        <v>31</v>
      </c>
      <c r="D7" s="5" t="s">
        <v>79</v>
      </c>
      <c r="E7" s="5" t="s">
        <v>80</v>
      </c>
      <c r="F7" s="12">
        <v>45010</v>
      </c>
      <c r="G7" s="2">
        <v>56668</v>
      </c>
      <c r="H7" s="22">
        <v>123</v>
      </c>
      <c r="I7" s="2">
        <v>565</v>
      </c>
      <c r="J7" s="2">
        <v>50</v>
      </c>
      <c r="K7" s="2">
        <v>50</v>
      </c>
      <c r="L7" s="2">
        <v>100</v>
      </c>
      <c r="M7" s="2">
        <v>0</v>
      </c>
      <c r="N7" s="2">
        <f t="shared" si="1"/>
        <v>200</v>
      </c>
      <c r="O7" s="2">
        <f t="shared" si="0"/>
        <v>57556</v>
      </c>
      <c r="P7" s="2"/>
      <c r="Q7" s="2">
        <v>30</v>
      </c>
      <c r="R7" s="2">
        <v>50</v>
      </c>
      <c r="S7" s="2">
        <f t="shared" si="2"/>
        <v>6800.16</v>
      </c>
      <c r="T7" s="2">
        <v>200</v>
      </c>
      <c r="U7" s="2"/>
      <c r="V7" s="2">
        <f t="shared" si="3"/>
        <v>7080.16</v>
      </c>
      <c r="W7" s="2">
        <f t="shared" si="4"/>
        <v>50475.839999999997</v>
      </c>
      <c r="X7" s="2">
        <f>IFERROR(ROUND(MAX((W7-5000)*{0.03;0.1;0.2;0.25;0.3;0.35;0.45}-{0;210;1410;2660;4410;7160;15160},0),2),"-")</f>
        <v>9232.75</v>
      </c>
      <c r="Y7" s="2">
        <f t="shared" si="5"/>
        <v>41243.089999999997</v>
      </c>
      <c r="Z7" s="2" t="s">
        <v>27</v>
      </c>
      <c r="AA7" s="4"/>
    </row>
    <row r="8" spans="1:49">
      <c r="A8" s="4">
        <v>5</v>
      </c>
      <c r="B8" s="2">
        <v>5</v>
      </c>
      <c r="C8" s="7" t="s">
        <v>32</v>
      </c>
      <c r="D8" s="5" t="s">
        <v>81</v>
      </c>
      <c r="E8" s="5" t="s">
        <v>82</v>
      </c>
      <c r="F8" s="12">
        <v>45181</v>
      </c>
      <c r="G8" s="2">
        <v>45566</v>
      </c>
      <c r="H8" s="22">
        <v>400</v>
      </c>
      <c r="I8" s="2">
        <v>676</v>
      </c>
      <c r="J8" s="2">
        <v>50</v>
      </c>
      <c r="K8" s="2">
        <v>50</v>
      </c>
      <c r="L8" s="2">
        <v>100</v>
      </c>
      <c r="M8" s="2">
        <v>0</v>
      </c>
      <c r="N8" s="2">
        <f t="shared" si="1"/>
        <v>200</v>
      </c>
      <c r="O8" s="2">
        <f t="shared" si="0"/>
        <v>46842</v>
      </c>
      <c r="P8" s="2"/>
      <c r="Q8" s="2"/>
      <c r="R8" s="2"/>
      <c r="S8" s="2">
        <f t="shared" si="2"/>
        <v>5467.92</v>
      </c>
      <c r="T8" s="2">
        <v>200</v>
      </c>
      <c r="U8" s="2"/>
      <c r="V8" s="2">
        <f t="shared" si="3"/>
        <v>5667.92</v>
      </c>
      <c r="W8" s="2">
        <f t="shared" si="4"/>
        <v>41174.080000000002</v>
      </c>
      <c r="X8" s="2">
        <f>IFERROR(ROUND(MAX((W8-5000)*{0.03;0.1;0.2;0.25;0.3;0.35;0.45}-{0;210;1410;2660;4410;7160;15160},0),2),"-")</f>
        <v>6442.22</v>
      </c>
      <c r="Y8" s="2">
        <f t="shared" si="5"/>
        <v>34731.86</v>
      </c>
      <c r="Z8" s="2" t="s">
        <v>27</v>
      </c>
      <c r="AA8" s="4"/>
    </row>
    <row r="9" spans="1:49">
      <c r="A9" s="4">
        <v>6</v>
      </c>
      <c r="B9" s="2">
        <v>6</v>
      </c>
      <c r="C9" s="8" t="s">
        <v>33</v>
      </c>
      <c r="D9" s="5" t="s">
        <v>83</v>
      </c>
      <c r="E9" s="5" t="s">
        <v>84</v>
      </c>
      <c r="F9" s="12">
        <v>45107</v>
      </c>
      <c r="G9" s="2">
        <v>68965</v>
      </c>
      <c r="H9" s="22">
        <v>532</v>
      </c>
      <c r="I9" s="2">
        <v>546</v>
      </c>
      <c r="J9" s="2">
        <v>50</v>
      </c>
      <c r="K9" s="2">
        <v>50</v>
      </c>
      <c r="L9" s="2">
        <v>100</v>
      </c>
      <c r="M9" s="2">
        <v>0</v>
      </c>
      <c r="N9" s="2">
        <f t="shared" si="1"/>
        <v>200</v>
      </c>
      <c r="O9" s="2">
        <f t="shared" si="0"/>
        <v>70243</v>
      </c>
      <c r="P9" s="2"/>
      <c r="Q9" s="2"/>
      <c r="R9" s="2"/>
      <c r="S9" s="2">
        <f t="shared" si="2"/>
        <v>8275.7999999999993</v>
      </c>
      <c r="T9" s="2">
        <v>200</v>
      </c>
      <c r="U9" s="2"/>
      <c r="V9" s="2">
        <f t="shared" si="3"/>
        <v>8475.7999999999993</v>
      </c>
      <c r="W9" s="2">
        <f t="shared" si="4"/>
        <v>61767.199999999997</v>
      </c>
      <c r="X9" s="2">
        <f>IFERROR(ROUND(MAX((W9-5000)*{0.03;0.1;0.2;0.25;0.3;0.35;0.45}-{0;210;1410;2660;4410;7160;15160},0),2),"-")</f>
        <v>12708.52</v>
      </c>
      <c r="Y9" s="2">
        <f t="shared" si="5"/>
        <v>49058.679999999993</v>
      </c>
      <c r="Z9" s="2" t="s">
        <v>27</v>
      </c>
      <c r="AA9" s="4"/>
    </row>
    <row r="10" spans="1:49">
      <c r="A10" s="4">
        <v>7</v>
      </c>
      <c r="B10" s="2">
        <v>7</v>
      </c>
      <c r="C10" s="8" t="s">
        <v>34</v>
      </c>
      <c r="D10" s="5" t="s">
        <v>85</v>
      </c>
      <c r="E10" s="5" t="s">
        <v>86</v>
      </c>
      <c r="F10" s="12">
        <v>45235</v>
      </c>
      <c r="G10" s="2">
        <v>45343</v>
      </c>
      <c r="H10" s="22">
        <v>123</v>
      </c>
      <c r="I10" s="2">
        <v>879</v>
      </c>
      <c r="J10" s="2">
        <v>50</v>
      </c>
      <c r="K10" s="2">
        <v>50</v>
      </c>
      <c r="L10" s="2">
        <v>100</v>
      </c>
      <c r="M10" s="2">
        <v>0</v>
      </c>
      <c r="N10" s="2">
        <f t="shared" si="1"/>
        <v>200</v>
      </c>
      <c r="O10" s="2">
        <f t="shared" si="0"/>
        <v>46545</v>
      </c>
      <c r="P10" s="2">
        <v>20</v>
      </c>
      <c r="Q10" s="2"/>
      <c r="R10" s="2"/>
      <c r="S10" s="2">
        <f t="shared" si="2"/>
        <v>5441.16</v>
      </c>
      <c r="T10" s="2">
        <v>200</v>
      </c>
      <c r="U10" s="2"/>
      <c r="V10" s="2">
        <f t="shared" si="3"/>
        <v>5661.16</v>
      </c>
      <c r="W10" s="2">
        <f t="shared" si="4"/>
        <v>40883.839999999997</v>
      </c>
      <c r="X10" s="2">
        <f>IFERROR(ROUND(MAX((W10-5000)*{0.03;0.1;0.2;0.25;0.3;0.35;0.45}-{0;210;1410;2660;4410;7160;15160},0),2),"-")</f>
        <v>6355.15</v>
      </c>
      <c r="Y10" s="2">
        <f t="shared" si="5"/>
        <v>34528.689999999995</v>
      </c>
      <c r="Z10" s="2" t="s">
        <v>27</v>
      </c>
      <c r="AA10" s="4"/>
    </row>
    <row r="11" spans="1:49">
      <c r="A11" s="4">
        <v>8</v>
      </c>
      <c r="B11" s="2">
        <v>8</v>
      </c>
      <c r="C11" s="8" t="s">
        <v>35</v>
      </c>
      <c r="D11" s="5" t="s">
        <v>87</v>
      </c>
      <c r="E11" s="5" t="s">
        <v>88</v>
      </c>
      <c r="F11" s="12">
        <v>45034</v>
      </c>
      <c r="G11" s="2">
        <v>44555</v>
      </c>
      <c r="H11" s="22">
        <v>400</v>
      </c>
      <c r="I11" s="2">
        <v>789</v>
      </c>
      <c r="J11" s="2">
        <v>50</v>
      </c>
      <c r="K11" s="2">
        <v>50</v>
      </c>
      <c r="L11" s="2">
        <v>100</v>
      </c>
      <c r="M11" s="2">
        <v>0</v>
      </c>
      <c r="N11" s="2">
        <f t="shared" si="1"/>
        <v>200</v>
      </c>
      <c r="O11" s="2">
        <f t="shared" si="0"/>
        <v>45944</v>
      </c>
      <c r="P11" s="2"/>
      <c r="Q11" s="2"/>
      <c r="R11" s="2"/>
      <c r="S11" s="2">
        <f t="shared" si="2"/>
        <v>5346.5999999999995</v>
      </c>
      <c r="T11" s="2">
        <v>200</v>
      </c>
      <c r="U11" s="2"/>
      <c r="V11" s="2">
        <f t="shared" si="3"/>
        <v>5546.5999999999995</v>
      </c>
      <c r="W11" s="2">
        <f t="shared" si="4"/>
        <v>40397.4</v>
      </c>
      <c r="X11" s="2">
        <f>IFERROR(ROUND(MAX((W11-5000)*{0.03;0.1;0.2;0.25;0.3;0.35;0.45}-{0;210;1410;2660;4410;7160;15160},0),2),"-")</f>
        <v>6209.22</v>
      </c>
      <c r="Y11" s="2">
        <f t="shared" si="5"/>
        <v>34188.18</v>
      </c>
      <c r="Z11" s="2" t="s">
        <v>27</v>
      </c>
      <c r="AA11" s="4"/>
    </row>
    <row r="12" spans="1:49">
      <c r="A12" s="4">
        <v>9</v>
      </c>
      <c r="B12" s="2">
        <v>9</v>
      </c>
      <c r="C12" s="8" t="s">
        <v>36</v>
      </c>
      <c r="D12" s="5" t="s">
        <v>89</v>
      </c>
      <c r="E12" s="5" t="s">
        <v>90</v>
      </c>
      <c r="F12" s="12">
        <v>45129</v>
      </c>
      <c r="G12" s="2">
        <v>56784</v>
      </c>
      <c r="H12" s="22">
        <v>532</v>
      </c>
      <c r="I12" s="2">
        <v>456</v>
      </c>
      <c r="J12" s="2">
        <v>50</v>
      </c>
      <c r="K12" s="2">
        <v>50</v>
      </c>
      <c r="L12" s="2">
        <v>100</v>
      </c>
      <c r="M12" s="2">
        <v>0</v>
      </c>
      <c r="N12" s="2">
        <f t="shared" si="1"/>
        <v>200</v>
      </c>
      <c r="O12" s="2">
        <f t="shared" si="0"/>
        <v>57972</v>
      </c>
      <c r="P12" s="2"/>
      <c r="Q12" s="2">
        <v>30</v>
      </c>
      <c r="R12" s="2"/>
      <c r="S12" s="2">
        <f t="shared" si="2"/>
        <v>6814.08</v>
      </c>
      <c r="T12" s="2">
        <v>200</v>
      </c>
      <c r="U12" s="2"/>
      <c r="V12" s="2">
        <f t="shared" si="3"/>
        <v>7044.08</v>
      </c>
      <c r="W12" s="2">
        <f t="shared" si="4"/>
        <v>50927.92</v>
      </c>
      <c r="X12" s="2">
        <f>IFERROR(ROUND(MAX((W12-5000)*{0.03;0.1;0.2;0.25;0.3;0.35;0.45}-{0;210;1410;2660;4410;7160;15160},0),2),"-")</f>
        <v>9368.3799999999992</v>
      </c>
      <c r="Y12" s="2">
        <f t="shared" si="5"/>
        <v>41559.54</v>
      </c>
      <c r="Z12" s="2" t="s">
        <v>27</v>
      </c>
      <c r="AA12" s="4"/>
    </row>
    <row r="13" spans="1:49">
      <c r="A13" s="4">
        <v>10</v>
      </c>
      <c r="B13" s="2">
        <v>10</v>
      </c>
      <c r="C13" s="8" t="s">
        <v>37</v>
      </c>
      <c r="D13" s="5" t="s">
        <v>91</v>
      </c>
      <c r="E13" s="5" t="s">
        <v>92</v>
      </c>
      <c r="F13" s="12">
        <v>44971</v>
      </c>
      <c r="G13" s="2">
        <v>34567</v>
      </c>
      <c r="H13" s="22">
        <v>545</v>
      </c>
      <c r="I13" s="2">
        <v>345</v>
      </c>
      <c r="J13" s="2">
        <v>50</v>
      </c>
      <c r="K13" s="2">
        <v>50</v>
      </c>
      <c r="L13" s="20" t="s">
        <v>76</v>
      </c>
      <c r="M13" s="2">
        <v>0</v>
      </c>
      <c r="N13" s="2">
        <f t="shared" si="1"/>
        <v>100</v>
      </c>
      <c r="O13" s="2">
        <f t="shared" si="0"/>
        <v>35557</v>
      </c>
      <c r="P13" s="2"/>
      <c r="Q13" s="2"/>
      <c r="R13" s="2"/>
      <c r="S13" s="2">
        <f t="shared" si="2"/>
        <v>4148.04</v>
      </c>
      <c r="T13" s="2">
        <v>200</v>
      </c>
      <c r="U13" s="2"/>
      <c r="V13" s="2">
        <f t="shared" si="3"/>
        <v>4348.04</v>
      </c>
      <c r="W13" s="2">
        <f t="shared" si="4"/>
        <v>31208.959999999999</v>
      </c>
      <c r="X13" s="2">
        <f>IFERROR(ROUND(MAX((W13-5000)*{0.03;0.1;0.2;0.25;0.3;0.35;0.45}-{0;210;1410;2660;4410;7160;15160},0),2),"-")</f>
        <v>3892.24</v>
      </c>
      <c r="Y13" s="2">
        <f t="shared" si="5"/>
        <v>27316.720000000001</v>
      </c>
      <c r="Z13" s="2" t="s">
        <v>27</v>
      </c>
      <c r="AA13" s="24">
        <v>45538</v>
      </c>
    </row>
    <row r="14" spans="1:49">
      <c r="A14" s="4">
        <v>11</v>
      </c>
      <c r="B14" s="2">
        <v>11</v>
      </c>
      <c r="C14" s="8" t="s">
        <v>38</v>
      </c>
      <c r="D14" s="5" t="s">
        <v>72</v>
      </c>
      <c r="E14" s="5" t="s">
        <v>93</v>
      </c>
      <c r="F14" s="12">
        <v>45170</v>
      </c>
      <c r="G14" s="2">
        <v>44573</v>
      </c>
      <c r="H14" s="22">
        <v>345</v>
      </c>
      <c r="I14" s="2">
        <v>678</v>
      </c>
      <c r="J14" s="2">
        <v>50</v>
      </c>
      <c r="K14" s="2">
        <v>50</v>
      </c>
      <c r="L14" s="2">
        <v>100</v>
      </c>
      <c r="M14" s="2">
        <v>0</v>
      </c>
      <c r="N14" s="2">
        <f t="shared" si="1"/>
        <v>200</v>
      </c>
      <c r="O14" s="2">
        <f t="shared" si="0"/>
        <v>45796</v>
      </c>
      <c r="P14" s="2"/>
      <c r="Q14" s="2"/>
      <c r="R14" s="2"/>
      <c r="S14" s="2">
        <f t="shared" si="2"/>
        <v>5348.76</v>
      </c>
      <c r="T14" s="2">
        <v>200</v>
      </c>
      <c r="U14" s="2"/>
      <c r="V14" s="2">
        <f t="shared" si="3"/>
        <v>5548.76</v>
      </c>
      <c r="W14" s="2">
        <f t="shared" si="4"/>
        <v>40247.24</v>
      </c>
      <c r="X14" s="2">
        <f>IFERROR(ROUND(MAX((W14-5000)*{0.03;0.1;0.2;0.25;0.3;0.35;0.45}-{0;210;1410;2660;4410;7160;15160},0),2),"-")</f>
        <v>6164.17</v>
      </c>
      <c r="Y14" s="2">
        <f t="shared" si="5"/>
        <v>34083.07</v>
      </c>
      <c r="Z14" s="2" t="s">
        <v>27</v>
      </c>
      <c r="AA14" s="4"/>
    </row>
    <row r="15" spans="1:49">
      <c r="A15" s="4">
        <v>12</v>
      </c>
      <c r="B15" s="2">
        <v>12</v>
      </c>
      <c r="C15" s="8" t="s">
        <v>39</v>
      </c>
      <c r="D15" s="5" t="s">
        <v>74</v>
      </c>
      <c r="E15" s="5" t="s">
        <v>94</v>
      </c>
      <c r="F15" s="12">
        <v>45087</v>
      </c>
      <c r="G15" s="2">
        <v>57843</v>
      </c>
      <c r="H15" s="22">
        <v>567</v>
      </c>
      <c r="I15" s="2">
        <v>567</v>
      </c>
      <c r="J15" s="2">
        <v>50</v>
      </c>
      <c r="K15" s="2">
        <v>50</v>
      </c>
      <c r="L15" s="2">
        <v>100</v>
      </c>
      <c r="M15" s="2">
        <v>0</v>
      </c>
      <c r="N15" s="2">
        <f t="shared" si="1"/>
        <v>200</v>
      </c>
      <c r="O15" s="2">
        <f t="shared" si="0"/>
        <v>59177</v>
      </c>
      <c r="P15" s="2"/>
      <c r="Q15" s="2"/>
      <c r="R15" s="2">
        <v>50</v>
      </c>
      <c r="S15" s="2">
        <f t="shared" si="2"/>
        <v>6941.16</v>
      </c>
      <c r="T15" s="2">
        <v>200</v>
      </c>
      <c r="U15" s="2"/>
      <c r="V15" s="2">
        <f t="shared" si="3"/>
        <v>7191.16</v>
      </c>
      <c r="W15" s="2">
        <f t="shared" si="4"/>
        <v>51985.84</v>
      </c>
      <c r="X15" s="2">
        <f>IFERROR(ROUND(MAX((W15-5000)*{0.03;0.1;0.2;0.25;0.3;0.35;0.45}-{0;210;1410;2660;4410;7160;15160},0),2),"-")</f>
        <v>9685.75</v>
      </c>
      <c r="Y15" s="2">
        <f t="shared" si="5"/>
        <v>42300.09</v>
      </c>
      <c r="Z15" s="2" t="s">
        <v>27</v>
      </c>
      <c r="AA15" s="4"/>
    </row>
    <row r="16" spans="1:49">
      <c r="A16" s="4">
        <v>13</v>
      </c>
      <c r="B16" s="2">
        <v>13</v>
      </c>
      <c r="C16" s="8" t="s">
        <v>40</v>
      </c>
      <c r="D16" s="5" t="s">
        <v>77</v>
      </c>
      <c r="E16" s="5" t="s">
        <v>95</v>
      </c>
      <c r="F16" s="12">
        <v>45248</v>
      </c>
      <c r="G16" s="2">
        <v>44576</v>
      </c>
      <c r="H16" s="22">
        <v>457</v>
      </c>
      <c r="I16" s="2">
        <v>456</v>
      </c>
      <c r="J16" s="2">
        <v>50</v>
      </c>
      <c r="K16" s="2">
        <v>50</v>
      </c>
      <c r="L16" s="2">
        <v>100</v>
      </c>
      <c r="M16" s="2">
        <v>0</v>
      </c>
      <c r="N16" s="2">
        <f t="shared" si="1"/>
        <v>200</v>
      </c>
      <c r="O16" s="2">
        <f t="shared" si="0"/>
        <v>45689</v>
      </c>
      <c r="P16" s="2"/>
      <c r="Q16" s="2"/>
      <c r="R16" s="2"/>
      <c r="S16" s="2">
        <f t="shared" si="2"/>
        <v>5349.12</v>
      </c>
      <c r="T16" s="2">
        <v>200</v>
      </c>
      <c r="U16" s="2"/>
      <c r="V16" s="2">
        <f t="shared" si="3"/>
        <v>5549.12</v>
      </c>
      <c r="W16" s="2">
        <f t="shared" si="4"/>
        <v>40139.879999999997</v>
      </c>
      <c r="X16" s="2">
        <f>IFERROR(ROUND(MAX((W16-5000)*{0.03;0.1;0.2;0.25;0.3;0.35;0.45}-{0;210;1410;2660;4410;7160;15160},0),2),"-")</f>
        <v>6131.96</v>
      </c>
      <c r="Y16" s="2">
        <f t="shared" si="5"/>
        <v>34007.919999999998</v>
      </c>
      <c r="Z16" s="2" t="s">
        <v>27</v>
      </c>
      <c r="AA16" s="4"/>
    </row>
    <row r="17" spans="1:27">
      <c r="A17" s="4">
        <v>14</v>
      </c>
      <c r="B17" s="2">
        <v>14</v>
      </c>
      <c r="C17" s="8" t="s">
        <v>41</v>
      </c>
      <c r="D17" s="5" t="s">
        <v>79</v>
      </c>
      <c r="E17" s="5" t="s">
        <v>96</v>
      </c>
      <c r="F17" s="12">
        <v>45049</v>
      </c>
      <c r="G17" s="2">
        <v>456743</v>
      </c>
      <c r="H17" s="22">
        <v>346</v>
      </c>
      <c r="I17" s="2">
        <v>345</v>
      </c>
      <c r="J17" s="2">
        <v>50</v>
      </c>
      <c r="K17" s="2">
        <v>50</v>
      </c>
      <c r="L17" s="20" t="s">
        <v>76</v>
      </c>
      <c r="M17" s="2">
        <v>0</v>
      </c>
      <c r="N17" s="2">
        <f t="shared" si="1"/>
        <v>100</v>
      </c>
      <c r="O17" s="2">
        <f t="shared" si="0"/>
        <v>457534</v>
      </c>
      <c r="P17" s="2"/>
      <c r="Q17" s="2"/>
      <c r="R17" s="2"/>
      <c r="S17" s="2">
        <f t="shared" si="2"/>
        <v>54809.159999999996</v>
      </c>
      <c r="T17" s="2">
        <v>200</v>
      </c>
      <c r="U17" s="2"/>
      <c r="V17" s="2">
        <f t="shared" si="3"/>
        <v>55009.159999999996</v>
      </c>
      <c r="W17" s="2">
        <f t="shared" si="4"/>
        <v>402524.84</v>
      </c>
      <c r="X17" s="2">
        <f>IFERROR(ROUND(MAX((W17-5000)*{0.03;0.1;0.2;0.25;0.3;0.35;0.45}-{0;210;1410;2660;4410;7160;15160},0),2),"-")</f>
        <v>163726.18</v>
      </c>
      <c r="Y17" s="2">
        <f t="shared" si="5"/>
        <v>238798.66000000003</v>
      </c>
      <c r="Z17" s="2" t="s">
        <v>27</v>
      </c>
      <c r="AA17" s="4"/>
    </row>
    <row r="18" spans="1:27">
      <c r="A18" s="4">
        <v>15</v>
      </c>
      <c r="B18" s="2">
        <v>15</v>
      </c>
      <c r="C18" s="8" t="s">
        <v>42</v>
      </c>
      <c r="D18" s="5" t="s">
        <v>81</v>
      </c>
      <c r="E18" s="5" t="s">
        <v>97</v>
      </c>
      <c r="F18" s="12">
        <v>45146</v>
      </c>
      <c r="G18" s="2">
        <v>778785</v>
      </c>
      <c r="H18" s="22">
        <v>676</v>
      </c>
      <c r="I18" s="2">
        <v>768</v>
      </c>
      <c r="J18" s="2">
        <v>50</v>
      </c>
      <c r="K18" s="2">
        <v>50</v>
      </c>
      <c r="L18" s="2">
        <v>100</v>
      </c>
      <c r="M18" s="2">
        <v>0</v>
      </c>
      <c r="N18" s="2">
        <f t="shared" si="1"/>
        <v>200</v>
      </c>
      <c r="O18" s="2">
        <f t="shared" si="0"/>
        <v>780429</v>
      </c>
      <c r="P18" s="2">
        <v>20</v>
      </c>
      <c r="Q18" s="2"/>
      <c r="R18" s="2"/>
      <c r="S18" s="2">
        <f t="shared" si="2"/>
        <v>93454.2</v>
      </c>
      <c r="T18" s="2">
        <v>200</v>
      </c>
      <c r="U18" s="2"/>
      <c r="V18" s="2">
        <f t="shared" si="3"/>
        <v>93674.2</v>
      </c>
      <c r="W18" s="2">
        <f t="shared" si="4"/>
        <v>686754.8</v>
      </c>
      <c r="X18" s="2">
        <f>IFERROR(ROUND(MAX((W18-5000)*{0.03;0.1;0.2;0.25;0.3;0.35;0.45}-{0;210;1410;2660;4410;7160;15160},0),2),"-")</f>
        <v>291629.65999999997</v>
      </c>
      <c r="Y18" s="2">
        <f t="shared" si="5"/>
        <v>395125.14000000007</v>
      </c>
      <c r="Z18" s="2" t="s">
        <v>27</v>
      </c>
      <c r="AA18" s="4"/>
    </row>
    <row r="19" spans="1:27">
      <c r="A19" s="4">
        <v>16</v>
      </c>
      <c r="B19" s="2">
        <v>16</v>
      </c>
      <c r="C19" s="8" t="s">
        <v>37</v>
      </c>
      <c r="D19" s="5" t="s">
        <v>83</v>
      </c>
      <c r="E19" s="5" t="s">
        <v>98</v>
      </c>
      <c r="F19" s="12">
        <v>45228</v>
      </c>
      <c r="G19" s="2">
        <v>45465</v>
      </c>
      <c r="H19" s="22">
        <v>345</v>
      </c>
      <c r="I19" s="2">
        <v>567</v>
      </c>
      <c r="J19" s="2">
        <v>50</v>
      </c>
      <c r="K19" s="2">
        <v>50</v>
      </c>
      <c r="L19" s="2">
        <v>100</v>
      </c>
      <c r="M19" s="2">
        <v>0</v>
      </c>
      <c r="N19" s="2">
        <f t="shared" si="1"/>
        <v>200</v>
      </c>
      <c r="O19" s="2">
        <f t="shared" si="0"/>
        <v>46577</v>
      </c>
      <c r="P19" s="2"/>
      <c r="Q19" s="2"/>
      <c r="R19" s="2"/>
      <c r="S19" s="2">
        <f t="shared" si="2"/>
        <v>5455.8</v>
      </c>
      <c r="T19" s="2">
        <v>200</v>
      </c>
      <c r="U19" s="2"/>
      <c r="V19" s="2">
        <f t="shared" si="3"/>
        <v>5655.8</v>
      </c>
      <c r="W19" s="2">
        <f t="shared" si="4"/>
        <v>40921.199999999997</v>
      </c>
      <c r="X19" s="2">
        <f>IFERROR(ROUND(MAX((W19-5000)*{0.03;0.1;0.2;0.25;0.3;0.35;0.45}-{0;210;1410;2660;4410;7160;15160},0),2),"-")</f>
        <v>6366.36</v>
      </c>
      <c r="Y19" s="2">
        <f t="shared" si="5"/>
        <v>34554.839999999997</v>
      </c>
      <c r="Z19" s="2" t="s">
        <v>27</v>
      </c>
      <c r="AA19" s="4"/>
    </row>
    <row r="20" spans="1:27">
      <c r="A20" s="4">
        <v>17</v>
      </c>
      <c r="B20" s="2">
        <v>17</v>
      </c>
      <c r="C20" s="8" t="s">
        <v>43</v>
      </c>
      <c r="D20" s="5" t="s">
        <v>85</v>
      </c>
      <c r="E20" s="5" t="s">
        <v>99</v>
      </c>
      <c r="F20" s="12">
        <v>44997</v>
      </c>
      <c r="G20" s="2">
        <v>34545</v>
      </c>
      <c r="H20" s="22">
        <v>234</v>
      </c>
      <c r="I20" s="2">
        <v>456</v>
      </c>
      <c r="J20" s="2">
        <v>50</v>
      </c>
      <c r="K20" s="2">
        <v>50</v>
      </c>
      <c r="L20" s="2">
        <v>100</v>
      </c>
      <c r="M20" s="2">
        <v>0</v>
      </c>
      <c r="N20" s="2">
        <f t="shared" si="1"/>
        <v>200</v>
      </c>
      <c r="O20" s="2">
        <f t="shared" si="0"/>
        <v>35435</v>
      </c>
      <c r="P20" s="2"/>
      <c r="Q20" s="2"/>
      <c r="R20" s="2"/>
      <c r="S20" s="2">
        <f t="shared" si="2"/>
        <v>4145.3999999999996</v>
      </c>
      <c r="T20" s="2">
        <v>200</v>
      </c>
      <c r="U20" s="2"/>
      <c r="V20" s="2">
        <f t="shared" si="3"/>
        <v>4345.3999999999996</v>
      </c>
      <c r="W20" s="2">
        <f t="shared" si="4"/>
        <v>31089.599999999999</v>
      </c>
      <c r="X20" s="2">
        <f>IFERROR(ROUND(MAX((W20-5000)*{0.03;0.1;0.2;0.25;0.3;0.35;0.45}-{0;210;1410;2660;4410;7160;15160},0),2),"-")</f>
        <v>3862.4</v>
      </c>
      <c r="Y20" s="2">
        <f t="shared" si="5"/>
        <v>27227.199999999997</v>
      </c>
      <c r="Z20" s="2" t="s">
        <v>27</v>
      </c>
      <c r="AA20" s="4"/>
    </row>
    <row r="21" spans="1:27">
      <c r="A21" s="4">
        <v>18</v>
      </c>
      <c r="B21" s="2">
        <v>18</v>
      </c>
      <c r="C21" s="9" t="s">
        <v>44</v>
      </c>
      <c r="D21" s="5" t="s">
        <v>87</v>
      </c>
      <c r="E21" s="5" t="s">
        <v>100</v>
      </c>
      <c r="F21" s="12">
        <v>45102</v>
      </c>
      <c r="G21" s="2">
        <v>355677</v>
      </c>
      <c r="H21" s="22">
        <v>457</v>
      </c>
      <c r="I21" s="2">
        <v>345</v>
      </c>
      <c r="J21" s="2">
        <v>50</v>
      </c>
      <c r="K21" s="2">
        <v>50</v>
      </c>
      <c r="L21" s="2">
        <v>100</v>
      </c>
      <c r="M21" s="2">
        <v>0</v>
      </c>
      <c r="N21" s="2">
        <f t="shared" si="1"/>
        <v>200</v>
      </c>
      <c r="O21" s="2">
        <f t="shared" si="0"/>
        <v>356679</v>
      </c>
      <c r="P21" s="2"/>
      <c r="Q21" s="2"/>
      <c r="R21" s="2"/>
      <c r="S21" s="2">
        <f t="shared" si="2"/>
        <v>42681.24</v>
      </c>
      <c r="T21" s="2">
        <v>200</v>
      </c>
      <c r="U21" s="2"/>
      <c r="V21" s="2">
        <f t="shared" si="3"/>
        <v>42881.24</v>
      </c>
      <c r="W21" s="2">
        <f t="shared" si="4"/>
        <v>313797.76000000001</v>
      </c>
      <c r="X21" s="2">
        <f>IFERROR(ROUND(MAX((W21-5000)*{0.03;0.1;0.2;0.25;0.3;0.35;0.45}-{0;210;1410;2660;4410;7160;15160},0),2),"-")</f>
        <v>123798.99</v>
      </c>
      <c r="Y21" s="2">
        <f t="shared" si="5"/>
        <v>189998.77000000002</v>
      </c>
      <c r="Z21" s="2" t="s">
        <v>27</v>
      </c>
      <c r="AA21" s="4"/>
    </row>
    <row r="22" spans="1:27">
      <c r="A22" s="4">
        <v>19</v>
      </c>
      <c r="B22" s="2">
        <v>19</v>
      </c>
      <c r="C22" s="8" t="s">
        <v>45</v>
      </c>
      <c r="D22" s="5" t="s">
        <v>89</v>
      </c>
      <c r="E22" s="5" t="s">
        <v>101</v>
      </c>
      <c r="F22" s="12">
        <v>45199</v>
      </c>
      <c r="G22" s="2">
        <v>35466</v>
      </c>
      <c r="H22" s="22">
        <v>345</v>
      </c>
      <c r="I22" s="2">
        <v>345</v>
      </c>
      <c r="J22" s="2">
        <v>50</v>
      </c>
      <c r="K22" s="2">
        <v>50</v>
      </c>
      <c r="L22" s="2">
        <v>100</v>
      </c>
      <c r="M22" s="2">
        <v>0</v>
      </c>
      <c r="N22" s="2">
        <f t="shared" si="1"/>
        <v>200</v>
      </c>
      <c r="O22" s="2">
        <f t="shared" si="0"/>
        <v>36356</v>
      </c>
      <c r="P22" s="2"/>
      <c r="Q22" s="2"/>
      <c r="R22" s="2">
        <v>50</v>
      </c>
      <c r="S22" s="2">
        <f t="shared" si="2"/>
        <v>4255.92</v>
      </c>
      <c r="T22" s="2">
        <v>200</v>
      </c>
      <c r="U22" s="2"/>
      <c r="V22" s="2">
        <f t="shared" si="3"/>
        <v>4505.92</v>
      </c>
      <c r="W22" s="2">
        <f t="shared" si="4"/>
        <v>31850.080000000002</v>
      </c>
      <c r="X22" s="2">
        <f>IFERROR(ROUND(MAX((W22-5000)*{0.03;0.1;0.2;0.25;0.3;0.35;0.45}-{0;210;1410;2660;4410;7160;15160},0),2),"-")</f>
        <v>4052.52</v>
      </c>
      <c r="Y22" s="2">
        <f t="shared" si="5"/>
        <v>27797.56</v>
      </c>
      <c r="Z22" s="2" t="s">
        <v>27</v>
      </c>
      <c r="AA22" s="24">
        <v>45489</v>
      </c>
    </row>
    <row r="23" spans="1:27">
      <c r="A23" s="4">
        <v>20</v>
      </c>
      <c r="B23" s="2">
        <v>20</v>
      </c>
      <c r="C23" s="10" t="s">
        <v>46</v>
      </c>
      <c r="D23" s="5" t="s">
        <v>91</v>
      </c>
      <c r="E23" s="5" t="s">
        <v>102</v>
      </c>
      <c r="F23" s="12">
        <v>44943</v>
      </c>
      <c r="G23" s="2">
        <v>35556</v>
      </c>
      <c r="H23" s="22">
        <v>345</v>
      </c>
      <c r="I23" s="2">
        <v>345</v>
      </c>
      <c r="J23" s="2">
        <v>50</v>
      </c>
      <c r="K23" s="2">
        <v>50</v>
      </c>
      <c r="L23" s="2">
        <v>100</v>
      </c>
      <c r="M23" s="2">
        <v>0</v>
      </c>
      <c r="N23" s="2">
        <f t="shared" si="1"/>
        <v>200</v>
      </c>
      <c r="O23" s="2">
        <f t="shared" si="0"/>
        <v>36446</v>
      </c>
      <c r="P23" s="2"/>
      <c r="Q23" s="2"/>
      <c r="R23" s="2"/>
      <c r="S23" s="2">
        <f t="shared" si="2"/>
        <v>4266.72</v>
      </c>
      <c r="T23" s="2">
        <v>200</v>
      </c>
      <c r="U23" s="2"/>
      <c r="V23" s="2">
        <f t="shared" si="3"/>
        <v>4466.72</v>
      </c>
      <c r="W23" s="2">
        <f t="shared" si="4"/>
        <v>31979.279999999999</v>
      </c>
      <c r="X23" s="2">
        <f>IFERROR(ROUND(MAX((W23-5000)*{0.03;0.1;0.2;0.25;0.3;0.35;0.45}-{0;210;1410;2660;4410;7160;15160},0),2),"-")</f>
        <v>4084.82</v>
      </c>
      <c r="Y23" s="2">
        <f t="shared" si="5"/>
        <v>27894.46</v>
      </c>
      <c r="Z23" s="2" t="s">
        <v>27</v>
      </c>
      <c r="AA23" s="4"/>
    </row>
    <row r="24" spans="1:27">
      <c r="A24" s="4">
        <v>21</v>
      </c>
      <c r="B24" s="2">
        <v>21</v>
      </c>
      <c r="C24" s="8" t="s">
        <v>47</v>
      </c>
      <c r="D24" s="5" t="s">
        <v>72</v>
      </c>
      <c r="E24" s="5" t="s">
        <v>103</v>
      </c>
      <c r="F24" s="12">
        <v>45112</v>
      </c>
      <c r="G24" s="2">
        <v>35465</v>
      </c>
      <c r="H24" s="22">
        <v>657</v>
      </c>
      <c r="I24" s="2">
        <v>567</v>
      </c>
      <c r="J24" s="2">
        <v>50</v>
      </c>
      <c r="K24" s="2">
        <v>50</v>
      </c>
      <c r="L24" s="2">
        <v>100</v>
      </c>
      <c r="M24" s="2">
        <v>0</v>
      </c>
      <c r="N24" s="2">
        <f t="shared" si="1"/>
        <v>200</v>
      </c>
      <c r="O24" s="2">
        <f t="shared" si="0"/>
        <v>36889</v>
      </c>
      <c r="P24" s="2"/>
      <c r="Q24" s="2"/>
      <c r="R24" s="2"/>
      <c r="S24" s="2">
        <f t="shared" si="2"/>
        <v>4255.8</v>
      </c>
      <c r="T24" s="2">
        <v>200</v>
      </c>
      <c r="U24" s="2"/>
      <c r="V24" s="2">
        <f t="shared" si="3"/>
        <v>4455.8</v>
      </c>
      <c r="W24" s="2">
        <f t="shared" si="4"/>
        <v>32433.200000000001</v>
      </c>
      <c r="X24" s="2">
        <f>IFERROR(ROUND(MAX((W24-5000)*{0.03;0.1;0.2;0.25;0.3;0.35;0.45}-{0;210;1410;2660;4410;7160;15160},0),2),"-")</f>
        <v>4198.3</v>
      </c>
      <c r="Y24" s="2">
        <f t="shared" si="5"/>
        <v>28234.9</v>
      </c>
      <c r="Z24" s="2" t="s">
        <v>27</v>
      </c>
      <c r="AA24" s="4"/>
    </row>
    <row r="25" spans="1:27">
      <c r="A25" s="4">
        <v>22</v>
      </c>
      <c r="B25" s="2">
        <v>22</v>
      </c>
      <c r="C25" s="8" t="s">
        <v>48</v>
      </c>
      <c r="D25" s="5" t="s">
        <v>74</v>
      </c>
      <c r="E25" s="5" t="s">
        <v>104</v>
      </c>
      <c r="F25" s="12">
        <v>45044</v>
      </c>
      <c r="G25" s="2">
        <v>45666</v>
      </c>
      <c r="H25" s="22">
        <v>456</v>
      </c>
      <c r="I25" s="2">
        <v>768</v>
      </c>
      <c r="J25" s="2">
        <v>50</v>
      </c>
      <c r="K25" s="2">
        <v>50</v>
      </c>
      <c r="L25" s="2">
        <v>100</v>
      </c>
      <c r="M25" s="2">
        <v>0</v>
      </c>
      <c r="N25" s="2">
        <f t="shared" si="1"/>
        <v>200</v>
      </c>
      <c r="O25" s="2">
        <f t="shared" si="0"/>
        <v>47090</v>
      </c>
      <c r="P25" s="2"/>
      <c r="Q25" s="2"/>
      <c r="R25" s="2"/>
      <c r="S25" s="2">
        <f t="shared" si="2"/>
        <v>5479.92</v>
      </c>
      <c r="T25" s="2">
        <v>200</v>
      </c>
      <c r="U25" s="2"/>
      <c r="V25" s="2">
        <f t="shared" si="3"/>
        <v>5679.92</v>
      </c>
      <c r="W25" s="2">
        <f t="shared" si="4"/>
        <v>41410.080000000002</v>
      </c>
      <c r="X25" s="2">
        <f>IFERROR(ROUND(MAX((W25-5000)*{0.03;0.1;0.2;0.25;0.3;0.35;0.45}-{0;210;1410;2660;4410;7160;15160},0),2),"-")</f>
        <v>6513.02</v>
      </c>
      <c r="Y25" s="2">
        <f t="shared" si="5"/>
        <v>34897.06</v>
      </c>
      <c r="Z25" s="2" t="s">
        <v>27</v>
      </c>
      <c r="AA25" s="4"/>
    </row>
    <row r="26" spans="1:27">
      <c r="A26" s="4">
        <v>23</v>
      </c>
      <c r="B26" s="2">
        <v>23</v>
      </c>
      <c r="C26" s="8" t="s">
        <v>49</v>
      </c>
      <c r="D26" s="5" t="s">
        <v>77</v>
      </c>
      <c r="E26" s="5" t="s">
        <v>105</v>
      </c>
      <c r="F26" s="12">
        <v>45242</v>
      </c>
      <c r="G26" s="2">
        <v>345556</v>
      </c>
      <c r="H26" s="22">
        <v>345</v>
      </c>
      <c r="I26" s="2">
        <v>567</v>
      </c>
      <c r="J26" s="2">
        <v>50</v>
      </c>
      <c r="K26" s="2">
        <v>50</v>
      </c>
      <c r="L26" s="20" t="s">
        <v>76</v>
      </c>
      <c r="M26" s="2">
        <v>0</v>
      </c>
      <c r="N26" s="2">
        <f t="shared" si="1"/>
        <v>100</v>
      </c>
      <c r="O26" s="2">
        <f t="shared" si="0"/>
        <v>346568</v>
      </c>
      <c r="P26" s="2"/>
      <c r="Q26" s="2"/>
      <c r="R26" s="2"/>
      <c r="S26" s="2">
        <f t="shared" si="2"/>
        <v>41466.720000000001</v>
      </c>
      <c r="T26" s="2">
        <v>200</v>
      </c>
      <c r="U26" s="2"/>
      <c r="V26" s="2">
        <f t="shared" si="3"/>
        <v>41666.720000000001</v>
      </c>
      <c r="W26" s="2">
        <f t="shared" si="4"/>
        <v>304901.28000000003</v>
      </c>
      <c r="X26" s="2">
        <f>IFERROR(ROUND(MAX((W26-5000)*{0.03;0.1;0.2;0.25;0.3;0.35;0.45}-{0;210;1410;2660;4410;7160;15160},0),2),"-")</f>
        <v>119795.58</v>
      </c>
      <c r="Y26" s="2">
        <f t="shared" si="5"/>
        <v>185105.7</v>
      </c>
      <c r="Z26" s="2" t="s">
        <v>27</v>
      </c>
      <c r="AA26" s="4"/>
    </row>
    <row r="27" spans="1:27">
      <c r="A27" s="4">
        <v>24</v>
      </c>
      <c r="B27" s="2">
        <v>24</v>
      </c>
      <c r="C27" s="10" t="s">
        <v>50</v>
      </c>
      <c r="D27" s="5" t="s">
        <v>79</v>
      </c>
      <c r="E27" s="5" t="s">
        <v>106</v>
      </c>
      <c r="F27" s="12">
        <v>45071</v>
      </c>
      <c r="G27" s="2">
        <v>465764</v>
      </c>
      <c r="H27" s="22">
        <v>567</v>
      </c>
      <c r="I27" s="2">
        <v>566</v>
      </c>
      <c r="J27" s="2">
        <v>50</v>
      </c>
      <c r="K27" s="2">
        <v>50</v>
      </c>
      <c r="L27" s="2">
        <v>100</v>
      </c>
      <c r="M27" s="2">
        <v>0</v>
      </c>
      <c r="N27" s="2">
        <f t="shared" si="1"/>
        <v>200</v>
      </c>
      <c r="O27" s="2">
        <f t="shared" si="0"/>
        <v>467097</v>
      </c>
      <c r="P27" s="2"/>
      <c r="Q27" s="2"/>
      <c r="R27" s="2"/>
      <c r="S27" s="2">
        <f t="shared" si="2"/>
        <v>55891.68</v>
      </c>
      <c r="T27" s="2">
        <v>200</v>
      </c>
      <c r="U27" s="2"/>
      <c r="V27" s="2">
        <f t="shared" si="3"/>
        <v>56091.68</v>
      </c>
      <c r="W27" s="2">
        <f t="shared" si="4"/>
        <v>411005.32</v>
      </c>
      <c r="X27" s="2">
        <f>IFERROR(ROUND(MAX((W27-5000)*{0.03;0.1;0.2;0.25;0.3;0.35;0.45}-{0;210;1410;2660;4410;7160;15160},0),2),"-")</f>
        <v>167542.39000000001</v>
      </c>
      <c r="Y27" s="2">
        <f t="shared" si="5"/>
        <v>243462.93</v>
      </c>
      <c r="Z27" s="2" t="s">
        <v>27</v>
      </c>
      <c r="AA27" s="4"/>
    </row>
    <row r="28" spans="1:27">
      <c r="A28" s="4">
        <v>25</v>
      </c>
      <c r="B28" s="2">
        <v>25</v>
      </c>
      <c r="C28" s="8" t="s">
        <v>51</v>
      </c>
      <c r="D28" s="5" t="s">
        <v>81</v>
      </c>
      <c r="E28" s="5" t="s">
        <v>107</v>
      </c>
      <c r="F28" s="12">
        <v>45168</v>
      </c>
      <c r="G28" s="2">
        <v>35567</v>
      </c>
      <c r="H28" s="22">
        <v>234</v>
      </c>
      <c r="I28" s="2">
        <v>120</v>
      </c>
      <c r="J28" s="2">
        <v>50</v>
      </c>
      <c r="K28" s="2">
        <v>50</v>
      </c>
      <c r="L28" s="2">
        <v>100</v>
      </c>
      <c r="M28" s="2">
        <v>0</v>
      </c>
      <c r="N28" s="2">
        <f t="shared" si="1"/>
        <v>200</v>
      </c>
      <c r="O28" s="2">
        <f t="shared" si="0"/>
        <v>36121</v>
      </c>
      <c r="P28" s="2"/>
      <c r="Q28" s="2"/>
      <c r="R28" s="2"/>
      <c r="S28" s="2">
        <f t="shared" si="2"/>
        <v>4268.04</v>
      </c>
      <c r="T28" s="2">
        <v>200</v>
      </c>
      <c r="U28" s="2"/>
      <c r="V28" s="2">
        <f t="shared" si="3"/>
        <v>4468.04</v>
      </c>
      <c r="W28" s="2">
        <f t="shared" si="4"/>
        <v>31652.959999999999</v>
      </c>
      <c r="X28" s="2">
        <f>IFERROR(ROUND(MAX((W28-5000)*{0.03;0.1;0.2;0.25;0.3;0.35;0.45}-{0;210;1410;2660;4410;7160;15160},0),2),"-")</f>
        <v>4003.24</v>
      </c>
      <c r="Y28" s="2">
        <f t="shared" si="5"/>
        <v>27649.72</v>
      </c>
      <c r="Z28" s="2" t="s">
        <v>27</v>
      </c>
      <c r="AA28" s="4"/>
    </row>
    <row r="29" spans="1:27">
      <c r="A29" s="4">
        <v>26</v>
      </c>
      <c r="B29" s="2">
        <v>26</v>
      </c>
      <c r="C29" s="8" t="s">
        <v>52</v>
      </c>
      <c r="D29" s="5" t="s">
        <v>83</v>
      </c>
      <c r="E29" s="5" t="s">
        <v>108</v>
      </c>
      <c r="F29" s="12">
        <v>45214</v>
      </c>
      <c r="G29" s="2">
        <v>56677</v>
      </c>
      <c r="H29" s="22">
        <v>67</v>
      </c>
      <c r="I29" s="2">
        <v>543</v>
      </c>
      <c r="J29" s="2">
        <v>50</v>
      </c>
      <c r="K29" s="2">
        <v>50</v>
      </c>
      <c r="L29" s="20" t="s">
        <v>76</v>
      </c>
      <c r="M29" s="2">
        <v>0</v>
      </c>
      <c r="N29" s="2">
        <f t="shared" si="1"/>
        <v>100</v>
      </c>
      <c r="O29" s="2">
        <f t="shared" si="0"/>
        <v>57387</v>
      </c>
      <c r="P29" s="2"/>
      <c r="Q29" s="2"/>
      <c r="R29" s="2"/>
      <c r="S29" s="2">
        <f t="shared" si="2"/>
        <v>6801.24</v>
      </c>
      <c r="T29" s="2">
        <v>200</v>
      </c>
      <c r="U29" s="2"/>
      <c r="V29" s="2">
        <f t="shared" si="3"/>
        <v>7001.24</v>
      </c>
      <c r="W29" s="2">
        <f t="shared" si="4"/>
        <v>50385.760000000002</v>
      </c>
      <c r="X29" s="2">
        <f>IFERROR(ROUND(MAX((W29-5000)*{0.03;0.1;0.2;0.25;0.3;0.35;0.45}-{0;210;1410;2660;4410;7160;15160},0),2),"-")</f>
        <v>9205.73</v>
      </c>
      <c r="Y29" s="2">
        <f t="shared" si="5"/>
        <v>41180.03</v>
      </c>
      <c r="Z29" s="2" t="s">
        <v>27</v>
      </c>
      <c r="AA29" s="4"/>
    </row>
    <row r="30" spans="1:27" ht="15.6">
      <c r="A30" s="4">
        <v>27</v>
      </c>
      <c r="B30" s="2">
        <v>27</v>
      </c>
      <c r="C30" s="8" t="s">
        <v>53</v>
      </c>
      <c r="D30" s="5" t="s">
        <v>85</v>
      </c>
      <c r="E30" s="5" t="s">
        <v>109</v>
      </c>
      <c r="F30" s="12">
        <v>45013</v>
      </c>
      <c r="G30" s="3">
        <v>45436</v>
      </c>
      <c r="H30" s="22">
        <v>456</v>
      </c>
      <c r="I30" s="2">
        <v>565</v>
      </c>
      <c r="J30" s="2">
        <v>50</v>
      </c>
      <c r="K30" s="2">
        <v>50</v>
      </c>
      <c r="L30" s="2">
        <v>100</v>
      </c>
      <c r="M30" s="2">
        <v>0</v>
      </c>
      <c r="N30" s="2">
        <f t="shared" si="1"/>
        <v>200</v>
      </c>
      <c r="O30" s="2">
        <f t="shared" si="0"/>
        <v>46657</v>
      </c>
      <c r="P30" s="3"/>
      <c r="Q30" s="3"/>
      <c r="R30" s="3"/>
      <c r="S30" s="2">
        <f t="shared" si="2"/>
        <v>5452.32</v>
      </c>
      <c r="T30" s="2">
        <v>200</v>
      </c>
      <c r="U30" s="3"/>
      <c r="V30" s="3">
        <f t="shared" ref="V30:Y30" si="6">SUM(V4:V29)</f>
        <v>432474.6399999999</v>
      </c>
      <c r="W30" s="3">
        <f t="shared" si="6"/>
        <v>3151349.36</v>
      </c>
      <c r="X30" s="3">
        <f t="shared" si="6"/>
        <v>1067992.8</v>
      </c>
      <c r="Y30" s="3">
        <f t="shared" si="6"/>
        <v>2083356.56</v>
      </c>
      <c r="Z30" s="3"/>
      <c r="AA30" s="4"/>
    </row>
    <row r="31" spans="1:27">
      <c r="A31" s="4">
        <v>28</v>
      </c>
      <c r="B31" s="2">
        <v>28</v>
      </c>
      <c r="C31" s="10" t="s">
        <v>54</v>
      </c>
      <c r="D31" s="5" t="s">
        <v>87</v>
      </c>
      <c r="E31" s="5" t="s">
        <v>110</v>
      </c>
      <c r="F31" s="12">
        <v>45078</v>
      </c>
      <c r="G31" s="13">
        <v>3456</v>
      </c>
      <c r="H31" s="21">
        <v>345</v>
      </c>
      <c r="I31" s="2">
        <v>676</v>
      </c>
      <c r="J31" s="2">
        <v>50</v>
      </c>
      <c r="K31" s="2">
        <v>50</v>
      </c>
      <c r="L31" s="2">
        <v>100</v>
      </c>
      <c r="M31" s="2">
        <v>0</v>
      </c>
      <c r="N31" s="2">
        <f t="shared" si="1"/>
        <v>200</v>
      </c>
      <c r="O31" s="2">
        <f t="shared" si="0"/>
        <v>4677</v>
      </c>
      <c r="P31" s="4"/>
      <c r="Q31" s="4"/>
      <c r="R31" s="4"/>
      <c r="S31" s="2">
        <f t="shared" si="2"/>
        <v>414.71999999999997</v>
      </c>
      <c r="T31" s="2">
        <v>200</v>
      </c>
      <c r="U31" s="4"/>
      <c r="V31" s="4"/>
      <c r="W31" s="4"/>
      <c r="X31" s="4"/>
      <c r="Y31" s="4"/>
      <c r="Z31" s="4"/>
      <c r="AA31" s="4"/>
    </row>
    <row r="32" spans="1:27">
      <c r="A32" s="4">
        <v>29</v>
      </c>
      <c r="B32" s="2">
        <v>29</v>
      </c>
      <c r="C32" s="8" t="s">
        <v>55</v>
      </c>
      <c r="D32" s="5" t="s">
        <v>89</v>
      </c>
      <c r="E32" s="5" t="s">
        <v>111</v>
      </c>
      <c r="F32" s="12">
        <v>45177</v>
      </c>
      <c r="G32" s="14">
        <v>34666</v>
      </c>
      <c r="H32" s="21">
        <v>2345</v>
      </c>
      <c r="I32" s="2">
        <v>546</v>
      </c>
      <c r="J32" s="2">
        <v>50</v>
      </c>
      <c r="K32" s="2">
        <v>50</v>
      </c>
      <c r="L32" s="2">
        <v>100</v>
      </c>
      <c r="M32" s="2">
        <v>0</v>
      </c>
      <c r="N32" s="2">
        <f t="shared" si="1"/>
        <v>200</v>
      </c>
      <c r="O32" s="2">
        <f t="shared" si="0"/>
        <v>37757</v>
      </c>
      <c r="P32" s="4"/>
      <c r="Q32" s="4"/>
      <c r="R32" s="4"/>
      <c r="S32" s="2">
        <f t="shared" si="2"/>
        <v>4159.92</v>
      </c>
      <c r="T32" s="2">
        <v>200</v>
      </c>
      <c r="U32" s="4"/>
      <c r="V32" s="4"/>
      <c r="W32" s="4"/>
      <c r="X32" s="4"/>
      <c r="Y32" s="4"/>
      <c r="Z32" s="4"/>
      <c r="AA32" s="4"/>
    </row>
    <row r="33" spans="1:27">
      <c r="A33" s="4">
        <v>30</v>
      </c>
      <c r="B33" s="2">
        <v>30</v>
      </c>
      <c r="C33" s="8" t="s">
        <v>56</v>
      </c>
      <c r="D33" s="5" t="s">
        <v>91</v>
      </c>
      <c r="E33" s="5" t="s">
        <v>112</v>
      </c>
      <c r="F33" s="12">
        <v>44979</v>
      </c>
      <c r="G33">
        <v>5477</v>
      </c>
      <c r="H33" s="21">
        <v>346</v>
      </c>
      <c r="I33" s="2">
        <v>879</v>
      </c>
      <c r="J33" s="2">
        <v>50</v>
      </c>
      <c r="K33" s="2">
        <v>50</v>
      </c>
      <c r="L33" s="2">
        <v>100</v>
      </c>
      <c r="M33" s="2">
        <v>0</v>
      </c>
      <c r="N33" s="2">
        <f t="shared" si="1"/>
        <v>200</v>
      </c>
      <c r="O33" s="2">
        <f t="shared" si="0"/>
        <v>6902</v>
      </c>
      <c r="P33" s="4"/>
      <c r="Q33" s="4"/>
      <c r="R33" s="4"/>
      <c r="S33" s="2">
        <f t="shared" si="2"/>
        <v>657.24</v>
      </c>
      <c r="T33" s="2">
        <v>200</v>
      </c>
      <c r="U33" s="4"/>
      <c r="V33" s="4"/>
      <c r="W33" s="4"/>
      <c r="X33" s="4"/>
      <c r="Y33" s="4"/>
      <c r="Z33" s="4"/>
      <c r="AA33" s="4"/>
    </row>
    <row r="34" spans="1:27">
      <c r="A34" s="4">
        <v>31</v>
      </c>
      <c r="B34" s="2">
        <v>31</v>
      </c>
      <c r="C34" s="8" t="s">
        <v>57</v>
      </c>
      <c r="D34" s="5" t="s">
        <v>72</v>
      </c>
      <c r="E34" s="5" t="s">
        <v>113</v>
      </c>
      <c r="F34" s="12">
        <v>45124</v>
      </c>
      <c r="G34">
        <v>45356</v>
      </c>
      <c r="H34" s="21">
        <v>345</v>
      </c>
      <c r="I34" s="2">
        <v>789</v>
      </c>
      <c r="J34" s="2">
        <v>50</v>
      </c>
      <c r="K34" s="2">
        <v>50</v>
      </c>
      <c r="L34" s="20" t="s">
        <v>76</v>
      </c>
      <c r="M34" s="2">
        <v>0</v>
      </c>
      <c r="N34" s="2">
        <f t="shared" si="1"/>
        <v>100</v>
      </c>
      <c r="O34" s="2">
        <f t="shared" si="0"/>
        <v>46590</v>
      </c>
      <c r="P34" s="4"/>
      <c r="Q34" s="4"/>
      <c r="R34" s="4"/>
      <c r="S34" s="2">
        <f t="shared" si="2"/>
        <v>5442.7199999999993</v>
      </c>
      <c r="T34" s="2">
        <v>200</v>
      </c>
      <c r="U34" s="4"/>
      <c r="V34" s="4"/>
      <c r="W34" s="4"/>
      <c r="X34" s="4"/>
      <c r="Y34" s="4"/>
      <c r="Z34" s="4"/>
      <c r="AA34" s="4"/>
    </row>
    <row r="35" spans="1:27">
      <c r="A35" s="4">
        <v>32</v>
      </c>
      <c r="B35" s="2">
        <v>32</v>
      </c>
      <c r="C35" s="8" t="s">
        <v>58</v>
      </c>
      <c r="D35" s="5" t="s">
        <v>74</v>
      </c>
      <c r="E35" s="5" t="s">
        <v>114</v>
      </c>
      <c r="F35" s="12">
        <v>45026</v>
      </c>
      <c r="G35">
        <v>346</v>
      </c>
      <c r="H35" s="21">
        <v>657</v>
      </c>
      <c r="I35" s="2">
        <v>456</v>
      </c>
      <c r="J35" s="2">
        <v>50</v>
      </c>
      <c r="K35" s="2">
        <v>50</v>
      </c>
      <c r="L35" s="2">
        <v>100</v>
      </c>
      <c r="M35" s="2">
        <v>0</v>
      </c>
      <c r="N35" s="2">
        <f t="shared" si="1"/>
        <v>200</v>
      </c>
      <c r="O35" s="2">
        <f t="shared" si="0"/>
        <v>1659</v>
      </c>
      <c r="P35" s="4"/>
      <c r="Q35" s="4"/>
      <c r="R35" s="4"/>
      <c r="S35" s="2">
        <f t="shared" si="2"/>
        <v>41.519999999999996</v>
      </c>
      <c r="T35" s="2">
        <v>200</v>
      </c>
      <c r="U35" s="4"/>
      <c r="V35" s="4"/>
      <c r="W35" s="4"/>
      <c r="X35" s="4"/>
      <c r="Y35" s="4"/>
      <c r="Z35" s="4"/>
      <c r="AA35" s="4"/>
    </row>
    <row r="36" spans="1:27">
      <c r="A36" s="4">
        <v>33</v>
      </c>
      <c r="B36" s="2">
        <v>33</v>
      </c>
      <c r="C36" s="8" t="s">
        <v>59</v>
      </c>
      <c r="D36" s="5" t="s">
        <v>77</v>
      </c>
      <c r="E36" s="5" t="s">
        <v>115</v>
      </c>
      <c r="F36" s="12">
        <v>45256</v>
      </c>
      <c r="G36">
        <v>3466</v>
      </c>
      <c r="H36" s="21">
        <v>789</v>
      </c>
      <c r="I36" s="2">
        <v>345</v>
      </c>
      <c r="J36" s="2">
        <v>50</v>
      </c>
      <c r="K36" s="2">
        <v>50</v>
      </c>
      <c r="L36" s="2">
        <v>100</v>
      </c>
      <c r="M36" s="2">
        <v>0</v>
      </c>
      <c r="N36" s="2">
        <f t="shared" si="1"/>
        <v>200</v>
      </c>
      <c r="O36" s="2">
        <f t="shared" si="0"/>
        <v>4800</v>
      </c>
      <c r="P36" s="4"/>
      <c r="Q36" s="4"/>
      <c r="R36" s="4"/>
      <c r="S36" s="2">
        <f t="shared" si="2"/>
        <v>415.91999999999996</v>
      </c>
      <c r="T36" s="2">
        <v>200</v>
      </c>
      <c r="U36" s="4"/>
      <c r="V36" s="4"/>
      <c r="W36" s="4"/>
      <c r="X36" s="4"/>
      <c r="Y36" s="4"/>
      <c r="Z36" s="4"/>
      <c r="AA36" s="4"/>
    </row>
    <row r="37" spans="1:27">
      <c r="A37" s="4">
        <v>34</v>
      </c>
      <c r="B37" s="2">
        <v>34</v>
      </c>
      <c r="C37" s="8" t="s">
        <v>60</v>
      </c>
      <c r="D37" s="5" t="s">
        <v>79</v>
      </c>
      <c r="E37" s="5" t="s">
        <v>116</v>
      </c>
      <c r="F37" s="12">
        <v>45094</v>
      </c>
      <c r="G37">
        <v>34667</v>
      </c>
      <c r="H37" s="21">
        <v>678</v>
      </c>
      <c r="I37" s="2">
        <v>678</v>
      </c>
      <c r="J37" s="2">
        <v>50</v>
      </c>
      <c r="K37" s="2">
        <v>50</v>
      </c>
      <c r="L37" s="2">
        <v>100</v>
      </c>
      <c r="M37" s="2">
        <v>0</v>
      </c>
      <c r="N37" s="2">
        <f t="shared" si="1"/>
        <v>200</v>
      </c>
      <c r="O37" s="2">
        <f t="shared" si="0"/>
        <v>36223</v>
      </c>
      <c r="P37" s="4"/>
      <c r="Q37" s="4"/>
      <c r="R37" s="4"/>
      <c r="S37" s="2">
        <f t="shared" si="2"/>
        <v>4160.04</v>
      </c>
      <c r="T37" s="2">
        <v>200</v>
      </c>
      <c r="U37" s="4"/>
      <c r="V37" s="4"/>
      <c r="W37" s="4"/>
      <c r="X37" s="4"/>
      <c r="Y37" s="4"/>
      <c r="Z37" s="4"/>
      <c r="AA37" s="4"/>
    </row>
    <row r="38" spans="1:27">
      <c r="A38" s="4">
        <v>35</v>
      </c>
      <c r="B38" s="2">
        <v>35</v>
      </c>
      <c r="C38" s="8" t="s">
        <v>61</v>
      </c>
      <c r="D38" s="5" t="s">
        <v>81</v>
      </c>
      <c r="E38" s="5" t="s">
        <v>117</v>
      </c>
      <c r="F38" s="12">
        <v>45189</v>
      </c>
      <c r="G38">
        <v>3456676</v>
      </c>
      <c r="H38" s="21">
        <v>567</v>
      </c>
      <c r="I38" s="2">
        <v>567</v>
      </c>
      <c r="J38" s="2">
        <v>50</v>
      </c>
      <c r="K38" s="2">
        <v>50</v>
      </c>
      <c r="L38" s="2">
        <v>100</v>
      </c>
      <c r="M38" s="2">
        <v>0</v>
      </c>
      <c r="N38" s="2">
        <f t="shared" si="1"/>
        <v>200</v>
      </c>
      <c r="O38" s="2">
        <f t="shared" si="0"/>
        <v>3458010</v>
      </c>
      <c r="P38" s="4"/>
      <c r="Q38" s="4"/>
      <c r="R38" s="4"/>
      <c r="S38" s="2">
        <f t="shared" si="2"/>
        <v>414801.12</v>
      </c>
      <c r="T38" s="2">
        <v>200</v>
      </c>
      <c r="U38" s="4"/>
      <c r="V38" s="4"/>
      <c r="W38" s="4"/>
      <c r="X38" s="4"/>
      <c r="Y38" s="4"/>
      <c r="Z38" s="4"/>
      <c r="AA38" s="4"/>
    </row>
    <row r="39" spans="1:27">
      <c r="A39" s="4">
        <v>36</v>
      </c>
      <c r="B39" s="2">
        <v>36</v>
      </c>
      <c r="C39" s="8" t="s">
        <v>62</v>
      </c>
      <c r="D39" s="5" t="s">
        <v>83</v>
      </c>
      <c r="E39" s="5" t="s">
        <v>118</v>
      </c>
      <c r="F39" s="12">
        <v>45263</v>
      </c>
      <c r="G39">
        <v>34566</v>
      </c>
      <c r="H39" s="21">
        <v>345</v>
      </c>
      <c r="I39" s="2">
        <v>456</v>
      </c>
      <c r="J39" s="2">
        <v>50</v>
      </c>
      <c r="K39" s="2">
        <v>50</v>
      </c>
      <c r="L39" s="2">
        <v>100</v>
      </c>
      <c r="M39" s="2">
        <v>240</v>
      </c>
      <c r="N39" s="2">
        <f t="shared" si="1"/>
        <v>440</v>
      </c>
      <c r="O39" s="2">
        <f t="shared" si="0"/>
        <v>35807</v>
      </c>
      <c r="P39" s="4"/>
      <c r="Q39" s="4"/>
      <c r="R39" s="4"/>
      <c r="S39" s="2">
        <f t="shared" si="2"/>
        <v>4147.92</v>
      </c>
      <c r="T39" s="2">
        <v>200</v>
      </c>
      <c r="U39" s="4"/>
      <c r="V39" s="4"/>
      <c r="W39" s="4"/>
      <c r="X39" s="4"/>
      <c r="Y39" s="4"/>
      <c r="Z39" s="4"/>
      <c r="AA39" s="4"/>
    </row>
    <row r="40" spans="1:27">
      <c r="A40" s="4">
        <v>37</v>
      </c>
      <c r="B40" s="2">
        <v>37</v>
      </c>
      <c r="C40" s="8" t="s">
        <v>63</v>
      </c>
      <c r="D40" s="5" t="s">
        <v>85</v>
      </c>
      <c r="E40" s="5" t="s">
        <v>119</v>
      </c>
      <c r="F40" s="12">
        <v>45022</v>
      </c>
      <c r="G40">
        <v>67878</v>
      </c>
      <c r="H40" s="21">
        <v>234</v>
      </c>
      <c r="I40" s="2">
        <v>345</v>
      </c>
      <c r="J40" s="2">
        <v>50</v>
      </c>
      <c r="K40" s="2">
        <v>50</v>
      </c>
      <c r="L40" s="2">
        <v>100</v>
      </c>
      <c r="M40" s="2">
        <v>0</v>
      </c>
      <c r="N40" s="2">
        <f t="shared" si="1"/>
        <v>200</v>
      </c>
      <c r="O40" s="2">
        <f t="shared" si="0"/>
        <v>68657</v>
      </c>
      <c r="P40" s="4"/>
      <c r="Q40" s="4"/>
      <c r="R40" s="4"/>
      <c r="S40" s="2">
        <f t="shared" si="2"/>
        <v>8145.36</v>
      </c>
      <c r="T40" s="2">
        <v>200</v>
      </c>
      <c r="U40" s="4"/>
      <c r="V40" s="4"/>
      <c r="W40" s="4"/>
      <c r="X40" s="4"/>
      <c r="Y40" s="4"/>
      <c r="Z40" s="4"/>
      <c r="AA40" s="4"/>
    </row>
    <row r="41" spans="1:27">
      <c r="A41" s="4">
        <v>38</v>
      </c>
      <c r="B41" s="2">
        <v>38</v>
      </c>
      <c r="C41" s="8" t="s">
        <v>64</v>
      </c>
      <c r="D41" s="5" t="s">
        <v>87</v>
      </c>
      <c r="E41" s="5" t="s">
        <v>120</v>
      </c>
      <c r="F41" s="12">
        <v>45137</v>
      </c>
      <c r="G41">
        <v>78979</v>
      </c>
      <c r="H41" s="21">
        <v>345</v>
      </c>
      <c r="I41" s="2">
        <v>789</v>
      </c>
      <c r="J41" s="2">
        <v>50</v>
      </c>
      <c r="K41" s="2">
        <v>50</v>
      </c>
      <c r="L41" s="20" t="s">
        <v>76</v>
      </c>
      <c r="M41" s="2">
        <v>0</v>
      </c>
      <c r="N41" s="2">
        <f t="shared" si="1"/>
        <v>100</v>
      </c>
      <c r="O41" s="2">
        <f t="shared" si="0"/>
        <v>80213</v>
      </c>
      <c r="P41" s="4"/>
      <c r="Q41" s="4"/>
      <c r="R41" s="4"/>
      <c r="S41" s="2">
        <f t="shared" si="2"/>
        <v>9477.48</v>
      </c>
      <c r="T41" s="2">
        <v>200</v>
      </c>
      <c r="U41" s="4"/>
      <c r="V41" s="4"/>
      <c r="W41" s="4"/>
      <c r="X41" s="4"/>
      <c r="Y41" s="4"/>
      <c r="Z41" s="4"/>
      <c r="AA41" s="4"/>
    </row>
    <row r="42" spans="1:27">
      <c r="A42" s="4">
        <v>39</v>
      </c>
      <c r="B42" s="2">
        <v>39</v>
      </c>
      <c r="C42" s="8" t="s">
        <v>65</v>
      </c>
      <c r="D42" s="5" t="s">
        <v>89</v>
      </c>
      <c r="E42" s="5" t="s">
        <v>121</v>
      </c>
      <c r="F42" s="12">
        <v>45224</v>
      </c>
      <c r="G42">
        <v>67869</v>
      </c>
      <c r="H42" s="21">
        <v>234</v>
      </c>
      <c r="I42" s="2">
        <v>456</v>
      </c>
      <c r="J42" s="2">
        <v>50</v>
      </c>
      <c r="K42" s="2">
        <v>50</v>
      </c>
      <c r="L42" s="2">
        <v>100</v>
      </c>
      <c r="M42" s="2">
        <v>0</v>
      </c>
      <c r="N42" s="2">
        <f t="shared" si="1"/>
        <v>200</v>
      </c>
      <c r="O42" s="2">
        <f t="shared" si="0"/>
        <v>68759</v>
      </c>
      <c r="P42" s="4"/>
      <c r="Q42" s="4"/>
      <c r="R42" s="4"/>
      <c r="S42" s="2">
        <f t="shared" si="2"/>
        <v>8144.28</v>
      </c>
      <c r="T42" s="2">
        <v>200</v>
      </c>
      <c r="U42" s="4"/>
      <c r="V42" s="4"/>
      <c r="W42" s="4"/>
      <c r="X42" s="4"/>
      <c r="Y42" s="4"/>
      <c r="Z42" s="4"/>
      <c r="AA42" s="4"/>
    </row>
    <row r="43" spans="1:27">
      <c r="A43" s="4">
        <v>40</v>
      </c>
      <c r="B43" s="2">
        <v>40</v>
      </c>
      <c r="C43" s="8" t="s">
        <v>66</v>
      </c>
      <c r="D43" s="5" t="s">
        <v>91</v>
      </c>
      <c r="E43" s="5" t="s">
        <v>122</v>
      </c>
      <c r="F43" s="12">
        <v>45005</v>
      </c>
      <c r="G43">
        <v>678698</v>
      </c>
      <c r="H43" s="22">
        <v>456</v>
      </c>
      <c r="I43" s="2">
        <v>345</v>
      </c>
      <c r="J43" s="2">
        <v>50</v>
      </c>
      <c r="K43" s="2">
        <v>50</v>
      </c>
      <c r="L43" s="2">
        <v>100</v>
      </c>
      <c r="M43" s="2">
        <v>0</v>
      </c>
      <c r="N43" s="2">
        <f t="shared" si="1"/>
        <v>200</v>
      </c>
      <c r="O43" s="2">
        <f t="shared" si="0"/>
        <v>679699</v>
      </c>
      <c r="P43" s="4"/>
      <c r="Q43" s="4"/>
      <c r="R43" s="4"/>
      <c r="S43" s="2">
        <f t="shared" si="2"/>
        <v>81443.759999999995</v>
      </c>
      <c r="T43" s="2">
        <v>200</v>
      </c>
      <c r="U43" s="4"/>
      <c r="V43" s="4"/>
      <c r="W43" s="4"/>
      <c r="X43" s="4"/>
      <c r="Y43" s="4"/>
      <c r="Z43" s="4"/>
      <c r="AA43" s="4"/>
    </row>
    <row r="44" spans="1:27">
      <c r="A44" s="4">
        <v>41</v>
      </c>
      <c r="B44" s="2">
        <v>41</v>
      </c>
      <c r="C44" s="8" t="s">
        <v>67</v>
      </c>
      <c r="D44" s="5" t="s">
        <v>87</v>
      </c>
      <c r="E44" s="5" t="s">
        <v>110</v>
      </c>
      <c r="F44" s="12">
        <v>45044</v>
      </c>
      <c r="G44">
        <v>67876</v>
      </c>
      <c r="H44" s="22">
        <v>345</v>
      </c>
      <c r="I44" s="2">
        <v>345</v>
      </c>
      <c r="J44" s="2">
        <v>50</v>
      </c>
      <c r="K44" s="2">
        <v>50</v>
      </c>
      <c r="L44" s="2">
        <v>100</v>
      </c>
      <c r="M44" s="2">
        <v>0</v>
      </c>
      <c r="N44" s="2">
        <f t="shared" si="1"/>
        <v>200</v>
      </c>
      <c r="O44" s="2">
        <f t="shared" si="0"/>
        <v>68766</v>
      </c>
      <c r="P44" s="4"/>
      <c r="Q44" s="4"/>
      <c r="R44" s="4"/>
      <c r="S44" s="2">
        <f t="shared" si="2"/>
        <v>8145.12</v>
      </c>
      <c r="T44" s="2">
        <v>200</v>
      </c>
      <c r="U44" s="4"/>
      <c r="V44" s="4"/>
      <c r="W44" s="4"/>
      <c r="X44" s="4"/>
      <c r="Y44" s="4"/>
      <c r="Z44" s="4"/>
      <c r="AA44" s="4"/>
    </row>
    <row r="45" spans="1:27">
      <c r="A45" s="4">
        <v>42</v>
      </c>
      <c r="B45" s="2">
        <v>42</v>
      </c>
      <c r="C45" s="8" t="s">
        <v>68</v>
      </c>
      <c r="D45" s="5" t="s">
        <v>89</v>
      </c>
      <c r="E45" s="5" t="s">
        <v>111</v>
      </c>
      <c r="F45" s="12">
        <v>45242</v>
      </c>
      <c r="G45">
        <v>78688</v>
      </c>
      <c r="H45" s="22">
        <v>567</v>
      </c>
      <c r="I45" s="2">
        <v>678</v>
      </c>
      <c r="J45" s="2">
        <v>50</v>
      </c>
      <c r="K45" s="2">
        <v>50</v>
      </c>
      <c r="L45" s="2">
        <v>100</v>
      </c>
      <c r="M45" s="2">
        <v>0</v>
      </c>
      <c r="N45" s="2">
        <f t="shared" si="1"/>
        <v>200</v>
      </c>
      <c r="O45" s="2">
        <f t="shared" si="0"/>
        <v>80133</v>
      </c>
      <c r="P45" s="4"/>
      <c r="Q45" s="4"/>
      <c r="R45" s="4"/>
      <c r="S45" s="2">
        <f t="shared" si="2"/>
        <v>9442.56</v>
      </c>
      <c r="T45" s="2">
        <v>200</v>
      </c>
      <c r="U45" s="4"/>
      <c r="V45" s="4"/>
      <c r="W45" s="4"/>
      <c r="X45" s="4"/>
      <c r="Y45" s="4"/>
      <c r="Z45" s="4"/>
      <c r="AA45" s="4"/>
    </row>
    <row r="46" spans="1:27">
      <c r="A46" s="4">
        <v>43</v>
      </c>
      <c r="B46" s="2">
        <v>43</v>
      </c>
      <c r="C46" s="8" t="s">
        <v>66</v>
      </c>
      <c r="D46" s="5" t="s">
        <v>91</v>
      </c>
      <c r="E46" s="5" t="s">
        <v>112</v>
      </c>
      <c r="F46" s="12">
        <v>45071</v>
      </c>
      <c r="G46">
        <v>56756</v>
      </c>
      <c r="H46" s="22">
        <v>234</v>
      </c>
      <c r="I46" s="2">
        <v>567</v>
      </c>
      <c r="J46" s="2">
        <v>50</v>
      </c>
      <c r="K46" s="2">
        <v>50</v>
      </c>
      <c r="L46" s="2">
        <v>100</v>
      </c>
      <c r="M46" s="2">
        <v>0</v>
      </c>
      <c r="N46" s="2">
        <f t="shared" si="1"/>
        <v>200</v>
      </c>
      <c r="O46" s="2">
        <f t="shared" si="0"/>
        <v>57757</v>
      </c>
      <c r="P46" s="4"/>
      <c r="Q46" s="4"/>
      <c r="R46" s="4"/>
      <c r="S46" s="2">
        <f t="shared" si="2"/>
        <v>6810.7199999999993</v>
      </c>
      <c r="T46" s="2">
        <v>200</v>
      </c>
      <c r="U46" s="4"/>
      <c r="V46" s="4"/>
      <c r="W46" s="4"/>
      <c r="X46" s="4"/>
      <c r="Y46" s="4"/>
      <c r="Z46" s="4"/>
      <c r="AA46" s="4"/>
    </row>
    <row r="47" spans="1:27">
      <c r="A47" s="4">
        <v>44</v>
      </c>
      <c r="B47" s="2">
        <v>44</v>
      </c>
      <c r="C47" s="15" t="s">
        <v>67</v>
      </c>
      <c r="D47" s="16" t="s">
        <v>77</v>
      </c>
      <c r="E47" s="16" t="s">
        <v>105</v>
      </c>
      <c r="F47" s="17">
        <v>45168</v>
      </c>
      <c r="G47">
        <v>67888</v>
      </c>
      <c r="H47" s="23">
        <v>67</v>
      </c>
      <c r="I47" s="2">
        <v>456</v>
      </c>
      <c r="J47" s="2">
        <v>50</v>
      </c>
      <c r="K47" s="2">
        <v>50</v>
      </c>
      <c r="L47" s="2">
        <v>100</v>
      </c>
      <c r="M47" s="2">
        <v>0</v>
      </c>
      <c r="N47" s="2">
        <f t="shared" si="1"/>
        <v>200</v>
      </c>
      <c r="O47" s="2">
        <f t="shared" si="0"/>
        <v>68611</v>
      </c>
      <c r="P47" s="18"/>
      <c r="Q47" s="18"/>
      <c r="R47" s="18"/>
      <c r="S47" s="2">
        <f t="shared" si="2"/>
        <v>8146.5599999999995</v>
      </c>
      <c r="T47" s="2">
        <v>200</v>
      </c>
      <c r="U47" s="18"/>
      <c r="V47" s="18"/>
      <c r="W47" s="18"/>
      <c r="X47" s="18"/>
      <c r="Y47" s="18"/>
      <c r="Z47" s="18"/>
      <c r="AA47" s="18"/>
    </row>
    <row r="48" spans="1:27">
      <c r="A48" s="4">
        <v>45</v>
      </c>
      <c r="B48" s="2">
        <v>45</v>
      </c>
      <c r="C48" s="8" t="s">
        <v>68</v>
      </c>
      <c r="D48" s="5" t="s">
        <v>79</v>
      </c>
      <c r="E48" s="5" t="s">
        <v>106</v>
      </c>
      <c r="F48" s="12">
        <v>45214</v>
      </c>
      <c r="G48" s="4">
        <v>4577</v>
      </c>
      <c r="H48" s="22">
        <v>456</v>
      </c>
      <c r="I48" s="2">
        <v>345</v>
      </c>
      <c r="J48" s="2">
        <v>50</v>
      </c>
      <c r="K48" s="2">
        <v>50</v>
      </c>
      <c r="L48" s="4"/>
      <c r="M48" s="2">
        <v>0</v>
      </c>
      <c r="N48" s="2">
        <f t="shared" si="1"/>
        <v>100</v>
      </c>
      <c r="O48" s="2">
        <f t="shared" si="0"/>
        <v>5478</v>
      </c>
      <c r="P48" s="4"/>
      <c r="Q48" s="4"/>
      <c r="R48" s="4"/>
      <c r="S48" s="2">
        <f t="shared" si="2"/>
        <v>549.24</v>
      </c>
      <c r="T48" s="2">
        <v>200</v>
      </c>
      <c r="U48" s="4"/>
      <c r="V48" s="4"/>
      <c r="W48" s="4"/>
      <c r="X48" s="4"/>
      <c r="Y48" s="4"/>
      <c r="Z48" s="4"/>
      <c r="AA48" s="4"/>
    </row>
    <row r="49" spans="1:27" s="29" customFormat="1" ht="15.6">
      <c r="A49" s="25"/>
      <c r="B49" s="26" t="s">
        <v>23</v>
      </c>
      <c r="C49" s="27"/>
      <c r="D49" s="28"/>
      <c r="E49" s="28"/>
      <c r="F49" s="27"/>
      <c r="G49" s="25">
        <f>SUM(G4:G48)</f>
        <v>8388693</v>
      </c>
      <c r="H49" s="25">
        <f t="shared" ref="H49:Y49" si="7">SUM(H4:H48)</f>
        <v>20341</v>
      </c>
      <c r="I49" s="25">
        <f t="shared" si="7"/>
        <v>23505</v>
      </c>
      <c r="J49" s="25">
        <f t="shared" si="7"/>
        <v>2250</v>
      </c>
      <c r="K49" s="25">
        <f t="shared" si="7"/>
        <v>2250</v>
      </c>
      <c r="L49" s="25">
        <f t="shared" si="7"/>
        <v>3700</v>
      </c>
      <c r="M49" s="25">
        <f t="shared" si="7"/>
        <v>240</v>
      </c>
      <c r="N49" s="25">
        <f t="shared" si="7"/>
        <v>8440</v>
      </c>
      <c r="O49" s="25">
        <f t="shared" si="7"/>
        <v>8440979</v>
      </c>
      <c r="P49" s="25">
        <f t="shared" si="7"/>
        <v>60</v>
      </c>
      <c r="Q49" s="25">
        <f t="shared" si="7"/>
        <v>150</v>
      </c>
      <c r="R49" s="25">
        <f t="shared" si="7"/>
        <v>300</v>
      </c>
      <c r="S49" s="25">
        <f t="shared" si="7"/>
        <v>1006643.1599999999</v>
      </c>
      <c r="T49" s="25">
        <f t="shared" si="7"/>
        <v>9000</v>
      </c>
      <c r="U49" s="25">
        <f t="shared" si="7"/>
        <v>120</v>
      </c>
      <c r="V49" s="25">
        <f t="shared" si="7"/>
        <v>864949.2799999998</v>
      </c>
      <c r="W49" s="25">
        <f t="shared" si="7"/>
        <v>6302698.7199999997</v>
      </c>
      <c r="X49" s="25">
        <f t="shared" si="7"/>
        <v>2135985.6</v>
      </c>
      <c r="Y49" s="25">
        <f t="shared" si="7"/>
        <v>4166713.12</v>
      </c>
      <c r="Z49" s="25" t="s">
        <v>76</v>
      </c>
      <c r="AA49" s="25" t="s">
        <v>76</v>
      </c>
    </row>
    <row r="50" spans="1:27">
      <c r="I50" s="2"/>
    </row>
    <row r="51" spans="1:27">
      <c r="I51" s="2"/>
    </row>
  </sheetData>
  <mergeCells count="8">
    <mergeCell ref="A1:U1"/>
    <mergeCell ref="O2:O3"/>
    <mergeCell ref="P2:U2"/>
    <mergeCell ref="Y2:Y3"/>
    <mergeCell ref="Z2:Z3"/>
    <mergeCell ref="J2:M2"/>
    <mergeCell ref="H2:I2"/>
    <mergeCell ref="C2:F2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Premila mohan</cp:lastModifiedBy>
  <dcterms:created xsi:type="dcterms:W3CDTF">2019-07-03T08:36:28Z</dcterms:created>
  <dcterms:modified xsi:type="dcterms:W3CDTF">2024-09-17T10:32:19Z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2052-11.1.0.8851</vt:lpwstr>
  </property>
</Properties>
</file>