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Data\2020 Akademiese Jaar\Thesis\EH_Bras Sync Folder\Data\Hyperparameters\Result analysis\"/>
    </mc:Choice>
  </mc:AlternateContent>
  <xr:revisionPtr revIDLastSave="0" documentId="13_ncr:1_{057E109C-AB01-4EB3-B8E8-92893259230D}" xr6:coauthVersionLast="47" xr6:coauthVersionMax="47" xr10:uidLastSave="{00000000-0000-0000-0000-000000000000}"/>
  <bookViews>
    <workbookView xWindow="-120" yWindow="-120" windowWidth="20730" windowHeight="11160" activeTab="2" xr2:uid="{E361573D-4ADD-4ED2-BBA1-DDD73690B245}"/>
  </bookViews>
  <sheets>
    <sheet name="run details" sheetId="3" r:id="rId1"/>
    <sheet name="discount_IAE data" sheetId="1" r:id="rId2"/>
    <sheet name="step_size_IAE data" sheetId="2"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8" i="2" l="1"/>
  <c r="E37" i="2"/>
  <c r="C48" i="2" l="1"/>
  <c r="C47" i="2"/>
  <c r="C46" i="2"/>
  <c r="C45" i="2"/>
  <c r="C44" i="2"/>
  <c r="C43" i="2"/>
  <c r="C42" i="2"/>
  <c r="C41" i="2"/>
  <c r="B48" i="2"/>
  <c r="K28" i="2"/>
  <c r="K27" i="2"/>
  <c r="E20" i="2"/>
  <c r="D20" i="2"/>
  <c r="C20" i="2"/>
  <c r="B20" i="2"/>
  <c r="B47" i="2"/>
  <c r="C19" i="2"/>
  <c r="B19" i="2"/>
  <c r="B42" i="2"/>
  <c r="B43" i="2"/>
  <c r="B44" i="2"/>
  <c r="B45" i="2"/>
  <c r="B46" i="2"/>
  <c r="B41" i="2"/>
  <c r="C18" i="2"/>
  <c r="A7" i="2"/>
  <c r="A18" i="2" s="1"/>
  <c r="A6" i="2"/>
  <c r="A5" i="2"/>
  <c r="A4" i="2"/>
  <c r="A15" i="2" s="1"/>
  <c r="A3" i="2"/>
  <c r="A14" i="2" s="1"/>
  <c r="A2" i="2"/>
  <c r="A13" i="2" s="1"/>
  <c r="A16" i="2"/>
  <c r="C17" i="2"/>
  <c r="C16" i="2"/>
  <c r="C15" i="2"/>
  <c r="C14" i="2"/>
  <c r="C13" i="2"/>
  <c r="B18" i="2"/>
  <c r="B17" i="2"/>
  <c r="B16" i="2"/>
  <c r="B15" i="2"/>
  <c r="B14" i="2"/>
  <c r="B13" i="2"/>
  <c r="B23" i="2"/>
  <c r="B17" i="1"/>
  <c r="C14" i="1"/>
  <c r="B14" i="1"/>
  <c r="C13" i="1"/>
  <c r="B13" i="1"/>
  <c r="C12" i="1"/>
  <c r="B12" i="1"/>
  <c r="C11" i="1"/>
  <c r="B11" i="1"/>
  <c r="C10" i="1"/>
  <c r="B10" i="1"/>
  <c r="A3" i="1"/>
  <c r="A11" i="1" s="1"/>
  <c r="A4" i="1"/>
  <c r="A12" i="1" s="1"/>
  <c r="A5" i="1"/>
  <c r="A13" i="1" s="1"/>
  <c r="A6" i="1"/>
  <c r="A14" i="1" s="1"/>
  <c r="A2" i="1"/>
  <c r="A10" i="1" s="1"/>
  <c r="B10" i="3"/>
  <c r="B19" i="3"/>
  <c r="B18" i="3"/>
  <c r="A8" i="3"/>
  <c r="E19" i="2" l="1"/>
  <c r="J27" i="2" s="1"/>
  <c r="D19" i="2"/>
  <c r="J28" i="2" s="1"/>
  <c r="E12" i="1"/>
  <c r="F19" i="1" s="1"/>
  <c r="E13" i="2"/>
  <c r="D27" i="2" s="1"/>
  <c r="D13" i="2"/>
  <c r="D28" i="2" s="1"/>
  <c r="E14" i="2"/>
  <c r="E27" i="2" s="1"/>
  <c r="D14" i="2"/>
  <c r="E28" i="2" s="1"/>
  <c r="E15" i="2"/>
  <c r="F27" i="2" s="1"/>
  <c r="D15" i="2"/>
  <c r="F28" i="2" s="1"/>
  <c r="E16" i="2"/>
  <c r="G27" i="2" s="1"/>
  <c r="D16" i="2"/>
  <c r="G28" i="2" s="1"/>
  <c r="E17" i="2"/>
  <c r="H27" i="2" s="1"/>
  <c r="D17" i="2"/>
  <c r="H28" i="2" s="1"/>
  <c r="E18" i="2"/>
  <c r="I27" i="2" s="1"/>
  <c r="D18" i="2"/>
  <c r="I28" i="2" s="1"/>
  <c r="D14" i="1"/>
  <c r="H20" i="1" s="1"/>
  <c r="E10" i="1"/>
  <c r="D19" i="1" s="1"/>
  <c r="E11" i="1"/>
  <c r="E19" i="1" s="1"/>
  <c r="D13" i="1"/>
  <c r="G20" i="1" s="1"/>
  <c r="E14" i="1"/>
  <c r="H19" i="1" s="1"/>
  <c r="D12" i="1"/>
  <c r="F20" i="1" s="1"/>
  <c r="E13" i="1"/>
  <c r="G19" i="1" s="1"/>
  <c r="D10" i="1"/>
  <c r="D20" i="1" s="1"/>
  <c r="D11" i="1"/>
  <c r="E2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Edward Bras</author>
  </authors>
  <commentList>
    <comment ref="A16" authorId="0" shapeId="0" xr:uid="{413ACABB-BB18-4BCE-AC13-87EB02278D7A}">
      <text>
        <r>
          <rPr>
            <b/>
            <sz val="9"/>
            <color indexed="81"/>
            <rFont val="Tahoma"/>
            <family val="2"/>
          </rPr>
          <t>Edward Bras:</t>
        </r>
        <r>
          <rPr>
            <sz val="9"/>
            <color indexed="81"/>
            <rFont val="Tahoma"/>
            <family val="2"/>
          </rPr>
          <t xml:space="preserve">
Need to consider weighted average viewpoint of update rule -&gt; previous value updates now compete with new updates.</t>
        </r>
      </text>
    </comment>
    <comment ref="A18" authorId="0" shapeId="0" xr:uid="{ADA30199-3A04-4611-9335-7508DA943F97}">
      <text>
        <r>
          <rPr>
            <b/>
            <sz val="9"/>
            <color indexed="81"/>
            <rFont val="Tahoma"/>
            <family val="2"/>
          </rPr>
          <t>Edward Bras:</t>
        </r>
        <r>
          <rPr>
            <sz val="9"/>
            <color indexed="81"/>
            <rFont val="Tahoma"/>
            <family val="2"/>
          </rPr>
          <t xml:space="preserve">
Above alpha = 2, each individual entry within the hypervolume diverges in addition to the previously mentioned "competing" effect.
There is no generalization in the absence of function approximation.  Therefore, local divergence does not influence the divergence of surrounding action-value entries.</t>
        </r>
      </text>
    </comment>
  </commentList>
</comments>
</file>

<file path=xl/sharedStrings.xml><?xml version="1.0" encoding="utf-8"?>
<sst xmlns="http://schemas.openxmlformats.org/spreadsheetml/2006/main" count="57" uniqueCount="42">
  <si>
    <t>design factor settings for discount factor and step size</t>
  </si>
  <si>
    <t>A</t>
  </si>
  <si>
    <t>control error</t>
  </si>
  <si>
    <t>B</t>
  </si>
  <si>
    <t>DV ff</t>
  </si>
  <si>
    <t>C</t>
  </si>
  <si>
    <t>SP ff</t>
  </si>
  <si>
    <t>D</t>
  </si>
  <si>
    <t>action</t>
  </si>
  <si>
    <t>non-boundary entries</t>
  </si>
  <si>
    <t>PART 1: gamma changed</t>
  </si>
  <si>
    <t>setting for alpha</t>
  </si>
  <si>
    <t>Settings for gamma</t>
  </si>
  <si>
    <t>num Eps</t>
  </si>
  <si>
    <t>steps per ep</t>
  </si>
  <si>
    <t>PART 2: alpha changed</t>
  </si>
  <si>
    <t>setting for gamma</t>
  </si>
  <si>
    <t>selected from part 1</t>
  </si>
  <si>
    <t>Settings for alpha</t>
  </si>
  <si>
    <t>γ</t>
  </si>
  <si>
    <t>IAE data</t>
  </si>
  <si>
    <t>control problem number</t>
  </si>
  <si>
    <t>95% conf interval</t>
  </si>
  <si>
    <t>IAE avg</t>
  </si>
  <si>
    <t>st dev</t>
  </si>
  <si>
    <t>Lower</t>
  </si>
  <si>
    <t>Upper</t>
  </si>
  <si>
    <t>x in 100(1-x) = conf. level</t>
  </si>
  <si>
    <t>z value</t>
  </si>
  <si>
    <t>U</t>
  </si>
  <si>
    <t>L</t>
  </si>
  <si>
    <t>α</t>
  </si>
  <si>
    <t>max Q</t>
  </si>
  <si>
    <t>Code used to obtain max action-value</t>
  </si>
  <si>
    <t>&gt;&gt; load('overall_Q_alpha_run_6.mat')</t>
  </si>
  <si>
    <t>&gt;&gt; index = find(ismember(Reps.action_value(:),max(Reps.action_value(:))));</t>
  </si>
  <si>
    <t>&gt;&gt; [A,B,C,D,E,F] = ind2sub(size(Reps.action_value), index);</t>
  </si>
  <si>
    <t>&gt;&gt; Reps.action_value(A,B,C,D,E,F)</t>
  </si>
  <si>
    <t>1 - α</t>
  </si>
  <si>
    <t>|1-α|/α</t>
  </si>
  <si>
    <t>Name of run is alpha equal 2</t>
  </si>
  <si>
    <t>Name of run is alpha equal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</si>
</sst>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6">
    <xf numFmtId="0" fontId="0" fillId="0" borderId="0" xfId="0"/>
    <xf numFmtId="0" fontId="1" fillId="0" borderId="0" xfId="0" applyFont="1"/>
    <xf numFmtId="0" fontId="0"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8" xfId="0" applyBorder="1"/>
    <xf numFmtId="0" fontId="0" fillId="0" borderId="10" xfId="0" applyBorder="1"/>
    <xf numFmtId="0" fontId="0" fillId="0" borderId="13" xfId="0" applyBorder="1"/>
    <xf numFmtId="0" fontId="0" fillId="0" borderId="14" xfId="0" applyBorder="1"/>
    <xf numFmtId="0" fontId="0" fillId="0" borderId="15" xfId="0" applyBorder="1"/>
    <xf numFmtId="165" fontId="0" fillId="0" borderId="6" xfId="0" applyNumberFormat="1" applyBorder="1"/>
    <xf numFmtId="165" fontId="0" fillId="0" borderId="7" xfId="0" applyNumberFormat="1" applyBorder="1"/>
    <xf numFmtId="165" fontId="0" fillId="0" borderId="0" xfId="0" applyNumberFormat="1" applyBorder="1"/>
    <xf numFmtId="165" fontId="0" fillId="0" borderId="9" xfId="0" applyNumberFormat="1" applyBorder="1"/>
    <xf numFmtId="165" fontId="0" fillId="0" borderId="11" xfId="0" applyNumberFormat="1" applyBorder="1"/>
    <xf numFmtId="165" fontId="0" fillId="0" borderId="12" xfId="0" applyNumberFormat="1" applyBorder="1"/>
    <xf numFmtId="165" fontId="0" fillId="0" borderId="5" xfId="0" applyNumberFormat="1" applyBorder="1"/>
    <xf numFmtId="165" fontId="0" fillId="0" borderId="8" xfId="0" applyNumberFormat="1" applyBorder="1"/>
    <xf numFmtId="165" fontId="0" fillId="0" borderId="0" xfId="0" applyNumberFormat="1" applyFill="1" applyBorder="1"/>
    <xf numFmtId="165" fontId="0" fillId="0" borderId="10" xfId="0" applyNumberFormat="1" applyBorder="1"/>
    <xf numFmtId="164" fontId="0" fillId="0" borderId="14" xfId="0" applyNumberFormat="1" applyBorder="1"/>
    <xf numFmtId="164" fontId="0" fillId="0" borderId="15" xfId="0" applyNumberFormat="1" applyBorder="1"/>
    <xf numFmtId="2" fontId="0" fillId="0" borderId="1" xfId="0" applyNumberFormat="1" applyBorder="1"/>
    <xf numFmtId="0" fontId="0" fillId="0" borderId="0" xfId="0" applyBorder="1"/>
    <xf numFmtId="0" fontId="0" fillId="0" borderId="0" xfId="0" applyFill="1" applyBorder="1"/>
    <xf numFmtId="0" fontId="0" fillId="0" borderId="6" xfId="0" applyBorder="1"/>
    <xf numFmtId="0" fontId="0" fillId="0" borderId="7" xfId="0" applyBorder="1"/>
    <xf numFmtId="0" fontId="0" fillId="0" borderId="12" xfId="0" applyBorder="1"/>
    <xf numFmtId="165" fontId="0" fillId="0" borderId="14" xfId="0" applyNumberFormat="1" applyBorder="1"/>
    <xf numFmtId="165" fontId="0" fillId="0" borderId="15" xfId="0" applyNumberFormat="1" applyBorder="1"/>
    <xf numFmtId="1" fontId="0" fillId="0" borderId="7" xfId="0" applyNumberFormat="1" applyBorder="1"/>
    <xf numFmtId="1" fontId="0" fillId="0" borderId="9" xfId="0" applyNumberFormat="1" applyBorder="1"/>
    <xf numFmtId="0" fontId="0" fillId="0" borderId="8" xfId="0" applyFill="1" applyBorder="1"/>
    <xf numFmtId="0" fontId="0" fillId="0" borderId="10" xfId="0" applyFill="1" applyBorder="1"/>
    <xf numFmtId="0" fontId="0" fillId="0" borderId="9" xfId="0" applyBorder="1"/>
    <xf numFmtId="0" fontId="0" fillId="0" borderId="11" xfId="0" applyFill="1" applyBorder="1"/>
    <xf numFmtId="2" fontId="0" fillId="0" borderId="9" xfId="0" applyNumberFormat="1" applyBorder="1"/>
    <xf numFmtId="2" fontId="0" fillId="0" borderId="12" xfId="0" applyNumberFormat="1" applyBorder="1"/>
    <xf numFmtId="0" fontId="0" fillId="0" borderId="5"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tx1"/>
              </a:solidFill>
              <a:ln w="9525">
                <a:solidFill>
                  <a:schemeClr val="tx1">
                    <a:alpha val="97000"/>
                  </a:schemeClr>
                </a:solidFill>
              </a:ln>
              <a:effectLst/>
            </c:spPr>
          </c:marker>
          <c:errBars>
            <c:errDir val="y"/>
            <c:errBarType val="both"/>
            <c:errValType val="cust"/>
            <c:noEndCap val="0"/>
            <c:plus>
              <c:numRef>
                <c:f>'discount_IAE data'!$D$19:$H$19</c:f>
                <c:numCache>
                  <c:formatCode>General</c:formatCode>
                  <c:ptCount val="5"/>
                  <c:pt idx="0">
                    <c:v>3.2285834683087739E-3</c:v>
                  </c:pt>
                  <c:pt idx="1">
                    <c:v>3.3387020523897998E-3</c:v>
                  </c:pt>
                  <c:pt idx="2">
                    <c:v>3.0610797751809624E-3</c:v>
                  </c:pt>
                  <c:pt idx="3">
                    <c:v>3.3508685744992953E-3</c:v>
                  </c:pt>
                  <c:pt idx="4">
                    <c:v>3.3394068794676754E-3</c:v>
                  </c:pt>
                </c:numCache>
              </c:numRef>
            </c:plus>
            <c:minus>
              <c:numRef>
                <c:f>'discount_IAE data'!$D$20:$H$20</c:f>
                <c:numCache>
                  <c:formatCode>General</c:formatCode>
                  <c:ptCount val="5"/>
                  <c:pt idx="0">
                    <c:v>3.2285834683087739E-3</c:v>
                  </c:pt>
                  <c:pt idx="1">
                    <c:v>3.3387020523897998E-3</c:v>
                  </c:pt>
                  <c:pt idx="2">
                    <c:v>3.0610797751809624E-3</c:v>
                  </c:pt>
                  <c:pt idx="3">
                    <c:v>3.3508685744992953E-3</c:v>
                  </c:pt>
                  <c:pt idx="4">
                    <c:v>3.3394068794676754E-3</c:v>
                  </c:pt>
                </c:numCache>
              </c:numRef>
            </c:minus>
            <c:spPr>
              <a:noFill/>
              <a:ln w="19050" cap="flat" cmpd="sng" algn="ctr">
                <a:solidFill>
                  <a:schemeClr val="tx1"/>
                </a:solidFill>
                <a:round/>
              </a:ln>
              <a:effectLst/>
            </c:spPr>
          </c:errBars>
          <c:xVal>
            <c:numRef>
              <c:f>'discount_IAE data'!$A$10:$A$14</c:f>
              <c:numCache>
                <c:formatCode>General</c:formatCode>
                <c:ptCount val="5"/>
                <c:pt idx="0">
                  <c:v>0.1</c:v>
                </c:pt>
                <c:pt idx="1">
                  <c:v>0.3</c:v>
                </c:pt>
                <c:pt idx="2">
                  <c:v>0.5</c:v>
                </c:pt>
                <c:pt idx="3">
                  <c:v>0.7</c:v>
                </c:pt>
                <c:pt idx="4">
                  <c:v>0.99</c:v>
                </c:pt>
              </c:numCache>
            </c:numRef>
          </c:xVal>
          <c:yVal>
            <c:numRef>
              <c:f>'discount_IAE data'!$B$10:$B$14</c:f>
              <c:numCache>
                <c:formatCode>0.000</c:formatCode>
                <c:ptCount val="5"/>
                <c:pt idx="0">
                  <c:v>5.2636568877860571E-2</c:v>
                </c:pt>
                <c:pt idx="1">
                  <c:v>4.9390182311541769E-2</c:v>
                </c:pt>
                <c:pt idx="2">
                  <c:v>5.0833187019562312E-2</c:v>
                </c:pt>
                <c:pt idx="3">
                  <c:v>4.9567333395645313E-2</c:v>
                </c:pt>
                <c:pt idx="4">
                  <c:v>4.7175217386282123E-2</c:v>
                </c:pt>
              </c:numCache>
            </c:numRef>
          </c:yVal>
          <c:smooth val="0"/>
          <c:extLst>
            <c:ext xmlns:c16="http://schemas.microsoft.com/office/drawing/2014/chart" uri="{C3380CC4-5D6E-409C-BE32-E72D297353CC}">
              <c16:uniqueId val="{00000000-FE24-4529-9EAF-C0AFA0F1CAFC}"/>
            </c:ext>
          </c:extLst>
        </c:ser>
        <c:dLbls>
          <c:showLegendKey val="0"/>
          <c:showVal val="0"/>
          <c:showCatName val="0"/>
          <c:showSerName val="0"/>
          <c:showPercent val="0"/>
          <c:showBubbleSize val="0"/>
        </c:dLbls>
        <c:axId val="1383519151"/>
        <c:axId val="1383517071"/>
      </c:scatterChart>
      <c:valAx>
        <c:axId val="1383519151"/>
        <c:scaling>
          <c:orientation val="minMax"/>
          <c:max val="1"/>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000" b="0" i="0" u="none" strike="noStrike" baseline="0">
                    <a:solidFill>
                      <a:schemeClr val="tx1"/>
                    </a:solidFill>
                    <a:effectLst/>
                  </a:rPr>
                  <a:t>γ</a:t>
                </a:r>
                <a:endParaRPr lang="en-ZA" baseline="0">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83517071"/>
        <c:crosses val="autoZero"/>
        <c:crossBetween val="midCat"/>
        <c:majorUnit val="0.1"/>
        <c:minorUnit val="1.0000000000000002E-2"/>
      </c:valAx>
      <c:valAx>
        <c:axId val="1383517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solidFill>
                      <a:schemeClr val="tx1"/>
                    </a:solidFill>
                  </a:rPr>
                  <a:t>aver</a:t>
                </a:r>
                <a:r>
                  <a:rPr lang="en-ZA" baseline="0">
                    <a:solidFill>
                      <a:schemeClr val="tx1"/>
                    </a:solidFill>
                  </a:rPr>
                  <a:t>age IAE </a:t>
                </a:r>
                <a:r>
                  <a:rPr lang="en-ZA" sz="1000" b="0" i="0" u="none" strike="noStrike" baseline="0">
                    <a:solidFill>
                      <a:schemeClr val="tx1"/>
                    </a:solidFill>
                    <a:effectLst/>
                  </a:rPr>
                  <a:t>(mol.L</a:t>
                </a:r>
                <a:r>
                  <a:rPr lang="en-ZA" sz="1000" b="0" i="0" u="none" strike="noStrike" baseline="30000">
                    <a:solidFill>
                      <a:schemeClr val="tx1"/>
                    </a:solidFill>
                    <a:effectLst/>
                  </a:rPr>
                  <a:t>-1</a:t>
                </a:r>
                <a:r>
                  <a:rPr lang="en-ZA" sz="1000" b="0" i="0" u="none" strike="noStrike" baseline="0">
                    <a:solidFill>
                      <a:schemeClr val="tx1"/>
                    </a:solidFill>
                    <a:effectLst/>
                  </a:rPr>
                  <a:t>)h</a:t>
                </a:r>
                <a:endParaRPr lang="en-ZA">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83519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errBars>
            <c:errDir val="y"/>
            <c:errBarType val="both"/>
            <c:errValType val="cust"/>
            <c:noEndCap val="0"/>
            <c:plus>
              <c:numRef>
                <c:f>'step_size_IAE data'!$D$27:$K$27</c:f>
                <c:numCache>
                  <c:formatCode>General</c:formatCode>
                  <c:ptCount val="8"/>
                  <c:pt idx="0">
                    <c:v>3.2450650710414697E-3</c:v>
                  </c:pt>
                  <c:pt idx="1">
                    <c:v>2.887587364516303E-3</c:v>
                  </c:pt>
                  <c:pt idx="2">
                    <c:v>3.3193450883865563E-3</c:v>
                  </c:pt>
                  <c:pt idx="3">
                    <c:v>4.565321591606844E-3</c:v>
                  </c:pt>
                  <c:pt idx="4">
                    <c:v>6.0524961041444614E-3</c:v>
                  </c:pt>
                  <c:pt idx="5">
                    <c:v>5.534531510147267E-3</c:v>
                  </c:pt>
                  <c:pt idx="6">
                    <c:v>4.7227142725633359E-3</c:v>
                  </c:pt>
                  <c:pt idx="7">
                    <c:v>6.7387753989340549E-3</c:v>
                  </c:pt>
                </c:numCache>
              </c:numRef>
            </c:plus>
            <c:minus>
              <c:numRef>
                <c:f>'step_size_IAE data'!$D$28:$K$28</c:f>
                <c:numCache>
                  <c:formatCode>General</c:formatCode>
                  <c:ptCount val="8"/>
                  <c:pt idx="0">
                    <c:v>3.2450650710414697E-3</c:v>
                  </c:pt>
                  <c:pt idx="1">
                    <c:v>2.887587364516303E-3</c:v>
                  </c:pt>
                  <c:pt idx="2">
                    <c:v>3.3193450883865563E-3</c:v>
                  </c:pt>
                  <c:pt idx="3">
                    <c:v>4.5653215916068371E-3</c:v>
                  </c:pt>
                  <c:pt idx="4">
                    <c:v>6.0524961041444614E-3</c:v>
                  </c:pt>
                  <c:pt idx="5">
                    <c:v>5.534531510147267E-3</c:v>
                  </c:pt>
                  <c:pt idx="6">
                    <c:v>4.7227142725633359E-3</c:v>
                  </c:pt>
                  <c:pt idx="7">
                    <c:v>6.7387753989340549E-3</c:v>
                  </c:pt>
                </c:numCache>
              </c:numRef>
            </c:minus>
            <c:spPr>
              <a:noFill/>
              <a:ln w="19050" cap="flat" cmpd="sng" algn="ctr">
                <a:solidFill>
                  <a:schemeClr val="tx1">
                    <a:lumMod val="65000"/>
                    <a:lumOff val="35000"/>
                  </a:schemeClr>
                </a:solidFill>
                <a:round/>
              </a:ln>
              <a:effectLst/>
            </c:spPr>
          </c:errBars>
          <c:xVal>
            <c:numRef>
              <c:f>'step_size_IAE data'!$A$13:$A$20</c:f>
              <c:numCache>
                <c:formatCode>General</c:formatCode>
                <c:ptCount val="8"/>
                <c:pt idx="0">
                  <c:v>0.1</c:v>
                </c:pt>
                <c:pt idx="1">
                  <c:v>0.5</c:v>
                </c:pt>
                <c:pt idx="2">
                  <c:v>0.9</c:v>
                </c:pt>
                <c:pt idx="3">
                  <c:v>1.3</c:v>
                </c:pt>
                <c:pt idx="4">
                  <c:v>1.7</c:v>
                </c:pt>
                <c:pt idx="5">
                  <c:v>2.5</c:v>
                </c:pt>
                <c:pt idx="6">
                  <c:v>2</c:v>
                </c:pt>
                <c:pt idx="7">
                  <c:v>2.1</c:v>
                </c:pt>
              </c:numCache>
            </c:numRef>
          </c:xVal>
          <c:yVal>
            <c:numRef>
              <c:f>'step_size_IAE data'!$B$13:$B$20</c:f>
              <c:numCache>
                <c:formatCode>0.000</c:formatCode>
                <c:ptCount val="8"/>
                <c:pt idx="0">
                  <c:v>4.286711123096279E-2</c:v>
                </c:pt>
                <c:pt idx="1">
                  <c:v>4.1310303538878601E-2</c:v>
                </c:pt>
                <c:pt idx="2">
                  <c:v>4.4510307769794914E-2</c:v>
                </c:pt>
                <c:pt idx="3">
                  <c:v>6.6405426268549644E-2</c:v>
                </c:pt>
                <c:pt idx="4">
                  <c:v>7.6377944206507259E-2</c:v>
                </c:pt>
                <c:pt idx="5">
                  <c:v>7.8642002158333418E-2</c:v>
                </c:pt>
                <c:pt idx="6">
                  <c:v>7.3708677542947201E-2</c:v>
                </c:pt>
                <c:pt idx="7">
                  <c:v>7.2946654285468926E-2</c:v>
                </c:pt>
              </c:numCache>
            </c:numRef>
          </c:yVal>
          <c:smooth val="0"/>
          <c:extLst>
            <c:ext xmlns:c16="http://schemas.microsoft.com/office/drawing/2014/chart" uri="{C3380CC4-5D6E-409C-BE32-E72D297353CC}">
              <c16:uniqueId val="{00000000-F84A-44DE-B280-575DBB923B9D}"/>
            </c:ext>
          </c:extLst>
        </c:ser>
        <c:dLbls>
          <c:showLegendKey val="0"/>
          <c:showVal val="0"/>
          <c:showCatName val="0"/>
          <c:showSerName val="0"/>
          <c:showPercent val="0"/>
          <c:showBubbleSize val="0"/>
        </c:dLbls>
        <c:axId val="1206080144"/>
        <c:axId val="1206095952"/>
      </c:scatterChart>
      <c:valAx>
        <c:axId val="1206080144"/>
        <c:scaling>
          <c:orientation val="minMax"/>
          <c:max val="2.6"/>
          <c:min val="0"/>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ZA" baseline="0">
                    <a:solidFill>
                      <a:schemeClr val="tx1"/>
                    </a:solidFill>
                  </a:rPr>
                  <a:t>α</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06095952"/>
        <c:crosses val="autoZero"/>
        <c:crossBetween val="midCat"/>
      </c:valAx>
      <c:valAx>
        <c:axId val="1206095952"/>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chemeClr val="tx1"/>
                    </a:solidFill>
                    <a:latin typeface="+mn-lt"/>
                    <a:ea typeface="+mn-ea"/>
                    <a:cs typeface="+mn-cs"/>
                  </a:defRPr>
                </a:pPr>
                <a:r>
                  <a:rPr lang="en-ZA" sz="1000" b="0" i="0" baseline="0">
                    <a:solidFill>
                      <a:schemeClr val="tx1"/>
                    </a:solidFill>
                    <a:effectLst/>
                  </a:rPr>
                  <a:t>average IAE (mol.L</a:t>
                </a:r>
                <a:r>
                  <a:rPr lang="en-ZA" sz="1000" b="0" i="0" baseline="30000">
                    <a:solidFill>
                      <a:schemeClr val="tx1"/>
                    </a:solidFill>
                    <a:effectLst/>
                  </a:rPr>
                  <a:t>-1</a:t>
                </a:r>
                <a:r>
                  <a:rPr lang="en-ZA" sz="1000" b="0" i="0" baseline="0">
                    <a:solidFill>
                      <a:schemeClr val="tx1"/>
                    </a:solidFill>
                    <a:effectLst/>
                  </a:rPr>
                  <a:t>)h</a:t>
                </a:r>
                <a:endParaRPr lang="en-ZA" sz="1000">
                  <a:solidFill>
                    <a:schemeClr val="tx1"/>
                  </a:solidFill>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chemeClr val="tx1"/>
                  </a:solidFill>
                  <a:latin typeface="+mn-lt"/>
                  <a:ea typeface="+mn-ea"/>
                  <a:cs typeface="+mn-cs"/>
                </a:defRPr>
              </a:pPr>
              <a:endParaRPr lang="en-US"/>
            </a:p>
          </c:txPr>
        </c:title>
        <c:numFmt formatCode="0.000" sourceLinked="1"/>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06080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xVal>
            <c:numRef>
              <c:f>'step_size_IAE data'!$A$31:$A$38</c:f>
              <c:numCache>
                <c:formatCode>General</c:formatCode>
                <c:ptCount val="8"/>
                <c:pt idx="0">
                  <c:v>0.1</c:v>
                </c:pt>
                <c:pt idx="1">
                  <c:v>0.5</c:v>
                </c:pt>
                <c:pt idx="2">
                  <c:v>0.9</c:v>
                </c:pt>
                <c:pt idx="3">
                  <c:v>1.3</c:v>
                </c:pt>
                <c:pt idx="4">
                  <c:v>1.7</c:v>
                </c:pt>
                <c:pt idx="5">
                  <c:v>2.5</c:v>
                </c:pt>
                <c:pt idx="6">
                  <c:v>2</c:v>
                </c:pt>
                <c:pt idx="7">
                  <c:v>2.1</c:v>
                </c:pt>
              </c:numCache>
            </c:numRef>
          </c:xVal>
          <c:yVal>
            <c:numRef>
              <c:f>'step_size_IAE data'!$B$31:$B$38</c:f>
              <c:numCache>
                <c:formatCode>0</c:formatCode>
                <c:ptCount val="8"/>
                <c:pt idx="0">
                  <c:v>1970.2456572527501</c:v>
                </c:pt>
                <c:pt idx="1">
                  <c:v>5766.0281890426804</c:v>
                </c:pt>
                <c:pt idx="2">
                  <c:v>6598.1652868753099</c:v>
                </c:pt>
                <c:pt idx="3">
                  <c:v>5932.7893670577896</c:v>
                </c:pt>
                <c:pt idx="4">
                  <c:v>4599.0624912081603</c:v>
                </c:pt>
                <c:pt idx="5">
                  <c:v>696307.09695519903</c:v>
                </c:pt>
                <c:pt idx="6">
                  <c:v>8696.1746278424798</c:v>
                </c:pt>
                <c:pt idx="7" formatCode="General">
                  <c:v>92892.651914367001</c:v>
                </c:pt>
              </c:numCache>
            </c:numRef>
          </c:yVal>
          <c:smooth val="0"/>
          <c:extLst>
            <c:ext xmlns:c16="http://schemas.microsoft.com/office/drawing/2014/chart" uri="{C3380CC4-5D6E-409C-BE32-E72D297353CC}">
              <c16:uniqueId val="{00000000-1761-4DA0-A18C-0D2FDCE6E023}"/>
            </c:ext>
          </c:extLst>
        </c:ser>
        <c:dLbls>
          <c:showLegendKey val="0"/>
          <c:showVal val="0"/>
          <c:showCatName val="0"/>
          <c:showSerName val="0"/>
          <c:showPercent val="0"/>
          <c:showBubbleSize val="0"/>
        </c:dLbls>
        <c:axId val="1206156688"/>
        <c:axId val="1206194960"/>
      </c:scatterChart>
      <c:valAx>
        <c:axId val="1206156688"/>
        <c:scaling>
          <c:orientation val="minMax"/>
          <c:max val="2.5"/>
          <c:min val="0"/>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l-GR" sz="1000" b="0" i="0" u="none" strike="noStrike" baseline="0">
                    <a:solidFill>
                      <a:schemeClr val="tx1"/>
                    </a:solidFill>
                    <a:effectLst/>
                  </a:rPr>
                  <a:t>α</a:t>
                </a:r>
                <a:endParaRPr lang="en-ZA" baseline="0">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06194960"/>
        <c:crosses val="autoZero"/>
        <c:crossBetween val="midCat"/>
      </c:valAx>
      <c:valAx>
        <c:axId val="1206194960"/>
        <c:scaling>
          <c:logBase val="10"/>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ZA" baseline="0">
                    <a:solidFill>
                      <a:schemeClr val="tx1"/>
                    </a:solidFill>
                  </a:rPr>
                  <a:t>maximum entry in hypervolume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06156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xVal>
            <c:numRef>
              <c:f>'step_size_IAE data'!$A$41:$A$48</c:f>
              <c:numCache>
                <c:formatCode>General</c:formatCode>
                <c:ptCount val="8"/>
                <c:pt idx="0">
                  <c:v>0.1</c:v>
                </c:pt>
                <c:pt idx="1">
                  <c:v>0.5</c:v>
                </c:pt>
                <c:pt idx="2">
                  <c:v>0.9</c:v>
                </c:pt>
                <c:pt idx="3">
                  <c:v>1.3</c:v>
                </c:pt>
                <c:pt idx="4">
                  <c:v>1.7</c:v>
                </c:pt>
                <c:pt idx="5">
                  <c:v>2.5</c:v>
                </c:pt>
                <c:pt idx="6">
                  <c:v>2</c:v>
                </c:pt>
                <c:pt idx="7">
                  <c:v>2.1</c:v>
                </c:pt>
              </c:numCache>
            </c:numRef>
          </c:xVal>
          <c:yVal>
            <c:numRef>
              <c:f>'step_size_IAE data'!$C$41:$C$48</c:f>
              <c:numCache>
                <c:formatCode>General</c:formatCode>
                <c:ptCount val="8"/>
                <c:pt idx="0">
                  <c:v>9</c:v>
                </c:pt>
                <c:pt idx="1">
                  <c:v>1</c:v>
                </c:pt>
                <c:pt idx="2" formatCode="0.00">
                  <c:v>0.11111111111111108</c:v>
                </c:pt>
                <c:pt idx="3" formatCode="0.00">
                  <c:v>-0.23076923076923078</c:v>
                </c:pt>
                <c:pt idx="4" formatCode="0.00">
                  <c:v>-0.41176470588235292</c:v>
                </c:pt>
                <c:pt idx="5">
                  <c:v>-0.6</c:v>
                </c:pt>
                <c:pt idx="6">
                  <c:v>-0.5</c:v>
                </c:pt>
                <c:pt idx="7" formatCode="0.00">
                  <c:v>-0.52380952380952384</c:v>
                </c:pt>
              </c:numCache>
            </c:numRef>
          </c:yVal>
          <c:smooth val="0"/>
          <c:extLst>
            <c:ext xmlns:c16="http://schemas.microsoft.com/office/drawing/2014/chart" uri="{C3380CC4-5D6E-409C-BE32-E72D297353CC}">
              <c16:uniqueId val="{00000000-C8C4-43CA-AAD1-0BC2D04441CA}"/>
            </c:ext>
          </c:extLst>
        </c:ser>
        <c:dLbls>
          <c:showLegendKey val="0"/>
          <c:showVal val="0"/>
          <c:showCatName val="0"/>
          <c:showSerName val="0"/>
          <c:showPercent val="0"/>
          <c:showBubbleSize val="0"/>
        </c:dLbls>
        <c:axId val="1206191632"/>
        <c:axId val="1206190800"/>
      </c:scatterChart>
      <c:valAx>
        <c:axId val="1206191632"/>
        <c:scaling>
          <c:orientation val="minMax"/>
          <c:max val="2.5"/>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l-GR" baseline="0">
                    <a:solidFill>
                      <a:schemeClr val="tx1"/>
                    </a:solidFill>
                  </a:rPr>
                  <a:t>α</a:t>
                </a:r>
                <a:endParaRPr lang="en-ZA" baseline="0">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06190800"/>
        <c:crosses val="autoZero"/>
        <c:crossBetween val="midCat"/>
      </c:valAx>
      <c:valAx>
        <c:axId val="1206190800"/>
        <c:scaling>
          <c:orientation val="minMax"/>
          <c:min val="-0.70000000000000007"/>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ZA" baseline="0">
                    <a:solidFill>
                      <a:schemeClr val="tx1"/>
                    </a:solidFill>
                  </a:rPr>
                  <a:t>(</a:t>
                </a:r>
                <a:r>
                  <a:rPr lang="el-GR" baseline="0">
                    <a:solidFill>
                      <a:schemeClr val="tx1"/>
                    </a:solidFill>
                  </a:rPr>
                  <a:t>1-α</a:t>
                </a:r>
                <a:r>
                  <a:rPr lang="en-ZA" baseline="0">
                    <a:solidFill>
                      <a:schemeClr val="tx1"/>
                    </a:solidFill>
                  </a:rPr>
                  <a:t>)</a:t>
                </a:r>
                <a:r>
                  <a:rPr lang="el-GR" baseline="0">
                    <a:solidFill>
                      <a:schemeClr val="tx1"/>
                    </a:solidFill>
                  </a:rPr>
                  <a:t>/α</a:t>
                </a:r>
                <a:endParaRPr lang="en-ZA" baseline="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06191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164724</xdr:colOff>
      <xdr:row>10</xdr:row>
      <xdr:rowOff>3360</xdr:rowOff>
    </xdr:from>
    <xdr:to>
      <xdr:col>16</xdr:col>
      <xdr:colOff>327924</xdr:colOff>
      <xdr:row>30</xdr:row>
      <xdr:rowOff>143835</xdr:rowOff>
    </xdr:to>
    <xdr:graphicFrame macro="">
      <xdr:nvGraphicFramePr>
        <xdr:cNvPr id="2" name="Chart 1">
          <a:extLst>
            <a:ext uri="{FF2B5EF4-FFF2-40B4-BE49-F238E27FC236}">
              <a16:creationId xmlns:a16="http://schemas.microsoft.com/office/drawing/2014/main" id="{B1EF5A35-436B-417E-BE59-F80248B55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323850</xdr:colOff>
      <xdr:row>10</xdr:row>
      <xdr:rowOff>52387</xdr:rowOff>
    </xdr:from>
    <xdr:to>
      <xdr:col>19</xdr:col>
      <xdr:colOff>487050</xdr:colOff>
      <xdr:row>32</xdr:row>
      <xdr:rowOff>173812</xdr:rowOff>
    </xdr:to>
    <xdr:graphicFrame macro="">
      <xdr:nvGraphicFramePr>
        <xdr:cNvPr id="2" name="Chart 1">
          <a:extLst>
            <a:ext uri="{FF2B5EF4-FFF2-40B4-BE49-F238E27FC236}">
              <a16:creationId xmlns:a16="http://schemas.microsoft.com/office/drawing/2014/main" id="{4E8CD67C-40CE-4A07-BE28-7100229E5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151039</xdr:colOff>
      <xdr:row>10</xdr:row>
      <xdr:rowOff>170768</xdr:rowOff>
    </xdr:from>
    <xdr:to>
      <xdr:col>28</xdr:col>
      <xdr:colOff>314239</xdr:colOff>
      <xdr:row>33</xdr:row>
      <xdr:rowOff>37738</xdr:rowOff>
    </xdr:to>
    <xdr:graphicFrame macro="">
      <xdr:nvGraphicFramePr>
        <xdr:cNvPr id="3" name="Chart 2">
          <a:extLst>
            <a:ext uri="{FF2B5EF4-FFF2-40B4-BE49-F238E27FC236}">
              <a16:creationId xmlns:a16="http://schemas.microsoft.com/office/drawing/2014/main" id="{23541C4B-C35C-44CF-B7E9-5A4F16670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355147</xdr:colOff>
      <xdr:row>34</xdr:row>
      <xdr:rowOff>46944</xdr:rowOff>
    </xdr:from>
    <xdr:to>
      <xdr:col>19</xdr:col>
      <xdr:colOff>518347</xdr:colOff>
      <xdr:row>56</xdr:row>
      <xdr:rowOff>158844</xdr:rowOff>
    </xdr:to>
    <xdr:graphicFrame macro="">
      <xdr:nvGraphicFramePr>
        <xdr:cNvPr id="4" name="Chart 3">
          <a:extLst>
            <a:ext uri="{FF2B5EF4-FFF2-40B4-BE49-F238E27FC236}">
              <a16:creationId xmlns:a16="http://schemas.microsoft.com/office/drawing/2014/main" id="{58B162C3-A8EC-4EC0-A638-F34B27658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89730-D9B4-4B4A-984B-DCC122862F8A}">
  <dimension ref="A1:C31"/>
  <sheetViews>
    <sheetView topLeftCell="A11" workbookViewId="0">
      <selection activeCell="B32" sqref="B32"/>
    </sheetView>
  </sheetViews>
  <sheetFormatPr defaultRowHeight="15" x14ac:dyDescent="0.25"/>
  <cols>
    <col min="1" max="1" width="49.5703125" bestFit="1" customWidth="1"/>
    <col min="2" max="2" width="12.140625" bestFit="1" customWidth="1"/>
  </cols>
  <sheetData>
    <row r="1" spans="1:3" x14ac:dyDescent="0.25">
      <c r="A1" t="s">
        <v>0</v>
      </c>
    </row>
    <row r="2" spans="1:3" x14ac:dyDescent="0.25">
      <c r="A2" t="s">
        <v>1</v>
      </c>
      <c r="B2" t="s">
        <v>2</v>
      </c>
      <c r="C2">
        <v>3</v>
      </c>
    </row>
    <row r="3" spans="1:3" x14ac:dyDescent="0.25">
      <c r="A3" t="s">
        <v>3</v>
      </c>
      <c r="B3" t="s">
        <v>4</v>
      </c>
      <c r="C3">
        <v>10</v>
      </c>
    </row>
    <row r="4" spans="1:3" x14ac:dyDescent="0.25">
      <c r="A4" t="s">
        <v>5</v>
      </c>
      <c r="B4" t="s">
        <v>6</v>
      </c>
      <c r="C4">
        <v>5</v>
      </c>
    </row>
    <row r="5" spans="1:3" x14ac:dyDescent="0.25">
      <c r="A5" t="s">
        <v>7</v>
      </c>
      <c r="B5" t="s">
        <v>8</v>
      </c>
      <c r="C5">
        <v>10</v>
      </c>
    </row>
    <row r="7" spans="1:3" x14ac:dyDescent="0.25">
      <c r="A7" t="s">
        <v>9</v>
      </c>
    </row>
    <row r="8" spans="1:3" x14ac:dyDescent="0.25">
      <c r="A8">
        <f>C2*C3*C4*C5</f>
        <v>1500</v>
      </c>
    </row>
    <row r="9" spans="1:3" x14ac:dyDescent="0.25">
      <c r="A9" s="1" t="s">
        <v>10</v>
      </c>
    </row>
    <row r="10" spans="1:3" x14ac:dyDescent="0.25">
      <c r="A10" s="2" t="s">
        <v>11</v>
      </c>
      <c r="B10">
        <f>1</f>
        <v>1</v>
      </c>
    </row>
    <row r="11" spans="1:3" x14ac:dyDescent="0.25">
      <c r="A11" t="s">
        <v>12</v>
      </c>
    </row>
    <row r="12" spans="1:3" x14ac:dyDescent="0.25">
      <c r="A12">
        <v>0.1</v>
      </c>
    </row>
    <row r="13" spans="1:3" x14ac:dyDescent="0.25">
      <c r="A13">
        <v>0.3</v>
      </c>
    </row>
    <row r="14" spans="1:3" x14ac:dyDescent="0.25">
      <c r="A14">
        <v>0.5</v>
      </c>
    </row>
    <row r="15" spans="1:3" x14ac:dyDescent="0.25">
      <c r="A15">
        <v>0.7</v>
      </c>
    </row>
    <row r="16" spans="1:3" x14ac:dyDescent="0.25">
      <c r="A16">
        <v>0.99</v>
      </c>
    </row>
    <row r="18" spans="1:2" x14ac:dyDescent="0.25">
      <c r="A18" t="s">
        <v>13</v>
      </c>
      <c r="B18">
        <f>11500</f>
        <v>11500</v>
      </c>
    </row>
    <row r="19" spans="1:2" x14ac:dyDescent="0.25">
      <c r="A19" t="s">
        <v>14</v>
      </c>
      <c r="B19">
        <f>400</f>
        <v>400</v>
      </c>
    </row>
    <row r="21" spans="1:2" x14ac:dyDescent="0.25">
      <c r="A21" s="1" t="s">
        <v>15</v>
      </c>
    </row>
    <row r="22" spans="1:2" x14ac:dyDescent="0.25">
      <c r="A22" t="s">
        <v>16</v>
      </c>
      <c r="B22" t="s">
        <v>17</v>
      </c>
    </row>
    <row r="23" spans="1:2" x14ac:dyDescent="0.25">
      <c r="A23" t="s">
        <v>18</v>
      </c>
    </row>
    <row r="24" spans="1:2" x14ac:dyDescent="0.25">
      <c r="A24">
        <v>0.1</v>
      </c>
    </row>
    <row r="25" spans="1:2" x14ac:dyDescent="0.25">
      <c r="A25">
        <v>0.5</v>
      </c>
    </row>
    <row r="26" spans="1:2" x14ac:dyDescent="0.25">
      <c r="A26">
        <v>0.9</v>
      </c>
    </row>
    <row r="27" spans="1:2" x14ac:dyDescent="0.25">
      <c r="A27">
        <v>1.3</v>
      </c>
    </row>
    <row r="28" spans="1:2" x14ac:dyDescent="0.25">
      <c r="A28">
        <v>1.7</v>
      </c>
    </row>
    <row r="29" spans="1:2" x14ac:dyDescent="0.25">
      <c r="A29">
        <v>2.5</v>
      </c>
    </row>
    <row r="30" spans="1:2" x14ac:dyDescent="0.25">
      <c r="A30">
        <v>2</v>
      </c>
      <c r="B30" t="s">
        <v>40</v>
      </c>
    </row>
    <row r="31" spans="1:2" x14ac:dyDescent="0.25">
      <c r="A31">
        <v>2.1</v>
      </c>
      <c r="B31"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E5285-B123-4E1E-A8DF-9BB1B3C9391D}">
  <dimension ref="A1:CW20"/>
  <sheetViews>
    <sheetView topLeftCell="A4" zoomScaleNormal="100" workbookViewId="0">
      <selection activeCell="H10" sqref="H10"/>
    </sheetView>
  </sheetViews>
  <sheetFormatPr defaultRowHeight="15" x14ac:dyDescent="0.25"/>
  <cols>
    <col min="1" max="1" width="23.140625" bestFit="1" customWidth="1"/>
  </cols>
  <sheetData>
    <row r="1" spans="1:101" ht="15.75" thickBot="1" x14ac:dyDescent="0.3">
      <c r="A1" s="3" t="s">
        <v>19</v>
      </c>
      <c r="B1" s="10" t="s">
        <v>20</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2"/>
    </row>
    <row r="2" spans="1:101" x14ac:dyDescent="0.25">
      <c r="A2" s="4">
        <f>'run details'!A12</f>
        <v>0.1</v>
      </c>
      <c r="B2" s="19">
        <v>7.5479139664997794E-2</v>
      </c>
      <c r="C2" s="13">
        <v>5.0304494579143398E-2</v>
      </c>
      <c r="D2" s="13">
        <v>5.7223968278167399E-2</v>
      </c>
      <c r="E2" s="13">
        <v>6.4156569468448499E-2</v>
      </c>
      <c r="F2" s="13">
        <v>5.77467801224648E-2</v>
      </c>
      <c r="G2" s="13">
        <v>6.7970980592857097E-2</v>
      </c>
      <c r="H2" s="13">
        <v>5.0037303465402402E-2</v>
      </c>
      <c r="I2" s="13">
        <v>5.1266969434736701E-2</v>
      </c>
      <c r="J2" s="13">
        <v>6.6206818633167699E-2</v>
      </c>
      <c r="K2" s="13">
        <v>6.7109726982132203E-2</v>
      </c>
      <c r="L2" s="13">
        <v>3.4920776765435098E-2</v>
      </c>
      <c r="M2" s="13">
        <v>6.4305876732814293E-2</v>
      </c>
      <c r="N2" s="13">
        <v>4.0863452089916E-2</v>
      </c>
      <c r="O2" s="13">
        <v>5.62117585828441E-2</v>
      </c>
      <c r="P2" s="13">
        <v>3.8833738700079598E-2</v>
      </c>
      <c r="Q2" s="13">
        <v>5.6391569642892297E-2</v>
      </c>
      <c r="R2" s="13">
        <v>6.9455143479440595E-2</v>
      </c>
      <c r="S2" s="13">
        <v>8.5559964147559106E-2</v>
      </c>
      <c r="T2" s="13">
        <v>6.1025255594648303E-2</v>
      </c>
      <c r="U2" s="13">
        <v>3.9725492248546497E-2</v>
      </c>
      <c r="V2" s="13">
        <v>5.4611318292309703E-2</v>
      </c>
      <c r="W2" s="13">
        <v>5.2727960197689203E-2</v>
      </c>
      <c r="X2" s="13">
        <v>3.2183202283051E-2</v>
      </c>
      <c r="Y2" s="13">
        <v>2.5499991061213201E-2</v>
      </c>
      <c r="Z2" s="13">
        <v>4.4103481381356897E-2</v>
      </c>
      <c r="AA2" s="13">
        <v>5.6537283328874199E-2</v>
      </c>
      <c r="AB2" s="13">
        <v>4.6771868491720402E-2</v>
      </c>
      <c r="AC2" s="13">
        <v>5.8478721845565601E-2</v>
      </c>
      <c r="AD2" s="13">
        <v>2.1125849717742302E-2</v>
      </c>
      <c r="AE2" s="13">
        <v>6.3504218550073294E-2</v>
      </c>
      <c r="AF2" s="13">
        <v>4.2706703640703399E-2</v>
      </c>
      <c r="AG2" s="13">
        <v>4.0040037319063901E-2</v>
      </c>
      <c r="AH2" s="13">
        <v>4.1162309528259097E-2</v>
      </c>
      <c r="AI2" s="13">
        <v>4.7139709865882402E-2</v>
      </c>
      <c r="AJ2" s="13">
        <v>4.2096308535584603E-2</v>
      </c>
      <c r="AK2" s="13">
        <v>5.6142064644032402E-2</v>
      </c>
      <c r="AL2" s="13">
        <v>5.3804136092503597E-2</v>
      </c>
      <c r="AM2" s="13">
        <v>8.3614530768355594E-2</v>
      </c>
      <c r="AN2" s="13">
        <v>5.9772373765346401E-2</v>
      </c>
      <c r="AO2" s="13">
        <v>3.9401085064258899E-2</v>
      </c>
      <c r="AP2" s="13">
        <v>5.0202931154781603E-2</v>
      </c>
      <c r="AQ2" s="13">
        <v>3.4065687862062398E-2</v>
      </c>
      <c r="AR2" s="13">
        <v>2.42997884798841E-2</v>
      </c>
      <c r="AS2" s="13">
        <v>4.0275339846317003E-2</v>
      </c>
      <c r="AT2" s="13">
        <v>2.3731590928940699E-2</v>
      </c>
      <c r="AU2" s="13">
        <v>5.9744442544865398E-2</v>
      </c>
      <c r="AV2" s="13">
        <v>5.3118583145806302E-2</v>
      </c>
      <c r="AW2" s="13">
        <v>3.25049429944149E-2</v>
      </c>
      <c r="AX2" s="13">
        <v>5.5790905788003303E-2</v>
      </c>
      <c r="AY2" s="13">
        <v>5.7100095419204702E-2</v>
      </c>
      <c r="AZ2" s="13">
        <v>8.1479135433995001E-2</v>
      </c>
      <c r="BA2" s="13">
        <v>4.2003446723032301E-2</v>
      </c>
      <c r="BB2" s="13">
        <v>9.6084001918720796E-2</v>
      </c>
      <c r="BC2" s="13">
        <v>6.0215234338028702E-2</v>
      </c>
      <c r="BD2" s="13">
        <v>6.8017661996143397E-2</v>
      </c>
      <c r="BE2" s="13">
        <v>8.7500146251570404E-2</v>
      </c>
      <c r="BF2" s="13">
        <v>9.24204311094807E-2</v>
      </c>
      <c r="BG2" s="13">
        <v>5.19527545047812E-2</v>
      </c>
      <c r="BH2" s="13">
        <v>2.9743591915739099E-2</v>
      </c>
      <c r="BI2" s="13">
        <v>5.5962050998176499E-2</v>
      </c>
      <c r="BJ2" s="13">
        <v>6.3545147043543707E-2</v>
      </c>
      <c r="BK2" s="13">
        <v>4.8048733757226701E-2</v>
      </c>
      <c r="BL2" s="13">
        <v>3.6812721229655399E-2</v>
      </c>
      <c r="BM2" s="13">
        <v>4.5821139596529399E-2</v>
      </c>
      <c r="BN2" s="13">
        <v>6.6506461950978396E-2</v>
      </c>
      <c r="BO2" s="13">
        <v>6.7528662354283994E-2</v>
      </c>
      <c r="BP2" s="13">
        <v>7.2195023515154402E-2</v>
      </c>
      <c r="BQ2" s="13">
        <v>3.8228881370565002E-2</v>
      </c>
      <c r="BR2" s="13">
        <v>5.0721740212488799E-2</v>
      </c>
      <c r="BS2" s="13">
        <v>7.0984254926779303E-2</v>
      </c>
      <c r="BT2" s="13">
        <v>3.9493006976982797E-2</v>
      </c>
      <c r="BU2" s="13">
        <v>3.5139889148083303E-2</v>
      </c>
      <c r="BV2" s="13">
        <v>6.06752479275115E-2</v>
      </c>
      <c r="BW2" s="13">
        <v>6.8911419232215096E-2</v>
      </c>
      <c r="BX2" s="13">
        <v>3.36594469224481E-2</v>
      </c>
      <c r="BY2" s="13">
        <v>6.9649431890112301E-2</v>
      </c>
      <c r="BZ2" s="13">
        <v>4.3694353181412598E-2</v>
      </c>
      <c r="CA2" s="13">
        <v>3.9562514393798903E-2</v>
      </c>
      <c r="CB2" s="13">
        <v>8.89682055450602E-2</v>
      </c>
      <c r="CC2" s="13">
        <v>2.57532497136061E-2</v>
      </c>
      <c r="CD2" s="13">
        <v>6.9404261352617402E-2</v>
      </c>
      <c r="CE2" s="13">
        <v>3.8430603366180101E-2</v>
      </c>
      <c r="CF2" s="13">
        <v>7.0499868787452097E-2</v>
      </c>
      <c r="CG2" s="13">
        <v>3.2465526871926803E-2</v>
      </c>
      <c r="CH2" s="13">
        <v>6.0020699916964598E-2</v>
      </c>
      <c r="CI2" s="13">
        <v>3.03184110856742E-2</v>
      </c>
      <c r="CJ2" s="13">
        <v>5.0934982619710301E-2</v>
      </c>
      <c r="CK2" s="13">
        <v>3.0162978989752599E-2</v>
      </c>
      <c r="CL2" s="13">
        <v>7.77646354767106E-2</v>
      </c>
      <c r="CM2" s="13">
        <v>4.2838578610466999E-2</v>
      </c>
      <c r="CN2" s="13">
        <v>5.3049372915100597E-2</v>
      </c>
      <c r="CO2" s="13">
        <v>5.5378815624213103E-2</v>
      </c>
      <c r="CP2" s="13">
        <v>6.5069709526538705E-2</v>
      </c>
      <c r="CQ2" s="13">
        <v>4.6047864690442197E-2</v>
      </c>
      <c r="CR2" s="13">
        <v>5.3399695702943298E-2</v>
      </c>
      <c r="CS2" s="13">
        <v>3.0758091159409501E-2</v>
      </c>
      <c r="CT2" s="13">
        <v>3.9977585793148002E-2</v>
      </c>
      <c r="CU2" s="13">
        <v>3.07657389602536E-2</v>
      </c>
      <c r="CV2" s="13">
        <v>5.5958815288793401E-2</v>
      </c>
      <c r="CW2" s="14">
        <v>5.2079423226094199E-2</v>
      </c>
    </row>
    <row r="3" spans="1:101" x14ac:dyDescent="0.25">
      <c r="A3" s="5">
        <f>'run details'!A13</f>
        <v>0.3</v>
      </c>
      <c r="B3" s="20">
        <v>6.4285445781658707E-2</v>
      </c>
      <c r="C3" s="15">
        <v>2.6675318773738601E-2</v>
      </c>
      <c r="D3" s="15">
        <v>4.1939620156293898E-2</v>
      </c>
      <c r="E3" s="15">
        <v>5.6884599142953199E-2</v>
      </c>
      <c r="F3" s="15">
        <v>2.7637892328355201E-2</v>
      </c>
      <c r="G3" s="15">
        <v>5.5799647356990702E-2</v>
      </c>
      <c r="H3" s="15">
        <v>6.7781753548866702E-2</v>
      </c>
      <c r="I3" s="15">
        <v>4.0758713624789999E-2</v>
      </c>
      <c r="J3" s="15">
        <v>7.5702920393886E-2</v>
      </c>
      <c r="K3" s="15">
        <v>4.2569553945222098E-2</v>
      </c>
      <c r="L3" s="15">
        <v>2.3647726100536001E-2</v>
      </c>
      <c r="M3" s="15">
        <v>4.5546321885895302E-2</v>
      </c>
      <c r="N3" s="15">
        <v>5.5717113481930203E-2</v>
      </c>
      <c r="O3" s="15">
        <v>6.5795071181877093E-2</v>
      </c>
      <c r="P3" s="15">
        <v>6.2745118331841696E-2</v>
      </c>
      <c r="Q3" s="15">
        <v>3.8502698685003098E-2</v>
      </c>
      <c r="R3" s="15">
        <v>3.8615148093035498E-2</v>
      </c>
      <c r="S3" s="15">
        <v>4.1484468200624902E-2</v>
      </c>
      <c r="T3" s="15">
        <v>4.1708351215644403E-2</v>
      </c>
      <c r="U3" s="15">
        <v>6.1703819216805303E-2</v>
      </c>
      <c r="V3" s="15">
        <v>3.9978685740431799E-2</v>
      </c>
      <c r="W3" s="15">
        <v>3.5445544794006002E-2</v>
      </c>
      <c r="X3" s="15">
        <v>3.6301497252946201E-2</v>
      </c>
      <c r="Y3" s="15">
        <v>4.3879700394325698E-2</v>
      </c>
      <c r="Z3" s="15">
        <v>6.8288867002742198E-2</v>
      </c>
      <c r="AA3" s="15">
        <v>4.2325675915040398E-2</v>
      </c>
      <c r="AB3" s="15">
        <v>5.7524055546224598E-2</v>
      </c>
      <c r="AC3" s="15">
        <v>7.0049790477761401E-2</v>
      </c>
      <c r="AD3" s="15">
        <v>3.1645268367014201E-2</v>
      </c>
      <c r="AE3" s="15">
        <v>6.6545339803833106E-2</v>
      </c>
      <c r="AF3" s="15">
        <v>5.8494211491966097E-2</v>
      </c>
      <c r="AG3" s="15">
        <v>2.1671394608021002E-2</v>
      </c>
      <c r="AH3" s="15">
        <v>4.7656765646365298E-2</v>
      </c>
      <c r="AI3" s="15">
        <v>4.3629547750148198E-2</v>
      </c>
      <c r="AJ3" s="15">
        <v>4.6943935940260598E-2</v>
      </c>
      <c r="AK3" s="15">
        <v>5.1273057216772298E-2</v>
      </c>
      <c r="AL3" s="15">
        <v>4.1711955778338299E-2</v>
      </c>
      <c r="AM3" s="15">
        <v>4.0286380897666701E-2</v>
      </c>
      <c r="AN3" s="15">
        <v>6.0336289896478601E-2</v>
      </c>
      <c r="AO3" s="15">
        <v>2.6488556083575001E-2</v>
      </c>
      <c r="AP3" s="15">
        <v>2.8877916234262599E-2</v>
      </c>
      <c r="AQ3" s="15">
        <v>3.5857956099429503E-2</v>
      </c>
      <c r="AR3" s="15">
        <v>4.4760736723764502E-2</v>
      </c>
      <c r="AS3" s="15">
        <v>5.8734941075888003E-2</v>
      </c>
      <c r="AT3" s="15">
        <v>3.9120009764792803E-2</v>
      </c>
      <c r="AU3" s="15">
        <v>3.36966178005828E-2</v>
      </c>
      <c r="AV3" s="15">
        <v>6.5591106049474407E-2</v>
      </c>
      <c r="AW3" s="15">
        <v>6.4717646028871506E-2</v>
      </c>
      <c r="AX3" s="15">
        <v>2.9299860051564802E-2</v>
      </c>
      <c r="AY3" s="15">
        <v>5.9291756987637098E-2</v>
      </c>
      <c r="AZ3" s="15">
        <v>3.8404398044905003E-2</v>
      </c>
      <c r="BA3" s="15">
        <v>4.41276073890641E-2</v>
      </c>
      <c r="BB3" s="15">
        <v>4.8786014966568203E-2</v>
      </c>
      <c r="BC3" s="15">
        <v>9.5513723100333195E-2</v>
      </c>
      <c r="BD3" s="15">
        <v>4.7415537593445599E-2</v>
      </c>
      <c r="BE3" s="15">
        <v>6.70526561403927E-2</v>
      </c>
      <c r="BF3" s="15">
        <v>4.4662059943741603E-2</v>
      </c>
      <c r="BG3" s="15">
        <v>3.2779182600059201E-2</v>
      </c>
      <c r="BH3" s="15">
        <v>4.7696087732826499E-2</v>
      </c>
      <c r="BI3" s="15">
        <v>6.4806101868001106E-2</v>
      </c>
      <c r="BJ3" s="15">
        <v>3.9249882524326297E-2</v>
      </c>
      <c r="BK3" s="15">
        <v>5.18806570546625E-2</v>
      </c>
      <c r="BL3" s="15">
        <v>0.10644794833446899</v>
      </c>
      <c r="BM3" s="15">
        <v>5.9973665246131701E-2</v>
      </c>
      <c r="BN3" s="15">
        <v>2.91954235925912E-2</v>
      </c>
      <c r="BO3" s="15">
        <v>7.3079488095255399E-2</v>
      </c>
      <c r="BP3" s="15">
        <v>3.3991193107602402E-2</v>
      </c>
      <c r="BQ3" s="15">
        <v>3.2879032042811202E-2</v>
      </c>
      <c r="BR3" s="15">
        <v>4.6443075893336301E-2</v>
      </c>
      <c r="BS3" s="15">
        <v>5.3514176418859798E-2</v>
      </c>
      <c r="BT3" s="15">
        <v>7.9846196482473597E-2</v>
      </c>
      <c r="BU3" s="15">
        <v>4.02463657291895E-2</v>
      </c>
      <c r="BV3" s="15">
        <v>5.50340360578397E-2</v>
      </c>
      <c r="BW3" s="15">
        <v>7.3002196761524502E-2</v>
      </c>
      <c r="BX3" s="15">
        <v>3.4484217249374602E-2</v>
      </c>
      <c r="BY3" s="15">
        <v>7.1424187542512299E-2</v>
      </c>
      <c r="BZ3" s="15">
        <v>5.1112702176772502E-2</v>
      </c>
      <c r="CA3" s="15">
        <v>7.2094229569609897E-2</v>
      </c>
      <c r="CB3" s="15">
        <v>4.5514135565211902E-2</v>
      </c>
      <c r="CC3" s="15">
        <v>7.5715703951610494E-2</v>
      </c>
      <c r="CD3" s="15">
        <v>3.3341553547855299E-2</v>
      </c>
      <c r="CE3" s="15">
        <v>4.6806894748876698E-2</v>
      </c>
      <c r="CF3" s="15">
        <v>4.4192270326762199E-2</v>
      </c>
      <c r="CG3" s="15">
        <v>3.7164348460212403E-2</v>
      </c>
      <c r="CH3" s="15">
        <v>6.0791279565289999E-2</v>
      </c>
      <c r="CI3" s="15">
        <v>3.8818424533686197E-2</v>
      </c>
      <c r="CJ3" s="15">
        <v>4.5609229400809498E-2</v>
      </c>
      <c r="CK3" s="15">
        <v>4.11218828665567E-2</v>
      </c>
      <c r="CL3" s="15">
        <v>4.9702287629414803E-2</v>
      </c>
      <c r="CM3" s="15">
        <v>4.7856299979357697E-2</v>
      </c>
      <c r="CN3" s="15">
        <v>3.65088256284304E-2</v>
      </c>
      <c r="CO3" s="15">
        <v>2.4482177217641898E-2</v>
      </c>
      <c r="CP3" s="15">
        <v>6.6470326909933194E-2</v>
      </c>
      <c r="CQ3" s="15">
        <v>2.4468030593800399E-2</v>
      </c>
      <c r="CR3" s="15">
        <v>3.3104849800680701E-2</v>
      </c>
      <c r="CS3" s="15">
        <v>5.9132825598844398E-2</v>
      </c>
      <c r="CT3" s="15">
        <v>0.109391066443709</v>
      </c>
      <c r="CU3" s="15">
        <v>5.5912203859630499E-2</v>
      </c>
      <c r="CV3" s="15">
        <v>3.1390491277323199E-2</v>
      </c>
      <c r="CW3" s="16">
        <v>3.04547111237247E-2</v>
      </c>
    </row>
    <row r="4" spans="1:101" x14ac:dyDescent="0.25">
      <c r="A4" s="5">
        <f>'run details'!A14</f>
        <v>0.5</v>
      </c>
      <c r="B4" s="20">
        <v>6.03853825615751E-2</v>
      </c>
      <c r="C4" s="15">
        <v>4.8382548652678298E-2</v>
      </c>
      <c r="D4" s="15">
        <v>5.1615137279385201E-2</v>
      </c>
      <c r="E4" s="15">
        <v>4.7102393896545101E-2</v>
      </c>
      <c r="F4" s="15">
        <v>7.4758958706296993E-2</v>
      </c>
      <c r="G4" s="15">
        <v>4.4382295873194699E-2</v>
      </c>
      <c r="H4" s="15">
        <v>5.7481165973577601E-2</v>
      </c>
      <c r="I4" s="15">
        <v>5.31775040063951E-2</v>
      </c>
      <c r="J4" s="15">
        <v>5.8837835741144102E-2</v>
      </c>
      <c r="K4" s="15">
        <v>3.2551216835025598E-2</v>
      </c>
      <c r="L4" s="15">
        <v>3.7096407103203E-2</v>
      </c>
      <c r="M4" s="15">
        <v>2.9987826379905599E-2</v>
      </c>
      <c r="N4" s="15">
        <v>6.7399063564934303E-2</v>
      </c>
      <c r="O4" s="15">
        <v>2.75902513181196E-2</v>
      </c>
      <c r="P4" s="15">
        <v>7.3821971356761398E-2</v>
      </c>
      <c r="Q4" s="15">
        <v>3.9115029583772797E-2</v>
      </c>
      <c r="R4" s="15">
        <v>5.8276751262658001E-2</v>
      </c>
      <c r="S4" s="15">
        <v>5.8624634366367501E-2</v>
      </c>
      <c r="T4" s="15">
        <v>5.2868652530885803E-2</v>
      </c>
      <c r="U4" s="15">
        <v>5.1221633106893698E-2</v>
      </c>
      <c r="V4" s="15">
        <v>3.3176816754521901E-2</v>
      </c>
      <c r="W4" s="15">
        <v>5.56691567233909E-2</v>
      </c>
      <c r="X4" s="15">
        <v>4.78565908121781E-2</v>
      </c>
      <c r="Y4" s="15">
        <v>4.9405473051982902E-2</v>
      </c>
      <c r="Z4" s="15">
        <v>2.5585448033146E-2</v>
      </c>
      <c r="AA4" s="15">
        <v>4.5040746599049997E-2</v>
      </c>
      <c r="AB4" s="15">
        <v>4.88268354635394E-2</v>
      </c>
      <c r="AC4" s="15">
        <v>3.5584717462901698E-2</v>
      </c>
      <c r="AD4" s="15">
        <v>7.8669998837815294E-2</v>
      </c>
      <c r="AE4" s="15">
        <v>4.3527947491812102E-2</v>
      </c>
      <c r="AF4" s="15">
        <v>7.4316141675865005E-2</v>
      </c>
      <c r="AG4" s="15">
        <v>3.27917450590565E-2</v>
      </c>
      <c r="AH4" s="15">
        <v>7.2397152329780404E-2</v>
      </c>
      <c r="AI4" s="15">
        <v>7.0829062923106006E-2</v>
      </c>
      <c r="AJ4" s="15">
        <v>4.1075012827185203E-2</v>
      </c>
      <c r="AK4" s="15">
        <v>2.2229061991960401E-2</v>
      </c>
      <c r="AL4" s="15">
        <v>7.4553087285583602E-2</v>
      </c>
      <c r="AM4" s="15">
        <v>8.7295560633175201E-2</v>
      </c>
      <c r="AN4" s="15">
        <v>4.3288572478663898E-2</v>
      </c>
      <c r="AO4" s="15">
        <v>3.0012413297754802E-2</v>
      </c>
      <c r="AP4" s="15">
        <v>6.6686857452137996E-2</v>
      </c>
      <c r="AQ4" s="15">
        <v>5.64814417594404E-2</v>
      </c>
      <c r="AR4" s="15">
        <v>6.3829019999519704E-2</v>
      </c>
      <c r="AS4" s="15">
        <v>2.1377353509267099E-2</v>
      </c>
      <c r="AT4" s="15">
        <v>3.9210915019377998E-2</v>
      </c>
      <c r="AU4" s="15">
        <v>4.5871508075260803E-2</v>
      </c>
      <c r="AV4" s="15">
        <v>2.94018567627027E-2</v>
      </c>
      <c r="AW4" s="15">
        <v>4.4109812611187897E-2</v>
      </c>
      <c r="AX4" s="15">
        <v>8.0575221318705204E-2</v>
      </c>
      <c r="AY4" s="15">
        <v>8.9915534094271901E-2</v>
      </c>
      <c r="AZ4" s="15">
        <v>4.0437381178873098E-2</v>
      </c>
      <c r="BA4" s="15">
        <v>4.6903957261983598E-2</v>
      </c>
      <c r="BB4" s="15">
        <v>5.2702678917304402E-2</v>
      </c>
      <c r="BC4" s="15">
        <v>5.3620629714356598E-2</v>
      </c>
      <c r="BD4" s="15">
        <v>5.0576114150056098E-2</v>
      </c>
      <c r="BE4" s="15">
        <v>4.0370315897538103E-2</v>
      </c>
      <c r="BF4" s="15">
        <v>4.6705681500351003E-2</v>
      </c>
      <c r="BG4" s="15">
        <v>2.1927823233035899E-2</v>
      </c>
      <c r="BH4" s="15">
        <v>6.9696306466861202E-2</v>
      </c>
      <c r="BI4" s="15">
        <v>7.44040862867619E-2</v>
      </c>
      <c r="BJ4" s="15">
        <v>2.8084610118093802E-2</v>
      </c>
      <c r="BK4" s="15">
        <v>4.2422122549040701E-2</v>
      </c>
      <c r="BL4" s="15">
        <v>4.73711163991406E-2</v>
      </c>
      <c r="BM4" s="15">
        <v>2.6655797892430999E-2</v>
      </c>
      <c r="BN4" s="15">
        <v>6.3727290821174801E-2</v>
      </c>
      <c r="BO4" s="15">
        <v>4.9354256184289201E-2</v>
      </c>
      <c r="BP4" s="15">
        <v>6.2518438345327498E-2</v>
      </c>
      <c r="BQ4" s="15">
        <v>3.3065466319610402E-2</v>
      </c>
      <c r="BR4" s="15">
        <v>7.3492918608006705E-2</v>
      </c>
      <c r="BS4" s="15">
        <v>4.6734301132609797E-2</v>
      </c>
      <c r="BT4" s="15">
        <v>5.01388139370555E-2</v>
      </c>
      <c r="BU4" s="15">
        <v>4.5778085562598103E-2</v>
      </c>
      <c r="BV4" s="15">
        <v>3.8938650588779898E-2</v>
      </c>
      <c r="BW4" s="15">
        <v>7.0050563009687802E-2</v>
      </c>
      <c r="BX4" s="15">
        <v>3.53179577575699E-2</v>
      </c>
      <c r="BY4" s="15">
        <v>6.5340112518283103E-2</v>
      </c>
      <c r="BZ4" s="15">
        <v>5.3524859323695897E-2</v>
      </c>
      <c r="CA4" s="15">
        <v>4.3238823087939603E-2</v>
      </c>
      <c r="CB4" s="15">
        <v>3.8831314295325298E-2</v>
      </c>
      <c r="CC4" s="15">
        <v>3.6907574039709699E-2</v>
      </c>
      <c r="CD4" s="15">
        <v>3.08018954703888E-2</v>
      </c>
      <c r="CE4" s="15">
        <v>7.4728245286369094E-2</v>
      </c>
      <c r="CF4" s="15">
        <v>4.6888994327128897E-2</v>
      </c>
      <c r="CG4" s="15">
        <v>7.9474851413904493E-2</v>
      </c>
      <c r="CH4" s="15">
        <v>5.6371428252682203E-2</v>
      </c>
      <c r="CI4" s="15">
        <v>4.99552767735644E-2</v>
      </c>
      <c r="CJ4" s="15">
        <v>6.4450716663478694E-2</v>
      </c>
      <c r="CK4" s="15">
        <v>2.9446076051217601E-2</v>
      </c>
      <c r="CL4" s="15">
        <v>5.4672460976703897E-2</v>
      </c>
      <c r="CM4" s="15">
        <v>6.3056606479228297E-2</v>
      </c>
      <c r="CN4" s="15">
        <v>4.78277529949779E-2</v>
      </c>
      <c r="CO4" s="15">
        <v>6.15367707168398E-2</v>
      </c>
      <c r="CP4" s="15">
        <v>5.7921173692815603E-2</v>
      </c>
      <c r="CQ4" s="15">
        <v>5.1062093518393199E-2</v>
      </c>
      <c r="CR4" s="15">
        <v>3.4565283541785598E-2</v>
      </c>
      <c r="CS4" s="15">
        <v>6.4149680659556202E-2</v>
      </c>
      <c r="CT4" s="15">
        <v>4.7344558565179599E-2</v>
      </c>
      <c r="CU4" s="15">
        <v>6.0462435785807199E-2</v>
      </c>
      <c r="CV4" s="15">
        <v>4.1764514897798199E-2</v>
      </c>
      <c r="CW4" s="16">
        <v>4.3732116357259598E-2</v>
      </c>
    </row>
    <row r="5" spans="1:101" x14ac:dyDescent="0.25">
      <c r="A5" s="5">
        <f>'run details'!A15</f>
        <v>0.7</v>
      </c>
      <c r="B5" s="20">
        <v>6.7808947178586806E-2</v>
      </c>
      <c r="C5" s="15">
        <v>5.16515183505609E-2</v>
      </c>
      <c r="D5" s="15">
        <v>2.7863302624759001E-2</v>
      </c>
      <c r="E5" s="15">
        <v>3.86046833911955E-2</v>
      </c>
      <c r="F5" s="15">
        <v>8.89172195787757E-2</v>
      </c>
      <c r="G5" s="15">
        <v>7.0979124034448005E-2</v>
      </c>
      <c r="H5" s="15">
        <v>5.2195549360946503E-2</v>
      </c>
      <c r="I5" s="15">
        <v>3.33618127172991E-2</v>
      </c>
      <c r="J5" s="15">
        <v>7.1147087790474198E-2</v>
      </c>
      <c r="K5" s="15">
        <v>4.0915851323315398E-2</v>
      </c>
      <c r="L5" s="15">
        <v>3.91665441078448E-2</v>
      </c>
      <c r="M5" s="15">
        <v>3.1730493194754301E-2</v>
      </c>
      <c r="N5" s="15">
        <v>4.3164740044526001E-2</v>
      </c>
      <c r="O5" s="15">
        <v>2.6871541444160499E-2</v>
      </c>
      <c r="P5" s="15">
        <v>7.9450340208051806E-2</v>
      </c>
      <c r="Q5" s="15">
        <v>4.3659592616790803E-2</v>
      </c>
      <c r="R5" s="15">
        <v>4.1420887001337503E-2</v>
      </c>
      <c r="S5" s="15">
        <v>2.1274611416156899E-2</v>
      </c>
      <c r="T5" s="15">
        <v>3.3071891888888802E-2</v>
      </c>
      <c r="U5" s="15">
        <v>7.7103950728930407E-2</v>
      </c>
      <c r="V5" s="15">
        <v>3.6657747835671398E-2</v>
      </c>
      <c r="W5" s="15">
        <v>4.7258876318140103E-2</v>
      </c>
      <c r="X5" s="15">
        <v>7.2480897076448503E-2</v>
      </c>
      <c r="Y5" s="15">
        <v>6.1824807326296499E-2</v>
      </c>
      <c r="Z5" s="15">
        <v>4.1420219203528397E-2</v>
      </c>
      <c r="AA5" s="15">
        <v>3.9290944020911399E-2</v>
      </c>
      <c r="AB5" s="15">
        <v>7.2743588349373306E-2</v>
      </c>
      <c r="AC5" s="15">
        <v>2.6277501206602601E-2</v>
      </c>
      <c r="AD5" s="15">
        <v>5.4211964245114597E-2</v>
      </c>
      <c r="AE5" s="15">
        <v>6.5922333294414007E-2</v>
      </c>
      <c r="AF5" s="15">
        <v>5.2121179116345999E-2</v>
      </c>
      <c r="AG5" s="15">
        <v>3.3349765177038602E-2</v>
      </c>
      <c r="AH5" s="15">
        <v>4.4299101046663902E-2</v>
      </c>
      <c r="AI5" s="15">
        <v>3.9582427441482097E-2</v>
      </c>
      <c r="AJ5" s="15">
        <v>3.1519216385937097E-2</v>
      </c>
      <c r="AK5" s="15">
        <v>4.7077852400748903E-2</v>
      </c>
      <c r="AL5" s="15">
        <v>8.8830279478117405E-2</v>
      </c>
      <c r="AM5" s="15">
        <v>5.62568106509874E-2</v>
      </c>
      <c r="AN5" s="15">
        <v>2.12042192476345E-2</v>
      </c>
      <c r="AO5" s="15">
        <v>3.8962571757737603E-2</v>
      </c>
      <c r="AP5" s="15">
        <v>3.4432969362718099E-2</v>
      </c>
      <c r="AQ5" s="15">
        <v>5.3247368957752901E-2</v>
      </c>
      <c r="AR5" s="15">
        <v>2.9396408566686301E-2</v>
      </c>
      <c r="AS5" s="15">
        <v>6.4554553697745806E-2</v>
      </c>
      <c r="AT5" s="15">
        <v>4.5216639265993799E-2</v>
      </c>
      <c r="AU5" s="15">
        <v>7.0103353201521307E-2</v>
      </c>
      <c r="AV5" s="15">
        <v>5.4755931768982802E-2</v>
      </c>
      <c r="AW5" s="15">
        <v>3.5714097103220002E-2</v>
      </c>
      <c r="AX5" s="15">
        <v>2.6462075257074599E-2</v>
      </c>
      <c r="AY5" s="15">
        <v>9.8398078921370494E-2</v>
      </c>
      <c r="AZ5" s="15">
        <v>4.4351485174282203E-2</v>
      </c>
      <c r="BA5" s="15">
        <v>7.9588548031642697E-2</v>
      </c>
      <c r="BB5" s="15">
        <v>3.97017123373355E-2</v>
      </c>
      <c r="BC5" s="15">
        <v>6.9889258312896496E-2</v>
      </c>
      <c r="BD5" s="15">
        <v>3.76856237347101E-2</v>
      </c>
      <c r="BE5" s="15">
        <v>7.2826203378397597E-2</v>
      </c>
      <c r="BF5" s="15">
        <v>6.2647839644430298E-2</v>
      </c>
      <c r="BG5" s="15">
        <v>4.11225880412402E-2</v>
      </c>
      <c r="BH5" s="15">
        <v>5.9048438426515901E-2</v>
      </c>
      <c r="BI5" s="15">
        <v>6.6691951545565703E-2</v>
      </c>
      <c r="BJ5" s="15">
        <v>3.3094816058865398E-2</v>
      </c>
      <c r="BK5" s="15">
        <v>5.6532162736601797E-2</v>
      </c>
      <c r="BL5" s="15">
        <v>4.1259027483058298E-2</v>
      </c>
      <c r="BM5" s="15">
        <v>5.2736563598481501E-2</v>
      </c>
      <c r="BN5" s="15">
        <v>4.6219557300016999E-2</v>
      </c>
      <c r="BO5" s="15">
        <v>3.7897793932967598E-2</v>
      </c>
      <c r="BP5" s="15">
        <v>8.3769624980325197E-2</v>
      </c>
      <c r="BQ5" s="15">
        <v>4.3971520951094203E-2</v>
      </c>
      <c r="BR5" s="15">
        <v>8.4895699104076405E-2</v>
      </c>
      <c r="BS5" s="15">
        <v>2.5685505653663499E-2</v>
      </c>
      <c r="BT5" s="15">
        <v>4.3302718534687902E-2</v>
      </c>
      <c r="BU5" s="15">
        <v>3.1914183446466599E-2</v>
      </c>
      <c r="BV5" s="15">
        <v>6.1027021716218599E-2</v>
      </c>
      <c r="BW5" s="15">
        <v>5.54163010243056E-2</v>
      </c>
      <c r="BX5" s="15">
        <v>4.40121781607479E-2</v>
      </c>
      <c r="BY5" s="15">
        <v>1.8437924116815E-2</v>
      </c>
      <c r="BZ5" s="15">
        <v>4.64061532006355E-2</v>
      </c>
      <c r="CA5" s="15">
        <v>6.4754668442534496E-2</v>
      </c>
      <c r="CB5" s="15">
        <v>4.2478341915551103E-2</v>
      </c>
      <c r="CC5" s="15">
        <v>6.4312756178104794E-2</v>
      </c>
      <c r="CD5" s="15">
        <v>3.5346270068593401E-2</v>
      </c>
      <c r="CE5" s="15">
        <v>6.3374825135865204E-2</v>
      </c>
      <c r="CF5" s="15">
        <v>6.2558299364983194E-2</v>
      </c>
      <c r="CG5" s="15">
        <v>6.5256981440437095E-2</v>
      </c>
      <c r="CH5" s="15">
        <v>5.7518030574796999E-2</v>
      </c>
      <c r="CI5" s="15">
        <v>3.9476643279019702E-2</v>
      </c>
      <c r="CJ5" s="15">
        <v>4.6618861451504297E-2</v>
      </c>
      <c r="CK5" s="15">
        <v>6.6060258330199198E-2</v>
      </c>
      <c r="CL5" s="15">
        <v>2.57591617088322E-2</v>
      </c>
      <c r="CM5" s="15">
        <v>5.4282256776727801E-2</v>
      </c>
      <c r="CN5" s="15">
        <v>4.0004856822932297E-2</v>
      </c>
      <c r="CO5" s="15">
        <v>5.7628708786325998E-2</v>
      </c>
      <c r="CP5" s="15">
        <v>2.64892739055975E-2</v>
      </c>
      <c r="CQ5" s="15">
        <v>4.2998002126297501E-2</v>
      </c>
      <c r="CR5" s="15">
        <v>3.7629285860755597E-2</v>
      </c>
      <c r="CS5" s="15">
        <v>4.7630387503059798E-2</v>
      </c>
      <c r="CT5" s="15">
        <v>4.8912768041901297E-2</v>
      </c>
      <c r="CU5" s="15">
        <v>3.8710122881471999E-2</v>
      </c>
      <c r="CV5" s="15">
        <v>4.6566392371971299E-2</v>
      </c>
      <c r="CW5" s="16">
        <v>3.83003192869599E-2</v>
      </c>
    </row>
    <row r="6" spans="1:101" ht="15.75" thickBot="1" x14ac:dyDescent="0.3">
      <c r="A6" s="6">
        <f>'run details'!A16</f>
        <v>0.99</v>
      </c>
      <c r="B6" s="22">
        <v>7.2961528806305298E-2</v>
      </c>
      <c r="C6" s="17">
        <v>7.0836763510438605E-2</v>
      </c>
      <c r="D6" s="17">
        <v>3.9115775565059199E-2</v>
      </c>
      <c r="E6" s="17">
        <v>6.8358076660177403E-2</v>
      </c>
      <c r="F6" s="17">
        <v>4.4871068266999201E-2</v>
      </c>
      <c r="G6" s="17">
        <v>6.9879619086887598E-2</v>
      </c>
      <c r="H6" s="17">
        <v>4.3367078801637302E-2</v>
      </c>
      <c r="I6" s="17">
        <v>3.0321710727381601E-2</v>
      </c>
      <c r="J6" s="17">
        <v>3.8952276326819101E-2</v>
      </c>
      <c r="K6" s="17">
        <v>4.1228540879034603E-2</v>
      </c>
      <c r="L6" s="17">
        <v>2.8841024876975398E-2</v>
      </c>
      <c r="M6" s="17">
        <v>5.2749943443273398E-2</v>
      </c>
      <c r="N6" s="17">
        <v>5.01275663994009E-2</v>
      </c>
      <c r="O6" s="17">
        <v>6.9410781067158006E-2</v>
      </c>
      <c r="P6" s="17">
        <v>2.1433981986519302E-2</v>
      </c>
      <c r="Q6" s="17">
        <v>5.0782003785202499E-2</v>
      </c>
      <c r="R6" s="17">
        <v>5.9930705041067497E-2</v>
      </c>
      <c r="S6" s="17">
        <v>2.8732882840985598E-2</v>
      </c>
      <c r="T6" s="17">
        <v>3.3763174748890699E-2</v>
      </c>
      <c r="U6" s="17">
        <v>6.05672951195525E-2</v>
      </c>
      <c r="V6" s="17">
        <v>3.0218272171454001E-2</v>
      </c>
      <c r="W6" s="17">
        <v>7.7137216170882303E-2</v>
      </c>
      <c r="X6" s="17">
        <v>9.5086609234496494E-2</v>
      </c>
      <c r="Y6" s="17">
        <v>3.8287011929341003E-2</v>
      </c>
      <c r="Z6" s="17">
        <v>3.1421637780326701E-2</v>
      </c>
      <c r="AA6" s="17">
        <v>3.4545268376589097E-2</v>
      </c>
      <c r="AB6" s="17">
        <v>2.81531242169486E-2</v>
      </c>
      <c r="AC6" s="17">
        <v>4.0353877516918601E-2</v>
      </c>
      <c r="AD6" s="17">
        <v>9.1371347122142899E-2</v>
      </c>
      <c r="AE6" s="17">
        <v>5.3673317325853301E-2</v>
      </c>
      <c r="AF6" s="17">
        <v>6.0024754342752402E-2</v>
      </c>
      <c r="AG6" s="17">
        <v>2.3011119535766299E-2</v>
      </c>
      <c r="AH6" s="17">
        <v>4.4900845973982202E-2</v>
      </c>
      <c r="AI6" s="17">
        <v>5.6207953458040798E-2</v>
      </c>
      <c r="AJ6" s="17">
        <v>4.0850094906163502E-2</v>
      </c>
      <c r="AK6" s="17">
        <v>7.3892946111378394E-2</v>
      </c>
      <c r="AL6" s="17">
        <v>5.3893302223091702E-2</v>
      </c>
      <c r="AM6" s="17">
        <v>2.6389364734842598E-2</v>
      </c>
      <c r="AN6" s="17">
        <v>3.0850179886492399E-2</v>
      </c>
      <c r="AO6" s="17">
        <v>5.0020565268075801E-2</v>
      </c>
      <c r="AP6" s="17">
        <v>9.1757198093189898E-2</v>
      </c>
      <c r="AQ6" s="17">
        <v>1.94039934300562E-2</v>
      </c>
      <c r="AR6" s="17">
        <v>5.6203294442526301E-2</v>
      </c>
      <c r="AS6" s="17">
        <v>3.8312851478540202E-2</v>
      </c>
      <c r="AT6" s="17">
        <v>3.1958396774074603E-2</v>
      </c>
      <c r="AU6" s="17">
        <v>5.2718050495319697E-2</v>
      </c>
      <c r="AV6" s="17">
        <v>6.3779703864620702E-2</v>
      </c>
      <c r="AW6" s="17">
        <v>3.12034410454263E-2</v>
      </c>
      <c r="AX6" s="17">
        <v>6.6523210968244206E-2</v>
      </c>
      <c r="AY6" s="17">
        <v>4.01322734587648E-2</v>
      </c>
      <c r="AZ6" s="17">
        <v>2.8257622813238601E-2</v>
      </c>
      <c r="BA6" s="17">
        <v>2.8205816093565102E-2</v>
      </c>
      <c r="BB6" s="17">
        <v>7.1192554345590894E-2</v>
      </c>
      <c r="BC6" s="17">
        <v>6.1313967570529898E-2</v>
      </c>
      <c r="BD6" s="17">
        <v>6.6567873382200396E-2</v>
      </c>
      <c r="BE6" s="17">
        <v>2.5287750615478E-2</v>
      </c>
      <c r="BF6" s="17">
        <v>4.6129583513465897E-2</v>
      </c>
      <c r="BG6" s="17">
        <v>5.1392007649603798E-2</v>
      </c>
      <c r="BH6" s="17">
        <v>3.2782062631117499E-2</v>
      </c>
      <c r="BI6" s="17">
        <v>5.5805977467064199E-2</v>
      </c>
      <c r="BJ6" s="17">
        <v>4.9097663586883403E-2</v>
      </c>
      <c r="BK6" s="17">
        <v>3.7909429746798201E-2</v>
      </c>
      <c r="BL6" s="17">
        <v>4.8238606846828902E-2</v>
      </c>
      <c r="BM6" s="17">
        <v>4.6512093797838099E-2</v>
      </c>
      <c r="BN6" s="17">
        <v>4.6868012304990297E-2</v>
      </c>
      <c r="BO6" s="17">
        <v>6.8405096424876799E-2</v>
      </c>
      <c r="BP6" s="17">
        <v>6.1095574138077501E-2</v>
      </c>
      <c r="BQ6" s="17">
        <v>4.09829089060086E-2</v>
      </c>
      <c r="BR6" s="17">
        <v>3.88678694542373E-2</v>
      </c>
      <c r="BS6" s="17">
        <v>4.7294416156880598E-2</v>
      </c>
      <c r="BT6" s="17">
        <v>3.1615453691108401E-2</v>
      </c>
      <c r="BU6" s="17">
        <v>3.3054188185797799E-2</v>
      </c>
      <c r="BV6" s="17">
        <v>8.1119722222579002E-2</v>
      </c>
      <c r="BW6" s="17">
        <v>2.8135919933434402E-2</v>
      </c>
      <c r="BX6" s="17">
        <v>4.5612318047156597E-2</v>
      </c>
      <c r="BY6" s="17">
        <v>2.4894636994109699E-2</v>
      </c>
      <c r="BZ6" s="17">
        <v>3.2967604747800701E-2</v>
      </c>
      <c r="CA6" s="17">
        <v>3.2609811233097002E-2</v>
      </c>
      <c r="CB6" s="17">
        <v>3.4404509246046301E-2</v>
      </c>
      <c r="CC6" s="17">
        <v>2.3486538277987599E-2</v>
      </c>
      <c r="CD6" s="17">
        <v>3.0584874435204398E-2</v>
      </c>
      <c r="CE6" s="17">
        <v>3.6657328211191498E-2</v>
      </c>
      <c r="CF6" s="17">
        <v>4.4922455474151003E-2</v>
      </c>
      <c r="CG6" s="17">
        <v>7.2702948988612501E-2</v>
      </c>
      <c r="CH6" s="17">
        <v>4.0008019926053198E-2</v>
      </c>
      <c r="CI6" s="17">
        <v>5.8080411234853802E-2</v>
      </c>
      <c r="CJ6" s="17">
        <v>4.5561033041267303E-2</v>
      </c>
      <c r="CK6" s="17">
        <v>2.8595591418150899E-2</v>
      </c>
      <c r="CL6" s="17">
        <v>4.9461373623810298E-2</v>
      </c>
      <c r="CM6" s="17">
        <v>3.6241797392924303E-2</v>
      </c>
      <c r="CN6" s="17">
        <v>3.8339091483632098E-2</v>
      </c>
      <c r="CO6" s="17">
        <v>3.1134364186965899E-2</v>
      </c>
      <c r="CP6" s="17">
        <v>5.8789908868968399E-2</v>
      </c>
      <c r="CQ6" s="17">
        <v>6.6482422799610502E-2</v>
      </c>
      <c r="CR6" s="17">
        <v>4.3648879456770699E-2</v>
      </c>
      <c r="CS6" s="17">
        <v>4.2513699745515499E-2</v>
      </c>
      <c r="CT6" s="17">
        <v>7.2689102563431404E-2</v>
      </c>
      <c r="CU6" s="17">
        <v>6.7062072532634701E-2</v>
      </c>
      <c r="CV6" s="17">
        <v>4.928755129167E-2</v>
      </c>
      <c r="CW6" s="18">
        <v>3.6138201652336402E-2</v>
      </c>
    </row>
    <row r="7" spans="1:101" ht="15.75" thickBot="1" x14ac:dyDescent="0.3">
      <c r="A7" s="3" t="s">
        <v>21</v>
      </c>
      <c r="B7" s="10">
        <v>1</v>
      </c>
      <c r="C7" s="11">
        <v>2</v>
      </c>
      <c r="D7" s="11">
        <v>3</v>
      </c>
      <c r="E7" s="11">
        <v>4</v>
      </c>
      <c r="F7" s="11">
        <v>5</v>
      </c>
      <c r="G7" s="11">
        <v>6</v>
      </c>
      <c r="H7" s="11">
        <v>7</v>
      </c>
      <c r="I7" s="11">
        <v>8</v>
      </c>
      <c r="J7" s="11">
        <v>9</v>
      </c>
      <c r="K7" s="11">
        <v>10</v>
      </c>
      <c r="L7" s="11">
        <v>11</v>
      </c>
      <c r="M7" s="11">
        <v>12</v>
      </c>
      <c r="N7" s="11">
        <v>13</v>
      </c>
      <c r="O7" s="11">
        <v>14</v>
      </c>
      <c r="P7" s="11">
        <v>15</v>
      </c>
      <c r="Q7" s="11">
        <v>16</v>
      </c>
      <c r="R7" s="11">
        <v>17</v>
      </c>
      <c r="S7" s="11">
        <v>18</v>
      </c>
      <c r="T7" s="11">
        <v>19</v>
      </c>
      <c r="U7" s="11">
        <v>20</v>
      </c>
      <c r="V7" s="11">
        <v>21</v>
      </c>
      <c r="W7" s="11">
        <v>22</v>
      </c>
      <c r="X7" s="11">
        <v>23</v>
      </c>
      <c r="Y7" s="11">
        <v>24</v>
      </c>
      <c r="Z7" s="11">
        <v>25</v>
      </c>
      <c r="AA7" s="11">
        <v>26</v>
      </c>
      <c r="AB7" s="11">
        <v>27</v>
      </c>
      <c r="AC7" s="11">
        <v>28</v>
      </c>
      <c r="AD7" s="11">
        <v>29</v>
      </c>
      <c r="AE7" s="11">
        <v>30</v>
      </c>
      <c r="AF7" s="11">
        <v>31</v>
      </c>
      <c r="AG7" s="11">
        <v>32</v>
      </c>
      <c r="AH7" s="11">
        <v>33</v>
      </c>
      <c r="AI7" s="11">
        <v>34</v>
      </c>
      <c r="AJ7" s="11">
        <v>35</v>
      </c>
      <c r="AK7" s="11">
        <v>36</v>
      </c>
      <c r="AL7" s="11">
        <v>37</v>
      </c>
      <c r="AM7" s="11">
        <v>38</v>
      </c>
      <c r="AN7" s="11">
        <v>39</v>
      </c>
      <c r="AO7" s="11">
        <v>40</v>
      </c>
      <c r="AP7" s="11">
        <v>41</v>
      </c>
      <c r="AQ7" s="11">
        <v>42</v>
      </c>
      <c r="AR7" s="11">
        <v>43</v>
      </c>
      <c r="AS7" s="11">
        <v>44</v>
      </c>
      <c r="AT7" s="11">
        <v>45</v>
      </c>
      <c r="AU7" s="11">
        <v>46</v>
      </c>
      <c r="AV7" s="11">
        <v>47</v>
      </c>
      <c r="AW7" s="11">
        <v>48</v>
      </c>
      <c r="AX7" s="11">
        <v>49</v>
      </c>
      <c r="AY7" s="11">
        <v>50</v>
      </c>
      <c r="AZ7" s="11">
        <v>51</v>
      </c>
      <c r="BA7" s="11">
        <v>52</v>
      </c>
      <c r="BB7" s="11">
        <v>53</v>
      </c>
      <c r="BC7" s="11">
        <v>54</v>
      </c>
      <c r="BD7" s="11">
        <v>55</v>
      </c>
      <c r="BE7" s="11">
        <v>56</v>
      </c>
      <c r="BF7" s="11">
        <v>57</v>
      </c>
      <c r="BG7" s="11">
        <v>58</v>
      </c>
      <c r="BH7" s="11">
        <v>59</v>
      </c>
      <c r="BI7" s="11">
        <v>60</v>
      </c>
      <c r="BJ7" s="11">
        <v>61</v>
      </c>
      <c r="BK7" s="11">
        <v>62</v>
      </c>
      <c r="BL7" s="11">
        <v>63</v>
      </c>
      <c r="BM7" s="11">
        <v>64</v>
      </c>
      <c r="BN7" s="11">
        <v>65</v>
      </c>
      <c r="BO7" s="11">
        <v>66</v>
      </c>
      <c r="BP7" s="11">
        <v>67</v>
      </c>
      <c r="BQ7" s="11">
        <v>68</v>
      </c>
      <c r="BR7" s="11">
        <v>69</v>
      </c>
      <c r="BS7" s="11">
        <v>70</v>
      </c>
      <c r="BT7" s="11">
        <v>71</v>
      </c>
      <c r="BU7" s="11">
        <v>72</v>
      </c>
      <c r="BV7" s="11">
        <v>73</v>
      </c>
      <c r="BW7" s="11">
        <v>74</v>
      </c>
      <c r="BX7" s="11">
        <v>75</v>
      </c>
      <c r="BY7" s="11">
        <v>76</v>
      </c>
      <c r="BZ7" s="11">
        <v>77</v>
      </c>
      <c r="CA7" s="11">
        <v>78</v>
      </c>
      <c r="CB7" s="11">
        <v>79</v>
      </c>
      <c r="CC7" s="11">
        <v>80</v>
      </c>
      <c r="CD7" s="11">
        <v>81</v>
      </c>
      <c r="CE7" s="11">
        <v>82</v>
      </c>
      <c r="CF7" s="11">
        <v>83</v>
      </c>
      <c r="CG7" s="11">
        <v>84</v>
      </c>
      <c r="CH7" s="11">
        <v>85</v>
      </c>
      <c r="CI7" s="11">
        <v>86</v>
      </c>
      <c r="CJ7" s="11">
        <v>87</v>
      </c>
      <c r="CK7" s="11">
        <v>88</v>
      </c>
      <c r="CL7" s="11">
        <v>89</v>
      </c>
      <c r="CM7" s="11">
        <v>90</v>
      </c>
      <c r="CN7" s="11">
        <v>91</v>
      </c>
      <c r="CO7" s="11">
        <v>92</v>
      </c>
      <c r="CP7" s="11">
        <v>93</v>
      </c>
      <c r="CQ7" s="11">
        <v>94</v>
      </c>
      <c r="CR7" s="11">
        <v>95</v>
      </c>
      <c r="CS7" s="11">
        <v>96</v>
      </c>
      <c r="CT7" s="11">
        <v>97</v>
      </c>
      <c r="CU7" s="11">
        <v>98</v>
      </c>
      <c r="CV7" s="11">
        <v>99</v>
      </c>
      <c r="CW7" s="12">
        <v>100</v>
      </c>
    </row>
    <row r="8" spans="1:101" ht="15.75" thickBot="1" x14ac:dyDescent="0.3">
      <c r="D8" s="41" t="s">
        <v>22</v>
      </c>
      <c r="E8" s="42"/>
    </row>
    <row r="9" spans="1:101" ht="15.75" thickBot="1" x14ac:dyDescent="0.3">
      <c r="A9" s="3" t="s">
        <v>19</v>
      </c>
      <c r="B9" s="10" t="s">
        <v>23</v>
      </c>
      <c r="C9" s="11" t="s">
        <v>24</v>
      </c>
      <c r="D9" s="11" t="s">
        <v>25</v>
      </c>
      <c r="E9" s="12" t="s">
        <v>26</v>
      </c>
    </row>
    <row r="10" spans="1:101" x14ac:dyDescent="0.25">
      <c r="A10" s="4">
        <f>A2</f>
        <v>0.1</v>
      </c>
      <c r="B10" s="19">
        <f>AVERAGE(B2:CW2)</f>
        <v>5.2636568877860571E-2</v>
      </c>
      <c r="C10" s="13">
        <f>_xlfn.STDEV.S(B2:CW2)</f>
        <v>1.6472667323356081E-2</v>
      </c>
      <c r="D10" s="13">
        <f>B10-$B$17*(C10/SQRT(COUNT(B2:CW2)))</f>
        <v>4.9407985409551797E-2</v>
      </c>
      <c r="E10" s="14">
        <f>B10+$B$17*(C10/SQRT(COUNT(B2:CW2)))</f>
        <v>5.5865152346169344E-2</v>
      </c>
    </row>
    <row r="11" spans="1:101" x14ac:dyDescent="0.25">
      <c r="A11" s="5">
        <f t="shared" ref="A11:A14" si="0">A3</f>
        <v>0.3</v>
      </c>
      <c r="B11" s="20">
        <f>AVERAGE(B3:CW3)</f>
        <v>4.9390182311541769E-2</v>
      </c>
      <c r="C11" s="15">
        <f>_xlfn.STDEV.S(B3:CW3)</f>
        <v>1.7034507157912385E-2</v>
      </c>
      <c r="D11" s="15">
        <f t="shared" ref="D11:D14" si="1">B11-$B$17*(C11/SQRT(COUNT(B3:CW3)))</f>
        <v>4.605148025915197E-2</v>
      </c>
      <c r="E11" s="16">
        <f t="shared" ref="E11:E14" si="2">B11+$B$17*(C11/SQRT(COUNT(B3:CW3)))</f>
        <v>5.2728884363931569E-2</v>
      </c>
    </row>
    <row r="12" spans="1:101" x14ac:dyDescent="0.25">
      <c r="A12" s="5">
        <f t="shared" si="0"/>
        <v>0.5</v>
      </c>
      <c r="B12" s="20">
        <f>AVERAGE(B4:CW4)</f>
        <v>5.0833187019562312E-2</v>
      </c>
      <c r="C12" s="15">
        <f>_xlfn.STDEV.S(B4:CW4)</f>
        <v>1.5618040940172214E-2</v>
      </c>
      <c r="D12" s="15">
        <f t="shared" si="1"/>
        <v>4.777210724438135E-2</v>
      </c>
      <c r="E12" s="16">
        <f t="shared" si="2"/>
        <v>5.3894266794743274E-2</v>
      </c>
    </row>
    <row r="13" spans="1:101" x14ac:dyDescent="0.25">
      <c r="A13" s="5">
        <f t="shared" si="0"/>
        <v>0.7</v>
      </c>
      <c r="B13" s="20">
        <f>AVERAGE(B5:CW5)</f>
        <v>4.9567333395645313E-2</v>
      </c>
      <c r="C13" s="15">
        <f>_xlfn.STDEV.S(B5:CW5)</f>
        <v>1.7096582390954733E-2</v>
      </c>
      <c r="D13" s="15">
        <f t="shared" si="1"/>
        <v>4.6216464821146018E-2</v>
      </c>
      <c r="E13" s="16">
        <f t="shared" si="2"/>
        <v>5.2918201970144609E-2</v>
      </c>
    </row>
    <row r="14" spans="1:101" ht="15.75" thickBot="1" x14ac:dyDescent="0.3">
      <c r="A14" s="6">
        <f t="shared" si="0"/>
        <v>0.99</v>
      </c>
      <c r="B14" s="22">
        <f>AVERAGE(B6:CW6)</f>
        <v>4.7175217386282123E-2</v>
      </c>
      <c r="C14" s="17">
        <f>_xlfn.STDEV.S(B6:CW6)</f>
        <v>1.7038103280511738E-2</v>
      </c>
      <c r="D14" s="17">
        <f t="shared" si="1"/>
        <v>4.3835810506814447E-2</v>
      </c>
      <c r="E14" s="18">
        <f t="shared" si="2"/>
        <v>5.0514624265749798E-2</v>
      </c>
    </row>
    <row r="15" spans="1:101" ht="15.75" thickBot="1" x14ac:dyDescent="0.3"/>
    <row r="16" spans="1:101" ht="15.75" thickBot="1" x14ac:dyDescent="0.3">
      <c r="A16" s="3" t="s">
        <v>27</v>
      </c>
      <c r="B16" s="3" t="s">
        <v>28</v>
      </c>
    </row>
    <row r="17" spans="1:8" ht="15.75" thickBot="1" x14ac:dyDescent="0.3">
      <c r="A17" s="3">
        <v>0.05</v>
      </c>
      <c r="B17" s="25">
        <f>_xlfn.NORM.S.INV(1-(A17/2))</f>
        <v>1.9599639845400536</v>
      </c>
    </row>
    <row r="18" spans="1:8" ht="15.75" thickBot="1" x14ac:dyDescent="0.3"/>
    <row r="19" spans="1:8" ht="15.75" thickBot="1" x14ac:dyDescent="0.3">
      <c r="C19" s="3" t="s">
        <v>29</v>
      </c>
      <c r="D19" s="23">
        <f>E10 - B10</f>
        <v>3.2285834683087739E-3</v>
      </c>
      <c r="E19" s="23">
        <f>E11-B11</f>
        <v>3.3387020523897998E-3</v>
      </c>
      <c r="F19" s="23">
        <f>E12-B12</f>
        <v>3.0610797751809624E-3</v>
      </c>
      <c r="G19" s="23">
        <f>E13-B13</f>
        <v>3.3508685744992953E-3</v>
      </c>
      <c r="H19" s="24">
        <f>E14-B14</f>
        <v>3.3394068794676754E-3</v>
      </c>
    </row>
    <row r="20" spans="1:8" ht="15.75" thickBot="1" x14ac:dyDescent="0.3">
      <c r="C20" s="3" t="s">
        <v>30</v>
      </c>
      <c r="D20" s="23">
        <f>B10-D10</f>
        <v>3.2285834683087739E-3</v>
      </c>
      <c r="E20" s="23">
        <f>B11-D11</f>
        <v>3.3387020523897998E-3</v>
      </c>
      <c r="F20" s="23">
        <f>B12-D12</f>
        <v>3.0610797751809624E-3</v>
      </c>
      <c r="G20" s="23">
        <f>B13-D13</f>
        <v>3.3508685744992953E-3</v>
      </c>
      <c r="H20" s="24">
        <f>B14-D14</f>
        <v>3.3394068794676754E-3</v>
      </c>
    </row>
  </sheetData>
  <mergeCells count="1">
    <mergeCell ref="D8:E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EBA05-9796-412B-90F6-338A3272A5B2}">
  <dimension ref="A1:CW48"/>
  <sheetViews>
    <sheetView tabSelected="1" topLeftCell="A15" zoomScale="85" zoomScaleNormal="85" workbookViewId="0">
      <selection activeCell="E39" sqref="E39"/>
    </sheetView>
  </sheetViews>
  <sheetFormatPr defaultRowHeight="15" x14ac:dyDescent="0.25"/>
  <cols>
    <col min="1" max="1" width="24.28515625" bestFit="1" customWidth="1"/>
    <col min="2" max="2" width="9.5703125" bestFit="1" customWidth="1"/>
  </cols>
  <sheetData>
    <row r="1" spans="1:101" ht="15.75" thickBot="1" x14ac:dyDescent="0.3">
      <c r="A1" s="4" t="s">
        <v>31</v>
      </c>
      <c r="B1" s="10" t="s">
        <v>20</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2"/>
    </row>
    <row r="2" spans="1:101" x14ac:dyDescent="0.25">
      <c r="A2" s="4">
        <f>'run details'!A24</f>
        <v>0.1</v>
      </c>
      <c r="B2" s="19">
        <v>4.90450258510121E-2</v>
      </c>
      <c r="C2" s="13">
        <v>2.29774280271225E-2</v>
      </c>
      <c r="D2" s="13">
        <v>2.3289283477529898E-2</v>
      </c>
      <c r="E2" s="13">
        <v>2.6689336988642402E-2</v>
      </c>
      <c r="F2" s="13">
        <v>4.6129784620335797E-2</v>
      </c>
      <c r="G2" s="13">
        <v>3.18029632990992E-2</v>
      </c>
      <c r="H2" s="13">
        <v>2.3773176943517799E-2</v>
      </c>
      <c r="I2" s="13">
        <v>5.1718329854949702E-2</v>
      </c>
      <c r="J2" s="13">
        <v>3.7195686078449398E-2</v>
      </c>
      <c r="K2" s="13">
        <v>2.96117226003778E-2</v>
      </c>
      <c r="L2" s="13">
        <v>3.9591254664320001E-2</v>
      </c>
      <c r="M2" s="13">
        <v>5.7843843213329402E-2</v>
      </c>
      <c r="N2" s="13">
        <v>5.0692428070057402E-2</v>
      </c>
      <c r="O2" s="13">
        <v>4.9374306619286802E-2</v>
      </c>
      <c r="P2" s="13">
        <v>3.0573058460927401E-2</v>
      </c>
      <c r="Q2" s="13">
        <v>5.02007809190037E-2</v>
      </c>
      <c r="R2" s="13">
        <v>4.7841860552873101E-2</v>
      </c>
      <c r="S2" s="13">
        <v>6.5716229099920601E-2</v>
      </c>
      <c r="T2" s="13">
        <v>2.7289995958174201E-2</v>
      </c>
      <c r="U2" s="13">
        <v>2.3984922082418501E-2</v>
      </c>
      <c r="V2" s="13">
        <v>6.6460989010645205E-2</v>
      </c>
      <c r="W2" s="13">
        <v>2.5014372721358001E-2</v>
      </c>
      <c r="X2" s="13">
        <v>8.6081259874261601E-2</v>
      </c>
      <c r="Y2" s="13">
        <v>4.4750589286634099E-2</v>
      </c>
      <c r="Z2" s="13">
        <v>7.5335706524430501E-2</v>
      </c>
      <c r="AA2" s="13">
        <v>3.8936857921092798E-2</v>
      </c>
      <c r="AB2" s="13">
        <v>4.7617948087489398E-2</v>
      </c>
      <c r="AC2" s="13">
        <v>4.9526025279515003E-2</v>
      </c>
      <c r="AD2" s="13">
        <v>2.96296476888771E-2</v>
      </c>
      <c r="AE2" s="13">
        <v>5.18663562718732E-2</v>
      </c>
      <c r="AF2" s="13">
        <v>2.19786136540806E-2</v>
      </c>
      <c r="AG2" s="13">
        <v>5.4955747700033197E-2</v>
      </c>
      <c r="AH2" s="13">
        <v>2.89635088190082E-2</v>
      </c>
      <c r="AI2" s="13">
        <v>3.3393840340766499E-2</v>
      </c>
      <c r="AJ2" s="13">
        <v>2.9212606831082399E-2</v>
      </c>
      <c r="AK2" s="13">
        <v>9.3495760669049799E-2</v>
      </c>
      <c r="AL2" s="13">
        <v>3.6887300960983402E-2</v>
      </c>
      <c r="AM2" s="13">
        <v>5.2490015404289797E-2</v>
      </c>
      <c r="AN2" s="13">
        <v>5.9233361745953901E-2</v>
      </c>
      <c r="AO2" s="13">
        <v>3.5073096552336598E-2</v>
      </c>
      <c r="AP2" s="13">
        <v>4.9341028605445397E-2</v>
      </c>
      <c r="AQ2" s="13">
        <v>4.1784632749682402E-2</v>
      </c>
      <c r="AR2" s="13">
        <v>2.63598275599056E-2</v>
      </c>
      <c r="AS2" s="13">
        <v>6.4188241588567604E-2</v>
      </c>
      <c r="AT2" s="13">
        <v>7.7965663124212603E-2</v>
      </c>
      <c r="AU2" s="13">
        <v>4.7988831927891502E-2</v>
      </c>
      <c r="AV2" s="13">
        <v>5.2365287443081998E-2</v>
      </c>
      <c r="AW2" s="13">
        <v>2.6435801543471998E-2</v>
      </c>
      <c r="AX2" s="13">
        <v>9.5062756569294901E-2</v>
      </c>
      <c r="AY2" s="13">
        <v>4.8478380579903703E-2</v>
      </c>
      <c r="AZ2" s="13">
        <v>4.5475078821207403E-2</v>
      </c>
      <c r="BA2" s="13">
        <v>5.5863198013786003E-2</v>
      </c>
      <c r="BB2" s="13">
        <v>4.1592111757177197E-2</v>
      </c>
      <c r="BC2" s="13">
        <v>4.0491647005477097E-2</v>
      </c>
      <c r="BD2" s="13">
        <v>3.9363025635521298E-2</v>
      </c>
      <c r="BE2" s="13">
        <v>4.4606100342119398E-2</v>
      </c>
      <c r="BF2" s="13">
        <v>2.1232185593645099E-2</v>
      </c>
      <c r="BG2" s="13">
        <v>3.0097083199379E-2</v>
      </c>
      <c r="BH2" s="13">
        <v>2.7161769078892499E-2</v>
      </c>
      <c r="BI2" s="13">
        <v>3.1951488826396403E-2</v>
      </c>
      <c r="BJ2" s="13">
        <v>2.2133822934219199E-2</v>
      </c>
      <c r="BK2" s="13">
        <v>4.29792350699158E-2</v>
      </c>
      <c r="BL2" s="13">
        <v>3.2627681097776598E-2</v>
      </c>
      <c r="BM2" s="13">
        <v>7.8932554454231599E-2</v>
      </c>
      <c r="BN2" s="13">
        <v>6.6674966144000702E-2</v>
      </c>
      <c r="BO2" s="13">
        <v>3.1254296514268198E-2</v>
      </c>
      <c r="BP2" s="13">
        <v>2.2047761696360101E-2</v>
      </c>
      <c r="BQ2" s="13">
        <v>4.33026823149028E-2</v>
      </c>
      <c r="BR2" s="13">
        <v>4.6082776292439197E-2</v>
      </c>
      <c r="BS2" s="13">
        <v>3.3537420793912899E-2</v>
      </c>
      <c r="BT2" s="13">
        <v>4.4084244280372401E-2</v>
      </c>
      <c r="BU2" s="13">
        <v>3.8757101172295097E-2</v>
      </c>
      <c r="BV2" s="13">
        <v>5.0997247384702397E-2</v>
      </c>
      <c r="BW2" s="13">
        <v>3.6125152838414998E-2</v>
      </c>
      <c r="BX2" s="13">
        <v>6.9543917373742506E-2</v>
      </c>
      <c r="BY2" s="13">
        <v>5.92721168871507E-2</v>
      </c>
      <c r="BZ2" s="13">
        <v>2.1588645200966299E-2</v>
      </c>
      <c r="CA2" s="13">
        <v>4.3479341374183599E-2</v>
      </c>
      <c r="CB2" s="13">
        <v>3.0795032705617901E-2</v>
      </c>
      <c r="CC2" s="13">
        <v>3.2584919199330098E-2</v>
      </c>
      <c r="CD2" s="13">
        <v>3.6944134579137901E-2</v>
      </c>
      <c r="CE2" s="13">
        <v>2.3103595285552801E-2</v>
      </c>
      <c r="CF2" s="13">
        <v>2.10999554263466E-2</v>
      </c>
      <c r="CG2" s="13">
        <v>2.01321730073496E-2</v>
      </c>
      <c r="CH2" s="13">
        <v>2.1821352935568101E-2</v>
      </c>
      <c r="CI2" s="13">
        <v>3.8715380183946699E-2</v>
      </c>
      <c r="CJ2" s="13">
        <v>4.4804258187667201E-2</v>
      </c>
      <c r="CK2" s="13">
        <v>5.0664218766140301E-2</v>
      </c>
      <c r="CL2" s="13">
        <v>5.1445361034649098E-2</v>
      </c>
      <c r="CM2" s="13">
        <v>3.5458006353493499E-2</v>
      </c>
      <c r="CN2" s="13">
        <v>5.0371610920437002E-2</v>
      </c>
      <c r="CO2" s="13">
        <v>1.55743636866119E-2</v>
      </c>
      <c r="CP2" s="13">
        <v>5.5313180486113299E-2</v>
      </c>
      <c r="CQ2" s="13">
        <v>5.4765799619299199E-2</v>
      </c>
      <c r="CR2" s="13">
        <v>2.7159552875547398E-2</v>
      </c>
      <c r="CS2" s="13">
        <v>6.5869099165597106E-2</v>
      </c>
      <c r="CT2" s="13">
        <v>3.9756126414259498E-2</v>
      </c>
      <c r="CU2" s="13">
        <v>3.4075112285900502E-2</v>
      </c>
      <c r="CV2" s="13">
        <v>4.5112694225222703E-2</v>
      </c>
      <c r="CW2" s="14">
        <v>5.3675069238469299E-2</v>
      </c>
    </row>
    <row r="3" spans="1:101" x14ac:dyDescent="0.25">
      <c r="A3" s="5">
        <f>'run details'!A25</f>
        <v>0.5</v>
      </c>
      <c r="B3" s="20">
        <v>6.1156948933647197E-2</v>
      </c>
      <c r="C3" s="15">
        <v>3.2792602681617197E-2</v>
      </c>
      <c r="D3" s="15">
        <v>3.4111700433105401E-2</v>
      </c>
      <c r="E3" s="15">
        <v>4.9057046533954998E-2</v>
      </c>
      <c r="F3" s="15">
        <v>4.1695061604015198E-2</v>
      </c>
      <c r="G3" s="15">
        <v>2.3967495490375901E-2</v>
      </c>
      <c r="H3" s="15">
        <v>3.9318171803593198E-2</v>
      </c>
      <c r="I3" s="15">
        <v>2.9260519828105801E-2</v>
      </c>
      <c r="J3" s="15">
        <v>2.629594402197E-2</v>
      </c>
      <c r="K3" s="15">
        <v>3.8345901195543E-2</v>
      </c>
      <c r="L3" s="15">
        <v>2.4460023352964801E-2</v>
      </c>
      <c r="M3" s="15">
        <v>4.7250472919940903E-2</v>
      </c>
      <c r="N3" s="15">
        <v>3.6264882426230299E-2</v>
      </c>
      <c r="O3" s="15">
        <v>5.77828316762325E-2</v>
      </c>
      <c r="P3" s="15">
        <v>5.6365742217356601E-2</v>
      </c>
      <c r="Q3" s="15">
        <v>2.8784981049970501E-2</v>
      </c>
      <c r="R3" s="15">
        <v>4.8067116814989902E-2</v>
      </c>
      <c r="S3" s="15">
        <v>3.63858940935654E-2</v>
      </c>
      <c r="T3" s="15">
        <v>4.2279453145317503E-2</v>
      </c>
      <c r="U3" s="15">
        <v>2.3145545593383599E-2</v>
      </c>
      <c r="V3" s="15">
        <v>2.7944570047922002E-2</v>
      </c>
      <c r="W3" s="15">
        <v>3.3414323982563603E-2</v>
      </c>
      <c r="X3" s="15">
        <v>2.8609267736753801E-2</v>
      </c>
      <c r="Y3" s="15">
        <v>3.68472565020211E-2</v>
      </c>
      <c r="Z3" s="15">
        <v>4.8567576018571999E-2</v>
      </c>
      <c r="AA3" s="15">
        <v>1.88595362118462E-2</v>
      </c>
      <c r="AB3" s="15">
        <v>3.7090120507378303E-2</v>
      </c>
      <c r="AC3" s="15">
        <v>4.8681504813224502E-2</v>
      </c>
      <c r="AD3" s="15">
        <v>4.47290045240675E-2</v>
      </c>
      <c r="AE3" s="15">
        <v>4.9895318642923799E-2</v>
      </c>
      <c r="AF3" s="15">
        <v>5.1218207844599899E-2</v>
      </c>
      <c r="AG3" s="15">
        <v>4.8943688495339303E-2</v>
      </c>
      <c r="AH3" s="15">
        <v>8.4707529740202694E-2</v>
      </c>
      <c r="AI3" s="15">
        <v>3.7013146089120499E-2</v>
      </c>
      <c r="AJ3" s="15">
        <v>4.56350613538649E-2</v>
      </c>
      <c r="AK3" s="15">
        <v>2.5990283110127299E-2</v>
      </c>
      <c r="AL3" s="15">
        <v>2.4253593908200401E-2</v>
      </c>
      <c r="AM3" s="15">
        <v>4.5223290232455103E-2</v>
      </c>
      <c r="AN3" s="15">
        <v>4.8428827805797603E-2</v>
      </c>
      <c r="AO3" s="15">
        <v>4.9155000361497302E-2</v>
      </c>
      <c r="AP3" s="15">
        <v>3.7693255174019502E-2</v>
      </c>
      <c r="AQ3" s="15">
        <v>4.05828369571219E-2</v>
      </c>
      <c r="AR3" s="15">
        <v>6.98519486330441E-2</v>
      </c>
      <c r="AS3" s="15">
        <v>5.2046909347698303E-2</v>
      </c>
      <c r="AT3" s="15">
        <v>4.1740225736837402E-2</v>
      </c>
      <c r="AU3" s="15">
        <v>1.84650013675173E-2</v>
      </c>
      <c r="AV3" s="15">
        <v>3.65694316599606E-2</v>
      </c>
      <c r="AW3" s="15">
        <v>4.4491339372479302E-2</v>
      </c>
      <c r="AX3" s="15">
        <v>6.9256883298328797E-2</v>
      </c>
      <c r="AY3" s="15">
        <v>5.2346549527840097E-2</v>
      </c>
      <c r="AZ3" s="15">
        <v>3.8867888844464203E-2</v>
      </c>
      <c r="BA3" s="15">
        <v>2.94816058995972E-2</v>
      </c>
      <c r="BB3" s="15">
        <v>5.5326685402568403E-2</v>
      </c>
      <c r="BC3" s="15">
        <v>1.9602298693072E-2</v>
      </c>
      <c r="BD3" s="15">
        <v>5.06857647746395E-2</v>
      </c>
      <c r="BE3" s="15">
        <v>5.2270965611396797E-2</v>
      </c>
      <c r="BF3" s="15">
        <v>6.9109582862876995E-2</v>
      </c>
      <c r="BG3" s="15">
        <v>3.5556170592453702E-2</v>
      </c>
      <c r="BH3" s="15">
        <v>2.46698362127394E-2</v>
      </c>
      <c r="BI3" s="15">
        <v>3.2412984590031703E-2</v>
      </c>
      <c r="BJ3" s="15">
        <v>5.3046967241133003E-2</v>
      </c>
      <c r="BK3" s="15">
        <v>3.8601346875161903E-2</v>
      </c>
      <c r="BL3" s="15">
        <v>3.6996987618792603E-2</v>
      </c>
      <c r="BM3" s="15">
        <v>2.4258853885322899E-2</v>
      </c>
      <c r="BN3" s="15">
        <v>4.82433123812646E-2</v>
      </c>
      <c r="BO3" s="15">
        <v>3.5157392766967797E-2</v>
      </c>
      <c r="BP3" s="15">
        <v>4.74674571571191E-2</v>
      </c>
      <c r="BQ3" s="15">
        <v>4.9724562658660397E-2</v>
      </c>
      <c r="BR3" s="15">
        <v>6.5269255262675796E-2</v>
      </c>
      <c r="BS3" s="15">
        <v>5.2918646390119499E-2</v>
      </c>
      <c r="BT3" s="15">
        <v>2.1841260042923898E-2</v>
      </c>
      <c r="BU3" s="15">
        <v>2.8938855013135999E-2</v>
      </c>
      <c r="BV3" s="15">
        <v>4.05900049802684E-2</v>
      </c>
      <c r="BW3" s="15">
        <v>2.83170144241137E-2</v>
      </c>
      <c r="BX3" s="15">
        <v>2.9317620329291201E-2</v>
      </c>
      <c r="BY3" s="15">
        <v>4.8462402574204401E-2</v>
      </c>
      <c r="BZ3" s="15">
        <v>5.8853922992016298E-2</v>
      </c>
      <c r="CA3" s="15">
        <v>5.8678290217565897E-2</v>
      </c>
      <c r="CB3" s="15">
        <v>1.8862725493904001E-2</v>
      </c>
      <c r="CC3" s="15">
        <v>3.45635891235231E-2</v>
      </c>
      <c r="CD3" s="15">
        <v>4.57927615200543E-2</v>
      </c>
      <c r="CE3" s="15">
        <v>5.2394438107175499E-2</v>
      </c>
      <c r="CF3" s="15">
        <v>7.9013533599109301E-2</v>
      </c>
      <c r="CG3" s="15">
        <v>2.1921389537752099E-2</v>
      </c>
      <c r="CH3" s="15">
        <v>4.2994177787223302E-2</v>
      </c>
      <c r="CI3" s="15">
        <v>3.6491676841056198E-2</v>
      </c>
      <c r="CJ3" s="15">
        <v>3.8541923545600099E-2</v>
      </c>
      <c r="CK3" s="15">
        <v>3.2799336088472603E-2</v>
      </c>
      <c r="CL3" s="15">
        <v>4.4932422275387997E-2</v>
      </c>
      <c r="CM3" s="15">
        <v>4.0889983240618002E-2</v>
      </c>
      <c r="CN3" s="15">
        <v>4.5661561276462197E-2</v>
      </c>
      <c r="CO3" s="15">
        <v>2.6910641830435001E-2</v>
      </c>
      <c r="CP3" s="15">
        <v>6.5599821531874394E-2</v>
      </c>
      <c r="CQ3" s="15">
        <v>1.7679437520733601E-2</v>
      </c>
      <c r="CR3" s="15">
        <v>5.07743735582874E-2</v>
      </c>
      <c r="CS3" s="15">
        <v>3.7663082327672001E-2</v>
      </c>
      <c r="CT3" s="15">
        <v>8.6481449456839998E-2</v>
      </c>
      <c r="CU3" s="15">
        <v>1.32462623422468E-2</v>
      </c>
      <c r="CV3" s="15">
        <v>2.4522808843907101E-2</v>
      </c>
      <c r="CW3" s="16">
        <v>2.3585196925741798E-2</v>
      </c>
    </row>
    <row r="4" spans="1:101" x14ac:dyDescent="0.25">
      <c r="A4" s="5">
        <f>'run details'!A26</f>
        <v>0.9</v>
      </c>
      <c r="B4" s="20">
        <v>5.6157000868580699E-2</v>
      </c>
      <c r="C4" s="15">
        <v>2.56993685164396E-2</v>
      </c>
      <c r="D4" s="15">
        <v>3.8531650128653103E-2</v>
      </c>
      <c r="E4" s="15">
        <v>3.4435423822845097E-2</v>
      </c>
      <c r="F4" s="15">
        <v>5.5179258199224597E-2</v>
      </c>
      <c r="G4" s="15">
        <v>3.8848488464369897E-2</v>
      </c>
      <c r="H4" s="15">
        <v>2.1480174665248299E-2</v>
      </c>
      <c r="I4" s="15">
        <v>4.9755242815687099E-2</v>
      </c>
      <c r="J4" s="15">
        <v>4.3488922982548597E-2</v>
      </c>
      <c r="K4" s="15">
        <v>2.7110829015758599E-2</v>
      </c>
      <c r="L4" s="15">
        <v>3.1685777860451E-2</v>
      </c>
      <c r="M4" s="15">
        <v>6.3087596743551494E-2</v>
      </c>
      <c r="N4" s="15">
        <v>4.7658730321434299E-2</v>
      </c>
      <c r="O4" s="15">
        <v>4.85038982585555E-2</v>
      </c>
      <c r="P4" s="15">
        <v>4.5309760083511501E-2</v>
      </c>
      <c r="Q4" s="15">
        <v>5.6786482837122197E-2</v>
      </c>
      <c r="R4" s="15">
        <v>4.9236773197676699E-2</v>
      </c>
      <c r="S4" s="15">
        <v>7.0577758866685103E-2</v>
      </c>
      <c r="T4" s="15">
        <v>2.8482211256469402E-2</v>
      </c>
      <c r="U4" s="15">
        <v>2.6897998971890699E-2</v>
      </c>
      <c r="V4" s="15">
        <v>6.4549710509988006E-2</v>
      </c>
      <c r="W4" s="15">
        <v>2.81458520869344E-2</v>
      </c>
      <c r="X4" s="15">
        <v>8.9667530015686503E-2</v>
      </c>
      <c r="Y4" s="15">
        <v>2.5780089949558899E-2</v>
      </c>
      <c r="Z4" s="15">
        <v>5.8156143823010903E-2</v>
      </c>
      <c r="AA4" s="15">
        <v>2.0962301428776E-2</v>
      </c>
      <c r="AB4" s="15">
        <v>5.1919704408745201E-2</v>
      </c>
      <c r="AC4" s="15">
        <v>3.3896958263352102E-2</v>
      </c>
      <c r="AD4" s="15">
        <v>3.5128117142615101E-2</v>
      </c>
      <c r="AE4" s="15">
        <v>3.1487825457831201E-2</v>
      </c>
      <c r="AF4" s="15">
        <v>5.1663036562117903E-2</v>
      </c>
      <c r="AG4" s="15">
        <v>5.26749153662565E-2</v>
      </c>
      <c r="AH4" s="15">
        <v>3.00450292715124E-2</v>
      </c>
      <c r="AI4" s="15">
        <v>4.81303469139173E-2</v>
      </c>
      <c r="AJ4" s="15">
        <v>2.90505037733267E-2</v>
      </c>
      <c r="AK4" s="15">
        <v>8.5300285281432103E-2</v>
      </c>
      <c r="AL4" s="15">
        <v>9.9021371403200401E-2</v>
      </c>
      <c r="AM4" s="15">
        <v>5.8215309696114902E-2</v>
      </c>
      <c r="AN4" s="15">
        <v>3.5067529247816802E-2</v>
      </c>
      <c r="AO4" s="15">
        <v>5.3544457869659702E-2</v>
      </c>
      <c r="AP4" s="15">
        <v>4.0625779669870701E-2</v>
      </c>
      <c r="AQ4" s="15">
        <v>3.21851873620628E-2</v>
      </c>
      <c r="AR4" s="15">
        <v>5.7634644362947698E-2</v>
      </c>
      <c r="AS4" s="15">
        <v>3.3373441191421799E-2</v>
      </c>
      <c r="AT4" s="15">
        <v>6.3403526323383697E-2</v>
      </c>
      <c r="AU4" s="15">
        <v>2.9134687367099801E-2</v>
      </c>
      <c r="AV4" s="15">
        <v>4.3621342535571803E-2</v>
      </c>
      <c r="AW4" s="15">
        <v>3.5362216252633201E-2</v>
      </c>
      <c r="AX4" s="15">
        <v>6.99021560709117E-2</v>
      </c>
      <c r="AY4" s="15">
        <v>5.08447582748719E-2</v>
      </c>
      <c r="AZ4" s="15">
        <v>5.7989826155417402E-2</v>
      </c>
      <c r="BA4" s="15">
        <v>5.3039868360894499E-2</v>
      </c>
      <c r="BB4" s="15">
        <v>4.7474610092525099E-2</v>
      </c>
      <c r="BC4" s="15">
        <v>6.8047316108158007E-2</v>
      </c>
      <c r="BD4" s="15">
        <v>4.3565329593150397E-2</v>
      </c>
      <c r="BE4" s="15">
        <v>4.5145441792732097E-2</v>
      </c>
      <c r="BF4" s="15">
        <v>2.3058660857512601E-2</v>
      </c>
      <c r="BG4" s="15">
        <v>3.07920790130503E-2</v>
      </c>
      <c r="BH4" s="15">
        <v>2.1019055507910198E-2</v>
      </c>
      <c r="BI4" s="15">
        <v>3.5477944236266601E-2</v>
      </c>
      <c r="BJ4" s="15">
        <v>3.2963723455738003E-2</v>
      </c>
      <c r="BK4" s="15">
        <v>4.6332667633017001E-2</v>
      </c>
      <c r="BL4" s="15">
        <v>3.4882119145129703E-2</v>
      </c>
      <c r="BM4" s="15">
        <v>7.8153835627165297E-2</v>
      </c>
      <c r="BN4" s="15">
        <v>7.0541009896856105E-2</v>
      </c>
      <c r="BO4" s="15">
        <v>3.0370583029599899E-2</v>
      </c>
      <c r="BP4" s="15">
        <v>2.5568869207225401E-2</v>
      </c>
      <c r="BQ4" s="15">
        <v>5.2267601055386602E-2</v>
      </c>
      <c r="BR4" s="15">
        <v>5.9997017914755799E-2</v>
      </c>
      <c r="BS4" s="15">
        <v>3.4422827898794403E-2</v>
      </c>
      <c r="BT4" s="15">
        <v>4.18617950019569E-2</v>
      </c>
      <c r="BU4" s="15">
        <v>4.3781052037114798E-2</v>
      </c>
      <c r="BV4" s="15">
        <v>5.5002157857131098E-2</v>
      </c>
      <c r="BW4" s="15">
        <v>3.8032406491715597E-2</v>
      </c>
      <c r="BX4" s="15">
        <v>5.8732960344144498E-2</v>
      </c>
      <c r="BY4" s="15">
        <v>6.2526547641459498E-2</v>
      </c>
      <c r="BZ4" s="15">
        <v>2.00825885646213E-2</v>
      </c>
      <c r="CA4" s="15">
        <v>2.7449230041839402E-2</v>
      </c>
      <c r="CB4" s="15">
        <v>5.1315663761429701E-2</v>
      </c>
      <c r="CC4" s="15">
        <v>3.3242773796705101E-2</v>
      </c>
      <c r="CD4" s="15">
        <v>5.0750832782959603E-2</v>
      </c>
      <c r="CE4" s="15">
        <v>2.84381762224588E-2</v>
      </c>
      <c r="CF4" s="15">
        <v>2.1243181144430801E-2</v>
      </c>
      <c r="CG4" s="15">
        <v>2.69877509378544E-2</v>
      </c>
      <c r="CH4" s="15">
        <v>3.5713695884391897E-2</v>
      </c>
      <c r="CI4" s="15">
        <v>3.7540200238248597E-2</v>
      </c>
      <c r="CJ4" s="15">
        <v>5.7679984344392803E-2</v>
      </c>
      <c r="CK4" s="15">
        <v>5.2355579105468099E-2</v>
      </c>
      <c r="CL4" s="15">
        <v>5.3886474710181299E-2</v>
      </c>
      <c r="CM4" s="15">
        <v>2.5631424070950499E-2</v>
      </c>
      <c r="CN4" s="15">
        <v>4.9978198358017902E-2</v>
      </c>
      <c r="CO4" s="15">
        <v>2.1694592570989501E-2</v>
      </c>
      <c r="CP4" s="15">
        <v>5.6050335243025599E-2</v>
      </c>
      <c r="CQ4" s="15">
        <v>5.91172156825467E-2</v>
      </c>
      <c r="CR4" s="15">
        <v>3.05106406906951E-2</v>
      </c>
      <c r="CS4" s="15">
        <v>9.2845764052977897E-2</v>
      </c>
      <c r="CT4" s="15">
        <v>4.3008038974465403E-2</v>
      </c>
      <c r="CU4" s="15">
        <v>3.9896175724122997E-2</v>
      </c>
      <c r="CV4" s="15">
        <v>2.87546117238268E-2</v>
      </c>
      <c r="CW4" s="16">
        <v>1.8402236638753101E-2</v>
      </c>
    </row>
    <row r="5" spans="1:101" x14ac:dyDescent="0.25">
      <c r="A5" s="5">
        <f>'run details'!A27</f>
        <v>1.3</v>
      </c>
      <c r="B5" s="20">
        <v>8.6931960036191094E-2</v>
      </c>
      <c r="C5" s="15">
        <v>0.10334249876596401</v>
      </c>
      <c r="D5" s="15">
        <v>0.12042247525942899</v>
      </c>
      <c r="E5" s="15">
        <v>6.4845676288584203E-2</v>
      </c>
      <c r="F5" s="15">
        <v>8.1902389516545104E-2</v>
      </c>
      <c r="G5" s="15">
        <v>5.7275143060873897E-2</v>
      </c>
      <c r="H5" s="15">
        <v>5.4624486743585797E-2</v>
      </c>
      <c r="I5" s="15">
        <v>5.2998537120149201E-2</v>
      </c>
      <c r="J5" s="15">
        <v>5.0361416122283703E-2</v>
      </c>
      <c r="K5" s="15">
        <v>6.8829835198119596E-2</v>
      </c>
      <c r="L5" s="15">
        <v>5.2423768766019598E-2</v>
      </c>
      <c r="M5" s="15">
        <v>6.8248155220452203E-2</v>
      </c>
      <c r="N5" s="15">
        <v>5.5898729143880901E-2</v>
      </c>
      <c r="O5" s="15">
        <v>6.1942366061078502E-2</v>
      </c>
      <c r="P5" s="15">
        <v>8.4003850979613298E-2</v>
      </c>
      <c r="Q5" s="15">
        <v>4.6748648464788503E-2</v>
      </c>
      <c r="R5" s="15">
        <v>6.53337051250545E-2</v>
      </c>
      <c r="S5" s="15">
        <v>4.9224247850070797E-2</v>
      </c>
      <c r="T5" s="15">
        <v>5.1682917244448401E-2</v>
      </c>
      <c r="U5" s="15">
        <v>5.3872901920967498E-2</v>
      </c>
      <c r="V5" s="15">
        <v>5.00727867058205E-2</v>
      </c>
      <c r="W5" s="15">
        <v>7.8704582461584002E-2</v>
      </c>
      <c r="X5" s="15">
        <v>5.8473564379160903E-2</v>
      </c>
      <c r="Y5" s="15">
        <v>3.99619199141448E-2</v>
      </c>
      <c r="Z5" s="15">
        <v>7.6040687036405E-2</v>
      </c>
      <c r="AA5" s="15">
        <v>6.0556333488763998E-2</v>
      </c>
      <c r="AB5" s="15">
        <v>4.3421070221314098E-2</v>
      </c>
      <c r="AC5" s="15">
        <v>5.5669947074073002E-2</v>
      </c>
      <c r="AD5" s="15">
        <v>8.33929757989397E-2</v>
      </c>
      <c r="AE5" s="15">
        <v>6.3272224116874401E-2</v>
      </c>
      <c r="AF5" s="15">
        <v>7.8332154702576803E-2</v>
      </c>
      <c r="AG5" s="15">
        <v>2.7810506138666102E-2</v>
      </c>
      <c r="AH5" s="15">
        <v>5.9762794704834699E-2</v>
      </c>
      <c r="AI5" s="15">
        <v>5.9291586621619798E-2</v>
      </c>
      <c r="AJ5" s="15">
        <v>6.1329281899085403E-2</v>
      </c>
      <c r="AK5" s="15">
        <v>4.3603989513025403E-2</v>
      </c>
      <c r="AL5" s="15">
        <v>6.2771263220431597E-2</v>
      </c>
      <c r="AM5" s="15">
        <v>6.3959658400083594E-2</v>
      </c>
      <c r="AN5" s="15">
        <v>8.0455259343586896E-2</v>
      </c>
      <c r="AO5" s="15">
        <v>6.3880124346612305E-2</v>
      </c>
      <c r="AP5" s="15">
        <v>5.07438509165168E-2</v>
      </c>
      <c r="AQ5" s="15">
        <v>6.2484374028019402E-2</v>
      </c>
      <c r="AR5" s="15">
        <v>5.64178579110391E-2</v>
      </c>
      <c r="AS5" s="15">
        <v>4.4212798451410899E-2</v>
      </c>
      <c r="AT5" s="15">
        <v>5.9882224546115997E-2</v>
      </c>
      <c r="AU5" s="15">
        <v>6.4687793898949297E-2</v>
      </c>
      <c r="AV5" s="15">
        <v>4.04498261153022E-2</v>
      </c>
      <c r="AW5" s="15">
        <v>5.6704334888953899E-2</v>
      </c>
      <c r="AX5" s="15">
        <v>6.2157305468168E-2</v>
      </c>
      <c r="AY5" s="15">
        <v>6.110027806875E-2</v>
      </c>
      <c r="AZ5" s="15">
        <v>3.7519513640778601E-2</v>
      </c>
      <c r="BA5" s="15">
        <v>3.9798252402854402E-2</v>
      </c>
      <c r="BB5" s="15">
        <v>5.8527020879794799E-2</v>
      </c>
      <c r="BC5" s="15">
        <v>7.2883887342114803E-2</v>
      </c>
      <c r="BD5" s="15">
        <v>6.8902565295500803E-2</v>
      </c>
      <c r="BE5" s="15">
        <v>5.7334036392265197E-2</v>
      </c>
      <c r="BF5" s="15">
        <v>9.4642606361246301E-2</v>
      </c>
      <c r="BG5" s="15">
        <v>6.9235912256743901E-2</v>
      </c>
      <c r="BH5" s="15">
        <v>0.14913411126162501</v>
      </c>
      <c r="BI5" s="15">
        <v>5.4770426074580603E-2</v>
      </c>
      <c r="BJ5" s="15">
        <v>7.1351461705787794E-2</v>
      </c>
      <c r="BK5" s="15">
        <v>5.98528889697858E-2</v>
      </c>
      <c r="BL5" s="15">
        <v>4.7355243831112698E-2</v>
      </c>
      <c r="BM5" s="15">
        <v>0.14722151969113301</v>
      </c>
      <c r="BN5" s="15">
        <v>4.1483724586445697E-2</v>
      </c>
      <c r="BO5" s="15">
        <v>7.1427107923222002E-2</v>
      </c>
      <c r="BP5" s="15">
        <v>9.1322064630215305E-2</v>
      </c>
      <c r="BQ5" s="15">
        <v>6.9627649352723101E-2</v>
      </c>
      <c r="BR5" s="15">
        <v>9.9351775466708897E-2</v>
      </c>
      <c r="BS5" s="15">
        <v>8.1751775987555106E-2</v>
      </c>
      <c r="BT5" s="15">
        <v>5.07653551586877E-2</v>
      </c>
      <c r="BU5" s="15">
        <v>5.8509964246028799E-2</v>
      </c>
      <c r="BV5" s="15">
        <v>7.6647575415288605E-2</v>
      </c>
      <c r="BW5" s="15">
        <v>5.7205308987294402E-2</v>
      </c>
      <c r="BX5" s="15">
        <v>4.4192409876282E-2</v>
      </c>
      <c r="BY5" s="15">
        <v>4.1157670903727302E-2</v>
      </c>
      <c r="BZ5" s="15">
        <v>3.3444456076360797E-2</v>
      </c>
      <c r="CA5" s="15">
        <v>7.8715131091303195E-2</v>
      </c>
      <c r="CB5" s="15">
        <v>6.8021989320139795E-2</v>
      </c>
      <c r="CC5" s="15">
        <v>6.8552061104848697E-2</v>
      </c>
      <c r="CD5" s="15">
        <v>3.9830376824360601E-2</v>
      </c>
      <c r="CE5" s="15">
        <v>4.5694839477417599E-2</v>
      </c>
      <c r="CF5" s="15">
        <v>4.78548715076519E-2</v>
      </c>
      <c r="CG5" s="15">
        <v>8.3883886443654396E-2</v>
      </c>
      <c r="CH5" s="15">
        <v>8.1924748039731002E-2</v>
      </c>
      <c r="CI5" s="15">
        <v>4.9679025896121699E-2</v>
      </c>
      <c r="CJ5" s="15">
        <v>6.4017502403942605E-2</v>
      </c>
      <c r="CK5" s="15">
        <v>6.3455692833672098E-2</v>
      </c>
      <c r="CL5" s="15">
        <v>7.9175210849687497E-2</v>
      </c>
      <c r="CM5" s="15">
        <v>0.10839248991539301</v>
      </c>
      <c r="CN5" s="15">
        <v>6.8210663809820896E-2</v>
      </c>
      <c r="CO5" s="15">
        <v>5.93377879401773E-2</v>
      </c>
      <c r="CP5" s="15">
        <v>5.0360336233823098E-2</v>
      </c>
      <c r="CQ5" s="15">
        <v>7.8852150837187204E-2</v>
      </c>
      <c r="CR5" s="15">
        <v>8.6820953905875894E-2</v>
      </c>
      <c r="CS5" s="15">
        <v>8.3554396839544201E-2</v>
      </c>
      <c r="CT5" s="15">
        <v>0.17127130827175399</v>
      </c>
      <c r="CU5" s="15">
        <v>4.6405654191267402E-2</v>
      </c>
      <c r="CV5" s="15">
        <v>7.0059542491363494E-2</v>
      </c>
      <c r="CW5" s="16">
        <v>0.100538658641436</v>
      </c>
    </row>
    <row r="6" spans="1:101" x14ac:dyDescent="0.25">
      <c r="A6" s="5">
        <f>'run details'!A28</f>
        <v>1.7</v>
      </c>
      <c r="B6" s="20">
        <v>6.10455503312263E-2</v>
      </c>
      <c r="C6" s="15">
        <v>7.1330859013792297E-2</v>
      </c>
      <c r="D6" s="15">
        <v>5.0241564678484903E-2</v>
      </c>
      <c r="E6" s="15">
        <v>7.2710040013735003E-2</v>
      </c>
      <c r="F6" s="15">
        <v>6.0103678223698297E-2</v>
      </c>
      <c r="G6" s="15">
        <v>9.2142943146128503E-2</v>
      </c>
      <c r="H6" s="15">
        <v>6.1789305566882301E-2</v>
      </c>
      <c r="I6" s="15">
        <v>7.7010524640503397E-2</v>
      </c>
      <c r="J6" s="15">
        <v>7.7281137250523796E-2</v>
      </c>
      <c r="K6" s="15">
        <v>0.116160031147646</v>
      </c>
      <c r="L6" s="15">
        <v>4.5938674465891602E-2</v>
      </c>
      <c r="M6" s="15">
        <v>7.2614801377840293E-2</v>
      </c>
      <c r="N6" s="15">
        <v>5.6365303908689199E-2</v>
      </c>
      <c r="O6" s="15">
        <v>0.14158496677408999</v>
      </c>
      <c r="P6" s="15">
        <v>8.1693354463110796E-2</v>
      </c>
      <c r="Q6" s="15">
        <v>4.98954947381176E-2</v>
      </c>
      <c r="R6" s="15">
        <v>5.3972242505822401E-2</v>
      </c>
      <c r="S6" s="15">
        <v>0.116942242981453</v>
      </c>
      <c r="T6" s="15">
        <v>6.7691006795452993E-2</v>
      </c>
      <c r="U6" s="15">
        <v>5.2921994667947302E-2</v>
      </c>
      <c r="V6" s="15">
        <v>7.3534248075628195E-2</v>
      </c>
      <c r="W6" s="15">
        <v>4.7847677764703903E-2</v>
      </c>
      <c r="X6" s="15">
        <v>0.10918238780683701</v>
      </c>
      <c r="Y6" s="15">
        <v>3.6397277148625798E-2</v>
      </c>
      <c r="Z6" s="15">
        <v>8.7787752011262099E-2</v>
      </c>
      <c r="AA6" s="15">
        <v>7.1054875691002398E-2</v>
      </c>
      <c r="AB6" s="15">
        <v>6.4838692009949295E-2</v>
      </c>
      <c r="AC6" s="15">
        <v>5.2979100619602003E-2</v>
      </c>
      <c r="AD6" s="15">
        <v>6.8446960774368806E-2</v>
      </c>
      <c r="AE6" s="15">
        <v>0.14367611443588499</v>
      </c>
      <c r="AF6" s="15">
        <v>3.5931787231563303E-2</v>
      </c>
      <c r="AG6" s="15">
        <v>4.5343493122624298E-2</v>
      </c>
      <c r="AH6" s="15">
        <v>3.0137082482756899E-2</v>
      </c>
      <c r="AI6" s="15">
        <v>9.9212982842681902E-2</v>
      </c>
      <c r="AJ6" s="15">
        <v>7.2270501774337401E-2</v>
      </c>
      <c r="AK6" s="15">
        <v>7.0903780124627599E-2</v>
      </c>
      <c r="AL6" s="15">
        <v>8.0668851120766993E-2</v>
      </c>
      <c r="AM6" s="15">
        <v>8.8532473037848905E-2</v>
      </c>
      <c r="AN6" s="15">
        <v>4.3428810903118301E-2</v>
      </c>
      <c r="AO6" s="15">
        <v>7.9710037960222399E-2</v>
      </c>
      <c r="AP6" s="15">
        <v>3.9981319081750302E-2</v>
      </c>
      <c r="AQ6" s="15">
        <v>4.3309895020243697E-2</v>
      </c>
      <c r="AR6" s="15">
        <v>6.7806019016169006E-2</v>
      </c>
      <c r="AS6" s="15">
        <v>0.146987207106761</v>
      </c>
      <c r="AT6" s="15">
        <v>7.0982558163629902E-2</v>
      </c>
      <c r="AU6" s="15">
        <v>6.5517365008575301E-2</v>
      </c>
      <c r="AV6" s="15">
        <v>0.11474357802884499</v>
      </c>
      <c r="AW6" s="15">
        <v>8.3901787797914906E-2</v>
      </c>
      <c r="AX6" s="15">
        <v>8.3935488195074598E-2</v>
      </c>
      <c r="AY6" s="15">
        <v>7.1905401295155699E-2</v>
      </c>
      <c r="AZ6" s="15">
        <v>8.2365211030452898E-2</v>
      </c>
      <c r="BA6" s="15">
        <v>7.0609770522593096E-2</v>
      </c>
      <c r="BB6" s="15">
        <v>9.8990200246865501E-2</v>
      </c>
      <c r="BC6" s="15">
        <v>3.0623134638690701E-2</v>
      </c>
      <c r="BD6" s="15">
        <v>9.3445574983373594E-2</v>
      </c>
      <c r="BE6" s="15">
        <v>5.2379466703602898E-2</v>
      </c>
      <c r="BF6" s="15">
        <v>0.10337850459878201</v>
      </c>
      <c r="BG6" s="15">
        <v>7.2150923720784299E-2</v>
      </c>
      <c r="BH6" s="15">
        <v>9.3817713756477697E-2</v>
      </c>
      <c r="BI6" s="15">
        <v>8.7995237176524604E-2</v>
      </c>
      <c r="BJ6" s="15">
        <v>8.2953808515606103E-2</v>
      </c>
      <c r="BK6" s="15">
        <v>6.7756330691097197E-2</v>
      </c>
      <c r="BL6" s="15">
        <v>6.7527325942201705E-2</v>
      </c>
      <c r="BM6" s="15">
        <v>2.3601513478305199E-2</v>
      </c>
      <c r="BN6" s="15">
        <v>4.69508790643633E-2</v>
      </c>
      <c r="BO6" s="15">
        <v>6.3551205518353401E-2</v>
      </c>
      <c r="BP6" s="15">
        <v>6.3791476977342401E-2</v>
      </c>
      <c r="BQ6" s="15">
        <v>5.5539434737918003E-2</v>
      </c>
      <c r="BR6" s="15">
        <v>5.7845385916428099E-2</v>
      </c>
      <c r="BS6" s="15">
        <v>7.5572038433055197E-2</v>
      </c>
      <c r="BT6" s="15">
        <v>4.0907746178752702E-2</v>
      </c>
      <c r="BU6" s="15">
        <v>4.8230419374754599E-2</v>
      </c>
      <c r="BV6" s="15">
        <v>7.3811287019335897E-2</v>
      </c>
      <c r="BW6" s="15">
        <v>5.29908391560934E-2</v>
      </c>
      <c r="BX6" s="15">
        <v>0.15492345897680401</v>
      </c>
      <c r="BY6" s="15">
        <v>7.9096720223353595E-2</v>
      </c>
      <c r="BZ6" s="15">
        <v>7.7473067342965093E-2</v>
      </c>
      <c r="CA6" s="15">
        <v>7.6928988567320597E-2</v>
      </c>
      <c r="CB6" s="15">
        <v>3.8545059865649697E-2</v>
      </c>
      <c r="CC6" s="15">
        <v>5.0855364989208701E-2</v>
      </c>
      <c r="CD6" s="15">
        <v>6.5242691129820299E-2</v>
      </c>
      <c r="CE6" s="15">
        <v>5.6635474222115803E-2</v>
      </c>
      <c r="CF6" s="15">
        <v>8.7255121946880898E-2</v>
      </c>
      <c r="CG6" s="15">
        <v>8.0544708427548295E-2</v>
      </c>
      <c r="CH6" s="15">
        <v>0.15116858346585199</v>
      </c>
      <c r="CI6" s="15">
        <v>7.24511086414244E-2</v>
      </c>
      <c r="CJ6" s="15">
        <v>7.7222162049867496E-2</v>
      </c>
      <c r="CK6" s="15">
        <v>0.114223234993301</v>
      </c>
      <c r="CL6" s="15">
        <v>6.5722205172955198E-2</v>
      </c>
      <c r="CM6" s="15">
        <v>6.0539414289641498E-2</v>
      </c>
      <c r="CN6" s="15">
        <v>0.172895152159566</v>
      </c>
      <c r="CO6" s="15">
        <v>7.9985158982194798E-2</v>
      </c>
      <c r="CP6" s="15">
        <v>0.10947675280989</v>
      </c>
      <c r="CQ6" s="15">
        <v>6.7021055395235105E-2</v>
      </c>
      <c r="CR6" s="15">
        <v>7.0322316048036099E-2</v>
      </c>
      <c r="CS6" s="15">
        <v>8.0566602916757796E-2</v>
      </c>
      <c r="CT6" s="15">
        <v>6.5225136919353194E-2</v>
      </c>
      <c r="CU6" s="15">
        <v>0.102703239781627</v>
      </c>
      <c r="CV6" s="15">
        <v>9.7196636573118694E-2</v>
      </c>
      <c r="CW6" s="16">
        <v>0.20639835403491499</v>
      </c>
    </row>
    <row r="7" spans="1:101" x14ac:dyDescent="0.25">
      <c r="A7" s="5">
        <f>'run details'!A29</f>
        <v>2.5</v>
      </c>
      <c r="B7" s="20">
        <v>7.2191378032785705E-2</v>
      </c>
      <c r="C7" s="15">
        <v>4.6053628128219802E-2</v>
      </c>
      <c r="D7" s="15">
        <v>4.5131468027950802E-2</v>
      </c>
      <c r="E7" s="15">
        <v>0.102484568645615</v>
      </c>
      <c r="F7" s="15">
        <v>5.0741995765836399E-2</v>
      </c>
      <c r="G7" s="15">
        <v>6.6612059664082804E-2</v>
      </c>
      <c r="H7" s="15">
        <v>7.9612412732730897E-2</v>
      </c>
      <c r="I7" s="15">
        <v>5.7461615701394103E-2</v>
      </c>
      <c r="J7" s="15">
        <v>9.6466432837700095E-2</v>
      </c>
      <c r="K7" s="15">
        <v>5.0783251876378201E-2</v>
      </c>
      <c r="L7" s="15">
        <v>8.8537098365128894E-2</v>
      </c>
      <c r="M7" s="15">
        <v>0.102950757878546</v>
      </c>
      <c r="N7" s="15">
        <v>7.45142688576865E-2</v>
      </c>
      <c r="O7" s="15">
        <v>9.4760808227360396E-2</v>
      </c>
      <c r="P7" s="15">
        <v>6.2804087919499596E-2</v>
      </c>
      <c r="Q7" s="15">
        <v>8.5478281537019599E-2</v>
      </c>
      <c r="R7" s="15">
        <v>9.2716732056263004E-2</v>
      </c>
      <c r="S7" s="15">
        <v>9.0861169307136697E-2</v>
      </c>
      <c r="T7" s="15">
        <v>0.13445296162374201</v>
      </c>
      <c r="U7" s="15">
        <v>8.1778210483168204E-2</v>
      </c>
      <c r="V7" s="15">
        <v>5.1315121232529397E-2</v>
      </c>
      <c r="W7" s="15">
        <v>6.4647651414364293E-2</v>
      </c>
      <c r="X7" s="15">
        <v>8.7838414676807197E-2</v>
      </c>
      <c r="Y7" s="15">
        <v>6.0452566976702003E-2</v>
      </c>
      <c r="Z7" s="15">
        <v>0.105999849495663</v>
      </c>
      <c r="AA7" s="15">
        <v>5.5025131497646401E-2</v>
      </c>
      <c r="AB7" s="15">
        <v>8.5305513798914406E-2</v>
      </c>
      <c r="AC7" s="15">
        <v>9.0774142925271306E-2</v>
      </c>
      <c r="AD7" s="15">
        <v>6.3473855730704895E-2</v>
      </c>
      <c r="AE7" s="15">
        <v>7.2060808815198496E-2</v>
      </c>
      <c r="AF7" s="15">
        <v>7.5485413416725197E-2</v>
      </c>
      <c r="AG7" s="15">
        <v>5.7493520500589999E-2</v>
      </c>
      <c r="AH7" s="15">
        <v>9.76749679790513E-2</v>
      </c>
      <c r="AI7" s="15">
        <v>0.11467009477734801</v>
      </c>
      <c r="AJ7" s="15">
        <v>9.0985767139472595E-2</v>
      </c>
      <c r="AK7" s="15">
        <v>6.6129110425477602E-2</v>
      </c>
      <c r="AL7" s="15">
        <v>5.3395187829908E-2</v>
      </c>
      <c r="AM7" s="15">
        <v>8.3358341634944197E-2</v>
      </c>
      <c r="AN7" s="15">
        <v>0.100375803121805</v>
      </c>
      <c r="AO7" s="15">
        <v>8.2928801838491703E-2</v>
      </c>
      <c r="AP7" s="15">
        <v>6.9748539170121096E-2</v>
      </c>
      <c r="AQ7" s="15">
        <v>7.7258505377407305E-2</v>
      </c>
      <c r="AR7" s="15">
        <v>0.113065607967646</v>
      </c>
      <c r="AS7" s="15">
        <v>8.6526094394452496E-2</v>
      </c>
      <c r="AT7" s="15">
        <v>0.116626943957617</v>
      </c>
      <c r="AU7" s="15">
        <v>0.10836353829823001</v>
      </c>
      <c r="AV7" s="15">
        <v>5.4838996133262E-2</v>
      </c>
      <c r="AW7" s="15">
        <v>9.7440409366172903E-2</v>
      </c>
      <c r="AX7" s="15">
        <v>0.163064947135833</v>
      </c>
      <c r="AY7" s="15">
        <v>0.114933205085738</v>
      </c>
      <c r="AZ7" s="15">
        <v>5.0589167292317397E-2</v>
      </c>
      <c r="BA7" s="15">
        <v>7.1358901437187303E-2</v>
      </c>
      <c r="BB7" s="15">
        <v>7.6460215521548996E-2</v>
      </c>
      <c r="BC7" s="15">
        <v>6.9939835849290893E-2</v>
      </c>
      <c r="BD7" s="15">
        <v>5.6760320193181599E-2</v>
      </c>
      <c r="BE7" s="15">
        <v>7.7582810126234705E-2</v>
      </c>
      <c r="BF7" s="15">
        <v>9.2204922173550793E-2</v>
      </c>
      <c r="BG7" s="15">
        <v>7.7384637849439705E-2</v>
      </c>
      <c r="BH7" s="15">
        <v>7.7114440511550503E-2</v>
      </c>
      <c r="BI7" s="15">
        <v>7.8112662796088903E-2</v>
      </c>
      <c r="BJ7" s="15">
        <v>6.7507352298979806E-2</v>
      </c>
      <c r="BK7" s="15">
        <v>6.6081058662016995E-2</v>
      </c>
      <c r="BL7" s="15">
        <v>5.3305736076118299E-2</v>
      </c>
      <c r="BM7" s="15">
        <v>5.9175695881754101E-2</v>
      </c>
      <c r="BN7" s="15">
        <v>6.3457456506391202E-2</v>
      </c>
      <c r="BO7" s="15">
        <v>5.3070940349505803E-2</v>
      </c>
      <c r="BP7" s="15">
        <v>9.04124753176931E-2</v>
      </c>
      <c r="BQ7" s="15">
        <v>2.9795451546895599E-2</v>
      </c>
      <c r="BR7" s="15">
        <v>7.7366637030143501E-2</v>
      </c>
      <c r="BS7" s="15">
        <v>0.119655982960856</v>
      </c>
      <c r="BT7" s="15">
        <v>6.6697913792935604E-2</v>
      </c>
      <c r="BU7" s="15">
        <v>7.0158763544983502E-2</v>
      </c>
      <c r="BV7" s="15">
        <v>0.11578625497974999</v>
      </c>
      <c r="BW7" s="15">
        <v>0.102422849765834</v>
      </c>
      <c r="BX7" s="15">
        <v>6.2448853284002001E-2</v>
      </c>
      <c r="BY7" s="15">
        <v>6.4093203657819703E-2</v>
      </c>
      <c r="BZ7" s="15">
        <v>4.9865746902449E-2</v>
      </c>
      <c r="CA7" s="15">
        <v>6.1817573867796502E-2</v>
      </c>
      <c r="CB7" s="15">
        <v>0.14719210353370701</v>
      </c>
      <c r="CC7" s="15">
        <v>7.5998764465925503E-2</v>
      </c>
      <c r="CD7" s="15">
        <v>8.9209273131973604E-2</v>
      </c>
      <c r="CE7" s="15">
        <v>5.6513295798032097E-2</v>
      </c>
      <c r="CF7" s="15">
        <v>5.2648397080918903E-2</v>
      </c>
      <c r="CG7" s="15">
        <v>7.4258473333647199E-2</v>
      </c>
      <c r="CH7" s="15">
        <v>5.1670939840829697E-2</v>
      </c>
      <c r="CI7" s="15">
        <v>6.7861533995543996E-2</v>
      </c>
      <c r="CJ7" s="15">
        <v>5.4143857599778897E-2</v>
      </c>
      <c r="CK7" s="15">
        <v>5.1870797526947697E-2</v>
      </c>
      <c r="CL7" s="15">
        <v>6.3420177982740994E-2</v>
      </c>
      <c r="CM7" s="15">
        <v>0.24131344280087799</v>
      </c>
      <c r="CN7" s="15">
        <v>6.0632948269890102E-2</v>
      </c>
      <c r="CO7" s="15">
        <v>6.5506438179411E-2</v>
      </c>
      <c r="CP7" s="15">
        <v>9.4365995176873399E-2</v>
      </c>
      <c r="CQ7" s="15">
        <v>7.6736572655592403E-2</v>
      </c>
      <c r="CR7" s="15">
        <v>7.4625010802344405E-2</v>
      </c>
      <c r="CS7" s="15">
        <v>8.9656134354377207E-2</v>
      </c>
      <c r="CT7" s="15">
        <v>7.2690509283120402E-2</v>
      </c>
      <c r="CU7" s="15">
        <v>4.8639126984306599E-2</v>
      </c>
      <c r="CV7" s="15">
        <v>5.8107553558875702E-2</v>
      </c>
      <c r="CW7" s="16">
        <v>5.8860969518968902E-2</v>
      </c>
    </row>
    <row r="8" spans="1:101" x14ac:dyDescent="0.25">
      <c r="A8" s="5">
        <v>2</v>
      </c>
      <c r="B8" s="20">
        <v>7.2319537666791597E-2</v>
      </c>
      <c r="C8" s="15">
        <v>6.3086347158732195E-2</v>
      </c>
      <c r="D8" s="15">
        <v>5.2026470812587697E-2</v>
      </c>
      <c r="E8" s="15">
        <v>6.0443875202093399E-2</v>
      </c>
      <c r="F8" s="15">
        <v>7.29509167701205E-2</v>
      </c>
      <c r="G8" s="15">
        <v>4.9029178498093198E-2</v>
      </c>
      <c r="H8" s="15">
        <v>5.3828182227794001E-2</v>
      </c>
      <c r="I8" s="15">
        <v>8.73904287839012E-2</v>
      </c>
      <c r="J8" s="15">
        <v>6.4312412052596898E-2</v>
      </c>
      <c r="K8" s="15">
        <v>7.5473276117918903E-2</v>
      </c>
      <c r="L8" s="15">
        <v>7.7721934823348507E-2</v>
      </c>
      <c r="M8" s="15">
        <v>2.7854652275456099E-2</v>
      </c>
      <c r="N8" s="15">
        <v>9.1636930270421302E-2</v>
      </c>
      <c r="O8" s="15">
        <v>0.12674055707743201</v>
      </c>
      <c r="P8" s="15">
        <v>6.6539758911895605E-2</v>
      </c>
      <c r="Q8" s="15">
        <v>0.16802141596269299</v>
      </c>
      <c r="R8" s="15">
        <v>7.99163639620213E-2</v>
      </c>
      <c r="S8" s="15">
        <v>7.4109440150767605E-2</v>
      </c>
      <c r="T8" s="15">
        <v>7.6261197433759406E-2</v>
      </c>
      <c r="U8" s="15">
        <v>4.8035628128722502E-2</v>
      </c>
      <c r="V8" s="15">
        <v>0.118750678345802</v>
      </c>
      <c r="W8" s="15">
        <v>5.9251512426288899E-2</v>
      </c>
      <c r="X8" s="15">
        <v>8.3092810477350301E-2</v>
      </c>
      <c r="Y8" s="15">
        <v>5.4760349206523902E-2</v>
      </c>
      <c r="Z8" s="15">
        <v>3.2993174943416803E-2</v>
      </c>
      <c r="AA8" s="15">
        <v>8.2258241602526996E-2</v>
      </c>
      <c r="AB8" s="15">
        <v>6.0658066167330597E-2</v>
      </c>
      <c r="AC8" s="15">
        <v>4.5916309709898802E-2</v>
      </c>
      <c r="AD8" s="15">
        <v>5.4640968940276202E-2</v>
      </c>
      <c r="AE8" s="15">
        <v>9.5046108263058704E-2</v>
      </c>
      <c r="AF8" s="15">
        <v>6.5286050449685995E-2</v>
      </c>
      <c r="AG8" s="15">
        <v>7.0836556653078697E-2</v>
      </c>
      <c r="AH8" s="15">
        <v>7.0007607417575904E-2</v>
      </c>
      <c r="AI8" s="15">
        <v>7.8084949050939795E-2</v>
      </c>
      <c r="AJ8" s="15">
        <v>5.6273071339096703E-2</v>
      </c>
      <c r="AK8" s="15">
        <v>5.6228802280198803E-2</v>
      </c>
      <c r="AL8" s="15">
        <v>7.3010991447886101E-2</v>
      </c>
      <c r="AM8" s="15">
        <v>9.4976995451553595E-2</v>
      </c>
      <c r="AN8" s="15">
        <v>7.2532782281632305E-2</v>
      </c>
      <c r="AO8" s="15">
        <v>8.2570908765027096E-2</v>
      </c>
      <c r="AP8" s="15">
        <v>0.100722003493784</v>
      </c>
      <c r="AQ8" s="15">
        <v>6.5489238970104502E-2</v>
      </c>
      <c r="AR8" s="15">
        <v>4.6616434492109601E-2</v>
      </c>
      <c r="AS8" s="15">
        <v>7.2380694959311903E-2</v>
      </c>
      <c r="AT8" s="15">
        <v>5.1581251768837197E-2</v>
      </c>
      <c r="AU8" s="15">
        <v>6.0348866071947803E-2</v>
      </c>
      <c r="AV8" s="15">
        <v>4.9157391986434998E-2</v>
      </c>
      <c r="AW8" s="15">
        <v>7.1113857003709896E-2</v>
      </c>
      <c r="AX8" s="15">
        <v>4.7596245055768198E-2</v>
      </c>
      <c r="AY8" s="15">
        <v>5.0023122973850198E-2</v>
      </c>
      <c r="AZ8" s="15">
        <v>6.4720820014795094E-2</v>
      </c>
      <c r="BA8" s="15">
        <v>5.3899502606249199E-2</v>
      </c>
      <c r="BB8" s="15">
        <v>6.59057498469416E-2</v>
      </c>
      <c r="BC8" s="15">
        <v>8.8614400157323595E-2</v>
      </c>
      <c r="BD8" s="15">
        <v>0.151458378429773</v>
      </c>
      <c r="BE8" s="15">
        <v>0.100140233904549</v>
      </c>
      <c r="BF8" s="15">
        <v>7.2895998966492306E-2</v>
      </c>
      <c r="BG8" s="15">
        <v>5.9104232585286499E-2</v>
      </c>
      <c r="BH8" s="15">
        <v>8.8740242308556594E-2</v>
      </c>
      <c r="BI8" s="15">
        <v>0.126319316129411</v>
      </c>
      <c r="BJ8" s="15">
        <v>0.11422582461337299</v>
      </c>
      <c r="BK8" s="15">
        <v>6.1857325236796802E-2</v>
      </c>
      <c r="BL8" s="15">
        <v>7.6131445009172002E-2</v>
      </c>
      <c r="BM8" s="15">
        <v>5.6952792645693202E-2</v>
      </c>
      <c r="BN8" s="15">
        <v>8.7844438768894001E-2</v>
      </c>
      <c r="BO8" s="15">
        <v>4.43186451485355E-2</v>
      </c>
      <c r="BP8" s="15">
        <v>6.9617987705481194E-2</v>
      </c>
      <c r="BQ8" s="15">
        <v>0.11627553688423101</v>
      </c>
      <c r="BR8" s="15">
        <v>0.15395824207487999</v>
      </c>
      <c r="BS8" s="15">
        <v>9.2544783276840098E-2</v>
      </c>
      <c r="BT8" s="15">
        <v>6.4872501770098706E-2</v>
      </c>
      <c r="BU8" s="15">
        <v>7.1443221842416596E-2</v>
      </c>
      <c r="BV8" s="15">
        <v>3.7857698496731901E-2</v>
      </c>
      <c r="BW8" s="15">
        <v>6.1546271577772899E-2</v>
      </c>
      <c r="BX8" s="15">
        <v>5.4515806807494703E-2</v>
      </c>
      <c r="BY8" s="15">
        <v>5.4934386406034701E-2</v>
      </c>
      <c r="BZ8" s="15">
        <v>7.2360448764878696E-2</v>
      </c>
      <c r="CA8" s="15">
        <v>6.9411248007419601E-2</v>
      </c>
      <c r="CB8" s="15">
        <v>4.6831840123909597E-2</v>
      </c>
      <c r="CC8" s="15">
        <v>4.5031630284218402E-2</v>
      </c>
      <c r="CD8" s="15">
        <v>8.7357183290606696E-2</v>
      </c>
      <c r="CE8" s="15">
        <v>7.9265871922198902E-2</v>
      </c>
      <c r="CF8" s="15">
        <v>6.6140214108909107E-2</v>
      </c>
      <c r="CG8" s="15">
        <v>5.8274226002327401E-2</v>
      </c>
      <c r="CH8" s="15">
        <v>7.2019005545336398E-2</v>
      </c>
      <c r="CI8" s="15">
        <v>5.9319178850053098E-2</v>
      </c>
      <c r="CJ8" s="15">
        <v>7.8359433564050895E-2</v>
      </c>
      <c r="CK8" s="15">
        <v>6.5667006910078804E-2</v>
      </c>
      <c r="CL8" s="15">
        <v>7.9785006439290304E-2</v>
      </c>
      <c r="CM8" s="15">
        <v>6.7186634202835896E-2</v>
      </c>
      <c r="CN8" s="15">
        <v>6.3203934040808901E-2</v>
      </c>
      <c r="CO8" s="15">
        <v>8.8955586362962705E-2</v>
      </c>
      <c r="CP8" s="15">
        <v>8.5738515893817993E-2</v>
      </c>
      <c r="CQ8" s="15">
        <v>7.6973453550196802E-2</v>
      </c>
      <c r="CR8" s="15">
        <v>7.4287696030949799E-2</v>
      </c>
      <c r="CS8" s="15">
        <v>9.4181625997369803E-2</v>
      </c>
      <c r="CT8" s="15">
        <v>8.5608136437790805E-2</v>
      </c>
      <c r="CU8" s="15">
        <v>9.0016078729976204E-2</v>
      </c>
      <c r="CV8" s="15">
        <v>6.7544261581461706E-2</v>
      </c>
      <c r="CW8" s="16">
        <v>9.6749208157292904E-2</v>
      </c>
    </row>
    <row r="9" spans="1:101" ht="15.75" thickBot="1" x14ac:dyDescent="0.3">
      <c r="A9" s="6">
        <v>2.1</v>
      </c>
      <c r="B9" s="22">
        <v>8.9295703578831001E-2</v>
      </c>
      <c r="C9" s="17">
        <v>7.6341090909397405E-2</v>
      </c>
      <c r="D9" s="17">
        <v>6.9378413389259E-2</v>
      </c>
      <c r="E9" s="17">
        <v>7.6934644311528105E-2</v>
      </c>
      <c r="F9" s="17">
        <v>0.103563428638769</v>
      </c>
      <c r="G9" s="17">
        <v>0.160500766846743</v>
      </c>
      <c r="H9" s="17">
        <v>9.7527194799268399E-2</v>
      </c>
      <c r="I9" s="17">
        <v>5.0642674835263302E-2</v>
      </c>
      <c r="J9" s="17">
        <v>4.8758136816317403E-2</v>
      </c>
      <c r="K9" s="17">
        <v>3.9178868674088999E-2</v>
      </c>
      <c r="L9" s="17">
        <v>3.6878502494534601E-2</v>
      </c>
      <c r="M9" s="17">
        <v>5.94646942619824E-2</v>
      </c>
      <c r="N9" s="17">
        <v>4.48571876621289E-2</v>
      </c>
      <c r="O9" s="17">
        <v>7.3815349507111105E-2</v>
      </c>
      <c r="P9" s="17">
        <v>0.153882304406771</v>
      </c>
      <c r="Q9" s="17">
        <v>4.1647225733049603E-2</v>
      </c>
      <c r="R9" s="17">
        <v>7.1694778651136395E-2</v>
      </c>
      <c r="S9" s="17">
        <v>8.3881379964445196E-2</v>
      </c>
      <c r="T9" s="17">
        <v>7.8210100720921299E-2</v>
      </c>
      <c r="U9" s="17">
        <v>7.1173683302392501E-2</v>
      </c>
      <c r="V9" s="17">
        <v>0.215867246445233</v>
      </c>
      <c r="W9" s="17">
        <v>0.107193907167042</v>
      </c>
      <c r="X9" s="17">
        <v>5.9919928024327197E-2</v>
      </c>
      <c r="Y9" s="17">
        <v>6.8853552078267599E-2</v>
      </c>
      <c r="Z9" s="17">
        <v>9.4960404597941195E-2</v>
      </c>
      <c r="AA9" s="17">
        <v>4.3843526070361301E-2</v>
      </c>
      <c r="AB9" s="17">
        <v>6.6883644283518298E-2</v>
      </c>
      <c r="AC9" s="17">
        <v>7.1708961254542597E-2</v>
      </c>
      <c r="AD9" s="17">
        <v>9.2384486774179903E-2</v>
      </c>
      <c r="AE9" s="17">
        <v>5.3107052143588497E-2</v>
      </c>
      <c r="AF9" s="17">
        <v>7.4406694665619E-2</v>
      </c>
      <c r="AG9" s="17">
        <v>5.18657564129568E-2</v>
      </c>
      <c r="AH9" s="17">
        <v>8.0860517081991906E-2</v>
      </c>
      <c r="AI9" s="17">
        <v>9.4564166517310894E-2</v>
      </c>
      <c r="AJ9" s="17">
        <v>0.12759043261605099</v>
      </c>
      <c r="AK9" s="17">
        <v>4.7408070604563299E-2</v>
      </c>
      <c r="AL9" s="17">
        <v>0.128930718159947</v>
      </c>
      <c r="AM9" s="17">
        <v>5.4702232657160198E-2</v>
      </c>
      <c r="AN9" s="17">
        <v>8.0770636664091705E-2</v>
      </c>
      <c r="AO9" s="17">
        <v>5.1114515069033202E-2</v>
      </c>
      <c r="AP9" s="17">
        <v>4.1753121998597799E-2</v>
      </c>
      <c r="AQ9" s="17">
        <v>6.5571413570966103E-2</v>
      </c>
      <c r="AR9" s="17">
        <v>5.89601710478945E-2</v>
      </c>
      <c r="AS9" s="17">
        <v>5.5921651511342499E-2</v>
      </c>
      <c r="AT9" s="17">
        <v>4.5858092096023997E-2</v>
      </c>
      <c r="AU9" s="17">
        <v>4.0065750064735797E-2</v>
      </c>
      <c r="AV9" s="17">
        <v>9.3697964071561807E-2</v>
      </c>
      <c r="AW9" s="17">
        <v>6.36605178120664E-2</v>
      </c>
      <c r="AX9" s="17">
        <v>7.6766024195394703E-2</v>
      </c>
      <c r="AY9" s="17">
        <v>4.7275671913487499E-2</v>
      </c>
      <c r="AZ9" s="17">
        <v>0.102989553496164</v>
      </c>
      <c r="BA9" s="17">
        <v>0.121639120681271</v>
      </c>
      <c r="BB9" s="17">
        <v>3.4925479112296397E-2</v>
      </c>
      <c r="BC9" s="17">
        <v>9.4108155405276506E-2</v>
      </c>
      <c r="BD9" s="17">
        <v>9.22138827674613E-2</v>
      </c>
      <c r="BE9" s="17">
        <v>4.5565795559503602E-2</v>
      </c>
      <c r="BF9" s="17">
        <v>4.6849482354221497E-2</v>
      </c>
      <c r="BG9" s="17">
        <v>6.6180859493259497E-2</v>
      </c>
      <c r="BH9" s="17">
        <v>9.4371015752475806E-2</v>
      </c>
      <c r="BI9" s="17">
        <v>3.9158353024250601E-2</v>
      </c>
      <c r="BJ9" s="17">
        <v>0.19328360452530199</v>
      </c>
      <c r="BK9" s="17">
        <v>5.3130022255862802E-2</v>
      </c>
      <c r="BL9" s="17">
        <v>6.9248355334660505E-2</v>
      </c>
      <c r="BM9" s="17">
        <v>4.7824357565119401E-2</v>
      </c>
      <c r="BN9" s="17">
        <v>7.1365460040572107E-2</v>
      </c>
      <c r="BO9" s="17">
        <v>7.3717508497737894E-2</v>
      </c>
      <c r="BP9" s="17">
        <v>6.5136569319078103E-2</v>
      </c>
      <c r="BQ9" s="17">
        <v>6.0347032325533297E-2</v>
      </c>
      <c r="BR9" s="17">
        <v>5.0870375949152599E-2</v>
      </c>
      <c r="BS9" s="17">
        <v>3.6307779313781097E-2</v>
      </c>
      <c r="BT9" s="17">
        <v>3.8805680498958398E-2</v>
      </c>
      <c r="BU9" s="17">
        <v>3.7901182946285902E-2</v>
      </c>
      <c r="BV9" s="17">
        <v>6.0152622362263E-2</v>
      </c>
      <c r="BW9" s="17">
        <v>0.107546984646067</v>
      </c>
      <c r="BX9" s="17">
        <v>5.88366285528776E-2</v>
      </c>
      <c r="BY9" s="17">
        <v>5.9515333212447903E-2</v>
      </c>
      <c r="BZ9" s="17">
        <v>4.0894777798440501E-2</v>
      </c>
      <c r="CA9" s="17">
        <v>5.0701301667135198E-2</v>
      </c>
      <c r="CB9" s="17">
        <v>6.7641646752986506E-2</v>
      </c>
      <c r="CC9" s="17">
        <v>0.104631303721281</v>
      </c>
      <c r="CD9" s="17">
        <v>5.3624558566825103E-2</v>
      </c>
      <c r="CE9" s="17">
        <v>5.4351220161295198E-2</v>
      </c>
      <c r="CF9" s="17">
        <v>3.7711722619480699E-2</v>
      </c>
      <c r="CG9" s="17">
        <v>6.9714251404826205E-2</v>
      </c>
      <c r="CH9" s="17">
        <v>5.02596412287699E-2</v>
      </c>
      <c r="CI9" s="17">
        <v>7.4140908986803103E-2</v>
      </c>
      <c r="CJ9" s="17">
        <v>6.0716430127766501E-2</v>
      </c>
      <c r="CK9" s="17">
        <v>6.6770093312884998E-2</v>
      </c>
      <c r="CL9" s="17">
        <v>7.27324960200878E-2</v>
      </c>
      <c r="CM9" s="17">
        <v>5.12006745321218E-2</v>
      </c>
      <c r="CN9" s="17">
        <v>5.8944901355415899E-2</v>
      </c>
      <c r="CO9" s="17">
        <v>7.0944053636049401E-2</v>
      </c>
      <c r="CP9" s="17">
        <v>4.0169134496461201E-2</v>
      </c>
      <c r="CQ9" s="17">
        <v>0.12320883177726299</v>
      </c>
      <c r="CR9" s="17">
        <v>0.20492103143269499</v>
      </c>
      <c r="CS9" s="17">
        <v>6.4698216015629903E-2</v>
      </c>
      <c r="CT9" s="17">
        <v>8.1078143051579996E-2</v>
      </c>
      <c r="CU9" s="17">
        <v>4.5124972405173602E-2</v>
      </c>
      <c r="CV9" s="17">
        <v>8.0073237787605903E-2</v>
      </c>
      <c r="CW9" s="18">
        <v>6.4327727622698602E-2</v>
      </c>
    </row>
    <row r="10" spans="1:101" ht="15.75" thickBot="1" x14ac:dyDescent="0.3">
      <c r="A10" s="3" t="s">
        <v>21</v>
      </c>
      <c r="B10" s="10">
        <v>1</v>
      </c>
      <c r="C10" s="11">
        <v>2</v>
      </c>
      <c r="D10" s="11">
        <v>3</v>
      </c>
      <c r="E10" s="11">
        <v>4</v>
      </c>
      <c r="F10" s="11">
        <v>5</v>
      </c>
      <c r="G10" s="11">
        <v>6</v>
      </c>
      <c r="H10" s="11">
        <v>7</v>
      </c>
      <c r="I10" s="11">
        <v>8</v>
      </c>
      <c r="J10" s="11">
        <v>9</v>
      </c>
      <c r="K10" s="11">
        <v>10</v>
      </c>
      <c r="L10" s="11">
        <v>11</v>
      </c>
      <c r="M10" s="11">
        <v>12</v>
      </c>
      <c r="N10" s="11">
        <v>13</v>
      </c>
      <c r="O10" s="11">
        <v>14</v>
      </c>
      <c r="P10" s="11">
        <v>15</v>
      </c>
      <c r="Q10" s="11">
        <v>16</v>
      </c>
      <c r="R10" s="11">
        <v>17</v>
      </c>
      <c r="S10" s="11">
        <v>18</v>
      </c>
      <c r="T10" s="11">
        <v>19</v>
      </c>
      <c r="U10" s="11">
        <v>20</v>
      </c>
      <c r="V10" s="11">
        <v>21</v>
      </c>
      <c r="W10" s="11">
        <v>22</v>
      </c>
      <c r="X10" s="11">
        <v>23</v>
      </c>
      <c r="Y10" s="11">
        <v>24</v>
      </c>
      <c r="Z10" s="11">
        <v>25</v>
      </c>
      <c r="AA10" s="11">
        <v>26</v>
      </c>
      <c r="AB10" s="11">
        <v>27</v>
      </c>
      <c r="AC10" s="11">
        <v>28</v>
      </c>
      <c r="AD10" s="11">
        <v>29</v>
      </c>
      <c r="AE10" s="11">
        <v>30</v>
      </c>
      <c r="AF10" s="11">
        <v>31</v>
      </c>
      <c r="AG10" s="11">
        <v>32</v>
      </c>
      <c r="AH10" s="11">
        <v>33</v>
      </c>
      <c r="AI10" s="11">
        <v>34</v>
      </c>
      <c r="AJ10" s="11">
        <v>35</v>
      </c>
      <c r="AK10" s="11">
        <v>36</v>
      </c>
      <c r="AL10" s="11">
        <v>37</v>
      </c>
      <c r="AM10" s="11">
        <v>38</v>
      </c>
      <c r="AN10" s="11">
        <v>39</v>
      </c>
      <c r="AO10" s="11">
        <v>40</v>
      </c>
      <c r="AP10" s="11">
        <v>41</v>
      </c>
      <c r="AQ10" s="11">
        <v>42</v>
      </c>
      <c r="AR10" s="11">
        <v>43</v>
      </c>
      <c r="AS10" s="11">
        <v>44</v>
      </c>
      <c r="AT10" s="11">
        <v>45</v>
      </c>
      <c r="AU10" s="11">
        <v>46</v>
      </c>
      <c r="AV10" s="11">
        <v>47</v>
      </c>
      <c r="AW10" s="11">
        <v>48</v>
      </c>
      <c r="AX10" s="11">
        <v>49</v>
      </c>
      <c r="AY10" s="11">
        <v>50</v>
      </c>
      <c r="AZ10" s="11">
        <v>51</v>
      </c>
      <c r="BA10" s="11">
        <v>52</v>
      </c>
      <c r="BB10" s="11">
        <v>53</v>
      </c>
      <c r="BC10" s="11">
        <v>54</v>
      </c>
      <c r="BD10" s="11">
        <v>55</v>
      </c>
      <c r="BE10" s="11">
        <v>56</v>
      </c>
      <c r="BF10" s="11">
        <v>57</v>
      </c>
      <c r="BG10" s="11">
        <v>58</v>
      </c>
      <c r="BH10" s="11">
        <v>59</v>
      </c>
      <c r="BI10" s="11">
        <v>60</v>
      </c>
      <c r="BJ10" s="11">
        <v>61</v>
      </c>
      <c r="BK10" s="11">
        <v>62</v>
      </c>
      <c r="BL10" s="11">
        <v>63</v>
      </c>
      <c r="BM10" s="11">
        <v>64</v>
      </c>
      <c r="BN10" s="11">
        <v>65</v>
      </c>
      <c r="BO10" s="11">
        <v>66</v>
      </c>
      <c r="BP10" s="11">
        <v>67</v>
      </c>
      <c r="BQ10" s="11">
        <v>68</v>
      </c>
      <c r="BR10" s="11">
        <v>69</v>
      </c>
      <c r="BS10" s="11">
        <v>70</v>
      </c>
      <c r="BT10" s="11">
        <v>71</v>
      </c>
      <c r="BU10" s="11">
        <v>72</v>
      </c>
      <c r="BV10" s="11">
        <v>73</v>
      </c>
      <c r="BW10" s="11">
        <v>74</v>
      </c>
      <c r="BX10" s="11">
        <v>75</v>
      </c>
      <c r="BY10" s="11">
        <v>76</v>
      </c>
      <c r="BZ10" s="11">
        <v>77</v>
      </c>
      <c r="CA10" s="11">
        <v>78</v>
      </c>
      <c r="CB10" s="11">
        <v>79</v>
      </c>
      <c r="CC10" s="11">
        <v>80</v>
      </c>
      <c r="CD10" s="11">
        <v>81</v>
      </c>
      <c r="CE10" s="11">
        <v>82</v>
      </c>
      <c r="CF10" s="11">
        <v>83</v>
      </c>
      <c r="CG10" s="11">
        <v>84</v>
      </c>
      <c r="CH10" s="11">
        <v>85</v>
      </c>
      <c r="CI10" s="11">
        <v>86</v>
      </c>
      <c r="CJ10" s="11">
        <v>87</v>
      </c>
      <c r="CK10" s="11">
        <v>88</v>
      </c>
      <c r="CL10" s="11">
        <v>89</v>
      </c>
      <c r="CM10" s="11">
        <v>90</v>
      </c>
      <c r="CN10" s="11">
        <v>91</v>
      </c>
      <c r="CO10" s="11">
        <v>92</v>
      </c>
      <c r="CP10" s="11">
        <v>93</v>
      </c>
      <c r="CQ10" s="11">
        <v>94</v>
      </c>
      <c r="CR10" s="11">
        <v>95</v>
      </c>
      <c r="CS10" s="11">
        <v>96</v>
      </c>
      <c r="CT10" s="11">
        <v>97</v>
      </c>
      <c r="CU10" s="11">
        <v>98</v>
      </c>
      <c r="CV10" s="11">
        <v>99</v>
      </c>
      <c r="CW10" s="12">
        <v>100</v>
      </c>
    </row>
    <row r="11" spans="1:101" ht="15.75" thickBot="1" x14ac:dyDescent="0.3">
      <c r="D11" s="41" t="s">
        <v>22</v>
      </c>
      <c r="E11" s="42"/>
    </row>
    <row r="12" spans="1:101" ht="15.75" thickBot="1" x14ac:dyDescent="0.3">
      <c r="A12" s="4" t="s">
        <v>31</v>
      </c>
      <c r="B12" s="7" t="s">
        <v>23</v>
      </c>
      <c r="C12" s="28" t="s">
        <v>24</v>
      </c>
      <c r="D12" s="28" t="s">
        <v>25</v>
      </c>
      <c r="E12" s="29" t="s">
        <v>26</v>
      </c>
    </row>
    <row r="13" spans="1:101" x14ac:dyDescent="0.25">
      <c r="A13" s="7">
        <f>A2</f>
        <v>0.1</v>
      </c>
      <c r="B13" s="13">
        <f t="shared" ref="B13:B20" si="0">AVERAGE(B2:CW2)</f>
        <v>4.286711123096279E-2</v>
      </c>
      <c r="C13" s="13">
        <f t="shared" ref="C13:C20" si="1">_xlfn.STDEV.S(B2:CW2)</f>
        <v>1.6556758678415152E-2</v>
      </c>
      <c r="D13" s="13">
        <f t="shared" ref="D13:D20" si="2">B13-$B$23*(C13/SQRT(COUNT(B2:CW2)))</f>
        <v>3.962204615992132E-2</v>
      </c>
      <c r="E13" s="14">
        <f t="shared" ref="E13:E20" si="3">B13+$B$23*(C13/SQRT(COUNT(B2:CW2)))</f>
        <v>4.611217630200426E-2</v>
      </c>
    </row>
    <row r="14" spans="1:101" x14ac:dyDescent="0.25">
      <c r="A14" s="8">
        <f>A3</f>
        <v>0.5</v>
      </c>
      <c r="B14" s="15">
        <f t="shared" si="0"/>
        <v>4.1310303538878601E-2</v>
      </c>
      <c r="C14" s="15">
        <f t="shared" si="1"/>
        <v>1.4732859314218128E-2</v>
      </c>
      <c r="D14" s="15">
        <f t="shared" si="2"/>
        <v>3.8422716174362298E-2</v>
      </c>
      <c r="E14" s="16">
        <f t="shared" si="3"/>
        <v>4.4197890903394904E-2</v>
      </c>
    </row>
    <row r="15" spans="1:101" x14ac:dyDescent="0.25">
      <c r="A15" s="8">
        <f>A4</f>
        <v>0.9</v>
      </c>
      <c r="B15" s="15">
        <f t="shared" si="0"/>
        <v>4.4510307769794914E-2</v>
      </c>
      <c r="C15" s="15">
        <f t="shared" si="1"/>
        <v>1.6935745322715766E-2</v>
      </c>
      <c r="D15" s="15">
        <f t="shared" si="2"/>
        <v>4.1190962681408358E-2</v>
      </c>
      <c r="E15" s="16">
        <f t="shared" si="3"/>
        <v>4.7829652858181471E-2</v>
      </c>
    </row>
    <row r="16" spans="1:101" x14ac:dyDescent="0.25">
      <c r="A16" s="8">
        <f>A5</f>
        <v>1.3</v>
      </c>
      <c r="B16" s="15">
        <f t="shared" si="0"/>
        <v>6.6405426268549644E-2</v>
      </c>
      <c r="C16" s="15">
        <f t="shared" si="1"/>
        <v>2.3292885112264888E-2</v>
      </c>
      <c r="D16" s="15">
        <f t="shared" si="2"/>
        <v>6.1840104676942807E-2</v>
      </c>
      <c r="E16" s="16">
        <f t="shared" si="3"/>
        <v>7.0970747860156488E-2</v>
      </c>
    </row>
    <row r="17" spans="1:11" x14ac:dyDescent="0.25">
      <c r="A17" s="8">
        <v>1.7</v>
      </c>
      <c r="B17" s="15">
        <f t="shared" si="0"/>
        <v>7.6377944206507259E-2</v>
      </c>
      <c r="C17" s="21">
        <f t="shared" si="1"/>
        <v>3.0880649603185442E-2</v>
      </c>
      <c r="D17" s="15">
        <f t="shared" si="2"/>
        <v>7.0325448102362798E-2</v>
      </c>
      <c r="E17" s="16">
        <f t="shared" si="3"/>
        <v>8.243044031065172E-2</v>
      </c>
    </row>
    <row r="18" spans="1:11" x14ac:dyDescent="0.25">
      <c r="A18" s="8">
        <f>A7</f>
        <v>2.5</v>
      </c>
      <c r="B18" s="15">
        <f t="shared" si="0"/>
        <v>7.8642002158333418E-2</v>
      </c>
      <c r="C18" s="15">
        <f t="shared" si="1"/>
        <v>2.8237924542506614E-2</v>
      </c>
      <c r="D18" s="15">
        <f t="shared" si="2"/>
        <v>7.3107470648186151E-2</v>
      </c>
      <c r="E18" s="16">
        <f t="shared" si="3"/>
        <v>8.4176533668480685E-2</v>
      </c>
    </row>
    <row r="19" spans="1:11" x14ac:dyDescent="0.25">
      <c r="A19" s="8">
        <v>2</v>
      </c>
      <c r="B19" s="15">
        <f t="shared" si="0"/>
        <v>7.3708677542947201E-2</v>
      </c>
      <c r="C19" s="15">
        <f t="shared" si="1"/>
        <v>2.4095923750719443E-2</v>
      </c>
      <c r="D19" s="15">
        <f t="shared" si="2"/>
        <v>6.8985963270383865E-2</v>
      </c>
      <c r="E19" s="16">
        <f t="shared" si="3"/>
        <v>7.8431391815510537E-2</v>
      </c>
    </row>
    <row r="20" spans="1:11" ht="15.75" thickBot="1" x14ac:dyDescent="0.3">
      <c r="A20" s="9">
        <v>2.1</v>
      </c>
      <c r="B20" s="17">
        <f t="shared" si="0"/>
        <v>7.2946654285468926E-2</v>
      </c>
      <c r="C20" s="17">
        <f t="shared" si="1"/>
        <v>3.4382138917289556E-2</v>
      </c>
      <c r="D20" s="17">
        <f t="shared" si="2"/>
        <v>6.6207878886534871E-2</v>
      </c>
      <c r="E20" s="18">
        <f t="shared" si="3"/>
        <v>7.9685429684402981E-2</v>
      </c>
    </row>
    <row r="21" spans="1:11" ht="15.75" thickBot="1" x14ac:dyDescent="0.3"/>
    <row r="22" spans="1:11" ht="15.75" thickBot="1" x14ac:dyDescent="0.3">
      <c r="A22" s="3" t="s">
        <v>27</v>
      </c>
      <c r="B22" s="3" t="s">
        <v>28</v>
      </c>
    </row>
    <row r="23" spans="1:11" ht="15.75" thickBot="1" x14ac:dyDescent="0.3">
      <c r="A23" s="9">
        <v>0.05</v>
      </c>
      <c r="B23" s="25">
        <f>_xlfn.NORM.S.INV(1-(A23/2))</f>
        <v>1.9599639845400536</v>
      </c>
    </row>
    <row r="26" spans="1:11" ht="15.75" thickBot="1" x14ac:dyDescent="0.3"/>
    <row r="27" spans="1:11" ht="15.75" thickBot="1" x14ac:dyDescent="0.3">
      <c r="C27" s="3" t="s">
        <v>29</v>
      </c>
      <c r="D27" s="10">
        <f>E13-B13</f>
        <v>3.2450650710414697E-3</v>
      </c>
      <c r="E27" s="11">
        <f>E14-B14</f>
        <v>2.887587364516303E-3</v>
      </c>
      <c r="F27" s="11">
        <f>E15-B15</f>
        <v>3.3193450883865563E-3</v>
      </c>
      <c r="G27" s="11">
        <f>E16-B16</f>
        <v>4.565321591606844E-3</v>
      </c>
      <c r="H27" s="11">
        <f>E17-B17</f>
        <v>6.0524961041444614E-3</v>
      </c>
      <c r="I27" s="11">
        <f>E18-B18</f>
        <v>5.534531510147267E-3</v>
      </c>
      <c r="J27" s="31">
        <f>E19-B19</f>
        <v>4.7227142725633359E-3</v>
      </c>
      <c r="K27" s="32">
        <f>E20-B20</f>
        <v>6.7387753989340549E-3</v>
      </c>
    </row>
    <row r="28" spans="1:11" ht="15.75" thickBot="1" x14ac:dyDescent="0.3">
      <c r="C28" s="3" t="s">
        <v>30</v>
      </c>
      <c r="D28" s="10">
        <f>B13-D13</f>
        <v>3.2450650710414697E-3</v>
      </c>
      <c r="E28" s="11">
        <f>B14-D14</f>
        <v>2.887587364516303E-3</v>
      </c>
      <c r="F28" s="11">
        <f>B15-D15</f>
        <v>3.3193450883865563E-3</v>
      </c>
      <c r="G28" s="11">
        <f>B16-D16</f>
        <v>4.5653215916068371E-3</v>
      </c>
      <c r="H28" s="11">
        <f>B17-D17</f>
        <v>6.0524961041444614E-3</v>
      </c>
      <c r="I28" s="11">
        <f>B18-D18</f>
        <v>5.534531510147267E-3</v>
      </c>
      <c r="J28" s="31">
        <f>B19-D19</f>
        <v>4.7227142725633359E-3</v>
      </c>
      <c r="K28" s="32">
        <f>B20-D20</f>
        <v>6.7387753989340549E-3</v>
      </c>
    </row>
    <row r="29" spans="1:11" ht="15.75" thickBot="1" x14ac:dyDescent="0.3"/>
    <row r="30" spans="1:11" ht="15.75" thickBot="1" x14ac:dyDescent="0.3">
      <c r="A30" s="4" t="s">
        <v>31</v>
      </c>
      <c r="B30" s="4" t="s">
        <v>32</v>
      </c>
      <c r="D30" s="43" t="s">
        <v>33</v>
      </c>
      <c r="E30" s="44"/>
      <c r="F30" s="44"/>
      <c r="G30" s="45"/>
    </row>
    <row r="31" spans="1:11" x14ac:dyDescent="0.25">
      <c r="A31" s="7">
        <v>0.1</v>
      </c>
      <c r="B31" s="33">
        <v>1970.2456572527501</v>
      </c>
      <c r="D31" t="s">
        <v>34</v>
      </c>
    </row>
    <row r="32" spans="1:11" x14ac:dyDescent="0.25">
      <c r="A32" s="8">
        <v>0.5</v>
      </c>
      <c r="B32" s="34">
        <v>5766.0281890426804</v>
      </c>
      <c r="D32" t="s">
        <v>35</v>
      </c>
    </row>
    <row r="33" spans="1:5" x14ac:dyDescent="0.25">
      <c r="A33" s="8">
        <v>0.9</v>
      </c>
      <c r="B33" s="34">
        <v>6598.1652868753099</v>
      </c>
      <c r="D33" t="s">
        <v>36</v>
      </c>
    </row>
    <row r="34" spans="1:5" x14ac:dyDescent="0.25">
      <c r="A34" s="8">
        <v>1.3</v>
      </c>
      <c r="B34" s="34">
        <v>5932.7893670577896</v>
      </c>
      <c r="D34" t="s">
        <v>37</v>
      </c>
    </row>
    <row r="35" spans="1:5" x14ac:dyDescent="0.25">
      <c r="A35" s="8">
        <v>1.7</v>
      </c>
      <c r="B35" s="34">
        <v>4599.0624912081603</v>
      </c>
    </row>
    <row r="36" spans="1:5" x14ac:dyDescent="0.25">
      <c r="A36" s="8">
        <v>2.5</v>
      </c>
      <c r="B36" s="34">
        <v>696307.09695519903</v>
      </c>
    </row>
    <row r="37" spans="1:5" x14ac:dyDescent="0.25">
      <c r="A37" s="35">
        <v>2</v>
      </c>
      <c r="B37" s="34">
        <v>8696.1746278424798</v>
      </c>
      <c r="E37">
        <f>B38/B37</f>
        <v>10.682013171280309</v>
      </c>
    </row>
    <row r="38" spans="1:5" ht="15.75" thickBot="1" x14ac:dyDescent="0.3">
      <c r="A38" s="36">
        <v>2.1</v>
      </c>
      <c r="B38" s="30">
        <v>92892.651914367001</v>
      </c>
      <c r="E38">
        <f>B36/B37</f>
        <v>80.070505337581153</v>
      </c>
    </row>
    <row r="39" spans="1:5" ht="15.75" thickBot="1" x14ac:dyDescent="0.3"/>
    <row r="40" spans="1:5" ht="15.75" thickBot="1" x14ac:dyDescent="0.3">
      <c r="A40" s="4" t="s">
        <v>31</v>
      </c>
      <c r="B40" s="7" t="s">
        <v>38</v>
      </c>
      <c r="C40" s="4" t="s">
        <v>39</v>
      </c>
    </row>
    <row r="41" spans="1:5" x14ac:dyDescent="0.25">
      <c r="A41" s="7">
        <v>0.1</v>
      </c>
      <c r="B41" s="28">
        <f>1-A41</f>
        <v>0.9</v>
      </c>
      <c r="C41" s="29">
        <f>(B41)/A41</f>
        <v>9</v>
      </c>
    </row>
    <row r="42" spans="1:5" x14ac:dyDescent="0.25">
      <c r="A42" s="8">
        <v>0.5</v>
      </c>
      <c r="B42" s="26">
        <f t="shared" ref="B42:B48" si="4">1-A42</f>
        <v>0.5</v>
      </c>
      <c r="C42" s="37">
        <f t="shared" ref="C42:C48" si="5">(B42)/A42</f>
        <v>1</v>
      </c>
    </row>
    <row r="43" spans="1:5" x14ac:dyDescent="0.25">
      <c r="A43" s="8">
        <v>0.9</v>
      </c>
      <c r="B43" s="26">
        <f t="shared" si="4"/>
        <v>9.9999999999999978E-2</v>
      </c>
      <c r="C43" s="39">
        <f t="shared" si="5"/>
        <v>0.11111111111111108</v>
      </c>
    </row>
    <row r="44" spans="1:5" x14ac:dyDescent="0.25">
      <c r="A44" s="8">
        <v>1.3</v>
      </c>
      <c r="B44" s="26">
        <f t="shared" si="4"/>
        <v>-0.30000000000000004</v>
      </c>
      <c r="C44" s="39">
        <f t="shared" si="5"/>
        <v>-0.23076923076923078</v>
      </c>
    </row>
    <row r="45" spans="1:5" x14ac:dyDescent="0.25">
      <c r="A45" s="8">
        <v>1.7</v>
      </c>
      <c r="B45" s="26">
        <f t="shared" si="4"/>
        <v>-0.7</v>
      </c>
      <c r="C45" s="39">
        <f t="shared" si="5"/>
        <v>-0.41176470588235292</v>
      </c>
    </row>
    <row r="46" spans="1:5" x14ac:dyDescent="0.25">
      <c r="A46" s="8">
        <v>2.5</v>
      </c>
      <c r="B46" s="26">
        <f t="shared" si="4"/>
        <v>-1.5</v>
      </c>
      <c r="C46" s="37">
        <f t="shared" si="5"/>
        <v>-0.6</v>
      </c>
    </row>
    <row r="47" spans="1:5" x14ac:dyDescent="0.25">
      <c r="A47" s="35">
        <v>2</v>
      </c>
      <c r="B47" s="27">
        <f t="shared" si="4"/>
        <v>-1</v>
      </c>
      <c r="C47" s="37">
        <f t="shared" si="5"/>
        <v>-0.5</v>
      </c>
    </row>
    <row r="48" spans="1:5" ht="15.75" thickBot="1" x14ac:dyDescent="0.3">
      <c r="A48" s="36">
        <v>2.1</v>
      </c>
      <c r="B48" s="38">
        <f t="shared" si="4"/>
        <v>-1.1000000000000001</v>
      </c>
      <c r="C48" s="40">
        <f t="shared" si="5"/>
        <v>-0.52380952380952384</v>
      </c>
    </row>
  </sheetData>
  <mergeCells count="2">
    <mergeCell ref="D11:E11"/>
    <mergeCell ref="D30:G30"/>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8117A934AEAC441AF47E945F1AED0C0" ma:contentTypeVersion="12" ma:contentTypeDescription="Create a new document." ma:contentTypeScope="" ma:versionID="ed57ad255bd0c872187dbfb1c0079bb5">
  <xsd:schema xmlns:xsd="http://www.w3.org/2001/XMLSchema" xmlns:xs="http://www.w3.org/2001/XMLSchema" xmlns:p="http://schemas.microsoft.com/office/2006/metadata/properties" xmlns:ns2="c39f1452-4462-4979-941b-c1317cfd14ce" xmlns:ns3="60199b31-2299-4531-8872-a3eaba744cbd" targetNamespace="http://schemas.microsoft.com/office/2006/metadata/properties" ma:root="true" ma:fieldsID="014f6e9c850f76e8b9f386f05aca411e" ns2:_="" ns3:_="">
    <xsd:import namespace="c39f1452-4462-4979-941b-c1317cfd14ce"/>
    <xsd:import namespace="60199b31-2299-4531-8872-a3eaba744cb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9f1452-4462-4979-941b-c1317cfd14c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0199b31-2299-4531-8872-a3eaba744cb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Comments" ma:index="19" nillable="true" ma:displayName="Comments" ma:format="Dropdown" ma:internalName="Comments">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mments xmlns="60199b31-2299-4531-8872-a3eaba744cbd" xsi:nil="true"/>
  </documentManagement>
</p:properties>
</file>

<file path=customXml/itemProps1.xml><?xml version="1.0" encoding="utf-8"?>
<ds:datastoreItem xmlns:ds="http://schemas.openxmlformats.org/officeDocument/2006/customXml" ds:itemID="{050B402E-A3CE-44D1-ACD4-03EFAE8993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9f1452-4462-4979-941b-c1317cfd14ce"/>
    <ds:schemaRef ds:uri="60199b31-2299-4531-8872-a3eaba744c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FFC264-3019-4BD8-95F8-01AF253C69EF}">
  <ds:schemaRefs>
    <ds:schemaRef ds:uri="http://schemas.microsoft.com/sharepoint/v3/contenttype/forms"/>
  </ds:schemaRefs>
</ds:datastoreItem>
</file>

<file path=customXml/itemProps3.xml><?xml version="1.0" encoding="utf-8"?>
<ds:datastoreItem xmlns:ds="http://schemas.openxmlformats.org/officeDocument/2006/customXml" ds:itemID="{F7F10AC3-DB9B-41E0-ABDA-90A30DBE2253}">
  <ds:schemaRefs>
    <ds:schemaRef ds:uri="http://schemas.microsoft.com/office/2006/metadata/properties"/>
    <ds:schemaRef ds:uri="http://schemas.microsoft.com/office/infopath/2007/PartnerControls"/>
    <ds:schemaRef ds:uri="60199b31-2299-4531-8872-a3eaba744c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run details</vt:lpstr>
      <vt:lpstr>discount_IAE data</vt:lpstr>
      <vt:lpstr>step_size_IAE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Edward Bras</dc:creator>
  <cp:keywords/>
  <dc:description/>
  <cp:lastModifiedBy>Edward Bras</cp:lastModifiedBy>
  <cp:revision/>
  <dcterms:created xsi:type="dcterms:W3CDTF">2021-03-02T18:50:58Z</dcterms:created>
  <dcterms:modified xsi:type="dcterms:W3CDTF">2021-07-29T21:07:30Z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0x01010048117A934AEAC441AF47E945F1AED0C0</vt:lpwstr>
  </property>
</Properties>
</file>