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570" windowHeight="8085" activeTab="1"/>
  </bookViews>
  <sheets>
    <sheet name="Задание_1" sheetId="1" r:id="rId1"/>
    <sheet name="Лист1" sheetId="2" r:id="rId2"/>
  </sheets>
  <definedNames>
    <definedName name="IAT" localSheetId="1">Лист1!$G$4:$I$8</definedName>
    <definedName name="ST">Лист1!$K$4:$M$7</definedName>
  </definedNames>
  <calcPr calcId="162913"/>
</workbook>
</file>

<file path=xl/calcChain.xml><?xml version="1.0" encoding="utf-8"?>
<calcChain xmlns="http://schemas.openxmlformats.org/spreadsheetml/2006/main">
  <c r="L12" i="2" l="1"/>
  <c r="L13" i="2" s="1"/>
  <c r="B24" i="2"/>
  <c r="C24" i="2" s="1"/>
  <c r="D24" i="2"/>
  <c r="E24" i="2" s="1"/>
  <c r="D23" i="2"/>
  <c r="E23" i="2" s="1"/>
  <c r="B23" i="2"/>
  <c r="C23" i="2" s="1"/>
  <c r="D22" i="2"/>
  <c r="E22" i="2" s="1"/>
  <c r="B22" i="2"/>
  <c r="C22" i="2" s="1"/>
  <c r="D21" i="2"/>
  <c r="E21" i="2" s="1"/>
  <c r="B21" i="2"/>
  <c r="C21" i="2" s="1"/>
  <c r="D20" i="2"/>
  <c r="E20" i="2" s="1"/>
  <c r="B20" i="2"/>
  <c r="C20" i="2" s="1"/>
  <c r="D19" i="2"/>
  <c r="E19" i="2" s="1"/>
  <c r="B19" i="2"/>
  <c r="C19" i="2" s="1"/>
  <c r="D18" i="2"/>
  <c r="E18" i="2" s="1"/>
  <c r="B18" i="2"/>
  <c r="C18" i="2" s="1"/>
  <c r="D17" i="2"/>
  <c r="E17" i="2" s="1"/>
  <c r="B17" i="2"/>
  <c r="C17" i="2" s="1"/>
  <c r="D16" i="2"/>
  <c r="E16" i="2" s="1"/>
  <c r="B16" i="2"/>
  <c r="C16" i="2" s="1"/>
  <c r="D15" i="2"/>
  <c r="E15" i="2" s="1"/>
  <c r="B15" i="2"/>
  <c r="C15" i="2" s="1"/>
  <c r="D14" i="2"/>
  <c r="E14" i="2" s="1"/>
  <c r="B14" i="2"/>
  <c r="C14" i="2" s="1"/>
  <c r="D13" i="2"/>
  <c r="E13" i="2" s="1"/>
  <c r="B13" i="2"/>
  <c r="C13" i="2" s="1"/>
  <c r="I12" i="2"/>
  <c r="D12" i="2"/>
  <c r="E12" i="2" s="1"/>
  <c r="B12" i="2"/>
  <c r="C12" i="2" s="1"/>
  <c r="F12" i="2" s="1"/>
  <c r="G12" i="2" s="1"/>
  <c r="L14" i="2" l="1"/>
  <c r="E26" i="2"/>
  <c r="F13" i="2"/>
  <c r="H12" i="2"/>
  <c r="J12" i="2"/>
  <c r="L15" i="2" l="1"/>
  <c r="F14" i="2"/>
  <c r="I13" i="2"/>
  <c r="G13" i="2"/>
  <c r="H13" i="2" s="1"/>
  <c r="F15" i="2" l="1"/>
  <c r="F16" i="2" s="1"/>
  <c r="F17" i="2" s="1"/>
  <c r="F18" i="2" s="1"/>
  <c r="F19" i="2" s="1"/>
  <c r="F20" i="2" s="1"/>
  <c r="F21" i="2" s="1"/>
  <c r="F22" i="2" s="1"/>
  <c r="F23" i="2" s="1"/>
  <c r="F24" i="2" s="1"/>
  <c r="L16" i="2"/>
  <c r="G14" i="2"/>
  <c r="J13" i="2"/>
  <c r="I14" i="2"/>
  <c r="J14" i="2" s="1"/>
  <c r="L17" i="2" l="1"/>
  <c r="H14" i="2"/>
  <c r="L18" i="2" l="1"/>
  <c r="I15" i="2"/>
  <c r="J15" i="2" s="1"/>
  <c r="G15" i="2"/>
  <c r="L19" i="2" l="1"/>
  <c r="H15" i="2"/>
  <c r="L20" i="2" l="1"/>
  <c r="I16" i="2"/>
  <c r="J16" i="2" s="1"/>
  <c r="G16" i="2"/>
  <c r="L21" i="2" l="1"/>
  <c r="H16" i="2"/>
  <c r="L22" i="2" l="1"/>
  <c r="I17" i="2"/>
  <c r="J17" i="2" s="1"/>
  <c r="G17" i="2"/>
  <c r="L23" i="2" l="1"/>
  <c r="H17" i="2"/>
  <c r="L24" i="2" l="1"/>
  <c r="I18" i="2"/>
  <c r="J18" i="2" s="1"/>
  <c r="G18" i="2"/>
  <c r="L25" i="2" l="1"/>
  <c r="H18" i="2"/>
  <c r="I19" i="2" s="1"/>
  <c r="J19" i="2" s="1"/>
  <c r="G19" i="2" l="1"/>
  <c r="H19" i="2" s="1"/>
  <c r="G20" i="2" s="1"/>
  <c r="H20" i="2" s="1"/>
  <c r="L26" i="2"/>
  <c r="I20" i="2" l="1"/>
  <c r="J20" i="2" s="1"/>
  <c r="L27" i="2"/>
  <c r="G21" i="2"/>
  <c r="I21" i="2"/>
  <c r="L28" i="2" l="1"/>
  <c r="H21" i="2"/>
  <c r="G22" i="2" s="1"/>
  <c r="J21" i="2"/>
  <c r="H22" i="2" l="1"/>
  <c r="G23" i="2" s="1"/>
  <c r="H23" i="2" s="1"/>
  <c r="L29" i="2"/>
  <c r="I22" i="2"/>
  <c r="J22" i="2" s="1"/>
  <c r="I23" i="2" l="1"/>
  <c r="J23" i="2" s="1"/>
  <c r="L30" i="2"/>
  <c r="G24" i="2"/>
  <c r="M24" i="2" s="1"/>
  <c r="I24" i="2"/>
  <c r="M27" i="2" l="1"/>
  <c r="L31" i="2"/>
  <c r="M30" i="2"/>
  <c r="M13" i="2"/>
  <c r="M14" i="2"/>
  <c r="M16" i="2"/>
  <c r="M15" i="2"/>
  <c r="M18" i="2"/>
  <c r="M17" i="2"/>
  <c r="M19" i="2"/>
  <c r="M23" i="2"/>
  <c r="M20" i="2"/>
  <c r="M22" i="2"/>
  <c r="M26" i="2"/>
  <c r="M21" i="2"/>
  <c r="M25" i="2"/>
  <c r="M28" i="2"/>
  <c r="M29" i="2"/>
  <c r="J24" i="2"/>
  <c r="J26" i="2" s="1"/>
  <c r="E29" i="2" s="1"/>
  <c r="I26" i="2"/>
  <c r="H24" i="2"/>
  <c r="M12" i="2"/>
  <c r="M31" i="2" l="1"/>
  <c r="L32" i="2"/>
  <c r="E28" i="2"/>
  <c r="E30" i="2"/>
  <c r="E31" i="2"/>
  <c r="E32" i="2"/>
  <c r="L33" i="2" l="1"/>
  <c r="M32" i="2"/>
  <c r="M33" i="2" l="1"/>
  <c r="L34" i="2"/>
  <c r="L35" i="2" l="1"/>
  <c r="M34" i="2"/>
  <c r="M35" i="2" l="1"/>
  <c r="L36" i="2"/>
  <c r="L37" i="2" l="1"/>
  <c r="M36" i="2"/>
  <c r="M37" i="2" l="1"/>
  <c r="L38" i="2"/>
  <c r="L39" i="2" l="1"/>
  <c r="M38" i="2"/>
  <c r="M39" i="2" l="1"/>
  <c r="L40" i="2"/>
  <c r="L41" i="2" l="1"/>
  <c r="M40" i="2"/>
  <c r="M41" i="2" l="1"/>
  <c r="L42" i="2"/>
  <c r="L43" i="2" l="1"/>
  <c r="M42" i="2"/>
  <c r="M43" i="2" l="1"/>
  <c r="L44" i="2"/>
  <c r="L45" i="2" l="1"/>
  <c r="M44" i="2"/>
  <c r="M45" i="2" l="1"/>
  <c r="L46" i="2"/>
  <c r="M46" i="2" s="1"/>
</calcChain>
</file>

<file path=xl/sharedStrings.xml><?xml version="1.0" encoding="utf-8"?>
<sst xmlns="http://schemas.openxmlformats.org/spreadsheetml/2006/main" count="139" uniqueCount="106">
  <si>
    <t>1.</t>
  </si>
  <si>
    <t>Ввести заголовок в ячейку В1</t>
  </si>
  <si>
    <t>2.</t>
  </si>
  <si>
    <t>RN</t>
  </si>
  <si>
    <t>случайное число</t>
  </si>
  <si>
    <t>IAT</t>
  </si>
  <si>
    <t>время между прибытиями</t>
  </si>
  <si>
    <t>ST</t>
  </si>
  <si>
    <t>время обслуживания</t>
  </si>
  <si>
    <t>AT</t>
  </si>
  <si>
    <t>время прибытия</t>
  </si>
  <si>
    <t>SST</t>
  </si>
  <si>
    <t>время начала обслуживания</t>
  </si>
  <si>
    <t>SET</t>
  </si>
  <si>
    <t>время завершения обслуживания</t>
  </si>
  <si>
    <t>TIQ</t>
  </si>
  <si>
    <t>время ожидания в очереди</t>
  </si>
  <si>
    <t>TIS</t>
  </si>
  <si>
    <t>время пребывания в системе</t>
  </si>
  <si>
    <t>3.</t>
  </si>
  <si>
    <t>4.</t>
  </si>
  <si>
    <t>5.</t>
  </si>
  <si>
    <t>Ввести заголовок таблицы с ячейки А11</t>
  </si>
  <si>
    <t>заявка</t>
  </si>
  <si>
    <t>RN2</t>
  </si>
  <si>
    <t>6.</t>
  </si>
  <si>
    <t xml:space="preserve">7. </t>
  </si>
  <si>
    <t>В ячейки В12 и D12 ввести формулу функции случайного числа</t>
  </si>
  <si>
    <t>.=ЦЕЛОЕ(СЛЧИС()*100)</t>
  </si>
  <si>
    <t>8.</t>
  </si>
  <si>
    <t>В ячейке С12 ввести формулу  выборки значения из диапазона IAT</t>
  </si>
  <si>
    <t>.=ВПР(B12;IAT;3)</t>
  </si>
  <si>
    <t>9.</t>
  </si>
  <si>
    <t>В ячейке Е12 ввести формулу  выборки значения из диапазона ST</t>
  </si>
  <si>
    <t>.=ВПР(D12;ST;3)</t>
  </si>
  <si>
    <t>10.</t>
  </si>
  <si>
    <t xml:space="preserve">В ячейке F12 ввести формулу </t>
  </si>
  <si>
    <t>.=C12</t>
  </si>
  <si>
    <t>11.</t>
  </si>
  <si>
    <t xml:space="preserve">В ячейке G12 ввести формулу </t>
  </si>
  <si>
    <t>.=F12</t>
  </si>
  <si>
    <t>12.</t>
  </si>
  <si>
    <t xml:space="preserve">В ячейке H12 ввести формулу </t>
  </si>
  <si>
    <t>.=E12+G12</t>
  </si>
  <si>
    <t>13.</t>
  </si>
  <si>
    <t xml:space="preserve">В ячейке I12 ввести формулу </t>
  </si>
  <si>
    <t>.=0</t>
  </si>
  <si>
    <t>14.</t>
  </si>
  <si>
    <t xml:space="preserve">В ячейке J12 ввести формулу </t>
  </si>
  <si>
    <t>.=I12+E12</t>
  </si>
  <si>
    <t>15.</t>
  </si>
  <si>
    <t>Cкопировать строку ячеек с В12..J12 на строку ниже (13)</t>
  </si>
  <si>
    <t>16.</t>
  </si>
  <si>
    <t xml:space="preserve">В ячейке F13 ввести формулу </t>
  </si>
  <si>
    <t>.=C13+F12</t>
  </si>
  <si>
    <t>17.</t>
  </si>
  <si>
    <t xml:space="preserve">В ячейке G13 ввести формулу </t>
  </si>
  <si>
    <t>.=МАКС(F13;H12)</t>
  </si>
  <si>
    <t>18.</t>
  </si>
  <si>
    <t xml:space="preserve">В ячейке I13 ввести формулу </t>
  </si>
  <si>
    <t>.=ЕСЛИ(F13&gt;H12;0;H12-F13)</t>
  </si>
  <si>
    <t>19.</t>
  </si>
  <si>
    <t>20.</t>
  </si>
  <si>
    <t>21.</t>
  </si>
  <si>
    <t>.=I26/СЧЁТ(B12:B24)</t>
  </si>
  <si>
    <t>22.</t>
  </si>
  <si>
    <t>.=J26/СЧЁТ(B12:B24)</t>
  </si>
  <si>
    <t>23.</t>
  </si>
  <si>
    <t>.=ЕСЛИ(I26&gt;0;СЧЁТЕСЛИ(I12:I24;"&gt;0")/I26;0)</t>
  </si>
  <si>
    <t>24.</t>
  </si>
  <si>
    <t>.=E26/H24</t>
  </si>
  <si>
    <t>25.</t>
  </si>
  <si>
    <t>26.</t>
  </si>
  <si>
    <t>27.</t>
  </si>
  <si>
    <t>Дискретная модель системы массового обслуживания с 1 сервером и 1 очередью</t>
  </si>
  <si>
    <t>.=1-E26/H24</t>
  </si>
  <si>
    <t>Добавить в ячейки L10:M10 заголовки "время", "длина очереди"</t>
  </si>
  <si>
    <t>Записать в ячейки L11:M11 значения 0, а в ячейку L9 - значение 3</t>
  </si>
  <si>
    <t>Дополнительное задание::</t>
  </si>
  <si>
    <t>Ввести список обозначений в ячейки А2..А9</t>
  </si>
  <si>
    <t>Ввести табличку значений в ячейки  G4…I8. Задать этому набору ячеек имя IAT.</t>
  </si>
  <si>
    <t>В столбце А от ячейки А12 задать номера заявок с 1 до 12 (например)</t>
  </si>
  <si>
    <t>скопировать строку ячеек с В13..J13 на строки ниже для всех номеров заявок (от 2 до 12)</t>
  </si>
  <si>
    <t>Изменения в модели можно наблюдать по нажатии на клавишу F9 (пересчет формул с новыми случ.числами)</t>
  </si>
  <si>
    <t>Измените какие-либо значения в наборах IAT и ST и повторите моделирование.</t>
  </si>
  <si>
    <t>Ввести табличку значений в ячейки  K4…M7. Задать этому набору ячеек  имя ST.</t>
  </si>
  <si>
    <t>Добавить в ячейке L12 формулу =L11+$L$9 и  в ячейку M12  формулу =СЧЁТЕСЛИ(Модель11[AT];"&lt;="&amp;L12)-СЧЁТЕСЛИ(Модель11[SST];"&lt;="&amp;L12)</t>
  </si>
  <si>
    <t>Выделить блок ячеек со всеми данными и заголовком (от А11 до J24) и применить действие меню "Форматировать как таблицу". Назовите таблицу "Модель11"</t>
  </si>
  <si>
    <t>Под таблицей в строке "итоги" (например,строка 26) в ячейках Е, I и J ввести сумму всех значений по столбцу,</t>
  </si>
  <si>
    <t>в ячейке E28 "средн.время ожидания" ввести формулу,</t>
  </si>
  <si>
    <t>в ячейке E29 "средняя длительность пребывания в системе" ввести формулу,</t>
  </si>
  <si>
    <t>в ячейке E30 "средняя длительность в очереди на обслуживание" ввести формулу,</t>
  </si>
  <si>
    <t>в ячейке E31 "коэф.полезной загрузки сервера" ввести формулу,</t>
  </si>
  <si>
    <t>в ячейке E32 "коэф.простоя сервера" ввести формулу,</t>
  </si>
  <si>
    <t>Добавить гистограмму для показателей TIQ, TIS</t>
  </si>
  <si>
    <t xml:space="preserve">Добавить круговую диаграмму для показателей "коэф.загрузки / коэф.простоя сервера" </t>
  </si>
  <si>
    <t>Скопировать формулы в ячейки до строки 46</t>
  </si>
  <si>
    <t>Добавить точечный график по столбцу М</t>
  </si>
  <si>
    <t>Итоги:</t>
  </si>
  <si>
    <t>Средн.время ожидания</t>
  </si>
  <si>
    <t>Средняя длительность пребывания в системе</t>
  </si>
  <si>
    <t>Средняя длительность в очереди на обслуживание</t>
  </si>
  <si>
    <t>Коэф.полезной загрузки сервера</t>
  </si>
  <si>
    <t>Коэф.простоя сервера</t>
  </si>
  <si>
    <t>время</t>
  </si>
  <si>
    <t>длина очереди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</si>
</sst>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0" fillId="3" borderId="1" xfId="0" applyFont="1" applyFill="1" applyBorder="1"/>
    <xf numFmtId="0" fontId="0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4" borderId="7" xfId="0" applyFont="1" applyFill="1" applyBorder="1"/>
    <xf numFmtId="0" fontId="0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10" xfId="0" applyFont="1" applyFill="1" applyBorder="1"/>
    <xf numFmtId="0" fontId="0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TIQ/TIS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7761628754738993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Лист1!$I$12:$I$24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8-4592-BFF1-F0CACAC7562E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Лист1!$J$12:$J$24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8-4592-BFF1-F0CACAC7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2714943"/>
        <c:axId val="232001839"/>
      </c:barChart>
      <c:catAx>
        <c:axId val="1827149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001839"/>
        <c:crosses val="autoZero"/>
        <c:auto val="1"/>
        <c:lblAlgn val="ctr"/>
        <c:lblOffset val="100"/>
        <c:noMultiLvlLbl val="0"/>
      </c:catAx>
      <c:valAx>
        <c:axId val="232001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7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загрузка</a:t>
            </a:r>
            <a:r>
              <a:rPr lang="en-US"/>
              <a:t>/</a:t>
            </a:r>
            <a:r>
              <a:rPr lang="ru-RU"/>
              <a:t>простой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DBF-45D6-AA47-F43B720E28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DBF-45D6-AA47-F43B720E28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Лист1!$E$31:$E$32</c:f>
              <c:numCache>
                <c:formatCode>General</c:formatCode>
                <c:ptCount val="2"/>
                <c:pt idx="0">
                  <c:v>0.9</c:v>
                </c:pt>
                <c:pt idx="1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8-40F0-A7CD-01F722BCC7F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0</xdr:row>
      <xdr:rowOff>76200</xdr:rowOff>
    </xdr:from>
    <xdr:to>
      <xdr:col>21</xdr:col>
      <xdr:colOff>228600</xdr:colOff>
      <xdr:row>14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18</xdr:row>
      <xdr:rowOff>123825</xdr:rowOff>
    </xdr:from>
    <xdr:to>
      <xdr:col>21</xdr:col>
      <xdr:colOff>247650</xdr:colOff>
      <xdr:row>33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Модель11" displayName="Модель11" ref="A11:J24" totalsRowShown="0" headerRowCellStyle="Обычный" dataCellStyle="Обычный">
  <autoFilter ref="A11:J24"/>
  <tableColumns count="10">
    <tableColumn id="1" name="заявка" dataCellStyle="Обычный"/>
    <tableColumn id="2" name="RN" dataCellStyle="Обычный">
      <calculatedColumnFormula>INT(RAND()*100)</calculatedColumnFormula>
    </tableColumn>
    <tableColumn id="3" name="IAT" dataCellStyle="Обычный">
      <calculatedColumnFormula>VLOOKUP(B12,IAT,3)</calculatedColumnFormula>
    </tableColumn>
    <tableColumn id="4" name="RN2" dataCellStyle="Обычный">
      <calculatedColumnFormula>INT(RAND()*100)</calculatedColumnFormula>
    </tableColumn>
    <tableColumn id="5" name="ST" dataCellStyle="Обычный">
      <calculatedColumnFormula>VLOOKUP(D12,ST,3)</calculatedColumnFormula>
    </tableColumn>
    <tableColumn id="6" name="AT" dataCellStyle="Обычный">
      <calculatedColumnFormula>C12+F11</calculatedColumnFormula>
    </tableColumn>
    <tableColumn id="7" name="SST" dataCellStyle="Обычный">
      <calculatedColumnFormula>MAX(F12,H11)</calculatedColumnFormula>
    </tableColumn>
    <tableColumn id="8" name="SET" dataCellStyle="Обычный">
      <calculatedColumnFormula>E12+G12</calculatedColumnFormula>
    </tableColumn>
    <tableColumn id="9" name="TIQ" dataCellStyle="Обычный">
      <calculatedColumnFormula>IF(F12&gt;H11,0,H11-F12)</calculatedColumnFormula>
    </tableColumn>
    <tableColumn id="10" name="TIS" dataCellStyle="Обычный">
      <calculatedColumnFormula>I12+E12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Таблица5" displayName="Таблица5" ref="L10:M46" totalsRowShown="0">
  <autoFilter ref="L10:M46"/>
  <tableColumns count="2">
    <tableColumn id="1" name="время" dataCellStyle="Обычный">
      <calculatedColumnFormula>L10+$L$9</calculatedColumnFormula>
    </tableColumn>
    <tableColumn id="2" name="длина очереди" dataCellStyle="Обычный">
      <calculatedColumnFormula>COUNTIF(Модель11[AT],"&lt;="&amp;L11)-COUNTIF(Модель11[SST],"&lt;="&amp;L11)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43" workbookViewId="0">
      <selection activeCell="B71" sqref="B71"/>
    </sheetView>
  </sheetViews>
  <sheetFormatPr defaultRowHeight="15" x14ac:dyDescent="0.25"/>
  <sheetData>
    <row r="1" spans="1:3" s="20" customFormat="1" x14ac:dyDescent="0.25">
      <c r="A1" s="1" t="s">
        <v>0</v>
      </c>
      <c r="B1" s="20" t="s">
        <v>1</v>
      </c>
    </row>
    <row r="2" spans="1:3" x14ac:dyDescent="0.25">
      <c r="A2" s="2" t="s">
        <v>74</v>
      </c>
    </row>
    <row r="3" spans="1:3" s="20" customFormat="1" x14ac:dyDescent="0.25">
      <c r="A3" s="3" t="s">
        <v>2</v>
      </c>
      <c r="B3" s="20" t="s">
        <v>79</v>
      </c>
    </row>
    <row r="4" spans="1:3" x14ac:dyDescent="0.25">
      <c r="A4" s="4" t="s">
        <v>3</v>
      </c>
      <c r="B4" s="2" t="s">
        <v>4</v>
      </c>
    </row>
    <row r="5" spans="1:3" x14ac:dyDescent="0.25">
      <c r="A5" s="4" t="s">
        <v>5</v>
      </c>
      <c r="B5" s="2" t="s">
        <v>6</v>
      </c>
    </row>
    <row r="6" spans="1:3" x14ac:dyDescent="0.25">
      <c r="A6" s="4" t="s">
        <v>7</v>
      </c>
      <c r="B6" s="2" t="s">
        <v>8</v>
      </c>
    </row>
    <row r="7" spans="1:3" x14ac:dyDescent="0.25">
      <c r="A7" s="4" t="s">
        <v>9</v>
      </c>
      <c r="B7" s="2" t="s">
        <v>10</v>
      </c>
    </row>
    <row r="8" spans="1:3" x14ac:dyDescent="0.25">
      <c r="A8" s="4" t="s">
        <v>11</v>
      </c>
      <c r="B8" s="2" t="s">
        <v>12</v>
      </c>
    </row>
    <row r="9" spans="1:3" x14ac:dyDescent="0.25">
      <c r="A9" s="4" t="s">
        <v>13</v>
      </c>
      <c r="B9" s="2" t="s">
        <v>14</v>
      </c>
    </row>
    <row r="10" spans="1:3" x14ac:dyDescent="0.25">
      <c r="A10" s="4" t="s">
        <v>15</v>
      </c>
      <c r="B10" s="2" t="s">
        <v>16</v>
      </c>
    </row>
    <row r="11" spans="1:3" x14ac:dyDescent="0.25">
      <c r="A11" s="4" t="s">
        <v>17</v>
      </c>
      <c r="B11" s="2" t="s">
        <v>18</v>
      </c>
    </row>
    <row r="12" spans="1:3" s="20" customFormat="1" x14ac:dyDescent="0.25">
      <c r="A12" s="3" t="s">
        <v>19</v>
      </c>
      <c r="B12" s="20" t="s">
        <v>80</v>
      </c>
    </row>
    <row r="13" spans="1:3" x14ac:dyDescent="0.25">
      <c r="A13" s="5">
        <v>0</v>
      </c>
      <c r="B13" s="6">
        <v>9</v>
      </c>
      <c r="C13" s="7">
        <v>3</v>
      </c>
    </row>
    <row r="14" spans="1:3" x14ac:dyDescent="0.25">
      <c r="A14" s="5">
        <v>10</v>
      </c>
      <c r="B14" s="6">
        <v>29</v>
      </c>
      <c r="C14" s="7">
        <v>4</v>
      </c>
    </row>
    <row r="15" spans="1:3" x14ac:dyDescent="0.25">
      <c r="A15" s="5">
        <v>30</v>
      </c>
      <c r="B15" s="6">
        <v>79</v>
      </c>
      <c r="C15" s="7">
        <v>5</v>
      </c>
    </row>
    <row r="16" spans="1:3" x14ac:dyDescent="0.25">
      <c r="A16" s="5">
        <v>80</v>
      </c>
      <c r="B16" s="6">
        <v>89</v>
      </c>
      <c r="C16" s="7">
        <v>6</v>
      </c>
    </row>
    <row r="17" spans="1:10" x14ac:dyDescent="0.25">
      <c r="A17" s="8">
        <v>90</v>
      </c>
      <c r="B17" s="9">
        <v>99</v>
      </c>
      <c r="C17" s="10">
        <v>7</v>
      </c>
    </row>
    <row r="18" spans="1:10" s="20" customFormat="1" x14ac:dyDescent="0.25">
      <c r="A18" s="3" t="s">
        <v>20</v>
      </c>
      <c r="B18" s="20" t="s">
        <v>85</v>
      </c>
    </row>
    <row r="19" spans="1:10" x14ac:dyDescent="0.25">
      <c r="A19" s="11">
        <v>0</v>
      </c>
      <c r="B19" s="12">
        <v>29</v>
      </c>
      <c r="C19" s="13">
        <v>4</v>
      </c>
    </row>
    <row r="20" spans="1:10" x14ac:dyDescent="0.25">
      <c r="A20" s="11">
        <v>30</v>
      </c>
      <c r="B20" s="12">
        <v>79</v>
      </c>
      <c r="C20" s="13">
        <v>5</v>
      </c>
    </row>
    <row r="21" spans="1:10" x14ac:dyDescent="0.25">
      <c r="A21" s="11">
        <v>80</v>
      </c>
      <c r="B21" s="12">
        <v>89</v>
      </c>
      <c r="C21" s="13">
        <v>6</v>
      </c>
    </row>
    <row r="22" spans="1:10" x14ac:dyDescent="0.25">
      <c r="A22" s="14">
        <v>90</v>
      </c>
      <c r="B22" s="15">
        <v>99</v>
      </c>
      <c r="C22" s="16">
        <v>7</v>
      </c>
    </row>
    <row r="23" spans="1:10" s="20" customFormat="1" x14ac:dyDescent="0.25">
      <c r="A23" s="1" t="s">
        <v>21</v>
      </c>
      <c r="B23" s="20" t="s">
        <v>22</v>
      </c>
    </row>
    <row r="24" spans="1:10" x14ac:dyDescent="0.25">
      <c r="A24" s="17" t="s">
        <v>23</v>
      </c>
      <c r="B24" s="18" t="s">
        <v>3</v>
      </c>
      <c r="C24" s="18" t="s">
        <v>5</v>
      </c>
      <c r="D24" s="18" t="s">
        <v>24</v>
      </c>
      <c r="E24" s="18" t="s">
        <v>7</v>
      </c>
      <c r="F24" s="18" t="s">
        <v>9</v>
      </c>
      <c r="G24" s="18" t="s">
        <v>11</v>
      </c>
      <c r="H24" s="18" t="s">
        <v>13</v>
      </c>
      <c r="I24" s="18" t="s">
        <v>15</v>
      </c>
      <c r="J24" s="18" t="s">
        <v>17</v>
      </c>
    </row>
    <row r="25" spans="1:10" s="20" customFormat="1" x14ac:dyDescent="0.25">
      <c r="A25" s="1" t="s">
        <v>25</v>
      </c>
      <c r="B25" s="20" t="s">
        <v>81</v>
      </c>
    </row>
    <row r="26" spans="1:10" s="20" customFormat="1" x14ac:dyDescent="0.25">
      <c r="A26" s="1" t="s">
        <v>26</v>
      </c>
      <c r="B26" s="20" t="s">
        <v>27</v>
      </c>
    </row>
    <row r="27" spans="1:10" x14ac:dyDescent="0.25">
      <c r="B27" t="s">
        <v>28</v>
      </c>
    </row>
    <row r="28" spans="1:10" s="20" customFormat="1" x14ac:dyDescent="0.25">
      <c r="A28" s="1" t="s">
        <v>29</v>
      </c>
      <c r="B28" s="20" t="s">
        <v>30</v>
      </c>
    </row>
    <row r="29" spans="1:10" x14ac:dyDescent="0.25">
      <c r="B29" t="s">
        <v>31</v>
      </c>
    </row>
    <row r="30" spans="1:10" s="20" customFormat="1" x14ac:dyDescent="0.25">
      <c r="A30" s="1" t="s">
        <v>32</v>
      </c>
      <c r="B30" s="20" t="s">
        <v>33</v>
      </c>
    </row>
    <row r="31" spans="1:10" x14ac:dyDescent="0.25">
      <c r="B31" t="s">
        <v>34</v>
      </c>
    </row>
    <row r="32" spans="1:10" s="20" customFormat="1" x14ac:dyDescent="0.25">
      <c r="A32" s="1" t="s">
        <v>35</v>
      </c>
      <c r="B32" s="20" t="s">
        <v>36</v>
      </c>
    </row>
    <row r="33" spans="1:2" x14ac:dyDescent="0.25">
      <c r="B33" t="s">
        <v>37</v>
      </c>
    </row>
    <row r="34" spans="1:2" s="20" customFormat="1" x14ac:dyDescent="0.25">
      <c r="A34" s="1" t="s">
        <v>38</v>
      </c>
      <c r="B34" s="20" t="s">
        <v>39</v>
      </c>
    </row>
    <row r="35" spans="1:2" x14ac:dyDescent="0.25">
      <c r="B35" t="s">
        <v>40</v>
      </c>
    </row>
    <row r="36" spans="1:2" s="20" customFormat="1" x14ac:dyDescent="0.25">
      <c r="A36" s="1" t="s">
        <v>41</v>
      </c>
      <c r="B36" s="20" t="s">
        <v>42</v>
      </c>
    </row>
    <row r="37" spans="1:2" x14ac:dyDescent="0.25">
      <c r="B37" t="s">
        <v>43</v>
      </c>
    </row>
    <row r="38" spans="1:2" s="20" customFormat="1" x14ac:dyDescent="0.25">
      <c r="A38" s="1" t="s">
        <v>44</v>
      </c>
      <c r="B38" s="20" t="s">
        <v>45</v>
      </c>
    </row>
    <row r="39" spans="1:2" x14ac:dyDescent="0.25">
      <c r="B39" t="s">
        <v>46</v>
      </c>
    </row>
    <row r="40" spans="1:2" s="20" customFormat="1" x14ac:dyDescent="0.25">
      <c r="A40" s="1" t="s">
        <v>47</v>
      </c>
      <c r="B40" s="20" t="s">
        <v>48</v>
      </c>
    </row>
    <row r="41" spans="1:2" x14ac:dyDescent="0.25">
      <c r="B41" t="s">
        <v>49</v>
      </c>
    </row>
    <row r="42" spans="1:2" s="20" customFormat="1" x14ac:dyDescent="0.25">
      <c r="A42" s="1" t="s">
        <v>50</v>
      </c>
      <c r="B42" s="20" t="s">
        <v>51</v>
      </c>
    </row>
    <row r="43" spans="1:2" s="20" customFormat="1" x14ac:dyDescent="0.25">
      <c r="A43" s="1" t="s">
        <v>52</v>
      </c>
      <c r="B43" s="20" t="s">
        <v>53</v>
      </c>
    </row>
    <row r="44" spans="1:2" x14ac:dyDescent="0.25">
      <c r="B44" t="s">
        <v>54</v>
      </c>
    </row>
    <row r="45" spans="1:2" s="20" customFormat="1" x14ac:dyDescent="0.25">
      <c r="A45" s="1" t="s">
        <v>55</v>
      </c>
      <c r="B45" s="20" t="s">
        <v>56</v>
      </c>
    </row>
    <row r="46" spans="1:2" x14ac:dyDescent="0.25">
      <c r="B46" t="s">
        <v>57</v>
      </c>
    </row>
    <row r="47" spans="1:2" s="20" customFormat="1" x14ac:dyDescent="0.25">
      <c r="A47" s="1" t="s">
        <v>58</v>
      </c>
      <c r="B47" s="20" t="s">
        <v>59</v>
      </c>
    </row>
    <row r="48" spans="1:2" x14ac:dyDescent="0.25">
      <c r="B48" t="s">
        <v>60</v>
      </c>
    </row>
    <row r="49" spans="1:2" s="20" customFormat="1" x14ac:dyDescent="0.25">
      <c r="A49" s="1" t="s">
        <v>61</v>
      </c>
      <c r="B49" s="20" t="s">
        <v>82</v>
      </c>
    </row>
    <row r="50" spans="1:2" s="20" customFormat="1" x14ac:dyDescent="0.25">
      <c r="A50" s="1" t="s">
        <v>62</v>
      </c>
      <c r="B50" s="20" t="s">
        <v>87</v>
      </c>
    </row>
    <row r="51" spans="1:2" s="20" customFormat="1" x14ac:dyDescent="0.25">
      <c r="A51" s="1" t="s">
        <v>63</v>
      </c>
      <c r="B51" s="20" t="s">
        <v>88</v>
      </c>
    </row>
    <row r="52" spans="1:2" s="20" customFormat="1" x14ac:dyDescent="0.25">
      <c r="A52" s="1" t="s">
        <v>65</v>
      </c>
      <c r="B52" s="20" t="s">
        <v>89</v>
      </c>
    </row>
    <row r="53" spans="1:2" x14ac:dyDescent="0.25">
      <c r="B53" t="s">
        <v>64</v>
      </c>
    </row>
    <row r="54" spans="1:2" s="20" customFormat="1" x14ac:dyDescent="0.25">
      <c r="A54" s="1" t="s">
        <v>67</v>
      </c>
      <c r="B54" s="20" t="s">
        <v>90</v>
      </c>
    </row>
    <row r="55" spans="1:2" x14ac:dyDescent="0.25">
      <c r="B55" t="s">
        <v>66</v>
      </c>
    </row>
    <row r="56" spans="1:2" s="20" customFormat="1" x14ac:dyDescent="0.25">
      <c r="A56" s="1" t="s">
        <v>69</v>
      </c>
      <c r="B56" s="20" t="s">
        <v>91</v>
      </c>
    </row>
    <row r="57" spans="1:2" x14ac:dyDescent="0.25">
      <c r="B57" t="s">
        <v>68</v>
      </c>
    </row>
    <row r="58" spans="1:2" s="20" customFormat="1" x14ac:dyDescent="0.25">
      <c r="A58" s="1" t="s">
        <v>71</v>
      </c>
      <c r="B58" s="20" t="s">
        <v>92</v>
      </c>
    </row>
    <row r="59" spans="1:2" x14ac:dyDescent="0.25">
      <c r="B59" t="s">
        <v>70</v>
      </c>
    </row>
    <row r="60" spans="1:2" x14ac:dyDescent="0.25">
      <c r="A60" s="1" t="s">
        <v>72</v>
      </c>
      <c r="B60" s="20" t="s">
        <v>93</v>
      </c>
    </row>
    <row r="61" spans="1:2" x14ac:dyDescent="0.25">
      <c r="B61" t="s">
        <v>75</v>
      </c>
    </row>
    <row r="62" spans="1:2" s="20" customFormat="1" x14ac:dyDescent="0.25">
      <c r="A62" s="1" t="s">
        <v>73</v>
      </c>
      <c r="B62" s="20" t="s">
        <v>94</v>
      </c>
    </row>
    <row r="63" spans="1:2" x14ac:dyDescent="0.25">
      <c r="A63" s="3">
        <v>28</v>
      </c>
      <c r="B63" s="20" t="s">
        <v>95</v>
      </c>
    </row>
    <row r="64" spans="1:2" x14ac:dyDescent="0.25">
      <c r="A64" s="1"/>
      <c r="B64" s="20"/>
    </row>
    <row r="65" spans="1:2" s="20" customFormat="1" x14ac:dyDescent="0.25">
      <c r="A65" s="1"/>
      <c r="B65" s="20" t="s">
        <v>83</v>
      </c>
    </row>
    <row r="66" spans="1:2" s="20" customFormat="1" x14ac:dyDescent="0.25">
      <c r="A66" s="1"/>
      <c r="B66" s="20" t="s">
        <v>84</v>
      </c>
    </row>
    <row r="68" spans="1:2" x14ac:dyDescent="0.25">
      <c r="A68" s="2" t="s">
        <v>78</v>
      </c>
    </row>
    <row r="69" spans="1:2" x14ac:dyDescent="0.25">
      <c r="B69" t="s">
        <v>76</v>
      </c>
    </row>
    <row r="70" spans="1:2" x14ac:dyDescent="0.25">
      <c r="B70" t="s">
        <v>77</v>
      </c>
    </row>
    <row r="71" spans="1:2" x14ac:dyDescent="0.25">
      <c r="B71" t="s">
        <v>86</v>
      </c>
    </row>
    <row r="72" spans="1:2" x14ac:dyDescent="0.25">
      <c r="B72" t="s">
        <v>96</v>
      </c>
    </row>
    <row r="73" spans="1:2" x14ac:dyDescent="0.25">
      <c r="B73" s="19" t="s">
        <v>97</v>
      </c>
    </row>
  </sheetData>
  <sheetProtection password="D798" sheet="1" objects="1" scenarios="1"/>
  <pageMargins left="0.7" right="0.7" top="0.75" bottom="0.75" header="0.3" footer="0.3"/>
  <pageSetup paperSize="9" orientation="portrait" r:id="rId1"/>
  <ignoredErrors>
    <ignoredError sqref="A1 A3 A12 A18 A23 A25:A26 A28 A30 A32 A34 A36 A38 A40 A42:A43 A45 A47 A49:A50 A62 A60 A58 A56 A54 A51:A5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F30" sqref="F30"/>
    </sheetView>
  </sheetViews>
  <sheetFormatPr defaultRowHeight="15" x14ac:dyDescent="0.25"/>
  <cols>
    <col min="13" max="13" width="17" customWidth="1"/>
  </cols>
  <sheetData>
    <row r="1" spans="1:13" x14ac:dyDescent="0.25">
      <c r="B1" s="2" t="s">
        <v>74</v>
      </c>
    </row>
    <row r="2" spans="1:13" x14ac:dyDescent="0.25">
      <c r="A2" s="24" t="s">
        <v>3</v>
      </c>
      <c r="B2" s="25" t="s">
        <v>4</v>
      </c>
      <c r="C2" s="23"/>
      <c r="D2" s="23"/>
      <c r="E2" s="23"/>
    </row>
    <row r="3" spans="1:13" x14ac:dyDescent="0.25">
      <c r="A3" s="24" t="s">
        <v>5</v>
      </c>
      <c r="B3" s="25" t="s">
        <v>6</v>
      </c>
      <c r="C3" s="23"/>
      <c r="D3" s="23"/>
      <c r="E3" s="23"/>
    </row>
    <row r="4" spans="1:13" x14ac:dyDescent="0.25">
      <c r="A4" s="24" t="s">
        <v>7</v>
      </c>
      <c r="B4" s="25" t="s">
        <v>8</v>
      </c>
      <c r="C4" s="23"/>
      <c r="D4" s="23"/>
      <c r="E4" s="23"/>
      <c r="G4" s="26">
        <v>0</v>
      </c>
      <c r="H4" s="27">
        <v>9</v>
      </c>
      <c r="I4" s="28">
        <v>3</v>
      </c>
      <c r="K4" s="32">
        <v>0</v>
      </c>
      <c r="L4" s="33">
        <v>29</v>
      </c>
      <c r="M4" s="34">
        <v>4</v>
      </c>
    </row>
    <row r="5" spans="1:13" x14ac:dyDescent="0.25">
      <c r="A5" s="24" t="s">
        <v>9</v>
      </c>
      <c r="B5" s="25" t="s">
        <v>10</v>
      </c>
      <c r="C5" s="23"/>
      <c r="D5" s="23"/>
      <c r="E5" s="23"/>
      <c r="G5" s="26">
        <v>10</v>
      </c>
      <c r="H5" s="27">
        <v>29</v>
      </c>
      <c r="I5" s="28">
        <v>4</v>
      </c>
      <c r="K5" s="32">
        <v>30</v>
      </c>
      <c r="L5" s="33">
        <v>79</v>
      </c>
      <c r="M5" s="34">
        <v>5</v>
      </c>
    </row>
    <row r="6" spans="1:13" x14ac:dyDescent="0.25">
      <c r="A6" s="24" t="s">
        <v>11</v>
      </c>
      <c r="B6" s="25" t="s">
        <v>12</v>
      </c>
      <c r="C6" s="23"/>
      <c r="D6" s="23"/>
      <c r="E6" s="23"/>
      <c r="G6" s="26">
        <v>30</v>
      </c>
      <c r="H6" s="27">
        <v>79</v>
      </c>
      <c r="I6" s="28">
        <v>5</v>
      </c>
      <c r="K6" s="32">
        <v>80</v>
      </c>
      <c r="L6" s="33">
        <v>89</v>
      </c>
      <c r="M6" s="34">
        <v>6</v>
      </c>
    </row>
    <row r="7" spans="1:13" x14ac:dyDescent="0.25">
      <c r="A7" s="24" t="s">
        <v>13</v>
      </c>
      <c r="B7" s="25" t="s">
        <v>14</v>
      </c>
      <c r="C7" s="23"/>
      <c r="D7" s="23"/>
      <c r="E7" s="23"/>
      <c r="G7" s="26">
        <v>80</v>
      </c>
      <c r="H7" s="27">
        <v>89</v>
      </c>
      <c r="I7" s="28">
        <v>6</v>
      </c>
      <c r="K7" s="35">
        <v>90</v>
      </c>
      <c r="L7" s="36">
        <v>99</v>
      </c>
      <c r="M7" s="37">
        <v>7</v>
      </c>
    </row>
    <row r="8" spans="1:13" x14ac:dyDescent="0.25">
      <c r="A8" s="24" t="s">
        <v>15</v>
      </c>
      <c r="B8" s="25" t="s">
        <v>16</v>
      </c>
      <c r="C8" s="23"/>
      <c r="D8" s="23"/>
      <c r="E8" s="23"/>
      <c r="G8" s="29">
        <v>90</v>
      </c>
      <c r="H8" s="30">
        <v>99</v>
      </c>
      <c r="I8" s="31">
        <v>7</v>
      </c>
    </row>
    <row r="9" spans="1:13" x14ac:dyDescent="0.25">
      <c r="L9" s="21">
        <v>3</v>
      </c>
    </row>
    <row r="10" spans="1:13" x14ac:dyDescent="0.25">
      <c r="L10" t="s">
        <v>104</v>
      </c>
      <c r="M10" t="s">
        <v>105</v>
      </c>
    </row>
    <row r="11" spans="1:13" x14ac:dyDescent="0.25">
      <c r="A11" t="s">
        <v>23</v>
      </c>
      <c r="B11" t="s">
        <v>3</v>
      </c>
      <c r="C11" t="s">
        <v>5</v>
      </c>
      <c r="D11" t="s">
        <v>24</v>
      </c>
      <c r="E11" t="s">
        <v>7</v>
      </c>
      <c r="F11" t="s">
        <v>9</v>
      </c>
      <c r="G11" t="s">
        <v>11</v>
      </c>
      <c r="H11" t="s">
        <v>13</v>
      </c>
      <c r="I11" t="s">
        <v>15</v>
      </c>
      <c r="J11" t="s">
        <v>17</v>
      </c>
      <c r="L11">
        <v>0</v>
      </c>
      <c r="M11">
        <v>0</v>
      </c>
    </row>
    <row r="12" spans="1:13" x14ac:dyDescent="0.25">
      <c r="A12">
        <v>1</v>
      </c>
      <c r="B12">
        <f t="shared" ref="B12:B24" ca="1" si="0">INT(RAND()*100)</f>
        <v>36</v>
      </c>
      <c r="C12">
        <f t="shared" ref="C12:C24" ca="1" si="1">VLOOKUP(B12,IAT,3)</f>
        <v>5</v>
      </c>
      <c r="D12">
        <f t="shared" ref="D12:D24" ca="1" si="2">INT(RAND()*100)</f>
        <v>70</v>
      </c>
      <c r="E12">
        <f t="shared" ref="E12:E24" ca="1" si="3">VLOOKUP(D12,ST,3)</f>
        <v>5</v>
      </c>
      <c r="F12">
        <f ca="1">C12</f>
        <v>5</v>
      </c>
      <c r="G12">
        <f ca="1">F12</f>
        <v>5</v>
      </c>
      <c r="H12">
        <f t="shared" ref="H12:H24" ca="1" si="4">E12+G12</f>
        <v>10</v>
      </c>
      <c r="I12">
        <f>0</f>
        <v>0</v>
      </c>
      <c r="J12">
        <f t="shared" ref="J12:J24" ca="1" si="5">I12+E12</f>
        <v>5</v>
      </c>
      <c r="L12">
        <f>L11+$L$9</f>
        <v>3</v>
      </c>
      <c r="M12">
        <f ca="1">COUNTIF(Модель11[AT],"&lt;="&amp;L12)-COUNTIF(Модель11[SST],"&lt;="&amp;L12)</f>
        <v>0</v>
      </c>
    </row>
    <row r="13" spans="1:13" x14ac:dyDescent="0.25">
      <c r="A13">
        <v>2</v>
      </c>
      <c r="B13">
        <f t="shared" ca="1" si="0"/>
        <v>80</v>
      </c>
      <c r="C13">
        <f t="shared" ca="1" si="1"/>
        <v>6</v>
      </c>
      <c r="D13">
        <f t="shared" ca="1" si="2"/>
        <v>7</v>
      </c>
      <c r="E13">
        <f t="shared" ca="1" si="3"/>
        <v>4</v>
      </c>
      <c r="F13">
        <f t="shared" ref="F13:F24" ca="1" si="6">C13+F12</f>
        <v>11</v>
      </c>
      <c r="G13">
        <f t="shared" ref="G13:G24" ca="1" si="7">MAX(F13,H12)</f>
        <v>11</v>
      </c>
      <c r="H13">
        <f t="shared" ca="1" si="4"/>
        <v>15</v>
      </c>
      <c r="I13">
        <f t="shared" ref="I13:I24" ca="1" si="8">IF(F13&gt;H12,0,H12-F13)</f>
        <v>0</v>
      </c>
      <c r="J13">
        <f t="shared" ca="1" si="5"/>
        <v>4</v>
      </c>
      <c r="L13">
        <f t="shared" ref="L13:L46" si="9">L12+$L$9</f>
        <v>6</v>
      </c>
      <c r="M13">
        <f ca="1">COUNTIF(Модель11[AT],"&lt;="&amp;L13)-COUNTIF(Модель11[SST],"&lt;="&amp;L13)</f>
        <v>0</v>
      </c>
    </row>
    <row r="14" spans="1:13" x14ac:dyDescent="0.25">
      <c r="A14">
        <v>3</v>
      </c>
      <c r="B14">
        <f t="shared" ca="1" si="0"/>
        <v>76</v>
      </c>
      <c r="C14">
        <f t="shared" ca="1" si="1"/>
        <v>5</v>
      </c>
      <c r="D14">
        <f t="shared" ca="1" si="2"/>
        <v>82</v>
      </c>
      <c r="E14">
        <f t="shared" ca="1" si="3"/>
        <v>6</v>
      </c>
      <c r="F14">
        <f t="shared" ca="1" si="6"/>
        <v>16</v>
      </c>
      <c r="G14">
        <f t="shared" ca="1" si="7"/>
        <v>16</v>
      </c>
      <c r="H14">
        <f t="shared" ca="1" si="4"/>
        <v>22</v>
      </c>
      <c r="I14">
        <f t="shared" ca="1" si="8"/>
        <v>0</v>
      </c>
      <c r="J14">
        <f t="shared" ca="1" si="5"/>
        <v>6</v>
      </c>
      <c r="L14">
        <f t="shared" si="9"/>
        <v>9</v>
      </c>
      <c r="M14">
        <f ca="1">COUNTIF(Модель11[AT],"&lt;="&amp;L14)-COUNTIF(Модель11[SST],"&lt;="&amp;L14)</f>
        <v>0</v>
      </c>
    </row>
    <row r="15" spans="1:13" x14ac:dyDescent="0.25">
      <c r="A15">
        <v>4</v>
      </c>
      <c r="B15">
        <f t="shared" ca="1" si="0"/>
        <v>16</v>
      </c>
      <c r="C15">
        <f t="shared" ca="1" si="1"/>
        <v>4</v>
      </c>
      <c r="D15">
        <f t="shared" ca="1" si="2"/>
        <v>26</v>
      </c>
      <c r="E15">
        <f t="shared" ca="1" si="3"/>
        <v>4</v>
      </c>
      <c r="F15">
        <f t="shared" ca="1" si="6"/>
        <v>20</v>
      </c>
      <c r="G15">
        <f t="shared" ca="1" si="7"/>
        <v>22</v>
      </c>
      <c r="H15">
        <f t="shared" ca="1" si="4"/>
        <v>26</v>
      </c>
      <c r="I15">
        <f t="shared" ca="1" si="8"/>
        <v>2</v>
      </c>
      <c r="J15">
        <f t="shared" ca="1" si="5"/>
        <v>6</v>
      </c>
      <c r="L15">
        <f t="shared" si="9"/>
        <v>12</v>
      </c>
      <c r="M15">
        <f ca="1">COUNTIF(Модель11[AT],"&lt;="&amp;L15)-COUNTIF(Модель11[SST],"&lt;="&amp;L15)</f>
        <v>0</v>
      </c>
    </row>
    <row r="16" spans="1:13" x14ac:dyDescent="0.25">
      <c r="A16">
        <v>5</v>
      </c>
      <c r="B16">
        <f t="shared" ca="1" si="0"/>
        <v>73</v>
      </c>
      <c r="C16">
        <f t="shared" ca="1" si="1"/>
        <v>5</v>
      </c>
      <c r="D16">
        <f t="shared" ca="1" si="2"/>
        <v>96</v>
      </c>
      <c r="E16">
        <f t="shared" ca="1" si="3"/>
        <v>7</v>
      </c>
      <c r="F16">
        <f t="shared" ca="1" si="6"/>
        <v>25</v>
      </c>
      <c r="G16">
        <f t="shared" ca="1" si="7"/>
        <v>26</v>
      </c>
      <c r="H16">
        <f t="shared" ca="1" si="4"/>
        <v>33</v>
      </c>
      <c r="I16">
        <f t="shared" ca="1" si="8"/>
        <v>1</v>
      </c>
      <c r="J16">
        <f t="shared" ca="1" si="5"/>
        <v>8</v>
      </c>
      <c r="L16">
        <f t="shared" si="9"/>
        <v>15</v>
      </c>
      <c r="M16">
        <f ca="1">COUNTIF(Модель11[AT],"&lt;="&amp;L16)-COUNTIF(Модель11[SST],"&lt;="&amp;L16)</f>
        <v>0</v>
      </c>
    </row>
    <row r="17" spans="1:13" x14ac:dyDescent="0.25">
      <c r="A17">
        <v>6</v>
      </c>
      <c r="B17">
        <f t="shared" ca="1" si="0"/>
        <v>3</v>
      </c>
      <c r="C17">
        <f t="shared" ca="1" si="1"/>
        <v>3</v>
      </c>
      <c r="D17">
        <f t="shared" ca="1" si="2"/>
        <v>59</v>
      </c>
      <c r="E17">
        <f t="shared" ca="1" si="3"/>
        <v>5</v>
      </c>
      <c r="F17">
        <f t="shared" ca="1" si="6"/>
        <v>28</v>
      </c>
      <c r="G17">
        <f t="shared" ca="1" si="7"/>
        <v>33</v>
      </c>
      <c r="H17">
        <f t="shared" ca="1" si="4"/>
        <v>38</v>
      </c>
      <c r="I17">
        <f t="shared" ca="1" si="8"/>
        <v>5</v>
      </c>
      <c r="J17">
        <f t="shared" ca="1" si="5"/>
        <v>10</v>
      </c>
      <c r="L17">
        <f t="shared" si="9"/>
        <v>18</v>
      </c>
      <c r="M17">
        <f ca="1">COUNTIF(Модель11[AT],"&lt;="&amp;L17)-COUNTIF(Модель11[SST],"&lt;="&amp;L17)</f>
        <v>0</v>
      </c>
    </row>
    <row r="18" spans="1:13" x14ac:dyDescent="0.25">
      <c r="A18">
        <v>7</v>
      </c>
      <c r="B18">
        <f t="shared" ca="1" si="0"/>
        <v>12</v>
      </c>
      <c r="C18">
        <f t="shared" ca="1" si="1"/>
        <v>4</v>
      </c>
      <c r="D18">
        <f t="shared" ca="1" si="2"/>
        <v>83</v>
      </c>
      <c r="E18">
        <f t="shared" ca="1" si="3"/>
        <v>6</v>
      </c>
      <c r="F18">
        <f t="shared" ca="1" si="6"/>
        <v>32</v>
      </c>
      <c r="G18">
        <f t="shared" ca="1" si="7"/>
        <v>38</v>
      </c>
      <c r="H18">
        <f t="shared" ca="1" si="4"/>
        <v>44</v>
      </c>
      <c r="I18">
        <f t="shared" ca="1" si="8"/>
        <v>6</v>
      </c>
      <c r="J18">
        <f t="shared" ca="1" si="5"/>
        <v>12</v>
      </c>
      <c r="L18">
        <f t="shared" si="9"/>
        <v>21</v>
      </c>
      <c r="M18">
        <f ca="1">COUNTIF(Модель11[AT],"&lt;="&amp;L18)-COUNTIF(Модель11[SST],"&lt;="&amp;L18)</f>
        <v>1</v>
      </c>
    </row>
    <row r="19" spans="1:13" x14ac:dyDescent="0.25">
      <c r="A19">
        <v>8</v>
      </c>
      <c r="B19">
        <f t="shared" ca="1" si="0"/>
        <v>41</v>
      </c>
      <c r="C19">
        <f t="shared" ca="1" si="1"/>
        <v>5</v>
      </c>
      <c r="D19">
        <f t="shared" ca="1" si="2"/>
        <v>15</v>
      </c>
      <c r="E19">
        <f t="shared" ca="1" si="3"/>
        <v>4</v>
      </c>
      <c r="F19">
        <f t="shared" ca="1" si="6"/>
        <v>37</v>
      </c>
      <c r="G19">
        <f t="shared" ca="1" si="7"/>
        <v>44</v>
      </c>
      <c r="H19">
        <f t="shared" ca="1" si="4"/>
        <v>48</v>
      </c>
      <c r="I19">
        <f t="shared" ca="1" si="8"/>
        <v>7</v>
      </c>
      <c r="J19">
        <f t="shared" ca="1" si="5"/>
        <v>11</v>
      </c>
      <c r="L19">
        <f t="shared" si="9"/>
        <v>24</v>
      </c>
      <c r="M19">
        <f ca="1">COUNTIF(Модель11[AT],"&lt;="&amp;L19)-COUNTIF(Модель11[SST],"&lt;="&amp;L19)</f>
        <v>0</v>
      </c>
    </row>
    <row r="20" spans="1:13" x14ac:dyDescent="0.25">
      <c r="A20">
        <v>9</v>
      </c>
      <c r="B20">
        <f t="shared" ca="1" si="0"/>
        <v>16</v>
      </c>
      <c r="C20">
        <f t="shared" ca="1" si="1"/>
        <v>4</v>
      </c>
      <c r="D20">
        <f t="shared" ca="1" si="2"/>
        <v>23</v>
      </c>
      <c r="E20">
        <f t="shared" ca="1" si="3"/>
        <v>4</v>
      </c>
      <c r="F20">
        <f t="shared" ca="1" si="6"/>
        <v>41</v>
      </c>
      <c r="G20">
        <f t="shared" ca="1" si="7"/>
        <v>48</v>
      </c>
      <c r="H20">
        <f t="shared" ca="1" si="4"/>
        <v>52</v>
      </c>
      <c r="I20">
        <f t="shared" ca="1" si="8"/>
        <v>7</v>
      </c>
      <c r="J20">
        <f t="shared" ca="1" si="5"/>
        <v>11</v>
      </c>
      <c r="L20">
        <f t="shared" si="9"/>
        <v>27</v>
      </c>
      <c r="M20">
        <f ca="1">COUNTIF(Модель11[AT],"&lt;="&amp;L20)-COUNTIF(Модель11[SST],"&lt;="&amp;L20)</f>
        <v>0</v>
      </c>
    </row>
    <row r="21" spans="1:13" x14ac:dyDescent="0.25">
      <c r="A21">
        <v>10</v>
      </c>
      <c r="B21">
        <f t="shared" ca="1" si="0"/>
        <v>10</v>
      </c>
      <c r="C21">
        <f t="shared" ca="1" si="1"/>
        <v>4</v>
      </c>
      <c r="D21">
        <f t="shared" ca="1" si="2"/>
        <v>13</v>
      </c>
      <c r="E21">
        <f t="shared" ca="1" si="3"/>
        <v>4</v>
      </c>
      <c r="F21">
        <f t="shared" ca="1" si="6"/>
        <v>45</v>
      </c>
      <c r="G21">
        <f t="shared" ca="1" si="7"/>
        <v>52</v>
      </c>
      <c r="H21">
        <f t="shared" ca="1" si="4"/>
        <v>56</v>
      </c>
      <c r="I21">
        <f t="shared" ca="1" si="8"/>
        <v>7</v>
      </c>
      <c r="J21">
        <f t="shared" ca="1" si="5"/>
        <v>11</v>
      </c>
      <c r="L21">
        <f t="shared" si="9"/>
        <v>30</v>
      </c>
      <c r="M21">
        <f ca="1">COUNTIF(Модель11[AT],"&lt;="&amp;L21)-COUNTIF(Модель11[SST],"&lt;="&amp;L21)</f>
        <v>1</v>
      </c>
    </row>
    <row r="22" spans="1:13" x14ac:dyDescent="0.25">
      <c r="A22">
        <v>11</v>
      </c>
      <c r="B22">
        <f t="shared" ca="1" si="0"/>
        <v>19</v>
      </c>
      <c r="C22">
        <f t="shared" ca="1" si="1"/>
        <v>4</v>
      </c>
      <c r="D22">
        <f t="shared" ca="1" si="2"/>
        <v>62</v>
      </c>
      <c r="E22">
        <f t="shared" ca="1" si="3"/>
        <v>5</v>
      </c>
      <c r="F22">
        <f t="shared" ca="1" si="6"/>
        <v>49</v>
      </c>
      <c r="G22">
        <f t="shared" ca="1" si="7"/>
        <v>56</v>
      </c>
      <c r="H22">
        <f t="shared" ca="1" si="4"/>
        <v>61</v>
      </c>
      <c r="I22">
        <f t="shared" ca="1" si="8"/>
        <v>7</v>
      </c>
      <c r="J22">
        <f t="shared" ca="1" si="5"/>
        <v>12</v>
      </c>
      <c r="L22">
        <f t="shared" si="9"/>
        <v>33</v>
      </c>
      <c r="M22">
        <f ca="1">COUNTIF(Модель11[AT],"&lt;="&amp;L22)-COUNTIF(Модель11[SST],"&lt;="&amp;L22)</f>
        <v>1</v>
      </c>
    </row>
    <row r="23" spans="1:13" x14ac:dyDescent="0.25">
      <c r="A23">
        <v>12</v>
      </c>
      <c r="B23">
        <f t="shared" ca="1" si="0"/>
        <v>35</v>
      </c>
      <c r="C23">
        <f t="shared" ca="1" si="1"/>
        <v>5</v>
      </c>
      <c r="D23">
        <f t="shared" ca="1" si="2"/>
        <v>19</v>
      </c>
      <c r="E23">
        <f t="shared" ca="1" si="3"/>
        <v>4</v>
      </c>
      <c r="F23">
        <f t="shared" ca="1" si="6"/>
        <v>54</v>
      </c>
      <c r="G23">
        <f t="shared" ca="1" si="7"/>
        <v>61</v>
      </c>
      <c r="H23">
        <f t="shared" ca="1" si="4"/>
        <v>65</v>
      </c>
      <c r="I23">
        <f t="shared" ca="1" si="8"/>
        <v>7</v>
      </c>
      <c r="J23">
        <f t="shared" ca="1" si="5"/>
        <v>11</v>
      </c>
      <c r="L23">
        <f t="shared" si="9"/>
        <v>36</v>
      </c>
      <c r="M23">
        <f ca="1">COUNTIF(Модель11[AT],"&lt;="&amp;L23)-COUNTIF(Модель11[SST],"&lt;="&amp;L23)</f>
        <v>1</v>
      </c>
    </row>
    <row r="24" spans="1:13" x14ac:dyDescent="0.25">
      <c r="A24">
        <v>13</v>
      </c>
      <c r="B24">
        <f t="shared" ca="1" si="0"/>
        <v>66</v>
      </c>
      <c r="C24">
        <f t="shared" ca="1" si="1"/>
        <v>5</v>
      </c>
      <c r="D24">
        <f t="shared" ca="1" si="2"/>
        <v>36</v>
      </c>
      <c r="E24">
        <f t="shared" ca="1" si="3"/>
        <v>5</v>
      </c>
      <c r="F24">
        <f t="shared" ca="1" si="6"/>
        <v>59</v>
      </c>
      <c r="G24">
        <f t="shared" ca="1" si="7"/>
        <v>65</v>
      </c>
      <c r="H24">
        <f t="shared" ca="1" si="4"/>
        <v>70</v>
      </c>
      <c r="I24">
        <f t="shared" ca="1" si="8"/>
        <v>6</v>
      </c>
      <c r="J24">
        <f t="shared" ca="1" si="5"/>
        <v>11</v>
      </c>
      <c r="L24">
        <f t="shared" si="9"/>
        <v>39</v>
      </c>
      <c r="M24">
        <f ca="1">COUNTIF(Модель11[AT],"&lt;="&amp;L24)-COUNTIF(Модель11[SST],"&lt;="&amp;L24)</f>
        <v>1</v>
      </c>
    </row>
    <row r="25" spans="1:13" x14ac:dyDescent="0.25">
      <c r="L25">
        <f t="shared" si="9"/>
        <v>42</v>
      </c>
      <c r="M25">
        <f ca="1">COUNTIF(Модель11[AT],"&lt;="&amp;L25)-COUNTIF(Модель11[SST],"&lt;="&amp;L25)</f>
        <v>2</v>
      </c>
    </row>
    <row r="26" spans="1:13" x14ac:dyDescent="0.25">
      <c r="A26" s="23" t="s">
        <v>98</v>
      </c>
      <c r="B26" s="23"/>
      <c r="C26" s="23"/>
      <c r="D26" s="23"/>
      <c r="E26" s="23">
        <f ca="1">SUM(E12:E25)</f>
        <v>63</v>
      </c>
      <c r="F26" s="22"/>
      <c r="G26" s="22"/>
      <c r="H26" s="22"/>
      <c r="I26" s="23">
        <f ca="1">SUM(I12:I25)</f>
        <v>55</v>
      </c>
      <c r="J26" s="23">
        <f ca="1">SUM(J12:J25)</f>
        <v>118</v>
      </c>
      <c r="L26">
        <f t="shared" si="9"/>
        <v>45</v>
      </c>
      <c r="M26">
        <f ca="1">COUNTIF(Модель11[AT],"&lt;="&amp;L26)-COUNTIF(Модель11[SST],"&lt;="&amp;L26)</f>
        <v>2</v>
      </c>
    </row>
    <row r="27" spans="1:13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L27">
        <f t="shared" si="9"/>
        <v>48</v>
      </c>
      <c r="M27">
        <f ca="1">COUNTIF(Модель11[AT],"&lt;="&amp;L27)-COUNTIF(Модель11[SST],"&lt;="&amp;L27)</f>
        <v>1</v>
      </c>
    </row>
    <row r="28" spans="1:13" x14ac:dyDescent="0.25">
      <c r="A28" s="23" t="s">
        <v>99</v>
      </c>
      <c r="B28" s="23"/>
      <c r="C28" s="23"/>
      <c r="D28" s="23"/>
      <c r="E28" s="23">
        <f ca="1">I26/COUNT(B12:B24)</f>
        <v>4.2307692307692308</v>
      </c>
      <c r="F28" s="22"/>
      <c r="G28" s="22"/>
      <c r="H28" s="22"/>
      <c r="I28" s="22"/>
      <c r="J28" s="22"/>
      <c r="L28">
        <f t="shared" si="9"/>
        <v>51</v>
      </c>
      <c r="M28">
        <f ca="1">COUNTIF(Модель11[AT],"&lt;="&amp;L28)-COUNTIF(Модель11[SST],"&lt;="&amp;L28)</f>
        <v>2</v>
      </c>
    </row>
    <row r="29" spans="1:13" x14ac:dyDescent="0.25">
      <c r="A29" s="23" t="s">
        <v>100</v>
      </c>
      <c r="B29" s="23"/>
      <c r="C29" s="23"/>
      <c r="D29" s="23"/>
      <c r="E29" s="23">
        <f ca="1">J26/COUNT(B12:B24)</f>
        <v>9.0769230769230766</v>
      </c>
      <c r="F29" s="22"/>
      <c r="G29" s="22"/>
      <c r="H29" s="22"/>
      <c r="I29" s="22"/>
      <c r="J29" s="22"/>
      <c r="L29">
        <f t="shared" si="9"/>
        <v>54</v>
      </c>
      <c r="M29">
        <f ca="1">COUNTIF(Модель11[AT],"&lt;="&amp;L29)-COUNTIF(Модель11[SST],"&lt;="&amp;L29)</f>
        <v>2</v>
      </c>
    </row>
    <row r="30" spans="1:13" x14ac:dyDescent="0.25">
      <c r="A30" s="23" t="s">
        <v>101</v>
      </c>
      <c r="B30" s="23"/>
      <c r="C30" s="23"/>
      <c r="D30" s="23"/>
      <c r="E30" s="23">
        <f ca="1">IF(I26&gt;0,COUNTIF(I12:I24,"&gt;0")/I26,0)</f>
        <v>0.18181818181818182</v>
      </c>
      <c r="F30" s="22"/>
      <c r="G30" s="22"/>
      <c r="H30" s="22"/>
      <c r="I30" s="22"/>
      <c r="J30" s="22"/>
      <c r="L30">
        <f t="shared" si="9"/>
        <v>57</v>
      </c>
      <c r="M30">
        <f ca="1">COUNTIF(Модель11[AT],"&lt;="&amp;L30)-COUNTIF(Модель11[SST],"&lt;="&amp;L30)</f>
        <v>1</v>
      </c>
    </row>
    <row r="31" spans="1:13" x14ac:dyDescent="0.25">
      <c r="A31" s="23" t="s">
        <v>102</v>
      </c>
      <c r="B31" s="23"/>
      <c r="C31" s="23"/>
      <c r="D31" s="23"/>
      <c r="E31" s="23">
        <f ca="1">E26/H24</f>
        <v>0.9</v>
      </c>
      <c r="F31" s="22"/>
      <c r="G31" s="22"/>
      <c r="H31" s="22"/>
      <c r="I31" s="22"/>
      <c r="J31" s="22"/>
      <c r="L31">
        <f t="shared" si="9"/>
        <v>60</v>
      </c>
      <c r="M31">
        <f ca="1">COUNTIF(Модель11[AT],"&lt;="&amp;L31)-COUNTIF(Модель11[SST],"&lt;="&amp;L31)</f>
        <v>2</v>
      </c>
    </row>
    <row r="32" spans="1:13" x14ac:dyDescent="0.25">
      <c r="A32" s="23" t="s">
        <v>103</v>
      </c>
      <c r="B32" s="23"/>
      <c r="C32" s="23"/>
      <c r="D32" s="23"/>
      <c r="E32" s="23">
        <f ca="1">1-E26/H24</f>
        <v>9.9999999999999978E-2</v>
      </c>
      <c r="F32" s="22"/>
      <c r="G32" s="22"/>
      <c r="H32" s="22"/>
      <c r="I32" s="22"/>
      <c r="J32" s="22"/>
      <c r="L32">
        <f t="shared" si="9"/>
        <v>63</v>
      </c>
      <c r="M32">
        <f ca="1">COUNTIF(Модель11[AT],"&lt;="&amp;L32)-COUNTIF(Модель11[SST],"&lt;="&amp;L32)</f>
        <v>1</v>
      </c>
    </row>
    <row r="33" spans="12:13" x14ac:dyDescent="0.25">
      <c r="L33">
        <f t="shared" si="9"/>
        <v>66</v>
      </c>
      <c r="M33">
        <f ca="1">COUNTIF(Модель11[AT],"&lt;="&amp;L33)-COUNTIF(Модель11[SST],"&lt;="&amp;L33)</f>
        <v>0</v>
      </c>
    </row>
    <row r="34" spans="12:13" x14ac:dyDescent="0.25">
      <c r="L34">
        <f t="shared" si="9"/>
        <v>69</v>
      </c>
      <c r="M34">
        <f ca="1">COUNTIF(Модель11[AT],"&lt;="&amp;L34)-COUNTIF(Модель11[SST],"&lt;="&amp;L34)</f>
        <v>0</v>
      </c>
    </row>
    <row r="35" spans="12:13" x14ac:dyDescent="0.25">
      <c r="L35">
        <f t="shared" si="9"/>
        <v>72</v>
      </c>
      <c r="M35">
        <f ca="1">COUNTIF(Модель11[AT],"&lt;="&amp;L35)-COUNTIF(Модель11[SST],"&lt;="&amp;L35)</f>
        <v>0</v>
      </c>
    </row>
    <row r="36" spans="12:13" x14ac:dyDescent="0.25">
      <c r="L36">
        <f t="shared" si="9"/>
        <v>75</v>
      </c>
      <c r="M36">
        <f ca="1">COUNTIF(Модель11[AT],"&lt;="&amp;L36)-COUNTIF(Модель11[SST],"&lt;="&amp;L36)</f>
        <v>0</v>
      </c>
    </row>
    <row r="37" spans="12:13" x14ac:dyDescent="0.25">
      <c r="L37">
        <f t="shared" si="9"/>
        <v>78</v>
      </c>
      <c r="M37">
        <f ca="1">COUNTIF(Модель11[AT],"&lt;="&amp;L37)-COUNTIF(Модель11[SST],"&lt;="&amp;L37)</f>
        <v>0</v>
      </c>
    </row>
    <row r="38" spans="12:13" x14ac:dyDescent="0.25">
      <c r="L38">
        <f t="shared" si="9"/>
        <v>81</v>
      </c>
      <c r="M38">
        <f ca="1">COUNTIF(Модель11[AT],"&lt;="&amp;L38)-COUNTIF(Модель11[SST],"&lt;="&amp;L38)</f>
        <v>0</v>
      </c>
    </row>
    <row r="39" spans="12:13" x14ac:dyDescent="0.25">
      <c r="L39">
        <f t="shared" si="9"/>
        <v>84</v>
      </c>
      <c r="M39">
        <f ca="1">COUNTIF(Модель11[AT],"&lt;="&amp;L39)-COUNTIF(Модель11[SST],"&lt;="&amp;L39)</f>
        <v>0</v>
      </c>
    </row>
    <row r="40" spans="12:13" x14ac:dyDescent="0.25">
      <c r="L40">
        <f t="shared" si="9"/>
        <v>87</v>
      </c>
      <c r="M40">
        <f ca="1">COUNTIF(Модель11[AT],"&lt;="&amp;L40)-COUNTIF(Модель11[SST],"&lt;="&amp;L40)</f>
        <v>0</v>
      </c>
    </row>
    <row r="41" spans="12:13" x14ac:dyDescent="0.25">
      <c r="L41">
        <f t="shared" si="9"/>
        <v>90</v>
      </c>
      <c r="M41">
        <f ca="1">COUNTIF(Модель11[AT],"&lt;="&amp;L41)-COUNTIF(Модель11[SST],"&lt;="&amp;L41)</f>
        <v>0</v>
      </c>
    </row>
    <row r="42" spans="12:13" x14ac:dyDescent="0.25">
      <c r="L42">
        <f t="shared" si="9"/>
        <v>93</v>
      </c>
      <c r="M42">
        <f ca="1">COUNTIF(Модель11[AT],"&lt;="&amp;L42)-COUNTIF(Модель11[SST],"&lt;="&amp;L42)</f>
        <v>0</v>
      </c>
    </row>
    <row r="43" spans="12:13" x14ac:dyDescent="0.25">
      <c r="L43">
        <f t="shared" si="9"/>
        <v>96</v>
      </c>
      <c r="M43">
        <f ca="1">COUNTIF(Модель11[AT],"&lt;="&amp;L43)-COUNTIF(Модель11[SST],"&lt;="&amp;L43)</f>
        <v>0</v>
      </c>
    </row>
    <row r="44" spans="12:13" x14ac:dyDescent="0.25">
      <c r="L44">
        <f t="shared" si="9"/>
        <v>99</v>
      </c>
      <c r="M44">
        <f ca="1">COUNTIF(Модель11[AT],"&lt;="&amp;L44)-COUNTIF(Модель11[SST],"&lt;="&amp;L44)</f>
        <v>0</v>
      </c>
    </row>
    <row r="45" spans="12:13" x14ac:dyDescent="0.25">
      <c r="L45">
        <f t="shared" si="9"/>
        <v>102</v>
      </c>
      <c r="M45">
        <f ca="1">COUNTIF(Модель11[AT],"&lt;="&amp;L45)-COUNTIF(Модель11[SST],"&lt;="&amp;L45)</f>
        <v>0</v>
      </c>
    </row>
    <row r="46" spans="12:13" x14ac:dyDescent="0.25">
      <c r="L46">
        <f t="shared" si="9"/>
        <v>105</v>
      </c>
      <c r="M46">
        <f ca="1">COUNTIF(Модель11[AT],"&lt;="&amp;L46)-COUNTIF(Модель11[SST],"&lt;="&amp;L46)</f>
        <v>0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Задание_1</vt:lpstr>
      <vt:lpstr>Лист1</vt:lpstr>
      <vt:lpstr>Лист1!IAT</vt:lpstr>
      <vt:lpstr>ST</vt:lpstr>
    </vt:vector>
  </TitlesOfParts>
  <Company>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Степашка</dc:creator>
  <cp:lastModifiedBy>Student</cp:lastModifiedBy>
  <dcterms:created xsi:type="dcterms:W3CDTF">2019-02-25T08:02:04Z</dcterms:created>
  <dcterms:modified xsi:type="dcterms:W3CDTF">2021-02-19T10:24:20Z</dcterms:modified>
</cp:coreProperties>
</file>