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InferStatCode\tradingrulelib\tradingrulelib\rules\excel_templates\"/>
    </mc:Choice>
  </mc:AlternateContent>
  <xr:revisionPtr revIDLastSave="0" documentId="13_ncr:1_{5299B765-4677-4F73-A112-24B686D5C1C5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Time Series Inputs" sheetId="1" r:id="rId1"/>
    <sheet name="Parameter Inputs" sheetId="3" r:id="rId2"/>
    <sheet name="Unconstrained Position" sheetId="4" r:id="rId3"/>
    <sheet name="Apply Constraints" sheetId="5" r:id="rId4"/>
    <sheet name="Trading Rule" sheetId="2" r:id="rId5"/>
  </sheets>
  <definedNames>
    <definedName name="constant_position_size">'Parameter Inputs'!$H$2</definedName>
    <definedName name="maximum_permitted_leverage">'Parameter Inputs'!$H$4</definedName>
    <definedName name="maximum_permitted_short_position">'Parameter Inputs'!$H$5</definedName>
    <definedName name="trailing_stop_loss_maximum_daily_loss">'Parameter Inputs'!$H$3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D5" i="4" s="1"/>
  <c r="D5" i="5" s="1"/>
  <c r="H3" i="2"/>
  <c r="H4" i="2"/>
  <c r="H5" i="2"/>
  <c r="H2" i="2"/>
  <c r="G3" i="2"/>
  <c r="G4" i="2"/>
  <c r="G5" i="2"/>
  <c r="G2" i="2"/>
  <c r="B6" i="2"/>
  <c r="B7" i="2"/>
  <c r="B8" i="2"/>
  <c r="B3" i="2"/>
  <c r="C3" i="2"/>
  <c r="B4" i="2"/>
  <c r="C4" i="2"/>
  <c r="B5" i="2"/>
  <c r="C5" i="2"/>
  <c r="C6" i="2"/>
  <c r="C7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" i="2"/>
  <c r="C2" i="2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1" i="2"/>
  <c r="C1" i="2"/>
  <c r="D1" i="2"/>
  <c r="A1" i="2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C2" i="4"/>
  <c r="B2" i="4"/>
  <c r="A2" i="1"/>
  <c r="A2" i="4" s="1"/>
  <c r="D10" i="4" l="1"/>
  <c r="D10" i="5" s="1"/>
  <c r="E10" i="5" s="1"/>
  <c r="F10" i="5" s="1"/>
  <c r="D15" i="4"/>
  <c r="D15" i="5" s="1"/>
  <c r="E15" i="5" s="1"/>
  <c r="F15" i="5" s="1"/>
  <c r="D3" i="4"/>
  <c r="D3" i="5" s="1"/>
  <c r="E3" i="5" s="1"/>
  <c r="F3" i="5" s="1"/>
  <c r="D20" i="4"/>
  <c r="D20" i="5" s="1"/>
  <c r="D16" i="4"/>
  <c r="D16" i="5" s="1"/>
  <c r="D12" i="4"/>
  <c r="D12" i="5" s="1"/>
  <c r="D8" i="4"/>
  <c r="D8" i="5" s="1"/>
  <c r="D4" i="4"/>
  <c r="D4" i="5" s="1"/>
  <c r="D2" i="4"/>
  <c r="D2" i="5" s="1"/>
  <c r="E2" i="5" s="1"/>
  <c r="F2" i="5" s="1"/>
  <c r="G3" i="5" s="1"/>
  <c r="D18" i="4"/>
  <c r="D18" i="5" s="1"/>
  <c r="E18" i="5" s="1"/>
  <c r="F18" i="5" s="1"/>
  <c r="D14" i="4"/>
  <c r="D14" i="5" s="1"/>
  <c r="E14" i="5" s="1"/>
  <c r="F14" i="5" s="1"/>
  <c r="D6" i="4"/>
  <c r="D6" i="5" s="1"/>
  <c r="E6" i="5" s="1"/>
  <c r="F6" i="5" s="1"/>
  <c r="D19" i="4"/>
  <c r="D19" i="5" s="1"/>
  <c r="E19" i="5" s="1"/>
  <c r="F19" i="5" s="1"/>
  <c r="D11" i="4"/>
  <c r="D11" i="5" s="1"/>
  <c r="E11" i="5" s="1"/>
  <c r="F11" i="5" s="1"/>
  <c r="D7" i="4"/>
  <c r="D7" i="5" s="1"/>
  <c r="E7" i="5" s="1"/>
  <c r="F7" i="5" s="1"/>
  <c r="D21" i="4"/>
  <c r="D21" i="5" s="1"/>
  <c r="E21" i="5" s="1"/>
  <c r="F21" i="5" s="1"/>
  <c r="D17" i="4"/>
  <c r="D17" i="5" s="1"/>
  <c r="D13" i="4"/>
  <c r="D13" i="5" s="1"/>
  <c r="E13" i="5" s="1"/>
  <c r="F13" i="5" s="1"/>
  <c r="D9" i="4"/>
  <c r="D9" i="5" s="1"/>
  <c r="E20" i="5"/>
  <c r="F20" i="5" s="1"/>
  <c r="E16" i="5"/>
  <c r="F16" i="5" s="1"/>
  <c r="E12" i="5"/>
  <c r="F12" i="5" s="1"/>
  <c r="E8" i="5"/>
  <c r="F8" i="5" s="1"/>
  <c r="E4" i="5"/>
  <c r="F4" i="5" s="1"/>
  <c r="E17" i="5"/>
  <c r="F17" i="5" s="1"/>
  <c r="E9" i="5"/>
  <c r="F9" i="5" s="1"/>
  <c r="E5" i="5"/>
  <c r="F5" i="5" s="1"/>
  <c r="A2" i="2"/>
  <c r="A2" i="5"/>
  <c r="A3" i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H2" i="5"/>
  <c r="I2" i="5" s="1"/>
  <c r="D2" i="2" s="1"/>
  <c r="E3" i="2" s="1"/>
  <c r="H3" i="5"/>
  <c r="I3" i="5" s="1"/>
  <c r="D3" i="2" s="1"/>
  <c r="A3" i="5"/>
  <c r="A3" i="2"/>
  <c r="A4" i="1"/>
  <c r="A3" i="4"/>
  <c r="E4" i="2" l="1"/>
  <c r="H4" i="5"/>
  <c r="I4" i="5" s="1"/>
  <c r="D4" i="2" s="1"/>
  <c r="E5" i="2" s="1"/>
  <c r="A4" i="5"/>
  <c r="A4" i="2"/>
  <c r="A5" i="1"/>
  <c r="A4" i="4"/>
  <c r="H5" i="5" l="1"/>
  <c r="I5" i="5" s="1"/>
  <c r="D5" i="2" s="1"/>
  <c r="E6" i="2" s="1"/>
  <c r="A5" i="5"/>
  <c r="A5" i="2"/>
  <c r="A6" i="1"/>
  <c r="A5" i="4"/>
  <c r="H6" i="5" l="1"/>
  <c r="I6" i="5" s="1"/>
  <c r="D6" i="2" s="1"/>
  <c r="E7" i="2" s="1"/>
  <c r="A6" i="5"/>
  <c r="A6" i="2"/>
  <c r="A7" i="1"/>
  <c r="A6" i="4"/>
  <c r="H7" i="5" l="1"/>
  <c r="I7" i="5" s="1"/>
  <c r="D7" i="2" s="1"/>
  <c r="E8" i="2" s="1"/>
  <c r="A7" i="5"/>
  <c r="A7" i="2"/>
  <c r="A8" i="1"/>
  <c r="A7" i="4"/>
  <c r="H8" i="5" l="1"/>
  <c r="I8" i="5" s="1"/>
  <c r="D8" i="2" s="1"/>
  <c r="E9" i="2" s="1"/>
  <c r="A8" i="5"/>
  <c r="A8" i="2"/>
  <c r="A9" i="1"/>
  <c r="A8" i="4"/>
  <c r="H9" i="5" l="1"/>
  <c r="I9" i="5" s="1"/>
  <c r="D9" i="2" s="1"/>
  <c r="E10" i="2" s="1"/>
  <c r="A9" i="5"/>
  <c r="A9" i="2"/>
  <c r="A10" i="1"/>
  <c r="A9" i="4"/>
  <c r="H10" i="5" l="1"/>
  <c r="I10" i="5" s="1"/>
  <c r="D10" i="2" s="1"/>
  <c r="E11" i="2" s="1"/>
  <c r="A10" i="5"/>
  <c r="A10" i="2"/>
  <c r="A11" i="1"/>
  <c r="A10" i="4"/>
  <c r="H11" i="5" l="1"/>
  <c r="I11" i="5" s="1"/>
  <c r="D11" i="2" s="1"/>
  <c r="E12" i="2" s="1"/>
  <c r="A11" i="5"/>
  <c r="A11" i="2"/>
  <c r="A12" i="1"/>
  <c r="A11" i="4"/>
  <c r="H12" i="5" l="1"/>
  <c r="I12" i="5" s="1"/>
  <c r="D12" i="2" s="1"/>
  <c r="E13" i="2" s="1"/>
  <c r="A12" i="5"/>
  <c r="A12" i="2"/>
  <c r="A13" i="1"/>
  <c r="A12" i="4"/>
  <c r="H13" i="5" l="1"/>
  <c r="I13" i="5" s="1"/>
  <c r="D13" i="2" s="1"/>
  <c r="E14" i="2" s="1"/>
  <c r="A13" i="5"/>
  <c r="A13" i="2"/>
  <c r="A14" i="1"/>
  <c r="A13" i="4"/>
  <c r="H14" i="5" l="1"/>
  <c r="I14" i="5" s="1"/>
  <c r="D14" i="2" s="1"/>
  <c r="E15" i="2" s="1"/>
  <c r="A14" i="5"/>
  <c r="A14" i="2"/>
  <c r="A15" i="1"/>
  <c r="A14" i="4"/>
  <c r="H15" i="5" l="1"/>
  <c r="I15" i="5" s="1"/>
  <c r="D15" i="2" s="1"/>
  <c r="E16" i="2" s="1"/>
  <c r="A15" i="5"/>
  <c r="A15" i="2"/>
  <c r="A16" i="1"/>
  <c r="A15" i="4"/>
  <c r="H16" i="5" l="1"/>
  <c r="I16" i="5" s="1"/>
  <c r="D16" i="2" s="1"/>
  <c r="E17" i="2" s="1"/>
  <c r="A16" i="5"/>
  <c r="A16" i="2"/>
  <c r="A17" i="1"/>
  <c r="A16" i="4"/>
  <c r="H17" i="5" l="1"/>
  <c r="I17" i="5" s="1"/>
  <c r="D17" i="2" s="1"/>
  <c r="E18" i="2" s="1"/>
  <c r="A17" i="5"/>
  <c r="A17" i="2"/>
  <c r="A18" i="1"/>
  <c r="A17" i="4"/>
  <c r="H18" i="5" l="1"/>
  <c r="I18" i="5" s="1"/>
  <c r="D18" i="2" s="1"/>
  <c r="E19" i="2" s="1"/>
  <c r="A18" i="5"/>
  <c r="A18" i="2"/>
  <c r="A19" i="1"/>
  <c r="A18" i="4"/>
  <c r="H19" i="5" l="1"/>
  <c r="I19" i="5" s="1"/>
  <c r="D19" i="2" s="1"/>
  <c r="E20" i="2" s="1"/>
  <c r="A19" i="5"/>
  <c r="A19" i="2"/>
  <c r="A20" i="1"/>
  <c r="A19" i="4"/>
  <c r="H21" i="5" l="1"/>
  <c r="I21" i="5" s="1"/>
  <c r="D21" i="2" s="1"/>
  <c r="H20" i="5"/>
  <c r="I20" i="5" s="1"/>
  <c r="D20" i="2" s="1"/>
  <c r="E21" i="2" s="1"/>
  <c r="A20" i="5"/>
  <c r="A20" i="2"/>
  <c r="A21" i="1"/>
  <c r="A21" i="2" s="1"/>
  <c r="A20" i="4"/>
  <c r="A21" i="4" l="1"/>
  <c r="A21" i="5"/>
</calcChain>
</file>

<file path=xl/sharedStrings.xml><?xml version="1.0" encoding="utf-8"?>
<sst xmlns="http://schemas.openxmlformats.org/spreadsheetml/2006/main" count="41" uniqueCount="34">
  <si>
    <t>Price</t>
  </si>
  <si>
    <t>Research</t>
  </si>
  <si>
    <t>Dates</t>
  </si>
  <si>
    <t>Parameters</t>
  </si>
  <si>
    <t>constant_position_size</t>
  </si>
  <si>
    <t>Display Name</t>
  </si>
  <si>
    <t>Constant position size</t>
  </si>
  <si>
    <t>Minimum Value</t>
  </si>
  <si>
    <t>Maximum Value</t>
  </si>
  <si>
    <t>Default Value</t>
  </si>
  <si>
    <t>trailing_stop_loss_maximum_daily_loss</t>
  </si>
  <si>
    <t>maximum_permitted_leverage</t>
  </si>
  <si>
    <t>maximum_permitted_short_position</t>
  </si>
  <si>
    <t>Trailing stop loss maximum daily loss</t>
  </si>
  <si>
    <t>Description</t>
  </si>
  <si>
    <t>The maximum loss within a day at which this trading rule stops trading.  At this point, the rule sets all future trading rule positions in the series to 0.</t>
  </si>
  <si>
    <t>This is the maximum position size, as a percentage of portfolio value, that the trading rule can take.</t>
  </si>
  <si>
    <t>The value is the maximum permitted short position as a percentage of portfolio value.</t>
  </si>
  <si>
    <t>Maximum permitted short position</t>
  </si>
  <si>
    <t>Maximum permitted leverage</t>
  </si>
  <si>
    <t>This is the percentage of the portfolio to invest in the position.</t>
  </si>
  <si>
    <t>Position</t>
  </si>
  <si>
    <t>Value</t>
  </si>
  <si>
    <t>Leverage capped position</t>
  </si>
  <si>
    <t>Short constrained position</t>
  </si>
  <si>
    <t>Stop loss restriction</t>
  </si>
  <si>
    <t>Stop loss applied</t>
  </si>
  <si>
    <t>Final position</t>
  </si>
  <si>
    <t>Not applicable</t>
  </si>
  <si>
    <t>Performance</t>
  </si>
  <si>
    <t>Imported Value</t>
  </si>
  <si>
    <t>Parameter Overrides</t>
  </si>
  <si>
    <t>Recommended</t>
  </si>
  <si>
    <t>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</si>
</sst>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2" fillId="2" borderId="0" xfId="1" applyNumberFormat="1"/>
    <xf numFmtId="0" fontId="2" fillId="2" borderId="0" xfId="1"/>
    <xf numFmtId="168" fontId="2" fillId="2" borderId="0" xfId="1" applyNumberFormat="1"/>
    <xf numFmtId="14" fontId="1" fillId="5" borderId="0" xfId="4" applyNumberFormat="1"/>
    <xf numFmtId="0" fontId="1" fillId="5" borderId="0" xfId="4"/>
    <xf numFmtId="168" fontId="1" fillId="5" borderId="0" xfId="4" applyNumberFormat="1"/>
    <xf numFmtId="0" fontId="1" fillId="5" borderId="0" xfId="4" applyAlignment="1">
      <alignment horizontal="center"/>
    </xf>
    <xf numFmtId="2" fontId="1" fillId="5" borderId="0" xfId="4" applyNumberFormat="1"/>
    <xf numFmtId="168" fontId="4" fillId="4" borderId="1" xfId="3" applyNumberFormat="1"/>
    <xf numFmtId="2" fontId="1" fillId="6" borderId="0" xfId="5" applyNumberFormat="1"/>
    <xf numFmtId="168" fontId="1" fillId="6" borderId="0" xfId="5" applyNumberFormat="1" applyAlignment="1">
      <alignment horizontal="center"/>
    </xf>
    <xf numFmtId="0" fontId="3" fillId="3" borderId="2" xfId="2" applyBorder="1" applyAlignment="1">
      <alignment horizontal="center"/>
    </xf>
  </cellXfs>
  <cellStyles count="6">
    <cellStyle name="20% - Accent1" xfId="4" builtinId="30"/>
    <cellStyle name="20% - Accent6" xfId="5" builtinId="50"/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'Trading Rule'!$B$1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'Trading Rule'!$A$2:$A$21</c:f>
              <c:numCache>
                <c:formatCode>m/d/yyyy</c:formatCode>
                <c:ptCount val="20"/>
                <c:pt idx="0">
                  <c:v>43743</c:v>
                </c:pt>
                <c:pt idx="1">
                  <c:v>43744</c:v>
                </c:pt>
                <c:pt idx="2">
                  <c:v>43745</c:v>
                </c:pt>
                <c:pt idx="3">
                  <c:v>43746</c:v>
                </c:pt>
                <c:pt idx="4">
                  <c:v>43747</c:v>
                </c:pt>
                <c:pt idx="5">
                  <c:v>43748</c:v>
                </c:pt>
                <c:pt idx="6">
                  <c:v>43749</c:v>
                </c:pt>
                <c:pt idx="7">
                  <c:v>43750</c:v>
                </c:pt>
                <c:pt idx="8">
                  <c:v>43751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43757</c:v>
                </c:pt>
                <c:pt idx="15">
                  <c:v>43758</c:v>
                </c:pt>
                <c:pt idx="16">
                  <c:v>43759</c:v>
                </c:pt>
                <c:pt idx="17">
                  <c:v>43760</c:v>
                </c:pt>
                <c:pt idx="18">
                  <c:v>43761</c:v>
                </c:pt>
                <c:pt idx="19">
                  <c:v>43762</c:v>
                </c:pt>
              </c:numCache>
            </c:numRef>
          </c:xVal>
          <c:yVal>
            <c:numRef>
              <c:f>'Trading Rule'!$B$2:$B$21</c:f>
              <c:numCache>
                <c:formatCode>General</c:formatCode>
                <c:ptCount val="20"/>
                <c:pt idx="0">
                  <c:v>100</c:v>
                </c:pt>
                <c:pt idx="1">
                  <c:v>99.912610364907096</c:v>
                </c:pt>
                <c:pt idx="2">
                  <c:v>100.311217364497</c:v>
                </c:pt>
                <c:pt idx="3">
                  <c:v>99.848298101833208</c:v>
                </c:pt>
                <c:pt idx="4">
                  <c:v>99.885120923014568</c:v>
                </c:pt>
                <c:pt idx="5">
                  <c:v>100.44559084174283</c:v>
                </c:pt>
                <c:pt idx="6">
                  <c:v>101.04736747988254</c:v>
                </c:pt>
                <c:pt idx="7">
                  <c:v>101.55656282591794</c:v>
                </c:pt>
                <c:pt idx="8">
                  <c:v>101.44723767002817</c:v>
                </c:pt>
                <c:pt idx="9">
                  <c:v>101.53385199240228</c:v>
                </c:pt>
                <c:pt idx="10">
                  <c:v>102.27712319514954</c:v>
                </c:pt>
                <c:pt idx="11">
                  <c:v>101.75657363579955</c:v>
                </c:pt>
                <c:pt idx="12">
                  <c:v>101.76617549251716</c:v>
                </c:pt>
                <c:pt idx="13">
                  <c:v>101.45454441390289</c:v>
                </c:pt>
                <c:pt idx="14">
                  <c:v>101.97625056413874</c:v>
                </c:pt>
                <c:pt idx="15">
                  <c:v>102.5988551796204</c:v>
                </c:pt>
                <c:pt idx="16">
                  <c:v>102.42651100084375</c:v>
                </c:pt>
                <c:pt idx="17">
                  <c:v>102.36763993581276</c:v>
                </c:pt>
                <c:pt idx="18">
                  <c:v>102.86840567650334</c:v>
                </c:pt>
                <c:pt idx="19">
                  <c:v>103.03958534730475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8D2-BD41-4330016FF2C7}"/>
            </c:ext>
          </c:extLst>
        </c:ser>
        <c:ser>
          <c:idx val="1"/>
          <c:order val="1"/>
          <c:tx>
            <c:strRef>
              <c:f>'Trading Rule'!$C$1</c:f>
              <c:strCache>
                <c:ptCount val="1"/>
                <c:pt idx="0">
                  <c:v>Research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'Trading Rule'!$A$2:$A$21</c:f>
              <c:numCache>
                <c:formatCode>m/d/yyyy</c:formatCode>
                <c:ptCount val="20"/>
                <c:pt idx="0">
                  <c:v>43743</c:v>
                </c:pt>
                <c:pt idx="1">
                  <c:v>43744</c:v>
                </c:pt>
                <c:pt idx="2">
                  <c:v>43745</c:v>
                </c:pt>
                <c:pt idx="3">
                  <c:v>43746</c:v>
                </c:pt>
                <c:pt idx="4">
                  <c:v>43747</c:v>
                </c:pt>
                <c:pt idx="5">
                  <c:v>43748</c:v>
                </c:pt>
                <c:pt idx="6">
                  <c:v>43749</c:v>
                </c:pt>
                <c:pt idx="7">
                  <c:v>43750</c:v>
                </c:pt>
                <c:pt idx="8">
                  <c:v>43751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43757</c:v>
                </c:pt>
                <c:pt idx="15">
                  <c:v>43758</c:v>
                </c:pt>
                <c:pt idx="16">
                  <c:v>43759</c:v>
                </c:pt>
                <c:pt idx="17">
                  <c:v>43760</c:v>
                </c:pt>
                <c:pt idx="18">
                  <c:v>43761</c:v>
                </c:pt>
                <c:pt idx="19">
                  <c:v>43762</c:v>
                </c:pt>
              </c:numCache>
            </c:numRef>
          </c:xVal>
          <c:yVal>
            <c:numRef>
              <c:f>'Trading Rule'!$C$2:$C$21</c:f>
              <c:numCache>
                <c:formatCode>General</c:formatCode>
                <c:ptCount val="20"/>
                <c:pt idx="0">
                  <c:v>100</c:v>
                </c:pt>
                <c:pt idx="1">
                  <c:v>99.578008314098355</c:v>
                </c:pt>
                <c:pt idx="2">
                  <c:v>100.23930265217481</c:v>
                </c:pt>
                <c:pt idx="3">
                  <c:v>100.92516875252507</c:v>
                </c:pt>
                <c:pt idx="4">
                  <c:v>101.69215597447817</c:v>
                </c:pt>
                <c:pt idx="5">
                  <c:v>101.64498964069395</c:v>
                </c:pt>
                <c:pt idx="6">
                  <c:v>100.92100280147301</c:v>
                </c:pt>
                <c:pt idx="7">
                  <c:v>100.99821384953232</c:v>
                </c:pt>
                <c:pt idx="8">
                  <c:v>101.3692515377173</c:v>
                </c:pt>
                <c:pt idx="9">
                  <c:v>100.9736496635082</c:v>
                </c:pt>
                <c:pt idx="10">
                  <c:v>101.02747596191932</c:v>
                </c:pt>
                <c:pt idx="11">
                  <c:v>100.76219463806108</c:v>
                </c:pt>
                <c:pt idx="12">
                  <c:v>100.0632874473322</c:v>
                </c:pt>
                <c:pt idx="13">
                  <c:v>100.18594300586724</c:v>
                </c:pt>
                <c:pt idx="14">
                  <c:v>100.0267416635798</c:v>
                </c:pt>
                <c:pt idx="15">
                  <c:v>99.557100458513233</c:v>
                </c:pt>
                <c:pt idx="16">
                  <c:v>99.550306671475312</c:v>
                </c:pt>
                <c:pt idx="17">
                  <c:v>99.089638553181558</c:v>
                </c:pt>
                <c:pt idx="18">
                  <c:v>99.601032932397203</c:v>
                </c:pt>
                <c:pt idx="19">
                  <c:v>99.833107596637518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B-48D2-BD41-4330016F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57856"/>
        <c:axId val="628957200"/>
      </c:scatterChart>
      <c:valAx>
        <c:axId val="6289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7200"/>
        <c:crosses val="autoZero"/>
        <c:crossBetween val="midCat"/>
      </c:valAx>
      <c:valAx>
        <c:axId val="628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and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'Trading Rule'!$E$1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'Trading Rule'!$A$2:$A$21</c:f>
              <c:numCache>
                <c:formatCode>m/d/yyyy</c:formatCode>
                <c:ptCount val="20"/>
                <c:pt idx="0">
                  <c:v>43743</c:v>
                </c:pt>
                <c:pt idx="1">
                  <c:v>43744</c:v>
                </c:pt>
                <c:pt idx="2">
                  <c:v>43745</c:v>
                </c:pt>
                <c:pt idx="3">
                  <c:v>43746</c:v>
                </c:pt>
                <c:pt idx="4">
                  <c:v>43747</c:v>
                </c:pt>
                <c:pt idx="5">
                  <c:v>43748</c:v>
                </c:pt>
                <c:pt idx="6">
                  <c:v>43749</c:v>
                </c:pt>
                <c:pt idx="7">
                  <c:v>43750</c:v>
                </c:pt>
                <c:pt idx="8">
                  <c:v>43751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43757</c:v>
                </c:pt>
                <c:pt idx="15">
                  <c:v>43758</c:v>
                </c:pt>
                <c:pt idx="16">
                  <c:v>43759</c:v>
                </c:pt>
                <c:pt idx="17">
                  <c:v>43760</c:v>
                </c:pt>
                <c:pt idx="18">
                  <c:v>43761</c:v>
                </c:pt>
                <c:pt idx="19">
                  <c:v>43762</c:v>
                </c:pt>
              </c:numCache>
            </c:numRef>
          </c:xVal>
          <c:yVal>
            <c:numRef>
              <c:f>'Trading Rule'!$E$2:$E$21</c:f>
              <c:numCache>
                <c:formatCode>0.00</c:formatCode>
                <c:ptCount val="20"/>
                <c:pt idx="0">
                  <c:v>1</c:v>
                </c:pt>
                <c:pt idx="1">
                  <c:v>0.99973783109472114</c:v>
                </c:pt>
                <c:pt idx="2">
                  <c:v>1.0009343842498446</c:v>
                </c:pt>
                <c:pt idx="3">
                  <c:v>0.99954864150051237</c:v>
                </c:pt>
                <c:pt idx="4">
                  <c:v>0.99965922786479033</c:v>
                </c:pt>
                <c:pt idx="5">
                  <c:v>1.0013419977939446</c:v>
                </c:pt>
                <c:pt idx="6">
                  <c:v>1.0031417310107362</c:v>
                </c:pt>
                <c:pt idx="7">
                  <c:v>1.0046582329649696</c:v>
                </c:pt>
                <c:pt idx="8">
                  <c:v>1.0043337800250158</c:v>
                </c:pt>
                <c:pt idx="9">
                  <c:v>1.004591026131836</c:v>
                </c:pt>
                <c:pt idx="10">
                  <c:v>1.0067972368653302</c:v>
                </c:pt>
                <c:pt idx="11">
                  <c:v>1.0052599785568272</c:v>
                </c:pt>
                <c:pt idx="12">
                  <c:v>1.0052884357717269</c:v>
                </c:pt>
                <c:pt idx="13">
                  <c:v>1.0043649095075968</c:v>
                </c:pt>
                <c:pt idx="14">
                  <c:v>1.0059143226563074</c:v>
                </c:pt>
                <c:pt idx="15">
                  <c:v>1.0077567719420979</c:v>
                </c:pt>
                <c:pt idx="16">
                  <c:v>1.0072489270554383</c:v>
                </c:pt>
                <c:pt idx="17">
                  <c:v>1.007075247946853</c:v>
                </c:pt>
                <c:pt idx="18">
                  <c:v>1.0085531821342155</c:v>
                </c:pt>
                <c:pt idx="19">
                  <c:v>1.0090566714239582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5-45C9-B6B6-F8155354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57856"/>
        <c:axId val="628957200"/>
      </c:scatterChart>
      <c:scatterChart>
        <c:scatterStyle val="lineMarker"/>
        <c:varyColors val="0"/>
        <c:ser>
          <c:idx val="2"/>
          <c:order val="0"/>
          <c:tx>
            <c:strRef>
              <c:f>'Trading Rule'!$D$1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'Trading Rule'!$A$2:$A$21</c:f>
              <c:numCache>
                <c:formatCode>m/d/yyyy</c:formatCode>
                <c:ptCount val="20"/>
                <c:pt idx="0">
                  <c:v>43743</c:v>
                </c:pt>
                <c:pt idx="1">
                  <c:v>43744</c:v>
                </c:pt>
                <c:pt idx="2">
                  <c:v>43745</c:v>
                </c:pt>
                <c:pt idx="3">
                  <c:v>43746</c:v>
                </c:pt>
                <c:pt idx="4">
                  <c:v>43747</c:v>
                </c:pt>
                <c:pt idx="5">
                  <c:v>43748</c:v>
                </c:pt>
                <c:pt idx="6">
                  <c:v>43749</c:v>
                </c:pt>
                <c:pt idx="7">
                  <c:v>43750</c:v>
                </c:pt>
                <c:pt idx="8">
                  <c:v>43751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43757</c:v>
                </c:pt>
                <c:pt idx="15">
                  <c:v>43758</c:v>
                </c:pt>
                <c:pt idx="16">
                  <c:v>43759</c:v>
                </c:pt>
                <c:pt idx="17">
                  <c:v>43760</c:v>
                </c:pt>
                <c:pt idx="18">
                  <c:v>43761</c:v>
                </c:pt>
                <c:pt idx="19">
                  <c:v>43762</c:v>
                </c:pt>
              </c:numCache>
            </c:numRef>
          </c:xVal>
          <c:yVal>
            <c:numRef>
              <c:f>'Trading Rule'!$D$2:$D$21</c:f>
              <c:numCache>
                <c:formatCode>General</c:formatCode>
                <c:ptCount val="2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5-45C9-B6B6-F8155354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056"/>
        <c:axId val="636342128"/>
      </c:scatterChart>
      <c:valAx>
        <c:axId val="6289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7200"/>
        <c:crosses val="autoZero"/>
        <c:crossBetween val="midCat"/>
      </c:valAx>
      <c:valAx>
        <c:axId val="628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7856"/>
        <c:crosses val="autoZero"/>
        <c:crossBetween val="midCat"/>
      </c:valAx>
      <c:valAx>
        <c:axId val="63634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5056"/>
        <c:crosses val="max"/>
        <c:crossBetween val="midCat"/>
      </c:valAx>
      <c:valAx>
        <c:axId val="62892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63421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161926</xdr:colOff>
      <xdr:row>6</xdr:row>
      <xdr:rowOff>66675</xdr:rowOff>
    </xdr:from>
    <xdr:to>
      <xdr:col>24</xdr:col>
      <xdr:colOff>390526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FA2E3-8C7B-40E0-985A-C7040CBD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6</xdr:row>
      <xdr:rowOff>47625</xdr:rowOff>
    </xdr:from>
    <xdr:to>
      <xdr:col>14</xdr:col>
      <xdr:colOff>19050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66293-63B9-49EB-99B9-753553A1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5" max="5" width="21.7109375" bestFit="1" customWidth="1"/>
    <col min="6" max="6" width="23.42578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3">
        <f ca="1">TODAY()-1</f>
        <v>43743</v>
      </c>
      <c r="B2" s="4">
        <v>100</v>
      </c>
      <c r="C2" s="4">
        <v>100</v>
      </c>
    </row>
    <row r="3" spans="1:3" x14ac:dyDescent="0.25">
      <c r="A3" s="3">
        <f ca="1">A2+1</f>
        <v>43744</v>
      </c>
      <c r="B3" s="4">
        <v>99.912610364907096</v>
      </c>
      <c r="C3" s="4">
        <v>99.578008314098355</v>
      </c>
    </row>
    <row r="4" spans="1:3" x14ac:dyDescent="0.25">
      <c r="A4" s="3">
        <f ca="1">A3+1</f>
        <v>43745</v>
      </c>
      <c r="B4" s="4">
        <v>100.311217364497</v>
      </c>
      <c r="C4" s="4">
        <v>100.23930265217481</v>
      </c>
    </row>
    <row r="5" spans="1:3" x14ac:dyDescent="0.25">
      <c r="A5" s="3">
        <f ca="1">A4+1</f>
        <v>43746</v>
      </c>
      <c r="B5" s="4">
        <v>99.848298101833208</v>
      </c>
      <c r="C5" s="4">
        <v>100.92516875252507</v>
      </c>
    </row>
    <row r="6" spans="1:3" x14ac:dyDescent="0.25">
      <c r="A6" s="3">
        <f ca="1">A5+1</f>
        <v>43747</v>
      </c>
      <c r="B6" s="4">
        <v>99.885120923014568</v>
      </c>
      <c r="C6" s="4">
        <v>101.69215597447817</v>
      </c>
    </row>
    <row r="7" spans="1:3" x14ac:dyDescent="0.25">
      <c r="A7" s="3">
        <f ca="1">A6+1</f>
        <v>43748</v>
      </c>
      <c r="B7" s="4">
        <v>100.44559084174283</v>
      </c>
      <c r="C7" s="4">
        <v>101.64498964069395</v>
      </c>
    </row>
    <row r="8" spans="1:3" x14ac:dyDescent="0.25">
      <c r="A8" s="3">
        <f ca="1">A7+1</f>
        <v>43749</v>
      </c>
      <c r="B8" s="4">
        <v>101.04736747988254</v>
      </c>
      <c r="C8" s="4">
        <v>100.92100280147301</v>
      </c>
    </row>
    <row r="9" spans="1:3" x14ac:dyDescent="0.25">
      <c r="A9" s="3">
        <f ca="1">A8+1</f>
        <v>43750</v>
      </c>
      <c r="B9" s="4">
        <v>101.55656282591794</v>
      </c>
      <c r="C9" s="4">
        <v>100.99821384953232</v>
      </c>
    </row>
    <row r="10" spans="1:3" x14ac:dyDescent="0.25">
      <c r="A10" s="3">
        <f ca="1">A9+1</f>
        <v>43751</v>
      </c>
      <c r="B10" s="4">
        <v>101.44723767002817</v>
      </c>
      <c r="C10" s="4">
        <v>101.3692515377173</v>
      </c>
    </row>
    <row r="11" spans="1:3" x14ac:dyDescent="0.25">
      <c r="A11" s="3">
        <f ca="1">A10+1</f>
        <v>43752</v>
      </c>
      <c r="B11" s="4">
        <v>101.53385199240228</v>
      </c>
      <c r="C11" s="4">
        <v>100.9736496635082</v>
      </c>
    </row>
    <row r="12" spans="1:3" x14ac:dyDescent="0.25">
      <c r="A12" s="3">
        <f ca="1">A11+1</f>
        <v>43753</v>
      </c>
      <c r="B12" s="4">
        <v>102.27712319514954</v>
      </c>
      <c r="C12" s="4">
        <v>101.02747596191932</v>
      </c>
    </row>
    <row r="13" spans="1:3" x14ac:dyDescent="0.25">
      <c r="A13" s="3">
        <f ca="1">A12+1</f>
        <v>43754</v>
      </c>
      <c r="B13" s="4">
        <v>101.75657363579955</v>
      </c>
      <c r="C13" s="4">
        <v>100.76219463806108</v>
      </c>
    </row>
    <row r="14" spans="1:3" x14ac:dyDescent="0.25">
      <c r="A14" s="3">
        <f ca="1">A13+1</f>
        <v>43755</v>
      </c>
      <c r="B14" s="4">
        <v>101.76617549251716</v>
      </c>
      <c r="C14" s="4">
        <v>100.0632874473322</v>
      </c>
    </row>
    <row r="15" spans="1:3" x14ac:dyDescent="0.25">
      <c r="A15" s="3">
        <f ca="1">A14+1</f>
        <v>43756</v>
      </c>
      <c r="B15" s="4">
        <v>101.45454441390289</v>
      </c>
      <c r="C15" s="4">
        <v>100.18594300586724</v>
      </c>
    </row>
    <row r="16" spans="1:3" x14ac:dyDescent="0.25">
      <c r="A16" s="3">
        <f ca="1">A15+1</f>
        <v>43757</v>
      </c>
      <c r="B16" s="4">
        <v>101.97625056413874</v>
      </c>
      <c r="C16" s="4">
        <v>100.0267416635798</v>
      </c>
    </row>
    <row r="17" spans="1:3" x14ac:dyDescent="0.25">
      <c r="A17" s="3">
        <f ca="1">A16+1</f>
        <v>43758</v>
      </c>
      <c r="B17" s="4">
        <v>102.5988551796204</v>
      </c>
      <c r="C17" s="4">
        <v>99.557100458513233</v>
      </c>
    </row>
    <row r="18" spans="1:3" x14ac:dyDescent="0.25">
      <c r="A18" s="3">
        <f ca="1">A17+1</f>
        <v>43759</v>
      </c>
      <c r="B18" s="4">
        <v>102.42651100084375</v>
      </c>
      <c r="C18" s="4">
        <v>99.550306671475312</v>
      </c>
    </row>
    <row r="19" spans="1:3" x14ac:dyDescent="0.25">
      <c r="A19" s="3">
        <f ca="1">A18+1</f>
        <v>43760</v>
      </c>
      <c r="B19" s="4">
        <v>102.36763993581276</v>
      </c>
      <c r="C19" s="4">
        <v>99.089638553181558</v>
      </c>
    </row>
    <row r="20" spans="1:3" x14ac:dyDescent="0.25">
      <c r="A20" s="3">
        <f ca="1">A19+1</f>
        <v>43761</v>
      </c>
      <c r="B20" s="4">
        <v>102.86840567650334</v>
      </c>
      <c r="C20" s="4">
        <v>99.601032932397203</v>
      </c>
    </row>
    <row r="21" spans="1:3" x14ac:dyDescent="0.25">
      <c r="A21" s="3">
        <f ca="1">A20+1</f>
        <v>43762</v>
      </c>
      <c r="B21" s="4">
        <v>103.03958534730475</v>
      </c>
      <c r="C21" s="4">
        <v>99.833107596637518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CEC5-1805-44AD-B915-6CD9D08C992F}">
  <dimension ref="A1:H5"/>
  <sheetViews>
    <sheetView topLeftCell="B1" workbookViewId="0">
      <selection activeCell="C35" sqref="C35"/>
    </sheetView>
  </sheetViews>
  <sheetFormatPr defaultRowHeight="15" x14ac:dyDescent="0.25"/>
  <cols>
    <col min="1" max="1" width="37" bestFit="1" customWidth="1"/>
    <col min="2" max="2" width="37" customWidth="1"/>
    <col min="3" max="3" width="23.42578125" bestFit="1" customWidth="1"/>
    <col min="4" max="4" width="15.28515625" bestFit="1" customWidth="1"/>
    <col min="5" max="5" width="15.5703125" bestFit="1" customWidth="1"/>
    <col min="6" max="6" width="13.28515625" bestFit="1" customWidth="1"/>
    <col min="7" max="7" width="134.7109375" bestFit="1" customWidth="1"/>
    <col min="8" max="8" width="15.85546875" customWidth="1"/>
  </cols>
  <sheetData>
    <row r="1" spans="1:8" x14ac:dyDescent="0.25">
      <c r="A1" t="s">
        <v>3</v>
      </c>
      <c r="B1" t="s">
        <v>30</v>
      </c>
      <c r="C1" t="s">
        <v>5</v>
      </c>
      <c r="D1" t="s">
        <v>7</v>
      </c>
      <c r="E1" t="s">
        <v>8</v>
      </c>
      <c r="F1" t="s">
        <v>9</v>
      </c>
      <c r="G1" t="s">
        <v>14</v>
      </c>
      <c r="H1" t="s">
        <v>22</v>
      </c>
    </row>
    <row r="2" spans="1:8" x14ac:dyDescent="0.25">
      <c r="A2" s="4" t="s">
        <v>4</v>
      </c>
      <c r="B2" s="4">
        <v>0.5</v>
      </c>
      <c r="C2" s="4" t="s">
        <v>6</v>
      </c>
      <c r="D2" s="5">
        <v>-5</v>
      </c>
      <c r="E2" s="5">
        <v>5</v>
      </c>
      <c r="F2" s="4">
        <v>0.5</v>
      </c>
      <c r="G2" s="4" t="s">
        <v>20</v>
      </c>
      <c r="H2" s="11">
        <f>IF('Trading Rule'!I2="",'Parameter Inputs'!B2,'Trading Rule'!I2)</f>
        <v>0.3</v>
      </c>
    </row>
    <row r="3" spans="1:8" x14ac:dyDescent="0.25">
      <c r="A3" s="4" t="s">
        <v>10</v>
      </c>
      <c r="B3" s="4">
        <v>1</v>
      </c>
      <c r="C3" s="4" t="s">
        <v>13</v>
      </c>
      <c r="D3" s="5">
        <v>0</v>
      </c>
      <c r="E3" s="5">
        <v>1</v>
      </c>
      <c r="F3" s="5">
        <v>1</v>
      </c>
      <c r="G3" s="4" t="s">
        <v>15</v>
      </c>
      <c r="H3" s="11">
        <f>IF('Trading Rule'!I3="",'Parameter Inputs'!B3,'Trading Rule'!I3)</f>
        <v>1</v>
      </c>
    </row>
    <row r="4" spans="1:8" x14ac:dyDescent="0.25">
      <c r="A4" s="4" t="s">
        <v>11</v>
      </c>
      <c r="B4" s="4">
        <v>5</v>
      </c>
      <c r="C4" s="4" t="s">
        <v>19</v>
      </c>
      <c r="D4" s="5">
        <v>0</v>
      </c>
      <c r="E4" s="5">
        <v>5</v>
      </c>
      <c r="F4" s="5">
        <v>5</v>
      </c>
      <c r="G4" s="4" t="s">
        <v>16</v>
      </c>
      <c r="H4" s="11">
        <f>IF('Trading Rule'!I4="",'Parameter Inputs'!B4,'Trading Rule'!I4)</f>
        <v>3</v>
      </c>
    </row>
    <row r="5" spans="1:8" x14ac:dyDescent="0.25">
      <c r="A5" s="4" t="s">
        <v>12</v>
      </c>
      <c r="B5" s="4">
        <v>5</v>
      </c>
      <c r="C5" s="4" t="s">
        <v>18</v>
      </c>
      <c r="D5" s="5">
        <v>0</v>
      </c>
      <c r="E5" s="5">
        <v>5</v>
      </c>
      <c r="F5" s="5">
        <v>5</v>
      </c>
      <c r="G5" s="4" t="s">
        <v>17</v>
      </c>
      <c r="H5" s="11">
        <f>IF('Trading Rule'!I5="",'Parameter Inputs'!B5,'Trading Rule'!I5)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9659-C700-4850-B5D5-0FCB26D53789}">
  <dimension ref="A1:D219"/>
  <sheetViews>
    <sheetView workbookViewId="0">
      <selection activeCell="J30" sqref="J3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21</v>
      </c>
    </row>
    <row r="2" spans="1:4" x14ac:dyDescent="0.25">
      <c r="A2" s="6">
        <f ca="1">'Time Series Inputs'!A2</f>
        <v>43743</v>
      </c>
      <c r="B2" s="7">
        <f>'Time Series Inputs'!B2</f>
        <v>100</v>
      </c>
      <c r="C2" s="7">
        <f>'Time Series Inputs'!C2</f>
        <v>100</v>
      </c>
      <c r="D2" s="7">
        <f>constant_position_size</f>
        <v>0.3</v>
      </c>
    </row>
    <row r="3" spans="1:4" x14ac:dyDescent="0.25">
      <c r="A3" s="6">
        <f ca="1">'Time Series Inputs'!A3</f>
        <v>43744</v>
      </c>
      <c r="B3" s="7">
        <f>'Time Series Inputs'!B3</f>
        <v>99.912610364907096</v>
      </c>
      <c r="C3" s="7">
        <f>'Time Series Inputs'!C3</f>
        <v>99.578008314098355</v>
      </c>
      <c r="D3" s="7">
        <f>constant_position_size</f>
        <v>0.3</v>
      </c>
    </row>
    <row r="4" spans="1:4" x14ac:dyDescent="0.25">
      <c r="A4" s="6">
        <f ca="1">'Time Series Inputs'!A4</f>
        <v>43745</v>
      </c>
      <c r="B4" s="7">
        <f>'Time Series Inputs'!B4</f>
        <v>100.311217364497</v>
      </c>
      <c r="C4" s="7">
        <f>'Time Series Inputs'!C4</f>
        <v>100.23930265217481</v>
      </c>
      <c r="D4" s="7">
        <f>constant_position_size</f>
        <v>0.3</v>
      </c>
    </row>
    <row r="5" spans="1:4" x14ac:dyDescent="0.25">
      <c r="A5" s="6">
        <f ca="1">'Time Series Inputs'!A5</f>
        <v>43746</v>
      </c>
      <c r="B5" s="7">
        <f>'Time Series Inputs'!B5</f>
        <v>99.848298101833208</v>
      </c>
      <c r="C5" s="7">
        <f>'Time Series Inputs'!C5</f>
        <v>100.92516875252507</v>
      </c>
      <c r="D5" s="7">
        <f>constant_position_size</f>
        <v>0.3</v>
      </c>
    </row>
    <row r="6" spans="1:4" x14ac:dyDescent="0.25">
      <c r="A6" s="6">
        <f ca="1">'Time Series Inputs'!A6</f>
        <v>43747</v>
      </c>
      <c r="B6" s="7">
        <f>'Time Series Inputs'!B6</f>
        <v>99.885120923014568</v>
      </c>
      <c r="C6" s="7">
        <f>'Time Series Inputs'!C6</f>
        <v>101.69215597447817</v>
      </c>
      <c r="D6" s="7">
        <f>constant_position_size</f>
        <v>0.3</v>
      </c>
    </row>
    <row r="7" spans="1:4" x14ac:dyDescent="0.25">
      <c r="A7" s="6">
        <f ca="1">'Time Series Inputs'!A7</f>
        <v>43748</v>
      </c>
      <c r="B7" s="7">
        <f>'Time Series Inputs'!B7</f>
        <v>100.44559084174283</v>
      </c>
      <c r="C7" s="7">
        <f>'Time Series Inputs'!C7</f>
        <v>101.64498964069395</v>
      </c>
      <c r="D7" s="7">
        <f>constant_position_size</f>
        <v>0.3</v>
      </c>
    </row>
    <row r="8" spans="1:4" x14ac:dyDescent="0.25">
      <c r="A8" s="6">
        <f ca="1">'Time Series Inputs'!A8</f>
        <v>43749</v>
      </c>
      <c r="B8" s="7">
        <f>'Time Series Inputs'!B8</f>
        <v>101.04736747988254</v>
      </c>
      <c r="C8" s="7">
        <f>'Time Series Inputs'!C8</f>
        <v>100.92100280147301</v>
      </c>
      <c r="D8" s="7">
        <f>constant_position_size</f>
        <v>0.3</v>
      </c>
    </row>
    <row r="9" spans="1:4" x14ac:dyDescent="0.25">
      <c r="A9" s="6">
        <f ca="1">'Time Series Inputs'!A9</f>
        <v>43750</v>
      </c>
      <c r="B9" s="7">
        <f>'Time Series Inputs'!B9</f>
        <v>101.55656282591794</v>
      </c>
      <c r="C9" s="7">
        <f>'Time Series Inputs'!C9</f>
        <v>100.99821384953232</v>
      </c>
      <c r="D9" s="7">
        <f>constant_position_size</f>
        <v>0.3</v>
      </c>
    </row>
    <row r="10" spans="1:4" x14ac:dyDescent="0.25">
      <c r="A10" s="6">
        <f ca="1">'Time Series Inputs'!A10</f>
        <v>43751</v>
      </c>
      <c r="B10" s="7">
        <f>'Time Series Inputs'!B10</f>
        <v>101.44723767002817</v>
      </c>
      <c r="C10" s="7">
        <f>'Time Series Inputs'!C10</f>
        <v>101.3692515377173</v>
      </c>
      <c r="D10" s="7">
        <f>constant_position_size</f>
        <v>0.3</v>
      </c>
    </row>
    <row r="11" spans="1:4" x14ac:dyDescent="0.25">
      <c r="A11" s="6">
        <f ca="1">'Time Series Inputs'!A11</f>
        <v>43752</v>
      </c>
      <c r="B11" s="7">
        <f>'Time Series Inputs'!B11</f>
        <v>101.53385199240228</v>
      </c>
      <c r="C11" s="7">
        <f>'Time Series Inputs'!C11</f>
        <v>100.9736496635082</v>
      </c>
      <c r="D11" s="7">
        <f>constant_position_size</f>
        <v>0.3</v>
      </c>
    </row>
    <row r="12" spans="1:4" x14ac:dyDescent="0.25">
      <c r="A12" s="6">
        <f ca="1">'Time Series Inputs'!A12</f>
        <v>43753</v>
      </c>
      <c r="B12" s="7">
        <f>'Time Series Inputs'!B12</f>
        <v>102.27712319514954</v>
      </c>
      <c r="C12" s="7">
        <f>'Time Series Inputs'!C12</f>
        <v>101.02747596191932</v>
      </c>
      <c r="D12" s="7">
        <f>constant_position_size</f>
        <v>0.3</v>
      </c>
    </row>
    <row r="13" spans="1:4" x14ac:dyDescent="0.25">
      <c r="A13" s="6">
        <f ca="1">'Time Series Inputs'!A13</f>
        <v>43754</v>
      </c>
      <c r="B13" s="7">
        <f>'Time Series Inputs'!B13</f>
        <v>101.75657363579955</v>
      </c>
      <c r="C13" s="7">
        <f>'Time Series Inputs'!C13</f>
        <v>100.76219463806108</v>
      </c>
      <c r="D13" s="7">
        <f>constant_position_size</f>
        <v>0.3</v>
      </c>
    </row>
    <row r="14" spans="1:4" x14ac:dyDescent="0.25">
      <c r="A14" s="6">
        <f ca="1">'Time Series Inputs'!A14</f>
        <v>43755</v>
      </c>
      <c r="B14" s="7">
        <f>'Time Series Inputs'!B14</f>
        <v>101.76617549251716</v>
      </c>
      <c r="C14" s="7">
        <f>'Time Series Inputs'!C14</f>
        <v>100.0632874473322</v>
      </c>
      <c r="D14" s="7">
        <f>constant_position_size</f>
        <v>0.3</v>
      </c>
    </row>
    <row r="15" spans="1:4" x14ac:dyDescent="0.25">
      <c r="A15" s="6">
        <f ca="1">'Time Series Inputs'!A15</f>
        <v>43756</v>
      </c>
      <c r="B15" s="7">
        <f>'Time Series Inputs'!B15</f>
        <v>101.45454441390289</v>
      </c>
      <c r="C15" s="7">
        <f>'Time Series Inputs'!C15</f>
        <v>100.18594300586724</v>
      </c>
      <c r="D15" s="7">
        <f>constant_position_size</f>
        <v>0.3</v>
      </c>
    </row>
    <row r="16" spans="1:4" x14ac:dyDescent="0.25">
      <c r="A16" s="6">
        <f ca="1">'Time Series Inputs'!A16</f>
        <v>43757</v>
      </c>
      <c r="B16" s="7">
        <f>'Time Series Inputs'!B16</f>
        <v>101.97625056413874</v>
      </c>
      <c r="C16" s="7">
        <f>'Time Series Inputs'!C16</f>
        <v>100.0267416635798</v>
      </c>
      <c r="D16" s="7">
        <f>constant_position_size</f>
        <v>0.3</v>
      </c>
    </row>
    <row r="17" spans="1:4" x14ac:dyDescent="0.25">
      <c r="A17" s="6">
        <f ca="1">'Time Series Inputs'!A17</f>
        <v>43758</v>
      </c>
      <c r="B17" s="7">
        <f>'Time Series Inputs'!B17</f>
        <v>102.5988551796204</v>
      </c>
      <c r="C17" s="7">
        <f>'Time Series Inputs'!C17</f>
        <v>99.557100458513233</v>
      </c>
      <c r="D17" s="7">
        <f>constant_position_size</f>
        <v>0.3</v>
      </c>
    </row>
    <row r="18" spans="1:4" x14ac:dyDescent="0.25">
      <c r="A18" s="6">
        <f ca="1">'Time Series Inputs'!A18</f>
        <v>43759</v>
      </c>
      <c r="B18" s="7">
        <f>'Time Series Inputs'!B18</f>
        <v>102.42651100084375</v>
      </c>
      <c r="C18" s="7">
        <f>'Time Series Inputs'!C18</f>
        <v>99.550306671475312</v>
      </c>
      <c r="D18" s="7">
        <f>constant_position_size</f>
        <v>0.3</v>
      </c>
    </row>
    <row r="19" spans="1:4" x14ac:dyDescent="0.25">
      <c r="A19" s="6">
        <f ca="1">'Time Series Inputs'!A19</f>
        <v>43760</v>
      </c>
      <c r="B19" s="7">
        <f>'Time Series Inputs'!B19</f>
        <v>102.36763993581276</v>
      </c>
      <c r="C19" s="7">
        <f>'Time Series Inputs'!C19</f>
        <v>99.089638553181558</v>
      </c>
      <c r="D19" s="7">
        <f>constant_position_size</f>
        <v>0.3</v>
      </c>
    </row>
    <row r="20" spans="1:4" x14ac:dyDescent="0.25">
      <c r="A20" s="6">
        <f ca="1">'Time Series Inputs'!A20</f>
        <v>43761</v>
      </c>
      <c r="B20" s="7">
        <f>'Time Series Inputs'!B20</f>
        <v>102.86840567650334</v>
      </c>
      <c r="C20" s="7">
        <f>'Time Series Inputs'!C20</f>
        <v>99.601032932397203</v>
      </c>
      <c r="D20" s="7">
        <f>constant_position_size</f>
        <v>0.3</v>
      </c>
    </row>
    <row r="21" spans="1:4" x14ac:dyDescent="0.25">
      <c r="A21" s="6">
        <f ca="1">'Time Series Inputs'!A21</f>
        <v>43762</v>
      </c>
      <c r="B21" s="7">
        <f>'Time Series Inputs'!B21</f>
        <v>103.03958534730475</v>
      </c>
      <c r="C21" s="7">
        <f>'Time Series Inputs'!C21</f>
        <v>99.833107596637518</v>
      </c>
      <c r="D21" s="7">
        <f>constant_position_size</f>
        <v>0.3</v>
      </c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6211-F205-4DD9-A176-35C0F9F01291}">
  <dimension ref="A1:I21"/>
  <sheetViews>
    <sheetView workbookViewId="0">
      <selection activeCell="M15" sqref="M15"/>
    </sheetView>
  </sheetViews>
  <sheetFormatPr defaultRowHeight="15" x14ac:dyDescent="0.25"/>
  <cols>
    <col min="1" max="1" width="10.7109375" bestFit="1" customWidth="1"/>
    <col min="5" max="5" width="24.28515625" customWidth="1"/>
    <col min="6" max="6" width="24.7109375" bestFit="1" customWidth="1"/>
    <col min="7" max="7" width="18.7109375" bestFit="1" customWidth="1"/>
    <col min="8" max="8" width="16.140625" bestFit="1" customWidth="1"/>
    <col min="9" max="9" width="13.140625" bestFit="1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21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5">
      <c r="A2" s="6">
        <f ca="1">'Time Series Inputs'!A2</f>
        <v>43743</v>
      </c>
      <c r="B2" s="7">
        <f>'Time Series Inputs'!B2</f>
        <v>100</v>
      </c>
      <c r="C2" s="7">
        <f>'Time Series Inputs'!C2</f>
        <v>100</v>
      </c>
      <c r="D2" s="7">
        <f>'Unconstrained Position'!D2</f>
        <v>0.3</v>
      </c>
      <c r="E2" s="7">
        <f>IF(ABS($D2)&gt;maximum_permitted_leverage, maximum_permitted_leverage*SIGN($D2),$D2)</f>
        <v>0.3</v>
      </c>
      <c r="F2" s="8">
        <f>MAX($E2,-ABS(maximum_permitted_short_position))</f>
        <v>0.3</v>
      </c>
      <c r="G2" s="13" t="s">
        <v>28</v>
      </c>
      <c r="H2" s="7">
        <f>IF(G2="Triggered", 0, F2)</f>
        <v>0.3</v>
      </c>
      <c r="I2" s="7">
        <f>H2</f>
        <v>0.3</v>
      </c>
    </row>
    <row r="3" spans="1:9" x14ac:dyDescent="0.25">
      <c r="A3" s="6">
        <f ca="1">'Time Series Inputs'!A3</f>
        <v>43744</v>
      </c>
      <c r="B3" s="7">
        <f>'Time Series Inputs'!B3</f>
        <v>99.912610364907096</v>
      </c>
      <c r="C3" s="7">
        <f>'Time Series Inputs'!C3</f>
        <v>99.578008314098355</v>
      </c>
      <c r="D3" s="7">
        <f>'Unconstrained Position'!D3</f>
        <v>0.3</v>
      </c>
      <c r="E3" s="7">
        <f>IF(ABS($D3)&gt;maximum_permitted_leverage, maximum_permitted_leverage*SIGN($D3),$D3)</f>
        <v>0.3</v>
      </c>
      <c r="F3" s="8">
        <f>MAX($E3,-ABS(maximum_permitted_short_position))</f>
        <v>0.3</v>
      </c>
      <c r="G3" s="9" t="str">
        <f>IF(G2="Triggered","Triggered",IF((B3-B2)/B2*F2&lt;-1,"Triggered","Inactive"))</f>
        <v>Inactive</v>
      </c>
      <c r="H3" s="7">
        <f t="shared" ref="H3:H21" si="0">IF(G3="Triggered", 0, F3)</f>
        <v>0.3</v>
      </c>
      <c r="I3" s="7">
        <f t="shared" ref="I3:I21" si="1">H3</f>
        <v>0.3</v>
      </c>
    </row>
    <row r="4" spans="1:9" x14ac:dyDescent="0.25">
      <c r="A4" s="6">
        <f ca="1">'Time Series Inputs'!A4</f>
        <v>43745</v>
      </c>
      <c r="B4" s="7">
        <f>'Time Series Inputs'!B4</f>
        <v>100.311217364497</v>
      </c>
      <c r="C4" s="7">
        <f>'Time Series Inputs'!C4</f>
        <v>100.23930265217481</v>
      </c>
      <c r="D4" s="7">
        <f>'Unconstrained Position'!D4</f>
        <v>0.3</v>
      </c>
      <c r="E4" s="7">
        <f>IF(ABS($D4)&gt;maximum_permitted_leverage, maximum_permitted_leverage*SIGN($D4),$D4)</f>
        <v>0.3</v>
      </c>
      <c r="F4" s="8">
        <f>MAX($E4,-ABS(maximum_permitted_short_position))</f>
        <v>0.3</v>
      </c>
      <c r="G4" s="9" t="str">
        <f t="shared" ref="G4:G21" si="2">IF(G3="Triggered","Triggered",IF((B4-B3)/B3*F3&lt;-1,"Triggered","Inactive"))</f>
        <v>Inactive</v>
      </c>
      <c r="H4" s="7">
        <f t="shared" si="0"/>
        <v>0.3</v>
      </c>
      <c r="I4" s="7">
        <f t="shared" si="1"/>
        <v>0.3</v>
      </c>
    </row>
    <row r="5" spans="1:9" x14ac:dyDescent="0.25">
      <c r="A5" s="6">
        <f ca="1">'Time Series Inputs'!A5</f>
        <v>43746</v>
      </c>
      <c r="B5" s="7">
        <f>'Time Series Inputs'!B5</f>
        <v>99.848298101833208</v>
      </c>
      <c r="C5" s="7">
        <f>'Time Series Inputs'!C5</f>
        <v>100.92516875252507</v>
      </c>
      <c r="D5" s="7">
        <f>'Unconstrained Position'!D5</f>
        <v>0.3</v>
      </c>
      <c r="E5" s="7">
        <f>IF(ABS($D5)&gt;maximum_permitted_leverage, maximum_permitted_leverage*SIGN($D5),$D5)</f>
        <v>0.3</v>
      </c>
      <c r="F5" s="8">
        <f>MAX($E5,-ABS(maximum_permitted_short_position))</f>
        <v>0.3</v>
      </c>
      <c r="G5" s="9" t="str">
        <f t="shared" si="2"/>
        <v>Inactive</v>
      </c>
      <c r="H5" s="7">
        <f t="shared" si="0"/>
        <v>0.3</v>
      </c>
      <c r="I5" s="7">
        <f t="shared" si="1"/>
        <v>0.3</v>
      </c>
    </row>
    <row r="6" spans="1:9" x14ac:dyDescent="0.25">
      <c r="A6" s="6">
        <f ca="1">'Time Series Inputs'!A6</f>
        <v>43747</v>
      </c>
      <c r="B6" s="7">
        <f>'Time Series Inputs'!B6</f>
        <v>99.885120923014568</v>
      </c>
      <c r="C6" s="7">
        <f>'Time Series Inputs'!C6</f>
        <v>101.69215597447817</v>
      </c>
      <c r="D6" s="7">
        <f>'Unconstrained Position'!D6</f>
        <v>0.3</v>
      </c>
      <c r="E6" s="7">
        <f>IF(ABS($D6)&gt;maximum_permitted_leverage, maximum_permitted_leverage*SIGN($D6),$D6)</f>
        <v>0.3</v>
      </c>
      <c r="F6" s="8">
        <f>MAX($E6,-ABS(maximum_permitted_short_position))</f>
        <v>0.3</v>
      </c>
      <c r="G6" s="9" t="str">
        <f t="shared" si="2"/>
        <v>Inactive</v>
      </c>
      <c r="H6" s="7">
        <f t="shared" si="0"/>
        <v>0.3</v>
      </c>
      <c r="I6" s="7">
        <f t="shared" si="1"/>
        <v>0.3</v>
      </c>
    </row>
    <row r="7" spans="1:9" x14ac:dyDescent="0.25">
      <c r="A7" s="6">
        <f ca="1">'Time Series Inputs'!A7</f>
        <v>43748</v>
      </c>
      <c r="B7" s="7">
        <f>'Time Series Inputs'!B7</f>
        <v>100.44559084174283</v>
      </c>
      <c r="C7" s="7">
        <f>'Time Series Inputs'!C7</f>
        <v>101.64498964069395</v>
      </c>
      <c r="D7" s="7">
        <f>'Unconstrained Position'!D7</f>
        <v>0.3</v>
      </c>
      <c r="E7" s="7">
        <f>IF(ABS($D7)&gt;maximum_permitted_leverage, maximum_permitted_leverage*SIGN($D7),$D7)</f>
        <v>0.3</v>
      </c>
      <c r="F7" s="8">
        <f>MAX($E7,-ABS(maximum_permitted_short_position))</f>
        <v>0.3</v>
      </c>
      <c r="G7" s="9" t="str">
        <f t="shared" si="2"/>
        <v>Inactive</v>
      </c>
      <c r="H7" s="7">
        <f t="shared" si="0"/>
        <v>0.3</v>
      </c>
      <c r="I7" s="7">
        <f t="shared" si="1"/>
        <v>0.3</v>
      </c>
    </row>
    <row r="8" spans="1:9" x14ac:dyDescent="0.25">
      <c r="A8" s="6">
        <f ca="1">'Time Series Inputs'!A8</f>
        <v>43749</v>
      </c>
      <c r="B8" s="7">
        <f>'Time Series Inputs'!B8</f>
        <v>101.04736747988254</v>
      </c>
      <c r="C8" s="7">
        <f>'Time Series Inputs'!C8</f>
        <v>100.92100280147301</v>
      </c>
      <c r="D8" s="7">
        <f>'Unconstrained Position'!D8</f>
        <v>0.3</v>
      </c>
      <c r="E8" s="7">
        <f>IF(ABS($D8)&gt;maximum_permitted_leverage, maximum_permitted_leverage*SIGN($D8),$D8)</f>
        <v>0.3</v>
      </c>
      <c r="F8" s="8">
        <f>MAX($E8,-ABS(maximum_permitted_short_position))</f>
        <v>0.3</v>
      </c>
      <c r="G8" s="9" t="str">
        <f t="shared" si="2"/>
        <v>Inactive</v>
      </c>
      <c r="H8" s="7">
        <f t="shared" si="0"/>
        <v>0.3</v>
      </c>
      <c r="I8" s="7">
        <f t="shared" si="1"/>
        <v>0.3</v>
      </c>
    </row>
    <row r="9" spans="1:9" x14ac:dyDescent="0.25">
      <c r="A9" s="6">
        <f ca="1">'Time Series Inputs'!A9</f>
        <v>43750</v>
      </c>
      <c r="B9" s="7">
        <f>'Time Series Inputs'!B9</f>
        <v>101.55656282591794</v>
      </c>
      <c r="C9" s="7">
        <f>'Time Series Inputs'!C9</f>
        <v>100.99821384953232</v>
      </c>
      <c r="D9" s="7">
        <f>'Unconstrained Position'!D9</f>
        <v>0.3</v>
      </c>
      <c r="E9" s="7">
        <f>IF(ABS($D9)&gt;maximum_permitted_leverage, maximum_permitted_leverage*SIGN($D9),$D9)</f>
        <v>0.3</v>
      </c>
      <c r="F9" s="8">
        <f>MAX($E9,-ABS(maximum_permitted_short_position))</f>
        <v>0.3</v>
      </c>
      <c r="G9" s="9" t="str">
        <f t="shared" si="2"/>
        <v>Inactive</v>
      </c>
      <c r="H9" s="7">
        <f t="shared" si="0"/>
        <v>0.3</v>
      </c>
      <c r="I9" s="7">
        <f t="shared" si="1"/>
        <v>0.3</v>
      </c>
    </row>
    <row r="10" spans="1:9" x14ac:dyDescent="0.25">
      <c r="A10" s="6">
        <f ca="1">'Time Series Inputs'!A10</f>
        <v>43751</v>
      </c>
      <c r="B10" s="7">
        <f>'Time Series Inputs'!B10</f>
        <v>101.44723767002817</v>
      </c>
      <c r="C10" s="7">
        <f>'Time Series Inputs'!C10</f>
        <v>101.3692515377173</v>
      </c>
      <c r="D10" s="7">
        <f>'Unconstrained Position'!D10</f>
        <v>0.3</v>
      </c>
      <c r="E10" s="7">
        <f>IF(ABS($D10)&gt;maximum_permitted_leverage, maximum_permitted_leverage*SIGN($D10),$D10)</f>
        <v>0.3</v>
      </c>
      <c r="F10" s="8">
        <f>MAX($E10,-ABS(maximum_permitted_short_position))</f>
        <v>0.3</v>
      </c>
      <c r="G10" s="9" t="str">
        <f t="shared" si="2"/>
        <v>Inactive</v>
      </c>
      <c r="H10" s="7">
        <f t="shared" si="0"/>
        <v>0.3</v>
      </c>
      <c r="I10" s="7">
        <f t="shared" si="1"/>
        <v>0.3</v>
      </c>
    </row>
    <row r="11" spans="1:9" x14ac:dyDescent="0.25">
      <c r="A11" s="6">
        <f ca="1">'Time Series Inputs'!A11</f>
        <v>43752</v>
      </c>
      <c r="B11" s="7">
        <f>'Time Series Inputs'!B11</f>
        <v>101.53385199240228</v>
      </c>
      <c r="C11" s="7">
        <f>'Time Series Inputs'!C11</f>
        <v>100.9736496635082</v>
      </c>
      <c r="D11" s="7">
        <f>'Unconstrained Position'!D11</f>
        <v>0.3</v>
      </c>
      <c r="E11" s="7">
        <f>IF(ABS($D11)&gt;maximum_permitted_leverage, maximum_permitted_leverage*SIGN($D11),$D11)</f>
        <v>0.3</v>
      </c>
      <c r="F11" s="8">
        <f>MAX($E11,-ABS(maximum_permitted_short_position))</f>
        <v>0.3</v>
      </c>
      <c r="G11" s="9" t="str">
        <f t="shared" si="2"/>
        <v>Inactive</v>
      </c>
      <c r="H11" s="7">
        <f t="shared" si="0"/>
        <v>0.3</v>
      </c>
      <c r="I11" s="7">
        <f t="shared" si="1"/>
        <v>0.3</v>
      </c>
    </row>
    <row r="12" spans="1:9" x14ac:dyDescent="0.25">
      <c r="A12" s="6">
        <f ca="1">'Time Series Inputs'!A12</f>
        <v>43753</v>
      </c>
      <c r="B12" s="7">
        <f>'Time Series Inputs'!B12</f>
        <v>102.27712319514954</v>
      </c>
      <c r="C12" s="7">
        <f>'Time Series Inputs'!C12</f>
        <v>101.02747596191932</v>
      </c>
      <c r="D12" s="7">
        <f>'Unconstrained Position'!D12</f>
        <v>0.3</v>
      </c>
      <c r="E12" s="7">
        <f>IF(ABS($D12)&gt;maximum_permitted_leverage, maximum_permitted_leverage*SIGN($D12),$D12)</f>
        <v>0.3</v>
      </c>
      <c r="F12" s="8">
        <f>MAX($E12,-ABS(maximum_permitted_short_position))</f>
        <v>0.3</v>
      </c>
      <c r="G12" s="9" t="str">
        <f t="shared" si="2"/>
        <v>Inactive</v>
      </c>
      <c r="H12" s="7">
        <f t="shared" si="0"/>
        <v>0.3</v>
      </c>
      <c r="I12" s="7">
        <f t="shared" si="1"/>
        <v>0.3</v>
      </c>
    </row>
    <row r="13" spans="1:9" x14ac:dyDescent="0.25">
      <c r="A13" s="6">
        <f ca="1">'Time Series Inputs'!A13</f>
        <v>43754</v>
      </c>
      <c r="B13" s="7">
        <f>'Time Series Inputs'!B13</f>
        <v>101.75657363579955</v>
      </c>
      <c r="C13" s="7">
        <f>'Time Series Inputs'!C13</f>
        <v>100.76219463806108</v>
      </c>
      <c r="D13" s="7">
        <f>'Unconstrained Position'!D13</f>
        <v>0.3</v>
      </c>
      <c r="E13" s="7">
        <f>IF(ABS($D13)&gt;maximum_permitted_leverage, maximum_permitted_leverage*SIGN($D13),$D13)</f>
        <v>0.3</v>
      </c>
      <c r="F13" s="8">
        <f>MAX($E13,-ABS(maximum_permitted_short_position))</f>
        <v>0.3</v>
      </c>
      <c r="G13" s="9" t="str">
        <f t="shared" si="2"/>
        <v>Inactive</v>
      </c>
      <c r="H13" s="7">
        <f t="shared" si="0"/>
        <v>0.3</v>
      </c>
      <c r="I13" s="7">
        <f t="shared" si="1"/>
        <v>0.3</v>
      </c>
    </row>
    <row r="14" spans="1:9" x14ac:dyDescent="0.25">
      <c r="A14" s="6">
        <f ca="1">'Time Series Inputs'!A14</f>
        <v>43755</v>
      </c>
      <c r="B14" s="7">
        <f>'Time Series Inputs'!B14</f>
        <v>101.76617549251716</v>
      </c>
      <c r="C14" s="7">
        <f>'Time Series Inputs'!C14</f>
        <v>100.0632874473322</v>
      </c>
      <c r="D14" s="7">
        <f>'Unconstrained Position'!D14</f>
        <v>0.3</v>
      </c>
      <c r="E14" s="7">
        <f>IF(ABS($D14)&gt;maximum_permitted_leverage, maximum_permitted_leverage*SIGN($D14),$D14)</f>
        <v>0.3</v>
      </c>
      <c r="F14" s="8">
        <f>MAX($E14,-ABS(maximum_permitted_short_position))</f>
        <v>0.3</v>
      </c>
      <c r="G14" s="9" t="str">
        <f t="shared" si="2"/>
        <v>Inactive</v>
      </c>
      <c r="H14" s="7">
        <f t="shared" si="0"/>
        <v>0.3</v>
      </c>
      <c r="I14" s="7">
        <f t="shared" si="1"/>
        <v>0.3</v>
      </c>
    </row>
    <row r="15" spans="1:9" x14ac:dyDescent="0.25">
      <c r="A15" s="6">
        <f ca="1">'Time Series Inputs'!A15</f>
        <v>43756</v>
      </c>
      <c r="B15" s="7">
        <f>'Time Series Inputs'!B15</f>
        <v>101.45454441390289</v>
      </c>
      <c r="C15" s="7">
        <f>'Time Series Inputs'!C15</f>
        <v>100.18594300586724</v>
      </c>
      <c r="D15" s="7">
        <f>'Unconstrained Position'!D15</f>
        <v>0.3</v>
      </c>
      <c r="E15" s="7">
        <f>IF(ABS($D15)&gt;maximum_permitted_leverage, maximum_permitted_leverage*SIGN($D15),$D15)</f>
        <v>0.3</v>
      </c>
      <c r="F15" s="8">
        <f>MAX($E15,-ABS(maximum_permitted_short_position))</f>
        <v>0.3</v>
      </c>
      <c r="G15" s="9" t="str">
        <f t="shared" si="2"/>
        <v>Inactive</v>
      </c>
      <c r="H15" s="7">
        <f t="shared" si="0"/>
        <v>0.3</v>
      </c>
      <c r="I15" s="7">
        <f t="shared" si="1"/>
        <v>0.3</v>
      </c>
    </row>
    <row r="16" spans="1:9" x14ac:dyDescent="0.25">
      <c r="A16" s="6">
        <f ca="1">'Time Series Inputs'!A16</f>
        <v>43757</v>
      </c>
      <c r="B16" s="7">
        <f>'Time Series Inputs'!B16</f>
        <v>101.97625056413874</v>
      </c>
      <c r="C16" s="7">
        <f>'Time Series Inputs'!C16</f>
        <v>100.0267416635798</v>
      </c>
      <c r="D16" s="7">
        <f>'Unconstrained Position'!D16</f>
        <v>0.3</v>
      </c>
      <c r="E16" s="7">
        <f>IF(ABS($D16)&gt;maximum_permitted_leverage, maximum_permitted_leverage*SIGN($D16),$D16)</f>
        <v>0.3</v>
      </c>
      <c r="F16" s="8">
        <f>MAX($E16,-ABS(maximum_permitted_short_position))</f>
        <v>0.3</v>
      </c>
      <c r="G16" s="9" t="str">
        <f t="shared" si="2"/>
        <v>Inactive</v>
      </c>
      <c r="H16" s="7">
        <f t="shared" si="0"/>
        <v>0.3</v>
      </c>
      <c r="I16" s="7">
        <f t="shared" si="1"/>
        <v>0.3</v>
      </c>
    </row>
    <row r="17" spans="1:9" x14ac:dyDescent="0.25">
      <c r="A17" s="6">
        <f ca="1">'Time Series Inputs'!A17</f>
        <v>43758</v>
      </c>
      <c r="B17" s="7">
        <f>'Time Series Inputs'!B17</f>
        <v>102.5988551796204</v>
      </c>
      <c r="C17" s="7">
        <f>'Time Series Inputs'!C17</f>
        <v>99.557100458513233</v>
      </c>
      <c r="D17" s="7">
        <f>'Unconstrained Position'!D17</f>
        <v>0.3</v>
      </c>
      <c r="E17" s="7">
        <f>IF(ABS($D17)&gt;maximum_permitted_leverage, maximum_permitted_leverage*SIGN($D17),$D17)</f>
        <v>0.3</v>
      </c>
      <c r="F17" s="8">
        <f>MAX($E17,-ABS(maximum_permitted_short_position))</f>
        <v>0.3</v>
      </c>
      <c r="G17" s="9" t="str">
        <f t="shared" si="2"/>
        <v>Inactive</v>
      </c>
      <c r="H17" s="7">
        <f t="shared" si="0"/>
        <v>0.3</v>
      </c>
      <c r="I17" s="7">
        <f t="shared" si="1"/>
        <v>0.3</v>
      </c>
    </row>
    <row r="18" spans="1:9" x14ac:dyDescent="0.25">
      <c r="A18" s="6">
        <f ca="1">'Time Series Inputs'!A18</f>
        <v>43759</v>
      </c>
      <c r="B18" s="7">
        <f>'Time Series Inputs'!B18</f>
        <v>102.42651100084375</v>
      </c>
      <c r="C18" s="7">
        <f>'Time Series Inputs'!C18</f>
        <v>99.550306671475312</v>
      </c>
      <c r="D18" s="7">
        <f>'Unconstrained Position'!D18</f>
        <v>0.3</v>
      </c>
      <c r="E18" s="7">
        <f>IF(ABS($D18)&gt;maximum_permitted_leverage, maximum_permitted_leverage*SIGN($D18),$D18)</f>
        <v>0.3</v>
      </c>
      <c r="F18" s="8">
        <f>MAX($E18,-ABS(maximum_permitted_short_position))</f>
        <v>0.3</v>
      </c>
      <c r="G18" s="9" t="str">
        <f t="shared" si="2"/>
        <v>Inactive</v>
      </c>
      <c r="H18" s="7">
        <f t="shared" si="0"/>
        <v>0.3</v>
      </c>
      <c r="I18" s="7">
        <f t="shared" si="1"/>
        <v>0.3</v>
      </c>
    </row>
    <row r="19" spans="1:9" x14ac:dyDescent="0.25">
      <c r="A19" s="6">
        <f ca="1">'Time Series Inputs'!A19</f>
        <v>43760</v>
      </c>
      <c r="B19" s="7">
        <f>'Time Series Inputs'!B19</f>
        <v>102.36763993581276</v>
      </c>
      <c r="C19" s="7">
        <f>'Time Series Inputs'!C19</f>
        <v>99.089638553181558</v>
      </c>
      <c r="D19" s="7">
        <f>'Unconstrained Position'!D19</f>
        <v>0.3</v>
      </c>
      <c r="E19" s="7">
        <f>IF(ABS($D19)&gt;maximum_permitted_leverage, maximum_permitted_leverage*SIGN($D19),$D19)</f>
        <v>0.3</v>
      </c>
      <c r="F19" s="8">
        <f>MAX($E19,-ABS(maximum_permitted_short_position))</f>
        <v>0.3</v>
      </c>
      <c r="G19" s="9" t="str">
        <f t="shared" si="2"/>
        <v>Inactive</v>
      </c>
      <c r="H19" s="7">
        <f t="shared" si="0"/>
        <v>0.3</v>
      </c>
      <c r="I19" s="7">
        <f t="shared" si="1"/>
        <v>0.3</v>
      </c>
    </row>
    <row r="20" spans="1:9" x14ac:dyDescent="0.25">
      <c r="A20" s="6">
        <f ca="1">'Time Series Inputs'!A20</f>
        <v>43761</v>
      </c>
      <c r="B20" s="7">
        <f>'Time Series Inputs'!B20</f>
        <v>102.86840567650334</v>
      </c>
      <c r="C20" s="7">
        <f>'Time Series Inputs'!C20</f>
        <v>99.601032932397203</v>
      </c>
      <c r="D20" s="7">
        <f>'Unconstrained Position'!D20</f>
        <v>0.3</v>
      </c>
      <c r="E20" s="7">
        <f>IF(ABS($D20)&gt;maximum_permitted_leverage, maximum_permitted_leverage*SIGN($D20),$D20)</f>
        <v>0.3</v>
      </c>
      <c r="F20" s="8">
        <f>MAX($E20,-ABS(maximum_permitted_short_position))</f>
        <v>0.3</v>
      </c>
      <c r="G20" s="9" t="str">
        <f t="shared" si="2"/>
        <v>Inactive</v>
      </c>
      <c r="H20" s="7">
        <f t="shared" si="0"/>
        <v>0.3</v>
      </c>
      <c r="I20" s="7">
        <f t="shared" si="1"/>
        <v>0.3</v>
      </c>
    </row>
    <row r="21" spans="1:9" x14ac:dyDescent="0.25">
      <c r="A21" s="6">
        <f ca="1">'Time Series Inputs'!A21</f>
        <v>43762</v>
      </c>
      <c r="B21" s="7">
        <f>'Time Series Inputs'!B21</f>
        <v>103.03958534730475</v>
      </c>
      <c r="C21" s="7">
        <f>'Time Series Inputs'!C21</f>
        <v>99.833107596637518</v>
      </c>
      <c r="D21" s="7">
        <f>'Unconstrained Position'!D21</f>
        <v>0.3</v>
      </c>
      <c r="E21" s="7">
        <f>IF(ABS($D21)&gt;maximum_permitted_leverage, maximum_permitted_leverage*SIGN($D21),$D21)</f>
        <v>0.3</v>
      </c>
      <c r="F21" s="8">
        <f>MAX($E21,-ABS(maximum_permitted_short_position))</f>
        <v>0.3</v>
      </c>
      <c r="G21" s="9" t="str">
        <f t="shared" si="2"/>
        <v>Inactive</v>
      </c>
      <c r="H21" s="7">
        <f t="shared" si="0"/>
        <v>0.3</v>
      </c>
      <c r="I21" s="7">
        <f t="shared" si="1"/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CD1A-5E84-4A6B-A668-E7A98D5372CA}">
  <dimension ref="A1:I24"/>
  <sheetViews>
    <sheetView tabSelected="1" workbookViewId="0">
      <selection activeCell="F32" sqref="F32"/>
    </sheetView>
  </sheetViews>
  <sheetFormatPr defaultRowHeight="15" x14ac:dyDescent="0.25"/>
  <cols>
    <col min="1" max="3" width="10.7109375" bestFit="1" customWidth="1"/>
    <col min="5" max="5" width="12.42578125" bestFit="1" customWidth="1"/>
    <col min="7" max="7" width="34.42578125" bestFit="1" customWidth="1"/>
    <col min="8" max="8" width="14.5703125" bestFit="1" customWidth="1"/>
  </cols>
  <sheetData>
    <row r="1" spans="1:9" ht="15.75" thickBot="1" x14ac:dyDescent="0.3">
      <c r="A1" t="str">
        <f>'Unconstrained Position'!A1</f>
        <v>Dates</v>
      </c>
      <c r="B1" t="str">
        <f>'Unconstrained Position'!B1</f>
        <v>Price</v>
      </c>
      <c r="C1" t="str">
        <f>'Unconstrained Position'!C1</f>
        <v>Research</v>
      </c>
      <c r="D1" t="str">
        <f>'Unconstrained Position'!D1</f>
        <v>Position</v>
      </c>
      <c r="E1" t="s">
        <v>29</v>
      </c>
      <c r="G1" t="s">
        <v>31</v>
      </c>
      <c r="H1" t="s">
        <v>32</v>
      </c>
      <c r="I1" t="s">
        <v>33</v>
      </c>
    </row>
    <row r="2" spans="1:9" ht="15.75" thickBot="1" x14ac:dyDescent="0.3">
      <c r="A2" s="6">
        <f ca="1">'Time Series Inputs'!A2</f>
        <v>43743</v>
      </c>
      <c r="B2" s="7">
        <f>'Time Series Inputs'!B2</f>
        <v>100</v>
      </c>
      <c r="C2" s="7">
        <f>'Time Series Inputs'!C2</f>
        <v>100</v>
      </c>
      <c r="D2" s="7">
        <f>'Apply Constraints'!I2</f>
        <v>0.3</v>
      </c>
      <c r="E2" s="12">
        <v>1</v>
      </c>
      <c r="G2" t="str">
        <f>'Parameter Inputs'!C2</f>
        <v>Constant position size</v>
      </c>
      <c r="H2" s="2">
        <f>'Parameter Inputs'!B2</f>
        <v>0.5</v>
      </c>
      <c r="I2" s="14">
        <v>0.3</v>
      </c>
    </row>
    <row r="3" spans="1:9" ht="15.75" thickBot="1" x14ac:dyDescent="0.3">
      <c r="A3" s="6">
        <f ca="1">'Time Series Inputs'!A3</f>
        <v>43744</v>
      </c>
      <c r="B3" s="7">
        <f>'Time Series Inputs'!B3</f>
        <v>99.912610364907096</v>
      </c>
      <c r="C3" s="7">
        <f>'Time Series Inputs'!C3</f>
        <v>99.578008314098355</v>
      </c>
      <c r="D3" s="7">
        <f>'Apply Constraints'!I3</f>
        <v>0.3</v>
      </c>
      <c r="E3" s="10">
        <f>E2*((B3*D2/B2)+(1-D2))</f>
        <v>0.99973783109472114</v>
      </c>
      <c r="G3" t="str">
        <f>'Parameter Inputs'!C3</f>
        <v>Trailing stop loss maximum daily loss</v>
      </c>
      <c r="H3" s="2">
        <f>'Parameter Inputs'!B3</f>
        <v>1</v>
      </c>
      <c r="I3" s="14"/>
    </row>
    <row r="4" spans="1:9" ht="15.75" thickBot="1" x14ac:dyDescent="0.3">
      <c r="A4" s="6">
        <f ca="1">'Time Series Inputs'!A4</f>
        <v>43745</v>
      </c>
      <c r="B4" s="7">
        <f>'Time Series Inputs'!B4</f>
        <v>100.311217364497</v>
      </c>
      <c r="C4" s="7">
        <f>'Time Series Inputs'!C4</f>
        <v>100.23930265217481</v>
      </c>
      <c r="D4" s="7">
        <f>'Apply Constraints'!I4</f>
        <v>0.3</v>
      </c>
      <c r="E4" s="10">
        <f t="shared" ref="E4:E21" si="0">E3*((B4*D3/B3)+(1-D3))</f>
        <v>1.0009343842498446</v>
      </c>
      <c r="G4" t="str">
        <f>'Parameter Inputs'!C4</f>
        <v>Maximum permitted leverage</v>
      </c>
      <c r="H4" s="2">
        <f>'Parameter Inputs'!B4</f>
        <v>5</v>
      </c>
      <c r="I4" s="14">
        <v>3</v>
      </c>
    </row>
    <row r="5" spans="1:9" ht="15.75" thickBot="1" x14ac:dyDescent="0.3">
      <c r="A5" s="6">
        <f ca="1">'Time Series Inputs'!A5</f>
        <v>43746</v>
      </c>
      <c r="B5" s="7">
        <f>'Time Series Inputs'!B5</f>
        <v>99.848298101833208</v>
      </c>
      <c r="C5" s="7">
        <f>'Time Series Inputs'!C5</f>
        <v>100.92516875252507</v>
      </c>
      <c r="D5" s="7">
        <f>'Apply Constraints'!I5</f>
        <v>0.3</v>
      </c>
      <c r="E5" s="10">
        <f t="shared" si="0"/>
        <v>0.99954864150051237</v>
      </c>
      <c r="G5" t="str">
        <f>'Parameter Inputs'!C5</f>
        <v>Maximum permitted short position</v>
      </c>
      <c r="H5" s="2">
        <f>'Parameter Inputs'!B5</f>
        <v>5</v>
      </c>
      <c r="I5" s="14"/>
    </row>
    <row r="6" spans="1:9" x14ac:dyDescent="0.25">
      <c r="A6" s="6">
        <f ca="1">'Time Series Inputs'!A6</f>
        <v>43747</v>
      </c>
      <c r="B6" s="7">
        <f>'Time Series Inputs'!B6</f>
        <v>99.885120923014568</v>
      </c>
      <c r="C6" s="7">
        <f>'Time Series Inputs'!C6</f>
        <v>101.69215597447817</v>
      </c>
      <c r="D6" s="7">
        <f>'Apply Constraints'!I6</f>
        <v>0.3</v>
      </c>
      <c r="E6" s="10">
        <f t="shared" si="0"/>
        <v>0.99965922786479033</v>
      </c>
    </row>
    <row r="7" spans="1:9" x14ac:dyDescent="0.25">
      <c r="A7" s="6">
        <f ca="1">'Time Series Inputs'!A7</f>
        <v>43748</v>
      </c>
      <c r="B7" s="7">
        <f>'Time Series Inputs'!B7</f>
        <v>100.44559084174283</v>
      </c>
      <c r="C7" s="7">
        <f>'Time Series Inputs'!C7</f>
        <v>101.64498964069395</v>
      </c>
      <c r="D7" s="7">
        <f>'Apply Constraints'!I7</f>
        <v>0.3</v>
      </c>
      <c r="E7" s="10">
        <f t="shared" si="0"/>
        <v>1.0013419977939446</v>
      </c>
    </row>
    <row r="8" spans="1:9" x14ac:dyDescent="0.25">
      <c r="A8" s="6">
        <f ca="1">'Time Series Inputs'!A8</f>
        <v>43749</v>
      </c>
      <c r="B8" s="7">
        <f>'Time Series Inputs'!B8</f>
        <v>101.04736747988254</v>
      </c>
      <c r="C8" s="7">
        <f>'Time Series Inputs'!C8</f>
        <v>100.92100280147301</v>
      </c>
      <c r="D8" s="7">
        <f>'Apply Constraints'!I8</f>
        <v>0.3</v>
      </c>
      <c r="E8" s="10">
        <f t="shared" si="0"/>
        <v>1.0031417310107362</v>
      </c>
    </row>
    <row r="9" spans="1:9" x14ac:dyDescent="0.25">
      <c r="A9" s="6">
        <f ca="1">'Time Series Inputs'!A9</f>
        <v>43750</v>
      </c>
      <c r="B9" s="7">
        <f>'Time Series Inputs'!B9</f>
        <v>101.55656282591794</v>
      </c>
      <c r="C9" s="7">
        <f>'Time Series Inputs'!C9</f>
        <v>100.99821384953232</v>
      </c>
      <c r="D9" s="7">
        <f>'Apply Constraints'!I9</f>
        <v>0.3</v>
      </c>
      <c r="E9" s="10">
        <f t="shared" si="0"/>
        <v>1.0046582329649696</v>
      </c>
    </row>
    <row r="10" spans="1:9" x14ac:dyDescent="0.25">
      <c r="A10" s="6">
        <f ca="1">'Time Series Inputs'!A10</f>
        <v>43751</v>
      </c>
      <c r="B10" s="7">
        <f>'Time Series Inputs'!B10</f>
        <v>101.44723767002817</v>
      </c>
      <c r="C10" s="7">
        <f>'Time Series Inputs'!C10</f>
        <v>101.3692515377173</v>
      </c>
      <c r="D10" s="7">
        <f>'Apply Constraints'!I10</f>
        <v>0.3</v>
      </c>
      <c r="E10" s="10">
        <f t="shared" si="0"/>
        <v>1.0043337800250158</v>
      </c>
    </row>
    <row r="11" spans="1:9" x14ac:dyDescent="0.25">
      <c r="A11" s="6">
        <f ca="1">'Time Series Inputs'!A11</f>
        <v>43752</v>
      </c>
      <c r="B11" s="7">
        <f>'Time Series Inputs'!B11</f>
        <v>101.53385199240228</v>
      </c>
      <c r="C11" s="7">
        <f>'Time Series Inputs'!C11</f>
        <v>100.9736496635082</v>
      </c>
      <c r="D11" s="7">
        <f>'Apply Constraints'!I11</f>
        <v>0.3</v>
      </c>
      <c r="E11" s="10">
        <f t="shared" si="0"/>
        <v>1.004591026131836</v>
      </c>
    </row>
    <row r="12" spans="1:9" x14ac:dyDescent="0.25">
      <c r="A12" s="6">
        <f ca="1">'Time Series Inputs'!A12</f>
        <v>43753</v>
      </c>
      <c r="B12" s="7">
        <f>'Time Series Inputs'!B12</f>
        <v>102.27712319514954</v>
      </c>
      <c r="C12" s="7">
        <f>'Time Series Inputs'!C12</f>
        <v>101.02747596191932</v>
      </c>
      <c r="D12" s="7">
        <f>'Apply Constraints'!I12</f>
        <v>0.3</v>
      </c>
      <c r="E12" s="10">
        <f t="shared" si="0"/>
        <v>1.0067972368653302</v>
      </c>
    </row>
    <row r="13" spans="1:9" x14ac:dyDescent="0.25">
      <c r="A13" s="6">
        <f ca="1">'Time Series Inputs'!A13</f>
        <v>43754</v>
      </c>
      <c r="B13" s="7">
        <f>'Time Series Inputs'!B13</f>
        <v>101.75657363579955</v>
      </c>
      <c r="C13" s="7">
        <f>'Time Series Inputs'!C13</f>
        <v>100.76219463806108</v>
      </c>
      <c r="D13" s="7">
        <f>'Apply Constraints'!I13</f>
        <v>0.3</v>
      </c>
      <c r="E13" s="10">
        <f t="shared" si="0"/>
        <v>1.0052599785568272</v>
      </c>
    </row>
    <row r="14" spans="1:9" x14ac:dyDescent="0.25">
      <c r="A14" s="6">
        <f ca="1">'Time Series Inputs'!A14</f>
        <v>43755</v>
      </c>
      <c r="B14" s="7">
        <f>'Time Series Inputs'!B14</f>
        <v>101.76617549251716</v>
      </c>
      <c r="C14" s="7">
        <f>'Time Series Inputs'!C14</f>
        <v>100.0632874473322</v>
      </c>
      <c r="D14" s="7">
        <f>'Apply Constraints'!I14</f>
        <v>0.3</v>
      </c>
      <c r="E14" s="10">
        <f t="shared" si="0"/>
        <v>1.0052884357717269</v>
      </c>
    </row>
    <row r="15" spans="1:9" x14ac:dyDescent="0.25">
      <c r="A15" s="6">
        <f ca="1">'Time Series Inputs'!A15</f>
        <v>43756</v>
      </c>
      <c r="B15" s="7">
        <f>'Time Series Inputs'!B15</f>
        <v>101.45454441390289</v>
      </c>
      <c r="C15" s="7">
        <f>'Time Series Inputs'!C15</f>
        <v>100.18594300586724</v>
      </c>
      <c r="D15" s="7">
        <f>'Apply Constraints'!I15</f>
        <v>0.3</v>
      </c>
      <c r="E15" s="10">
        <f t="shared" si="0"/>
        <v>1.0043649095075968</v>
      </c>
    </row>
    <row r="16" spans="1:9" x14ac:dyDescent="0.25">
      <c r="A16" s="6">
        <f ca="1">'Time Series Inputs'!A16</f>
        <v>43757</v>
      </c>
      <c r="B16" s="7">
        <f>'Time Series Inputs'!B16</f>
        <v>101.97625056413874</v>
      </c>
      <c r="C16" s="7">
        <f>'Time Series Inputs'!C16</f>
        <v>100.0267416635798</v>
      </c>
      <c r="D16" s="7">
        <f>'Apply Constraints'!I16</f>
        <v>0.3</v>
      </c>
      <c r="E16" s="10">
        <f t="shared" si="0"/>
        <v>1.0059143226563074</v>
      </c>
    </row>
    <row r="17" spans="1:5" x14ac:dyDescent="0.25">
      <c r="A17" s="6">
        <f ca="1">'Time Series Inputs'!A17</f>
        <v>43758</v>
      </c>
      <c r="B17" s="7">
        <f>'Time Series Inputs'!B17</f>
        <v>102.5988551796204</v>
      </c>
      <c r="C17" s="7">
        <f>'Time Series Inputs'!C17</f>
        <v>99.557100458513233</v>
      </c>
      <c r="D17" s="7">
        <f>'Apply Constraints'!I17</f>
        <v>0.3</v>
      </c>
      <c r="E17" s="10">
        <f t="shared" si="0"/>
        <v>1.0077567719420979</v>
      </c>
    </row>
    <row r="18" spans="1:5" x14ac:dyDescent="0.25">
      <c r="A18" s="6">
        <f ca="1">'Time Series Inputs'!A18</f>
        <v>43759</v>
      </c>
      <c r="B18" s="7">
        <f>'Time Series Inputs'!B18</f>
        <v>102.42651100084375</v>
      </c>
      <c r="C18" s="7">
        <f>'Time Series Inputs'!C18</f>
        <v>99.550306671475312</v>
      </c>
      <c r="D18" s="7">
        <f>'Apply Constraints'!I18</f>
        <v>0.3</v>
      </c>
      <c r="E18" s="10">
        <f t="shared" si="0"/>
        <v>1.0072489270554383</v>
      </c>
    </row>
    <row r="19" spans="1:5" x14ac:dyDescent="0.25">
      <c r="A19" s="6">
        <f ca="1">'Time Series Inputs'!A19</f>
        <v>43760</v>
      </c>
      <c r="B19" s="7">
        <f>'Time Series Inputs'!B19</f>
        <v>102.36763993581276</v>
      </c>
      <c r="C19" s="7">
        <f>'Time Series Inputs'!C19</f>
        <v>99.089638553181558</v>
      </c>
      <c r="D19" s="7">
        <f>'Apply Constraints'!I19</f>
        <v>0.3</v>
      </c>
      <c r="E19" s="10">
        <f t="shared" si="0"/>
        <v>1.007075247946853</v>
      </c>
    </row>
    <row r="20" spans="1:5" x14ac:dyDescent="0.25">
      <c r="A20" s="6">
        <f ca="1">'Time Series Inputs'!A20</f>
        <v>43761</v>
      </c>
      <c r="B20" s="7">
        <f>'Time Series Inputs'!B20</f>
        <v>102.86840567650334</v>
      </c>
      <c r="C20" s="7">
        <f>'Time Series Inputs'!C20</f>
        <v>99.601032932397203</v>
      </c>
      <c r="D20" s="7">
        <f>'Apply Constraints'!I20</f>
        <v>0.3</v>
      </c>
      <c r="E20" s="10">
        <f t="shared" si="0"/>
        <v>1.0085531821342155</v>
      </c>
    </row>
    <row r="21" spans="1:5" x14ac:dyDescent="0.25">
      <c r="A21" s="6">
        <f ca="1">'Time Series Inputs'!A21</f>
        <v>43762</v>
      </c>
      <c r="B21" s="7">
        <f>'Time Series Inputs'!B21</f>
        <v>103.03958534730475</v>
      </c>
      <c r="C21" s="7">
        <f>'Time Series Inputs'!C21</f>
        <v>99.833107596637518</v>
      </c>
      <c r="D21" s="7">
        <f>'Apply Constraints'!I21</f>
        <v>0.3</v>
      </c>
      <c r="E21" s="10">
        <f t="shared" si="0"/>
        <v>1.0090566714239582</v>
      </c>
    </row>
    <row r="22" spans="1:5" x14ac:dyDescent="0.25">
      <c r="A22" s="1"/>
    </row>
    <row r="23" spans="1:5" x14ac:dyDescent="0.25">
      <c r="A23" s="1"/>
    </row>
    <row r="24" spans="1:5" x14ac:dyDescent="0.25">
      <c r="A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Time Series Inputs</vt:lpstr>
      <vt:lpstr>Parameter Inputs</vt:lpstr>
      <vt:lpstr>Unconstrained Position</vt:lpstr>
      <vt:lpstr>Apply Constraints</vt:lpstr>
      <vt:lpstr>Trading Rule</vt:lpstr>
      <vt:lpstr>constant_position_size</vt:lpstr>
      <vt:lpstr>maximum_permitted_leverage</vt:lpstr>
      <vt:lpstr>maximum_permitted_short_position</vt:lpstr>
      <vt:lpstr>trailing_stop_loss_maximum_daily_loss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ThomasOliver</dc:creator>
  <cp:lastModifiedBy>Thomas Oliver</cp:lastModifiedBy>
  <dcterms:created xsi:type="dcterms:W3CDTF">2015-06-05T18:17:20Z</dcterms:created>
  <dcterms:modified xsi:type="dcterms:W3CDTF">2019-10-06T18:29:59Z</dcterms:modified>
</cp:coreProperties>
</file>