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8" i="1"/>
  <c r="E38" i="1"/>
  <c r="F38" i="1"/>
  <c r="B38" i="1"/>
  <c r="H9" i="1"/>
  <c r="D12" i="1"/>
  <c r="E12" i="1"/>
  <c r="F12" i="1"/>
  <c r="G12" i="1"/>
  <c r="C12" i="1"/>
  <c r="E9" i="1"/>
  <c r="F9" i="1" s="1"/>
  <c r="G9" i="1" s="1"/>
  <c r="D9" i="1"/>
  <c r="H21" i="1"/>
  <c r="H17" i="1"/>
  <c r="H13" i="1"/>
  <c r="H5" i="1"/>
  <c r="D24" i="1"/>
  <c r="E24" i="1"/>
  <c r="F24" i="1"/>
  <c r="G24" i="1"/>
  <c r="C24" i="1"/>
  <c r="E21" i="1"/>
  <c r="F21" i="1"/>
  <c r="G21" i="1"/>
  <c r="D21" i="1"/>
  <c r="D20" i="1"/>
  <c r="E20" i="1"/>
  <c r="F20" i="1"/>
  <c r="G20" i="1"/>
  <c r="C20" i="1"/>
  <c r="E17" i="1"/>
  <c r="F17" i="1" s="1"/>
  <c r="G17" i="1" s="1"/>
  <c r="D17" i="1"/>
  <c r="D16" i="1"/>
  <c r="E16" i="1"/>
  <c r="F16" i="1"/>
  <c r="G16" i="1"/>
  <c r="C16" i="1"/>
  <c r="E13" i="1"/>
  <c r="F13" i="1" s="1"/>
  <c r="G13" i="1" s="1"/>
  <c r="D13" i="1"/>
  <c r="G22" i="1"/>
  <c r="F22" i="1"/>
  <c r="E22" i="1"/>
  <c r="G18" i="1"/>
  <c r="F18" i="1"/>
  <c r="E18" i="1"/>
  <c r="G14" i="1"/>
  <c r="F14" i="1"/>
  <c r="E14" i="1"/>
  <c r="G10" i="1"/>
  <c r="F10" i="1"/>
  <c r="E10" i="1"/>
  <c r="C8" i="1"/>
  <c r="D5" i="1"/>
  <c r="E5" i="1" s="1"/>
  <c r="F5" i="1" s="1"/>
  <c r="G5" i="1" s="1"/>
  <c r="D8" i="1"/>
  <c r="E6" i="1" l="1"/>
  <c r="F6" i="1" l="1"/>
  <c r="E8" i="1"/>
  <c r="G6" i="1" l="1"/>
  <c r="G8" i="1" s="1"/>
  <c r="F8" i="1"/>
</calcChain>
</file>

<file path=xl/sharedStrings.xml><?xml version="1.0" encoding="utf-8"?>
<sst xmlns="http://schemas.openxmlformats.org/spreadsheetml/2006/main" count="46" uniqueCount="25">
  <si>
    <t>Инициатива</t>
  </si>
  <si>
    <t>Статья</t>
  </si>
  <si>
    <t>1 год</t>
  </si>
  <si>
    <t>2 год</t>
  </si>
  <si>
    <t>3 год</t>
  </si>
  <si>
    <t>4 год</t>
  </si>
  <si>
    <t>5 год</t>
  </si>
  <si>
    <t>NPV</t>
  </si>
  <si>
    <t>Инвестиции в проект</t>
  </si>
  <si>
    <t>Операционные доходы</t>
  </si>
  <si>
    <t>Операционные расходы</t>
  </si>
  <si>
    <t>Чистый денежный поток</t>
  </si>
  <si>
    <t>Покупка металла в Алмиэр</t>
  </si>
  <si>
    <t>Покупка металла в Айрон Трейд</t>
  </si>
  <si>
    <t xml:space="preserve">Покупка металла в BALTIC INOX </t>
  </si>
  <si>
    <t>Покупка металла в Постройка</t>
  </si>
  <si>
    <t xml:space="preserve">Покупка металла в Аксвилл </t>
  </si>
  <si>
    <t>Ставка дисконтирования</t>
  </si>
  <si>
    <t>Экономический эффект инициатив</t>
  </si>
  <si>
    <t>Приоритезация гипотез</t>
  </si>
  <si>
    <t>Reach</t>
  </si>
  <si>
    <t>Impact</t>
  </si>
  <si>
    <t>Confidence</t>
  </si>
  <si>
    <t>Efford</t>
  </si>
  <si>
    <t>RICE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</si>
</sst>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#,##0\ &quot;₽&quot;;[Red]\-#,##0\ &quot;₽&quot;"/>
    <numFmt numFmtId="173" formatCode="#,##0\ _₽"/>
    <numFmt numFmtId="179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6" fontId="0" fillId="0" borderId="0" xfId="0" applyNumberFormat="1"/>
    <xf numFmtId="0" fontId="1" fillId="0" borderId="10" xfId="0" applyFont="1" applyBorder="1" applyAlignment="1">
      <alignment vertical="center"/>
    </xf>
    <xf numFmtId="6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73" fontId="1" fillId="0" borderId="6" xfId="0" applyNumberFormat="1" applyFont="1" applyBorder="1" applyAlignment="1">
      <alignment vertical="center"/>
    </xf>
    <xf numFmtId="38" fontId="1" fillId="0" borderId="10" xfId="0" applyNumberFormat="1" applyFont="1" applyBorder="1" applyAlignment="1">
      <alignment vertical="center"/>
    </xf>
    <xf numFmtId="38" fontId="1" fillId="0" borderId="11" xfId="0" applyNumberFormat="1" applyFont="1" applyBorder="1" applyAlignment="1">
      <alignment vertical="center"/>
    </xf>
    <xf numFmtId="38" fontId="1" fillId="0" borderId="13" xfId="0" applyNumberFormat="1" applyFont="1" applyBorder="1" applyAlignment="1">
      <alignment vertical="center"/>
    </xf>
    <xf numFmtId="38" fontId="1" fillId="0" borderId="14" xfId="0" applyNumberFormat="1" applyFont="1" applyBorder="1" applyAlignment="1">
      <alignment vertical="center"/>
    </xf>
    <xf numFmtId="173" fontId="1" fillId="0" borderId="14" xfId="0" applyNumberFormat="1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9" fontId="0" fillId="0" borderId="0" xfId="0" applyNumberFormat="1"/>
    <xf numFmtId="38" fontId="2" fillId="0" borderId="7" xfId="0" applyNumberFormat="1" applyFont="1" applyBorder="1" applyAlignment="1">
      <alignment horizontal="center" vertical="center"/>
    </xf>
    <xf numFmtId="38" fontId="2" fillId="0" borderId="8" xfId="0" applyNumberFormat="1" applyFont="1" applyBorder="1" applyAlignment="1">
      <alignment horizontal="center" vertical="center"/>
    </xf>
    <xf numFmtId="38" fontId="2" fillId="0" borderId="15" xfId="0" applyNumberFormat="1" applyFont="1" applyBorder="1" applyAlignment="1">
      <alignment horizontal="center" vertical="center"/>
    </xf>
    <xf numFmtId="38" fontId="2" fillId="0" borderId="9" xfId="0" applyNumberFormat="1" applyFont="1" applyBorder="1" applyAlignment="1">
      <alignment horizontal="center" vertical="center"/>
    </xf>
    <xf numFmtId="38" fontId="2" fillId="4" borderId="7" xfId="0" applyNumberFormat="1" applyFont="1" applyFill="1" applyBorder="1" applyAlignment="1">
      <alignment horizontal="center" vertical="center"/>
    </xf>
    <xf numFmtId="38" fontId="2" fillId="4" borderId="8" xfId="0" applyNumberFormat="1" applyFont="1" applyFill="1" applyBorder="1" applyAlignment="1">
      <alignment horizontal="center" vertical="center"/>
    </xf>
    <xf numFmtId="38" fontId="2" fillId="4" borderId="15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38" fontId="2" fillId="6" borderId="7" xfId="0" applyNumberFormat="1" applyFont="1" applyFill="1" applyBorder="1" applyAlignment="1">
      <alignment horizontal="center" vertical="center"/>
    </xf>
    <xf numFmtId="38" fontId="2" fillId="6" borderId="8" xfId="0" applyNumberFormat="1" applyFont="1" applyFill="1" applyBorder="1" applyAlignment="1">
      <alignment horizontal="center" vertical="center"/>
    </xf>
    <xf numFmtId="38" fontId="2" fillId="6" borderId="15" xfId="0" applyNumberFormat="1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3" fillId="0" borderId="18" xfId="0" applyFont="1" applyBorder="1"/>
    <xf numFmtId="0" fontId="3" fillId="0" borderId="10" xfId="0" applyFont="1" applyBorder="1"/>
    <xf numFmtId="0" fontId="3" fillId="0" borderId="10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19" xfId="0" applyFont="1" applyBorder="1"/>
    <xf numFmtId="0" fontId="1" fillId="0" borderId="18" xfId="0" applyFont="1" applyBorder="1"/>
    <xf numFmtId="0" fontId="1" fillId="0" borderId="10" xfId="0" applyFont="1" applyBorder="1"/>
    <xf numFmtId="0" fontId="1" fillId="0" borderId="19" xfId="0" applyFont="1" applyBorder="1"/>
    <xf numFmtId="0" fontId="2" fillId="0" borderId="20" xfId="0" applyFont="1" applyBorder="1"/>
    <xf numFmtId="0" fontId="3" fillId="0" borderId="12" xfId="0" applyFont="1" applyBorder="1"/>
    <xf numFmtId="0" fontId="3" fillId="0" borderId="4" xfId="0" applyFont="1" applyBorder="1"/>
    <xf numFmtId="0" fontId="3" fillId="0" borderId="1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179" fontId="2" fillId="2" borderId="14" xfId="0" applyNumberFormat="1" applyFont="1" applyFill="1" applyBorder="1"/>
    <xf numFmtId="173" fontId="3" fillId="0" borderId="10" xfId="0" applyNumberFormat="1" applyFont="1" applyBorder="1"/>
    <xf numFmtId="173" fontId="3" fillId="0" borderId="19" xfId="0" applyNumberFormat="1" applyFont="1" applyBorder="1"/>
    <xf numFmtId="179" fontId="2" fillId="3" borderId="14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K32" sqref="K32"/>
    </sheetView>
  </sheetViews>
  <sheetFormatPr defaultRowHeight="14.4" x14ac:dyDescent="0.3"/>
  <cols>
    <col min="1" max="1" width="19" bestFit="1" customWidth="1"/>
    <col min="2" max="2" width="22.5546875" bestFit="1" customWidth="1"/>
    <col min="3" max="3" width="11.33203125" bestFit="1" customWidth="1"/>
    <col min="4" max="4" width="15.44140625" customWidth="1"/>
    <col min="5" max="5" width="15.33203125" customWidth="1"/>
    <col min="6" max="6" width="16.88671875" customWidth="1"/>
    <col min="7" max="7" width="7.88671875" bestFit="1" customWidth="1"/>
    <col min="8" max="8" width="9" bestFit="1" customWidth="1"/>
  </cols>
  <sheetData>
    <row r="1" spans="1:12" x14ac:dyDescent="0.3">
      <c r="A1" t="s">
        <v>18</v>
      </c>
    </row>
    <row r="3" spans="1:12" ht="15" thickBot="1" x14ac:dyDescent="0.35"/>
    <row r="4" spans="1:12" ht="15" thickBot="1" x14ac:dyDescent="0.35">
      <c r="A4" s="1" t="s">
        <v>0</v>
      </c>
      <c r="B4" s="2" t="s">
        <v>1</v>
      </c>
      <c r="C4" s="2" t="s">
        <v>2</v>
      </c>
      <c r="D4" s="3" t="s">
        <v>3</v>
      </c>
      <c r="E4" s="2" t="s">
        <v>4</v>
      </c>
      <c r="F4" s="2" t="s">
        <v>5</v>
      </c>
      <c r="G4" s="2" t="s">
        <v>6</v>
      </c>
      <c r="H4" s="4" t="s">
        <v>7</v>
      </c>
      <c r="J4" s="24" t="s">
        <v>17</v>
      </c>
      <c r="L4" s="25">
        <v>0.12</v>
      </c>
    </row>
    <row r="5" spans="1:12" x14ac:dyDescent="0.3">
      <c r="A5" s="33" t="s">
        <v>12</v>
      </c>
      <c r="B5" s="5" t="s">
        <v>8</v>
      </c>
      <c r="C5" s="18">
        <v>18846</v>
      </c>
      <c r="D5" s="18">
        <f>C$5*105%</f>
        <v>19788.3</v>
      </c>
      <c r="E5" s="18">
        <f t="shared" ref="E5:G5" si="0">D$5*110%</f>
        <v>21767.13</v>
      </c>
      <c r="F5" s="18">
        <f t="shared" si="0"/>
        <v>23943.843000000004</v>
      </c>
      <c r="G5" s="18">
        <f t="shared" si="0"/>
        <v>26338.227300000006</v>
      </c>
      <c r="H5" s="30">
        <f>C8/(1+L4) + D8/(1+L4)^2 + E8/(1+L4)^3 + F8/(1+L4)^4 + G8/(1+L4)^5</f>
        <v>108005.37709658136</v>
      </c>
    </row>
    <row r="6" spans="1:12" x14ac:dyDescent="0.3">
      <c r="A6" s="34"/>
      <c r="B6" s="7" t="s">
        <v>9</v>
      </c>
      <c r="C6" s="18"/>
      <c r="D6" s="19">
        <v>60000</v>
      </c>
      <c r="E6" s="19">
        <f t="shared" ref="E6:G6" si="1">D$6*110%</f>
        <v>66000</v>
      </c>
      <c r="F6" s="19">
        <f t="shared" si="1"/>
        <v>72600</v>
      </c>
      <c r="G6" s="19">
        <f t="shared" si="1"/>
        <v>79860</v>
      </c>
      <c r="H6" s="31"/>
    </row>
    <row r="7" spans="1:12" x14ac:dyDescent="0.3">
      <c r="A7" s="34"/>
      <c r="B7" s="7" t="s">
        <v>10</v>
      </c>
      <c r="C7" s="7"/>
      <c r="D7" s="7"/>
      <c r="E7" s="7"/>
      <c r="F7" s="7"/>
      <c r="G7" s="7"/>
      <c r="H7" s="31"/>
    </row>
    <row r="8" spans="1:12" ht="15" thickBot="1" x14ac:dyDescent="0.35">
      <c r="A8" s="35"/>
      <c r="B8" s="9" t="s">
        <v>11</v>
      </c>
      <c r="C8" s="20">
        <f>C$6-C$5</f>
        <v>-18846</v>
      </c>
      <c r="D8" s="20">
        <f t="shared" ref="D8:G8" si="2">D$6-D$5</f>
        <v>40211.699999999997</v>
      </c>
      <c r="E8" s="20">
        <f t="shared" si="2"/>
        <v>44232.869999999995</v>
      </c>
      <c r="F8" s="20">
        <f t="shared" si="2"/>
        <v>48656.156999999992</v>
      </c>
      <c r="G8" s="20">
        <f t="shared" si="2"/>
        <v>53521.772699999994</v>
      </c>
      <c r="H8" s="32"/>
    </row>
    <row r="9" spans="1:12" x14ac:dyDescent="0.3">
      <c r="A9" s="12" t="s">
        <v>14</v>
      </c>
      <c r="B9" s="10" t="s">
        <v>8</v>
      </c>
      <c r="C9" s="21">
        <v>23220</v>
      </c>
      <c r="D9" s="21">
        <f>C$9*105%</f>
        <v>24381</v>
      </c>
      <c r="E9" s="21">
        <f t="shared" ref="E9:G9" si="3">D$9*105%</f>
        <v>25600.05</v>
      </c>
      <c r="F9" s="21">
        <f t="shared" si="3"/>
        <v>26880.052500000002</v>
      </c>
      <c r="G9" s="21">
        <f t="shared" si="3"/>
        <v>28224.055125000003</v>
      </c>
      <c r="H9" s="26">
        <f>C12/(1+L4) + D12/(1+L4)^2 + E12/(1+L4)^3 + F12/(1+L4)^4 + G12/(1+L4)^5</f>
        <v>94774.467312446272</v>
      </c>
    </row>
    <row r="10" spans="1:12" x14ac:dyDescent="0.3">
      <c r="A10" s="16"/>
      <c r="B10" s="7" t="s">
        <v>9</v>
      </c>
      <c r="C10" s="18"/>
      <c r="D10" s="19">
        <v>60000</v>
      </c>
      <c r="E10" s="19">
        <f t="shared" ref="E10:G10" si="4">D$6*110%</f>
        <v>66000</v>
      </c>
      <c r="F10" s="19">
        <f t="shared" si="4"/>
        <v>72600</v>
      </c>
      <c r="G10" s="19">
        <f t="shared" si="4"/>
        <v>79860</v>
      </c>
      <c r="H10" s="27"/>
    </row>
    <row r="11" spans="1:12" x14ac:dyDescent="0.3">
      <c r="A11" s="16"/>
      <c r="B11" s="7" t="s">
        <v>10</v>
      </c>
      <c r="C11" s="7"/>
      <c r="D11" s="8"/>
      <c r="E11" s="8"/>
      <c r="F11" s="8"/>
      <c r="G11" s="8"/>
      <c r="H11" s="27"/>
    </row>
    <row r="12" spans="1:12" ht="15" thickBot="1" x14ac:dyDescent="0.35">
      <c r="A12" s="17"/>
      <c r="B12" s="9" t="s">
        <v>11</v>
      </c>
      <c r="C12" s="20">
        <f>C$10-C$9</f>
        <v>-23220</v>
      </c>
      <c r="D12" s="20">
        <f t="shared" ref="D12:G12" si="5">D$10-D$9</f>
        <v>35619</v>
      </c>
      <c r="E12" s="20">
        <f t="shared" si="5"/>
        <v>40399.949999999997</v>
      </c>
      <c r="F12" s="20">
        <f t="shared" si="5"/>
        <v>45719.947499999995</v>
      </c>
      <c r="G12" s="20">
        <f t="shared" si="5"/>
        <v>51635.944875000001</v>
      </c>
      <c r="H12" s="28"/>
    </row>
    <row r="13" spans="1:12" x14ac:dyDescent="0.3">
      <c r="A13" s="39" t="s">
        <v>15</v>
      </c>
      <c r="B13" s="10" t="s">
        <v>8</v>
      </c>
      <c r="C13" s="21">
        <v>29183</v>
      </c>
      <c r="D13" s="21">
        <f>C$13*105%</f>
        <v>30642.15</v>
      </c>
      <c r="E13" s="21">
        <f t="shared" ref="E13:G13" si="6">D$13*105%</f>
        <v>32174.257500000003</v>
      </c>
      <c r="F13" s="21">
        <f t="shared" si="6"/>
        <v>33782.970375000004</v>
      </c>
      <c r="G13" s="21">
        <f t="shared" si="6"/>
        <v>35472.118893750005</v>
      </c>
      <c r="H13" s="36">
        <f>C16/(1+L4) + D16/(1+L4)^2 + E16/(1+L4)^3 +F16/(1+L4)^4 + G16/(1+L4)^5</f>
        <v>71279.9435419777</v>
      </c>
    </row>
    <row r="14" spans="1:12" x14ac:dyDescent="0.3">
      <c r="A14" s="40"/>
      <c r="B14" s="7" t="s">
        <v>9</v>
      </c>
      <c r="C14" s="18"/>
      <c r="D14" s="19">
        <v>60000</v>
      </c>
      <c r="E14" s="19">
        <f t="shared" ref="E14:G14" si="7">D$6*110%</f>
        <v>66000</v>
      </c>
      <c r="F14" s="19">
        <f t="shared" si="7"/>
        <v>72600</v>
      </c>
      <c r="G14" s="19">
        <f t="shared" si="7"/>
        <v>79860</v>
      </c>
      <c r="H14" s="37"/>
    </row>
    <row r="15" spans="1:12" x14ac:dyDescent="0.3">
      <c r="A15" s="40"/>
      <c r="B15" s="7" t="s">
        <v>10</v>
      </c>
      <c r="C15" s="7"/>
      <c r="D15" s="8"/>
      <c r="E15" s="8"/>
      <c r="F15" s="8"/>
      <c r="G15" s="8"/>
      <c r="H15" s="37"/>
    </row>
    <row r="16" spans="1:12" ht="15" thickBot="1" x14ac:dyDescent="0.35">
      <c r="A16" s="41"/>
      <c r="B16" s="11" t="s">
        <v>11</v>
      </c>
      <c r="C16" s="22">
        <f>C$14-C$13</f>
        <v>-29183</v>
      </c>
      <c r="D16" s="22">
        <f t="shared" ref="D16:G16" si="8">D$14-D$13</f>
        <v>29357.85</v>
      </c>
      <c r="E16" s="22">
        <f t="shared" si="8"/>
        <v>33825.742499999993</v>
      </c>
      <c r="F16" s="22">
        <f t="shared" si="8"/>
        <v>38817.029624999996</v>
      </c>
      <c r="G16" s="22">
        <f t="shared" si="8"/>
        <v>44387.881106249995</v>
      </c>
      <c r="H16" s="38"/>
    </row>
    <row r="17" spans="1:15" ht="57" customHeight="1" x14ac:dyDescent="0.3">
      <c r="A17" s="12" t="s">
        <v>13</v>
      </c>
      <c r="B17" s="10" t="s">
        <v>8</v>
      </c>
      <c r="C17" s="21">
        <v>25450</v>
      </c>
      <c r="D17" s="21">
        <f>C$17*105%</f>
        <v>26722.5</v>
      </c>
      <c r="E17" s="21">
        <f t="shared" ref="E17:G17" si="9">D$17*105%</f>
        <v>28058.625</v>
      </c>
      <c r="F17" s="21">
        <f t="shared" si="9"/>
        <v>29461.556250000001</v>
      </c>
      <c r="G17" s="21">
        <f t="shared" si="9"/>
        <v>30934.634062500001</v>
      </c>
      <c r="H17" s="26">
        <f>C20/(1+L4) + D20/(1+L4)^2 + E20/(1+L4)^3 + F20/(1+L4)^4 + G20/(1+L4)^5</f>
        <v>85988.153710543731</v>
      </c>
      <c r="O17" s="6"/>
    </row>
    <row r="18" spans="1:15" x14ac:dyDescent="0.3">
      <c r="A18" s="13"/>
      <c r="B18" s="7" t="s">
        <v>9</v>
      </c>
      <c r="C18" s="18"/>
      <c r="D18" s="19">
        <v>60000</v>
      </c>
      <c r="E18" s="19">
        <f t="shared" ref="E18:G18" si="10">D$6*110%</f>
        <v>66000</v>
      </c>
      <c r="F18" s="19">
        <f t="shared" si="10"/>
        <v>72600</v>
      </c>
      <c r="G18" s="19">
        <f t="shared" si="10"/>
        <v>79860</v>
      </c>
      <c r="H18" s="27"/>
      <c r="K18" s="20"/>
      <c r="L18" s="20"/>
      <c r="M18" s="20"/>
      <c r="N18" s="20"/>
      <c r="O18" s="20"/>
    </row>
    <row r="19" spans="1:15" x14ac:dyDescent="0.3">
      <c r="A19" s="13"/>
      <c r="B19" s="7" t="s">
        <v>10</v>
      </c>
      <c r="C19" s="7"/>
      <c r="D19" s="7"/>
      <c r="E19" s="7"/>
      <c r="F19" s="7"/>
      <c r="G19" s="7"/>
      <c r="H19" s="27"/>
    </row>
    <row r="20" spans="1:15" ht="15" thickBot="1" x14ac:dyDescent="0.35">
      <c r="A20" s="14"/>
      <c r="B20" s="11" t="s">
        <v>11</v>
      </c>
      <c r="C20" s="22">
        <f>C$18-C$17</f>
        <v>-25450</v>
      </c>
      <c r="D20" s="22">
        <f t="shared" ref="D20:G20" si="11">D$18-D$17</f>
        <v>33277.5</v>
      </c>
      <c r="E20" s="22">
        <f t="shared" si="11"/>
        <v>37941.375</v>
      </c>
      <c r="F20" s="22">
        <f t="shared" si="11"/>
        <v>43138.443749999999</v>
      </c>
      <c r="G20" s="22">
        <f t="shared" si="11"/>
        <v>48925.365937499999</v>
      </c>
      <c r="H20" s="28"/>
    </row>
    <row r="21" spans="1:15" ht="71.400000000000006" customHeight="1" x14ac:dyDescent="0.3">
      <c r="A21" s="12" t="s">
        <v>16</v>
      </c>
      <c r="B21" s="10" t="s">
        <v>8</v>
      </c>
      <c r="C21" s="21">
        <v>21120</v>
      </c>
      <c r="D21" s="21">
        <f>C$21*105%</f>
        <v>22176</v>
      </c>
      <c r="E21" s="21">
        <f t="shared" ref="E21:G21" si="12">D$21*105%</f>
        <v>23284.799999999999</v>
      </c>
      <c r="F21" s="21">
        <f t="shared" si="12"/>
        <v>24449.040000000001</v>
      </c>
      <c r="G21" s="21">
        <f t="shared" si="12"/>
        <v>25671.492000000002</v>
      </c>
      <c r="H21" s="26">
        <f>C24/(1+L4) + D24/(1+L4)^2 + E24/(1+L4)^3 + F24/(1+L4)^4 + G24/(1+L4)^5</f>
        <v>103048.57429181639</v>
      </c>
    </row>
    <row r="22" spans="1:15" x14ac:dyDescent="0.3">
      <c r="A22" s="13"/>
      <c r="B22" s="7" t="s">
        <v>9</v>
      </c>
      <c r="C22" s="18"/>
      <c r="D22" s="19">
        <v>60000</v>
      </c>
      <c r="E22" s="19">
        <f t="shared" ref="E22:G22" si="13">D$6*110%</f>
        <v>66000</v>
      </c>
      <c r="F22" s="19">
        <f t="shared" si="13"/>
        <v>72600</v>
      </c>
      <c r="G22" s="19">
        <f t="shared" si="13"/>
        <v>79860</v>
      </c>
      <c r="H22" s="27"/>
    </row>
    <row r="23" spans="1:15" x14ac:dyDescent="0.3">
      <c r="A23" s="13"/>
      <c r="B23" s="7" t="s">
        <v>10</v>
      </c>
      <c r="C23" s="7"/>
      <c r="D23" s="7"/>
      <c r="E23" s="7"/>
      <c r="F23" s="7"/>
      <c r="G23" s="7"/>
      <c r="H23" s="27"/>
    </row>
    <row r="24" spans="1:15" ht="15" thickBot="1" x14ac:dyDescent="0.35">
      <c r="A24" s="15"/>
      <c r="B24" s="11" t="s">
        <v>11</v>
      </c>
      <c r="C24" s="23">
        <f>C$22-C$21</f>
        <v>-21120</v>
      </c>
      <c r="D24" s="23">
        <f t="shared" ref="D24:G24" si="14">D$22-D$21</f>
        <v>37824</v>
      </c>
      <c r="E24" s="23">
        <f t="shared" si="14"/>
        <v>42715.199999999997</v>
      </c>
      <c r="F24" s="23">
        <f t="shared" si="14"/>
        <v>48150.96</v>
      </c>
      <c r="G24" s="23">
        <f t="shared" si="14"/>
        <v>54188.508000000002</v>
      </c>
      <c r="H24" s="29"/>
    </row>
    <row r="29" spans="1:15" x14ac:dyDescent="0.3">
      <c r="A29" t="s">
        <v>19</v>
      </c>
    </row>
    <row r="30" spans="1:15" ht="25.8" customHeight="1" thickBot="1" x14ac:dyDescent="0.35"/>
    <row r="31" spans="1:15" ht="35.4" customHeight="1" x14ac:dyDescent="0.3">
      <c r="A31" s="51"/>
      <c r="B31" s="58" t="s">
        <v>12</v>
      </c>
      <c r="C31" s="53" t="s">
        <v>14</v>
      </c>
      <c r="D31" s="53" t="s">
        <v>15</v>
      </c>
      <c r="E31" s="53" t="s">
        <v>13</v>
      </c>
      <c r="F31" s="56" t="s">
        <v>16</v>
      </c>
    </row>
    <row r="32" spans="1:15" ht="37.200000000000003" customHeight="1" x14ac:dyDescent="0.3">
      <c r="A32" s="52"/>
      <c r="B32" s="54"/>
      <c r="C32" s="54"/>
      <c r="D32" s="54"/>
      <c r="E32" s="55"/>
      <c r="F32" s="57"/>
    </row>
    <row r="33" spans="1:6" ht="15.6" x14ac:dyDescent="0.3">
      <c r="A33" s="42" t="s">
        <v>20</v>
      </c>
      <c r="B33" s="43">
        <v>100</v>
      </c>
      <c r="C33" s="43">
        <v>100</v>
      </c>
      <c r="D33" s="43">
        <v>100</v>
      </c>
      <c r="E33" s="44">
        <v>100</v>
      </c>
      <c r="F33" s="45">
        <v>100</v>
      </c>
    </row>
    <row r="34" spans="1:6" ht="15.6" x14ac:dyDescent="0.3">
      <c r="A34" s="42" t="s">
        <v>21</v>
      </c>
      <c r="B34" s="43">
        <v>3</v>
      </c>
      <c r="C34" s="43">
        <v>3</v>
      </c>
      <c r="D34" s="43">
        <v>3</v>
      </c>
      <c r="E34" s="43">
        <v>3</v>
      </c>
      <c r="F34" s="46">
        <v>3</v>
      </c>
    </row>
    <row r="35" spans="1:6" ht="15.6" x14ac:dyDescent="0.3">
      <c r="A35" s="42" t="s">
        <v>22</v>
      </c>
      <c r="B35" s="43">
        <v>0.9</v>
      </c>
      <c r="C35" s="43">
        <v>0.5</v>
      </c>
      <c r="D35" s="43">
        <v>0.5</v>
      </c>
      <c r="E35" s="43">
        <v>0.8</v>
      </c>
      <c r="F35" s="46">
        <v>0.7</v>
      </c>
    </row>
    <row r="36" spans="1:6" ht="15.6" x14ac:dyDescent="0.3">
      <c r="A36" s="42" t="s">
        <v>23</v>
      </c>
      <c r="B36" s="60">
        <v>18846</v>
      </c>
      <c r="C36" s="60">
        <v>23220</v>
      </c>
      <c r="D36" s="60">
        <v>29183</v>
      </c>
      <c r="E36" s="60">
        <v>25450</v>
      </c>
      <c r="F36" s="61">
        <v>21120</v>
      </c>
    </row>
    <row r="37" spans="1:6" x14ac:dyDescent="0.3">
      <c r="A37" s="47"/>
      <c r="B37" s="48"/>
      <c r="C37" s="48"/>
      <c r="D37" s="48"/>
      <c r="E37" s="48"/>
      <c r="F37" s="49"/>
    </row>
    <row r="38" spans="1:6" ht="15" thickBot="1" x14ac:dyDescent="0.35">
      <c r="A38" s="50" t="s">
        <v>24</v>
      </c>
      <c r="B38" s="59">
        <f>B$33*B$34*B$35/B$36</f>
        <v>1.4326647564469915E-2</v>
      </c>
      <c r="C38" s="62">
        <f t="shared" ref="C38:F38" si="15">C$33*C$34*C$35/C$36</f>
        <v>6.4599483204134363E-3</v>
      </c>
      <c r="D38" s="62">
        <f t="shared" si="15"/>
        <v>5.1399787547544802E-3</v>
      </c>
      <c r="E38" s="62">
        <f t="shared" si="15"/>
        <v>9.4302554027504912E-3</v>
      </c>
      <c r="F38" s="62">
        <f t="shared" si="15"/>
        <v>9.943181818181818E-3</v>
      </c>
    </row>
  </sheetData>
  <mergeCells count="16">
    <mergeCell ref="A5:A8"/>
    <mergeCell ref="A31:A32"/>
    <mergeCell ref="E31:E32"/>
    <mergeCell ref="F31:F32"/>
    <mergeCell ref="B31:B32"/>
    <mergeCell ref="C31:C32"/>
    <mergeCell ref="D31:D32"/>
    <mergeCell ref="A17:A20"/>
    <mergeCell ref="H17:H20"/>
    <mergeCell ref="A21:A24"/>
    <mergeCell ref="H21:H24"/>
    <mergeCell ref="A9:A12"/>
    <mergeCell ref="A13:A16"/>
    <mergeCell ref="H5:H8"/>
    <mergeCell ref="H9:H12"/>
    <mergeCell ref="H13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2024-01-05T13:31:40Z</dcterms:modified>
</cp:coreProperties>
</file>