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autoCompressPictures="0" defaultThemeVersion="124226"/>
  <bookViews>
    <workbookView xWindow="300" yWindow="456" windowWidth="28800" windowHeight="13176"/>
  </bookViews>
  <sheets>
    <sheet name="Fichier Maître Saison 17-18 " sheetId="10" r:id="rId1"/>
    <sheet name="Sheet1" sheetId="11" r:id="rId2"/>
  </sheets>
  <definedNames>
    <definedName name="_xlnm._FilterDatabase" localSheetId="0" hidden="1">'Fichier Maître Saison 17-18 '!$A$3:$J$26</definedName>
    <definedName name="_xlnm.Print_Area" localSheetId="0">'Fichier Maître Saison 17-18 '!$A$1:$J$26</definedName>
  </definedNames>
  <calcPr calcId="145621"/>
</workbook>
</file>

<file path=xl/calcChain.xml><?xml version="1.0" encoding="utf-8"?>
<calcChain xmlns="http://schemas.openxmlformats.org/spreadsheetml/2006/main">
  <c r="O127" i="11" l="1"/>
  <c r="O125" i="11"/>
  <c r="G125" i="11"/>
  <c r="O124" i="11"/>
  <c r="G124" i="11"/>
  <c r="O119" i="11"/>
  <c r="G119" i="11"/>
  <c r="O117" i="11"/>
  <c r="G117" i="11"/>
  <c r="O116" i="11"/>
  <c r="G116" i="11"/>
  <c r="O113" i="11"/>
  <c r="O112" i="11"/>
  <c r="G112" i="11"/>
  <c r="O111" i="11"/>
  <c r="G111" i="11"/>
  <c r="O110" i="11"/>
  <c r="G110" i="11"/>
  <c r="O107" i="11"/>
  <c r="G107" i="11"/>
  <c r="O91" i="11"/>
  <c r="G91" i="11"/>
  <c r="O88" i="11"/>
  <c r="G88" i="11"/>
  <c r="O87" i="11"/>
  <c r="G87" i="11"/>
  <c r="O76" i="11"/>
  <c r="G76" i="11"/>
  <c r="O75" i="11"/>
  <c r="G75" i="11"/>
  <c r="O71" i="11"/>
  <c r="G71" i="11"/>
  <c r="O69" i="11"/>
  <c r="G69" i="11"/>
  <c r="O68" i="11"/>
  <c r="G68" i="11"/>
  <c r="O66" i="11"/>
  <c r="G66" i="11"/>
  <c r="O65" i="11"/>
  <c r="G65" i="11"/>
  <c r="O64" i="11"/>
  <c r="G64" i="11"/>
  <c r="O63" i="11"/>
  <c r="G63" i="11"/>
  <c r="O60" i="11"/>
  <c r="O57" i="11"/>
  <c r="O48" i="11"/>
  <c r="G48" i="11"/>
  <c r="O46" i="11"/>
  <c r="G46" i="11"/>
  <c r="O44" i="11"/>
  <c r="G44" i="11"/>
  <c r="O42" i="11"/>
  <c r="O41" i="11"/>
  <c r="O38" i="11"/>
  <c r="O37" i="11"/>
  <c r="O30" i="11"/>
  <c r="G30" i="11"/>
  <c r="O29" i="11"/>
  <c r="G29" i="11"/>
  <c r="O27" i="11"/>
  <c r="G27" i="11"/>
  <c r="O26" i="11"/>
  <c r="G26" i="11"/>
  <c r="G25" i="11"/>
  <c r="O23" i="11"/>
  <c r="G23" i="11"/>
  <c r="O22" i="11"/>
  <c r="G22" i="11"/>
  <c r="O20" i="11"/>
  <c r="G20" i="11"/>
  <c r="O17" i="11"/>
  <c r="G17" i="11"/>
  <c r="O12" i="11"/>
  <c r="G12" i="11"/>
  <c r="O9" i="11"/>
  <c r="G9" i="11"/>
  <c r="O7" i="11"/>
  <c r="G7" i="11"/>
  <c r="G4" i="11"/>
</calcChain>
</file>

<file path=xl/sharedStrings.xml><?xml version="1.0" encoding="utf-8"?>
<sst xmlns="http://schemas.openxmlformats.org/spreadsheetml/2006/main" count="869" uniqueCount="563">
  <si>
    <t>Patrick</t>
  </si>
  <si>
    <t>BONHOMME</t>
  </si>
  <si>
    <t>Renaud</t>
  </si>
  <si>
    <t>06 78 84 18 12</t>
  </si>
  <si>
    <t>Thomas</t>
  </si>
  <si>
    <t>CHARLES</t>
  </si>
  <si>
    <t>Rudy</t>
  </si>
  <si>
    <t>BERSON      </t>
  </si>
  <si>
    <t>Alain</t>
  </si>
  <si>
    <t>DOUTRIAUX</t>
  </si>
  <si>
    <t>Noel</t>
  </si>
  <si>
    <t>06 60 86 68 73</t>
  </si>
  <si>
    <t>NERI</t>
  </si>
  <si>
    <t>Raphael</t>
  </si>
  <si>
    <t>01 39 78 41 99</t>
  </si>
  <si>
    <t>06 29 77 03 37</t>
  </si>
  <si>
    <t>FANZUTTI</t>
  </si>
  <si>
    <t>01 39 97 10 30</t>
  </si>
  <si>
    <t>Marc</t>
  </si>
  <si>
    <t>LEFEVRE</t>
  </si>
  <si>
    <t>Pauline</t>
  </si>
  <si>
    <t>01 39 97 49 58</t>
  </si>
  <si>
    <t>06 50 76 15 91</t>
  </si>
  <si>
    <t>MOREL</t>
  </si>
  <si>
    <t>CHOSE</t>
  </si>
  <si>
    <t>01 39 78 92 81</t>
  </si>
  <si>
    <t>SAKOVITCH</t>
  </si>
  <si>
    <t>Stephen</t>
  </si>
  <si>
    <t>01 39 97 14 57</t>
  </si>
  <si>
    <t>LEROUX</t>
  </si>
  <si>
    <t>Théo</t>
  </si>
  <si>
    <t>07 78 24 65 64</t>
  </si>
  <si>
    <t>06 37 71 79 09</t>
  </si>
  <si>
    <t>Véronique</t>
  </si>
  <si>
    <t>Lulian</t>
  </si>
  <si>
    <t>Rémy</t>
  </si>
  <si>
    <t>LAFOREST</t>
  </si>
  <si>
    <t>06 88 34 24 58</t>
  </si>
  <si>
    <t>SCOHY</t>
  </si>
  <si>
    <t>06 20 78 85 53</t>
  </si>
  <si>
    <t>07 82 33 79 72</t>
  </si>
  <si>
    <t>06 14 81 42 07</t>
  </si>
  <si>
    <t xml:space="preserve">Nino </t>
  </si>
  <si>
    <t>RAMAMONJY</t>
  </si>
  <si>
    <t>Elliot</t>
  </si>
  <si>
    <t>06 15 18 44 57</t>
  </si>
  <si>
    <t>06 23 65 74 25</t>
  </si>
  <si>
    <t>LABLANQUIE</t>
  </si>
  <si>
    <t>Mathieu</t>
  </si>
  <si>
    <t>06 69 23 45 98</t>
  </si>
  <si>
    <t>INGIGLIARDI</t>
  </si>
  <si>
    <t>Pascal</t>
  </si>
  <si>
    <t>06 09 04 78 39</t>
  </si>
  <si>
    <t>GARDIEN</t>
  </si>
  <si>
    <t>Bruno</t>
  </si>
  <si>
    <t>SILVA</t>
  </si>
  <si>
    <t>Clément</t>
  </si>
  <si>
    <t>Adam</t>
  </si>
  <si>
    <t>01 39 78 32 20</t>
  </si>
  <si>
    <t>06 11 71 56 21</t>
  </si>
  <si>
    <t>Matthieu</t>
  </si>
  <si>
    <t>Gael</t>
  </si>
  <si>
    <t>Berto</t>
  </si>
  <si>
    <t>DIJOUX</t>
  </si>
  <si>
    <t>Michel</t>
  </si>
  <si>
    <t>06 03 42 12 21</t>
  </si>
  <si>
    <t>CHARPENTIER</t>
  </si>
  <si>
    <t>Antton</t>
  </si>
  <si>
    <t>06 11 09 94 11</t>
  </si>
  <si>
    <t>CARRASSET</t>
  </si>
  <si>
    <t>06 63 43 12 12</t>
  </si>
  <si>
    <t>BANDJEE</t>
  </si>
  <si>
    <t>Neel</t>
  </si>
  <si>
    <t>06 61 38 69 66</t>
  </si>
  <si>
    <t>Williams</t>
  </si>
  <si>
    <t>VILLETTE</t>
  </si>
  <si>
    <t>BREMONT</t>
  </si>
  <si>
    <t>Erick</t>
  </si>
  <si>
    <t>06 86 38 20 31</t>
  </si>
  <si>
    <t>Valentin</t>
  </si>
  <si>
    <t>Ville</t>
  </si>
  <si>
    <t>Esteban</t>
  </si>
  <si>
    <t>ROQUEL</t>
  </si>
  <si>
    <t>Philippe</t>
  </si>
  <si>
    <t>CASTEILERO</t>
  </si>
  <si>
    <t>KERROS</t>
  </si>
  <si>
    <t>Isnel</t>
  </si>
  <si>
    <t>TOUFANIAN</t>
  </si>
  <si>
    <t>Armen</t>
  </si>
  <si>
    <t>FRENCHE</t>
  </si>
  <si>
    <t>SONCINI</t>
  </si>
  <si>
    <t>CONTAMINE</t>
  </si>
  <si>
    <t>BROCHARD</t>
  </si>
  <si>
    <t>Néo</t>
  </si>
  <si>
    <t>ALBERTS</t>
  </si>
  <si>
    <t>Leonard</t>
  </si>
  <si>
    <t>06 64 41 57 77</t>
  </si>
  <si>
    <t>06 73 23 40 73</t>
  </si>
  <si>
    <t>Vadim</t>
  </si>
  <si>
    <t>06 66 47 67 60</t>
  </si>
  <si>
    <t>06 69 12 45 78</t>
  </si>
  <si>
    <t>06 14 22 71 76</t>
  </si>
  <si>
    <t>worldkerros@yahoo.fr</t>
  </si>
  <si>
    <t>06 18 44 81 34</t>
  </si>
  <si>
    <t>06 23 49 52 35</t>
  </si>
  <si>
    <t>Ines</t>
  </si>
  <si>
    <t>06 11 74 94 84</t>
  </si>
  <si>
    <t>06 08 50 90 80</t>
  </si>
  <si>
    <t>Kelyan</t>
  </si>
  <si>
    <t>VALLERAND MENDES</t>
  </si>
  <si>
    <t>07 81 54 78 38</t>
  </si>
  <si>
    <t>LE SOUDER</t>
  </si>
  <si>
    <t>Cedric</t>
  </si>
  <si>
    <t>Lucas</t>
  </si>
  <si>
    <t>Nolhan</t>
  </si>
  <si>
    <t>EBOLE KINGUE</t>
  </si>
  <si>
    <t>06 11 51 68 71</t>
  </si>
  <si>
    <t>LEJEUNE</t>
  </si>
  <si>
    <t xml:space="preserve">Joel </t>
  </si>
  <si>
    <t>Louis</t>
  </si>
  <si>
    <t>06 88 21 72 20</t>
  </si>
  <si>
    <t>06 87 10 98 82</t>
  </si>
  <si>
    <t>Jérémy</t>
  </si>
  <si>
    <t>06 68 86 86 02</t>
  </si>
  <si>
    <t>GOMEZ</t>
  </si>
  <si>
    <t>DEWAVRIN</t>
  </si>
  <si>
    <t>Eden</t>
  </si>
  <si>
    <t>06 98 42 33 41</t>
  </si>
  <si>
    <t>BEZONS</t>
  </si>
  <si>
    <t>06 07 82 05 79</t>
  </si>
  <si>
    <t>Martine</t>
  </si>
  <si>
    <t>06 95 71 07 32</t>
  </si>
  <si>
    <t>Nom</t>
  </si>
  <si>
    <t>Prénom</t>
  </si>
  <si>
    <t>Fixe</t>
  </si>
  <si>
    <t>Mobile</t>
  </si>
  <si>
    <t>Mail</t>
  </si>
  <si>
    <t>Année</t>
  </si>
  <si>
    <t>Catégorie</t>
  </si>
  <si>
    <t>CA</t>
  </si>
  <si>
    <t>LA</t>
  </si>
  <si>
    <t>LJ</t>
  </si>
  <si>
    <t>Points</t>
  </si>
  <si>
    <t>Clt</t>
  </si>
  <si>
    <t>Adresse</t>
  </si>
  <si>
    <t>Code Postal</t>
  </si>
  <si>
    <t>CORMEILLES EN PARISIS</t>
  </si>
  <si>
    <t>LA FRETTE SUR SEINE</t>
  </si>
  <si>
    <t>16 SQUARE LOUISE DE VILMORIN</t>
  </si>
  <si>
    <t>28 RUE DE L ECOLE DES FEMMES</t>
  </si>
  <si>
    <t>HERBLAY</t>
  </si>
  <si>
    <t>7 ALLEE DE L UNION</t>
  </si>
  <si>
    <t>5 RUE ALEXANDRE DUMAS</t>
  </si>
  <si>
    <t>8 RUE DE LA CÔTE SAINT REMY</t>
  </si>
  <si>
    <t>23 ALLEE DES BOULEAUX</t>
  </si>
  <si>
    <t>11 PLACE DE L'ORME MACAIRE</t>
  </si>
  <si>
    <t>ARGENTEUIL</t>
  </si>
  <si>
    <t>48 RUE DENIS PAPIN</t>
  </si>
  <si>
    <t>11 RUE DU TERTRE</t>
  </si>
  <si>
    <t>35 CHEMIN DU BAS DES CHARIOTS</t>
  </si>
  <si>
    <t>1 RUE DU BOIS JACQUES</t>
  </si>
  <si>
    <t>EAUBONNE</t>
  </si>
  <si>
    <t>1 RUE DES PRES</t>
  </si>
  <si>
    <t>30 RUE ROBERT CAPA</t>
  </si>
  <si>
    <t>CONFLANS STE HONORINE</t>
  </si>
  <si>
    <t xml:space="preserve">73 RUE D'ARGENTEUIL </t>
  </si>
  <si>
    <t>47 RUE GABRIEL PERI</t>
  </si>
  <si>
    <t>120 QUAI DE SEINE</t>
  </si>
  <si>
    <t>MONTIGNY LES CORMEILLES</t>
  </si>
  <si>
    <t>20 RUE GABRIEL PERI</t>
  </si>
  <si>
    <t>62 RUE DU PROFESSEUR CALMETTE</t>
  </si>
  <si>
    <t>6 RUE PIERRE CURIE</t>
  </si>
  <si>
    <t>11 RUE HENRI CARTIER BRESSON</t>
  </si>
  <si>
    <t>32 RUE PAUL LE BOUCHER</t>
  </si>
  <si>
    <t>15 RUE RAOUL DAUTRY</t>
  </si>
  <si>
    <t>6 RUE DE LA GRANDE COTE</t>
  </si>
  <si>
    <t>48 RUE DE CHATOU</t>
  </si>
  <si>
    <t>5 SENTE DES CAILLOUX</t>
  </si>
  <si>
    <t>1 RES DU PROFESSEUR CALMETTE</t>
  </si>
  <si>
    <t>8 ALLEE LOUIS SCHRECK</t>
  </si>
  <si>
    <t>60 RUE DU PROFESSEUR CALMETTE</t>
  </si>
  <si>
    <t>183 BOULEVARD DE PONTOISE</t>
  </si>
  <si>
    <t>FACE 123 QUAI DE SEINE</t>
  </si>
  <si>
    <t>13RUE J.P. CARPEAUX</t>
  </si>
  <si>
    <t>1 ALLEE DE LA HAIE NORMANDE</t>
  </si>
  <si>
    <t>15 AVENUE DU PARC</t>
  </si>
  <si>
    <t>6 RUE DE VERDUN</t>
  </si>
  <si>
    <t>S</t>
  </si>
  <si>
    <t>M2</t>
  </si>
  <si>
    <t>B1</t>
  </si>
  <si>
    <t>V1</t>
  </si>
  <si>
    <t>J2</t>
  </si>
  <si>
    <t>V2</t>
  </si>
  <si>
    <t>M1</t>
  </si>
  <si>
    <t>C2</t>
  </si>
  <si>
    <t>B2</t>
  </si>
  <si>
    <t>C1</t>
  </si>
  <si>
    <t>V4</t>
  </si>
  <si>
    <t>V3</t>
  </si>
  <si>
    <t>P</t>
  </si>
  <si>
    <t>J1</t>
  </si>
  <si>
    <t>BREMON</t>
  </si>
  <si>
    <t>RANCIC</t>
  </si>
  <si>
    <t>Luka</t>
  </si>
  <si>
    <t>01 39 60 90 12</t>
  </si>
  <si>
    <t>06 15 56 84 57</t>
  </si>
  <si>
    <t>52 BOULEVARD JOFFRE</t>
  </si>
  <si>
    <t>STOHR</t>
  </si>
  <si>
    <t>Laurent</t>
  </si>
  <si>
    <t>06 60 50 28 95</t>
  </si>
  <si>
    <t>CANET</t>
  </si>
  <si>
    <t>Alexandre</t>
  </si>
  <si>
    <t>06 63 53 14 65</t>
  </si>
  <si>
    <t>GASLONDE</t>
  </si>
  <si>
    <t>Noah</t>
  </si>
  <si>
    <t>06 61 93 04 66</t>
  </si>
  <si>
    <t>75 BIS QUAI DE SEINE</t>
  </si>
  <si>
    <t>LECLERCQ</t>
  </si>
  <si>
    <t>06 62 26 92 67</t>
  </si>
  <si>
    <t>6 RUE DES CHARIOTS</t>
  </si>
  <si>
    <t>06 40 23 12 43</t>
  </si>
  <si>
    <t>6 RUE JEAN LEFEBVRE</t>
  </si>
  <si>
    <t>4 RUE DE LA VICTOIRE</t>
  </si>
  <si>
    <t>Lucien</t>
  </si>
  <si>
    <t>01 39 31 77 90</t>
  </si>
  <si>
    <t>5 RUE DE LA VICTOIRE</t>
  </si>
  <si>
    <t>MESTRE</t>
  </si>
  <si>
    <t xml:space="preserve">06 82 88 95 52 </t>
  </si>
  <si>
    <t>6 RUE DE LA REPUBLIQUE</t>
  </si>
  <si>
    <t>STREMLER</t>
  </si>
  <si>
    <t>Vincent</t>
  </si>
  <si>
    <t>07 85 03 85 82</t>
  </si>
  <si>
    <t>ROBIN</t>
  </si>
  <si>
    <t>06 10 94 65 38</t>
  </si>
  <si>
    <t>8 RUE A. RENOIR</t>
  </si>
  <si>
    <t>DENESLE</t>
  </si>
  <si>
    <t>Frederic</t>
  </si>
  <si>
    <t>06 60 17 45 14</t>
  </si>
  <si>
    <t>MASSOT</t>
  </si>
  <si>
    <t>Bastien</t>
  </si>
  <si>
    <t>DESBREE</t>
  </si>
  <si>
    <t>Korentin</t>
  </si>
  <si>
    <t xml:space="preserve">06 86 47 10 80 </t>
  </si>
  <si>
    <t>SOREL</t>
  </si>
  <si>
    <t>Sasha</t>
  </si>
  <si>
    <t>06 03 50 01 81</t>
  </si>
  <si>
    <t>FRUSQUE</t>
  </si>
  <si>
    <t>GAGNEUX</t>
  </si>
  <si>
    <t>BLASCO</t>
  </si>
  <si>
    <t>Jean Pierre</t>
  </si>
  <si>
    <t>LOPEZ</t>
  </si>
  <si>
    <t>LARNE</t>
  </si>
  <si>
    <t>Aurélien</t>
  </si>
  <si>
    <t>MARCHIANO</t>
  </si>
  <si>
    <t>Guillaume</t>
  </si>
  <si>
    <t>06 03 75 77 53</t>
  </si>
  <si>
    <t>Noa</t>
  </si>
  <si>
    <t>06 61 13 10 44</t>
  </si>
  <si>
    <t>06 60 57 37 46</t>
  </si>
  <si>
    <t>LEFUR</t>
  </si>
  <si>
    <t>Ethan</t>
  </si>
  <si>
    <t>06 61 21 76 52</t>
  </si>
  <si>
    <t>06 49 52 33 58</t>
  </si>
  <si>
    <t>6 SENTE DE LA VALLEE</t>
  </si>
  <si>
    <t>14 RUE DU PETIT PONT</t>
  </si>
  <si>
    <t>21 RUE DU GENERAL ALAURENT</t>
  </si>
  <si>
    <t>13 RUE DU CHAMP AUBRY</t>
  </si>
  <si>
    <t>62 RUE ANATOL France</t>
  </si>
  <si>
    <t>3 RUE DE LA COUR NORMANDE</t>
  </si>
  <si>
    <t>18 RUE DU MONT DE VILLIERS</t>
  </si>
  <si>
    <t>DUBUC</t>
  </si>
  <si>
    <t>Richard</t>
  </si>
  <si>
    <t>Détails</t>
  </si>
  <si>
    <t>17 BIS VILLA ST GERMAIN</t>
  </si>
  <si>
    <t>1 SENTE DE LA BERLUCHE</t>
  </si>
  <si>
    <t>BALTAZAR</t>
  </si>
  <si>
    <t>SLEZIAK</t>
  </si>
  <si>
    <t>Nina</t>
  </si>
  <si>
    <t>06 61 17 85 20</t>
  </si>
  <si>
    <t>97 rue de saint germain</t>
  </si>
  <si>
    <t>MAITREPIERRE</t>
  </si>
  <si>
    <t>HEURTEBIZE</t>
  </si>
  <si>
    <t>Fabien</t>
  </si>
  <si>
    <t>Yves</t>
  </si>
  <si>
    <t>06 16 12 17 12</t>
  </si>
  <si>
    <t>philippe</t>
  </si>
  <si>
    <t>11 allée polin</t>
  </si>
  <si>
    <t>06 83 08 30 38</t>
  </si>
  <si>
    <t>2 boulevard de Lorraine</t>
  </si>
  <si>
    <t>01 39 31 19 89</t>
  </si>
  <si>
    <t>47 rue de verdun</t>
  </si>
  <si>
    <t>06 80 96 05 58</t>
  </si>
  <si>
    <t>Max</t>
  </si>
  <si>
    <t>CLABAULT</t>
  </si>
  <si>
    <t>Sévan</t>
  </si>
  <si>
    <t>06 26 94 44 92</t>
  </si>
  <si>
    <t>30 rue du professeur calmette BAT 3</t>
  </si>
  <si>
    <t>GAUBIER</t>
  </si>
  <si>
    <t>Florian</t>
  </si>
  <si>
    <t>06 13 72 16 33</t>
  </si>
  <si>
    <t>17 allée des fauvettes</t>
  </si>
  <si>
    <t>28 rue de la convention</t>
  </si>
  <si>
    <t>06 23 78 15 59</t>
  </si>
  <si>
    <t>50 RUE DE CHATOU</t>
  </si>
  <si>
    <t>06 18 45 32 15</t>
  </si>
  <si>
    <t>maman</t>
  </si>
  <si>
    <t>8 RUE DE LA CROIX FROMENT</t>
  </si>
  <si>
    <t>PIERONI</t>
  </si>
  <si>
    <t>KAPPLER</t>
  </si>
  <si>
    <t>BRIGARDIS</t>
  </si>
  <si>
    <t>Gaspard</t>
  </si>
  <si>
    <t>SERRA PINHEIRO</t>
  </si>
  <si>
    <t>Daniel</t>
  </si>
  <si>
    <t>06 88 26 14 93</t>
  </si>
  <si>
    <t>4 bd clémenceau</t>
  </si>
  <si>
    <t xml:space="preserve">06 11 49 52 10 </t>
  </si>
  <si>
    <t>6 COURS DES IBIS</t>
  </si>
  <si>
    <t>06 88 58 60 16</t>
  </si>
  <si>
    <t>01 34 50 62 77</t>
  </si>
  <si>
    <t>32 route d argenteuil</t>
  </si>
  <si>
    <t>06 15 73 17 67</t>
  </si>
  <si>
    <t>16 rue claude monnet</t>
  </si>
  <si>
    <t>Perso</t>
  </si>
  <si>
    <t>Travail</t>
  </si>
  <si>
    <t>Maman</t>
  </si>
  <si>
    <t>06 16 17 65 80</t>
  </si>
  <si>
    <t xml:space="preserve">07 89 59 69 43           </t>
  </si>
  <si>
    <t>06 16 02 71 43</t>
  </si>
  <si>
    <t xml:space="preserve"> 07 68 00 49 67</t>
  </si>
  <si>
    <t>CJ</t>
  </si>
  <si>
    <t>ABDELLAOUI ANDALOUSSI</t>
  </si>
  <si>
    <t>06 26 66 22 85</t>
  </si>
  <si>
    <t>28 rue de verdun</t>
  </si>
  <si>
    <t>COUTEAU</t>
  </si>
  <si>
    <t>Cyril</t>
  </si>
  <si>
    <t>06 10 12 18 76</t>
  </si>
  <si>
    <t>49 rue du val d'or</t>
  </si>
  <si>
    <t>06 12 25 11 09</t>
  </si>
  <si>
    <t>62 rue jean lefevre</t>
  </si>
  <si>
    <t>GAYRARD</t>
  </si>
  <si>
    <t>06 50 10 39 86</t>
  </si>
  <si>
    <t>20 rue françois truffaut</t>
  </si>
  <si>
    <t>DEMARQUET</t>
  </si>
  <si>
    <t>Jérome</t>
  </si>
  <si>
    <t>06 77 47 92 22</t>
  </si>
  <si>
    <t>15 rue du travers des champs guillaume</t>
  </si>
  <si>
    <t>4 allee jaillet</t>
  </si>
  <si>
    <t>06 24 16 48 63</t>
  </si>
  <si>
    <t>37 square guillaume appolinaire</t>
  </si>
  <si>
    <t>FLA</t>
  </si>
  <si>
    <t>FLJ</t>
  </si>
  <si>
    <t>FCA</t>
  </si>
  <si>
    <t>MOINEAU</t>
  </si>
  <si>
    <t>Kevin</t>
  </si>
  <si>
    <t>06 33 60 65 12</t>
  </si>
  <si>
    <t>49 bis rue du val d'or</t>
  </si>
  <si>
    <t>BRIL</t>
  </si>
  <si>
    <t>Arnaud</t>
  </si>
  <si>
    <t>06 17 77 32 09</t>
  </si>
  <si>
    <t>1 avenue simone de beauvoir</t>
  </si>
  <si>
    <t>TAULLÉ</t>
  </si>
  <si>
    <t>51 bis rue carnot</t>
  </si>
  <si>
    <t>pilou666666@msn.com;</t>
  </si>
  <si>
    <t>zestimoi@gmail.com;</t>
  </si>
  <si>
    <t>em.baltazar@free.fr;</t>
  </si>
  <si>
    <t>badshai@hotmail.com;</t>
  </si>
  <si>
    <t>lbremon@club-internet.fr;</t>
  </si>
  <si>
    <t>rck92@yahoo.fr;</t>
  </si>
  <si>
    <t>anelorcap@gmail.com;</t>
  </si>
  <si>
    <t>bril_arnaud@yahoo.fr;</t>
  </si>
  <si>
    <t>ferret_isabelle@orange.fr;</t>
  </si>
  <si>
    <t>scanet14@gmail.com;</t>
  </si>
  <si>
    <t>fatza.andaloussi@gmail.com;</t>
  </si>
  <si>
    <t>family.bonhomme@wanadoo.fr;</t>
  </si>
  <si>
    <t>mbremon@outlook.fr;</t>
  </si>
  <si>
    <t>gaelcarrasset@gmail.com;</t>
  </si>
  <si>
    <t>carolinetines@yahoo.fr;</t>
  </si>
  <si>
    <t>rycs95@hotmail.com;</t>
  </si>
  <si>
    <t>christophe.charpentier@scfi.fr;</t>
  </si>
  <si>
    <t>chose-lecler.francoise@neuf.fr;</t>
  </si>
  <si>
    <t>khatchou95@gmail.com;</t>
  </si>
  <si>
    <t>contamine.s@free.fr;</t>
  </si>
  <si>
    <t>bruno_contamine@hotmail.com;</t>
  </si>
  <si>
    <t>cyril_couteau@yahoo.fr;</t>
  </si>
  <si>
    <t>jdemarquet@hotmail.fr;</t>
  </si>
  <si>
    <t>fdenesle@gmail.com;</t>
  </si>
  <si>
    <t>vanessa.vallerand95@gmail.com;</t>
  </si>
  <si>
    <t>guigui79@laposte.net;</t>
  </si>
  <si>
    <t>dijoux974@hotmail.com;</t>
  </si>
  <si>
    <t>lone1@hotmail.fr;</t>
  </si>
  <si>
    <t>doutriaux@ppg.com;</t>
  </si>
  <si>
    <t>richarddubuc95@gmail.com;</t>
  </si>
  <si>
    <t>laurelarochas@hotmail.fr;</t>
  </si>
  <si>
    <t xml:space="preserve">patrick.fanzutti@free.fr ;   </t>
  </si>
  <si>
    <t>remy.french@hotmail.fr;</t>
  </si>
  <si>
    <t>wfrusque@yahoo.fr;</t>
  </si>
  <si>
    <t>armelle.lionet@free.fr;</t>
  </si>
  <si>
    <t>duplaynathalie@gmail.com;</t>
  </si>
  <si>
    <t>gaubierarnaud@gmail.com;</t>
  </si>
  <si>
    <t>jrmy.gomez@gmail.com;</t>
  </si>
  <si>
    <t>heurtebize_fabien@yahoo.fr;</t>
  </si>
  <si>
    <t>pascal.ingigliardi@orange.fr;</t>
  </si>
  <si>
    <t>schmittcath@orange.fr;</t>
  </si>
  <si>
    <t>helene_salmon@yahoo.fr;</t>
  </si>
  <si>
    <t>mlablanquie@free.fr;</t>
  </si>
  <si>
    <t>marc.laforest@cegetel.net;</t>
  </si>
  <si>
    <t>aur9111@hotmail.fr;</t>
  </si>
  <si>
    <t>cedriclesouder@sfr.fr;</t>
  </si>
  <si>
    <t>cedric.lesouder@husqvarnagroup.com;</t>
  </si>
  <si>
    <t>sebastienleclercq@hotmail.com;</t>
  </si>
  <si>
    <t>polyne95@free.fr;</t>
  </si>
  <si>
    <t>cathy_smelten_80@hotmail.com;</t>
  </si>
  <si>
    <t>j.lejeune3@laposte.net;</t>
  </si>
  <si>
    <t>theoleroux125@hotmail.fr;</t>
  </si>
  <si>
    <t>leeloo136@hotmail.com;</t>
  </si>
  <si>
    <t>vinaes68@gmail.com;</t>
  </si>
  <si>
    <t>philmp26@gmail.com;</t>
  </si>
  <si>
    <t>fanny.marchiano@gmail.com;</t>
  </si>
  <si>
    <t>emilie.dmt@gmail.com;</t>
  </si>
  <si>
    <t>cjmestre@orange.fr;</t>
  </si>
  <si>
    <t>kmoineau@axeoservices.com;</t>
  </si>
  <si>
    <t>misterlulian@free.fr;</t>
  </si>
  <si>
    <t>misspeneloppe@free.fr;</t>
  </si>
  <si>
    <t>neri_raphael@yahoo.fr;</t>
  </si>
  <si>
    <t>roypase22@gmail.com;</t>
  </si>
  <si>
    <t>michel.ramamonjy@gmail.com;</t>
  </si>
  <si>
    <t>arancic@wanadoo.fr;</t>
  </si>
  <si>
    <t>pascal18.robin@free.fr ;</t>
  </si>
  <si>
    <t>roquelyves@gmail.com;</t>
  </si>
  <si>
    <t>stephen.sakovitch@orange.fr;</t>
  </si>
  <si>
    <t>francine.claveirole@orange.fr;</t>
  </si>
  <si>
    <t>isabelle.legendre@accenture.com;</t>
  </si>
  <si>
    <t>tiago.serra@orange.fr;</t>
  </si>
  <si>
    <t>lopes.isabelle2805@aliceadsl.fr;</t>
  </si>
  <si>
    <t>silva.berto@free.fr;</t>
  </si>
  <si>
    <t>psleziak@orange.fr;</t>
  </si>
  <si>
    <t>patricia.collot@yahoo.fr;</t>
  </si>
  <si>
    <t>juliensorel75@gmail.com;</t>
  </si>
  <si>
    <t>lolorosco@gmail.com;</t>
  </si>
  <si>
    <t>vincent.stremler@thalesgroup.com;</t>
  </si>
  <si>
    <t>toto.1402@orange.fr;</t>
  </si>
  <si>
    <t>arment1@hotmail.fr;</t>
  </si>
  <si>
    <t>cindy4995@gmail.com;</t>
  </si>
  <si>
    <t>mvillette95@free.fr;</t>
  </si>
  <si>
    <t>herbertgayrard@hotmail.com;</t>
  </si>
  <si>
    <t> 9537244</t>
  </si>
  <si>
    <t>v.berson2104@gmail.com;</t>
  </si>
  <si>
    <t>NAKHLE</t>
  </si>
  <si>
    <t>07 68 63 36 77</t>
  </si>
  <si>
    <t>ed19na@yahoo.com</t>
  </si>
  <si>
    <t>10 rue du vieux chemin de sartrouville</t>
  </si>
  <si>
    <t>Herbert</t>
  </si>
  <si>
    <t>NOUVEAU</t>
  </si>
  <si>
    <t>marialico@orange.fr;</t>
  </si>
  <si>
    <t>kiki300181@hotmail.com;</t>
  </si>
  <si>
    <t>mauvais mail ?</t>
  </si>
  <si>
    <t>papa</t>
  </si>
  <si>
    <t>qscohy78@aol.com;</t>
  </si>
  <si>
    <t>christine.silva@live.fr</t>
  </si>
  <si>
    <t>dbachet@yahoo.fr</t>
  </si>
  <si>
    <t>J3</t>
  </si>
  <si>
    <t>C. Age</t>
  </si>
  <si>
    <t>Tiago</t>
  </si>
  <si>
    <t>Nathan</t>
  </si>
  <si>
    <t>Franck</t>
  </si>
  <si>
    <t>Saison 2018 / 2019</t>
  </si>
  <si>
    <t>N° de Licence</t>
  </si>
  <si>
    <t>boyuliu8@gmail.com</t>
  </si>
  <si>
    <t>Boyu</t>
  </si>
  <si>
    <t>9ans</t>
  </si>
  <si>
    <t>contact mail</t>
  </si>
  <si>
    <t>pb mail</t>
  </si>
  <si>
    <t>florine.barbe@gmail.com;</t>
  </si>
  <si>
    <t>8 ans</t>
  </si>
  <si>
    <t>Nathéan</t>
  </si>
  <si>
    <t>par mail</t>
  </si>
  <si>
    <t>PI</t>
  </si>
  <si>
    <t>JOLY</t>
  </si>
  <si>
    <t>Ernest</t>
  </si>
  <si>
    <t>Nathalie</t>
  </si>
  <si>
    <t>ANDRADE SILVA</t>
  </si>
  <si>
    <t>06 64 41 37 03</t>
  </si>
  <si>
    <t>PIQUERAS</t>
  </si>
  <si>
    <t>Pablo</t>
  </si>
  <si>
    <t>07 68 09 60 38</t>
  </si>
  <si>
    <t>celagosonab@gmail.com;</t>
  </si>
  <si>
    <t>WEISS</t>
  </si>
  <si>
    <t>Titouan</t>
  </si>
  <si>
    <t>06 26 26 13 72</t>
  </si>
  <si>
    <t>sophie.weiss76@gmail.com;</t>
  </si>
  <si>
    <t>BOUFFAUT</t>
  </si>
  <si>
    <t>Corentin</t>
  </si>
  <si>
    <t>06 13 25 25 59</t>
  </si>
  <si>
    <t>yannick_bouffaut@yahoo.fr;</t>
  </si>
  <si>
    <t>CORBET</t>
  </si>
  <si>
    <t>Warren</t>
  </si>
  <si>
    <t>test</t>
  </si>
  <si>
    <t>Cédric</t>
  </si>
  <si>
    <t>Stéphen</t>
  </si>
  <si>
    <t>06 37 11 67 30</t>
  </si>
  <si>
    <t>jeanpierrepi@free.fr;</t>
  </si>
  <si>
    <t>fiston</t>
  </si>
  <si>
    <t>test en juin</t>
  </si>
  <si>
    <t>gr2</t>
  </si>
  <si>
    <t>NOUVEAU  eglof</t>
  </si>
  <si>
    <t>BOBINEAU</t>
  </si>
  <si>
    <t>Sacha</t>
  </si>
  <si>
    <t>DOUICI</t>
  </si>
  <si>
    <t>GOLABEK</t>
  </si>
  <si>
    <t>Marcel</t>
  </si>
  <si>
    <t>MARME</t>
  </si>
  <si>
    <t>NADEAU BARBE</t>
  </si>
  <si>
    <t>PEREIRA</t>
  </si>
  <si>
    <t>Kilian</t>
  </si>
  <si>
    <t>VANNAXAY</t>
  </si>
  <si>
    <t>Quentin</t>
  </si>
  <si>
    <t>samira.douici@me.com</t>
  </si>
  <si>
    <t>pote PI</t>
  </si>
  <si>
    <t>prêt 1</t>
  </si>
  <si>
    <t>prêt 2</t>
  </si>
  <si>
    <t>Paris</t>
  </si>
  <si>
    <t>Tom</t>
  </si>
  <si>
    <t>MAISONNEUVE</t>
  </si>
  <si>
    <t>Bertrand</t>
  </si>
  <si>
    <t>bmaisonn@gmail.com;</t>
  </si>
  <si>
    <t>ERNEST</t>
  </si>
  <si>
    <t>FOOT</t>
  </si>
  <si>
    <t>Gerard</t>
  </si>
  <si>
    <t>noemieponte@yahoo.fr;</t>
  </si>
  <si>
    <t>MAIL</t>
  </si>
  <si>
    <t>Benjamin</t>
  </si>
  <si>
    <t>10 ans</t>
  </si>
  <si>
    <t>NOUVEAU ponte</t>
  </si>
  <si>
    <t>LOPES</t>
  </si>
  <si>
    <t>BELLANCE courbevoie</t>
  </si>
  <si>
    <t>Axel</t>
  </si>
  <si>
    <t>eric_bellance@yahoo.fr;</t>
  </si>
  <si>
    <t>LEGIGAN</t>
  </si>
  <si>
    <t>Naim</t>
  </si>
  <si>
    <t>berangere.legigan@gmail.com;</t>
  </si>
  <si>
    <t>GARNIER</t>
  </si>
  <si>
    <t>Manon</t>
  </si>
  <si>
    <t>bruno.garnier.95@orange.fr;</t>
  </si>
  <si>
    <t>PEREZ</t>
  </si>
  <si>
    <t>jackieperez@hotmail.fr;</t>
  </si>
  <si>
    <t>LONGFORT</t>
  </si>
  <si>
    <t>Jaden</t>
  </si>
  <si>
    <t>cristou@gmail.com;</t>
  </si>
  <si>
    <t>payé par CE</t>
  </si>
  <si>
    <t>Nb</t>
  </si>
  <si>
    <t>Classement</t>
  </si>
  <si>
    <t>Loisir</t>
  </si>
  <si>
    <t>Compétiteur</t>
  </si>
  <si>
    <t>Critérium fédéral</t>
  </si>
  <si>
    <t>Administrateur</t>
  </si>
  <si>
    <t>Entraineur</t>
  </si>
  <si>
    <t>Mobile 2</t>
  </si>
  <si>
    <t>Mail 2</t>
  </si>
  <si>
    <t>Capitaine</t>
  </si>
  <si>
    <t>Certif. médic.</t>
  </si>
  <si>
    <t>Date naissance</t>
  </si>
  <si>
    <t>Licence</t>
  </si>
  <si>
    <t>LISTE DES JOUEURS - ESFTT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</si>
</sst>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yy\i\l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8"/>
      <name val="Times New Roman"/>
      <family val="1"/>
    </font>
    <font>
      <b/>
      <sz val="20"/>
      <color theme="1"/>
      <name val="Times New Roman"/>
      <family val="1"/>
    </font>
    <font>
      <b/>
      <sz val="24"/>
      <color rgb="FF000000"/>
      <name val="Times New Roman"/>
      <family val="1"/>
    </font>
    <font>
      <sz val="8"/>
      <name val="Calibri"/>
      <family val="2"/>
      <scheme val="minor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omic Sans MS"/>
      <family val="4"/>
    </font>
    <font>
      <b/>
      <sz val="12"/>
      <name val="Comic Sans MS"/>
      <family val="4"/>
    </font>
    <font>
      <sz val="12"/>
      <name val="Times New Roman"/>
      <family val="1"/>
    </font>
    <font>
      <sz val="12"/>
      <color rgb="FF0000FF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9" tint="-0.499984740745262"/>
      <name val="Times New Roman"/>
      <family val="1"/>
    </font>
    <font>
      <sz val="12"/>
      <color rgb="FF0000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2"/>
      <color rgb="FF000000"/>
      <name val="Geneva"/>
      <family val="2"/>
    </font>
    <font>
      <sz val="12"/>
      <color rgb="FFFF0000"/>
      <name val="Times New Roman"/>
      <family val="1"/>
    </font>
    <font>
      <sz val="12"/>
      <color theme="0" tint="-0.14999847407452621"/>
      <name val="Times New Roman"/>
      <family val="1"/>
    </font>
    <font>
      <u/>
      <sz val="12"/>
      <color theme="9" tint="-0.499984740745262"/>
      <name val="Times New Roman"/>
      <family val="1"/>
    </font>
    <font>
      <i/>
      <sz val="12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Geneva"/>
      <family val="2"/>
    </font>
    <font>
      <sz val="12"/>
      <color theme="0" tint="-0.499984740745262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8"/>
      <name val="Times New Roman"/>
      <family val="1"/>
    </font>
    <font>
      <b/>
      <sz val="2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</borders>
  <cellStyleXfs count="1055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262">
    <xf numFmtId="0" fontId="0" fillId="0" borderId="0" xfId="0"/>
    <xf numFmtId="0" fontId="0" fillId="0" borderId="0" xfId="0"/>
    <xf numFmtId="0" fontId="1" fillId="0" borderId="0" xfId="0" applyFont="1"/>
    <xf numFmtId="0" fontId="14" fillId="9" borderId="23" xfId="0" applyFont="1" applyFill="1" applyBorder="1" applyAlignment="1">
      <alignment horizontal="left" vertical="center"/>
    </xf>
    <xf numFmtId="0" fontId="14" fillId="9" borderId="11" xfId="0" applyFont="1" applyFill="1" applyBorder="1" applyAlignment="1">
      <alignment horizontal="left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left" vertical="center"/>
    </xf>
    <xf numFmtId="0" fontId="14" fillId="5" borderId="11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vertical="center" wrapText="1"/>
    </xf>
    <xf numFmtId="0" fontId="18" fillId="0" borderId="29" xfId="0" applyFont="1" applyFill="1" applyBorder="1" applyAlignment="1">
      <alignment vertical="center" wrapText="1"/>
    </xf>
    <xf numFmtId="0" fontId="18" fillId="0" borderId="24" xfId="0" applyFont="1" applyBorder="1" applyAlignment="1">
      <alignment horizontal="center" vertical="center" wrapText="1"/>
    </xf>
    <xf numFmtId="14" fontId="17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9" fillId="0" borderId="18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vertical="center" wrapText="1"/>
    </xf>
    <xf numFmtId="0" fontId="18" fillId="0" borderId="18" xfId="0" applyFont="1" applyFill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14" fontId="17" fillId="0" borderId="18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19" fillId="0" borderId="0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10" borderId="12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23" fillId="0" borderId="18" xfId="1" applyFont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17" fillId="11" borderId="12" xfId="0" applyFont="1" applyFill="1" applyBorder="1" applyAlignment="1">
      <alignment vertical="center" wrapText="1"/>
    </xf>
    <xf numFmtId="0" fontId="18" fillId="0" borderId="18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17" fillId="0" borderId="26" xfId="1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7" fillId="0" borderId="26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 wrapText="1"/>
    </xf>
    <xf numFmtId="14" fontId="17" fillId="0" borderId="18" xfId="0" applyNumberFormat="1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/>
    </xf>
    <xf numFmtId="0" fontId="17" fillId="0" borderId="26" xfId="1" applyFont="1" applyBorder="1" applyAlignment="1">
      <alignment horizontal="center" vertical="center"/>
    </xf>
    <xf numFmtId="0" fontId="17" fillId="0" borderId="1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7" fillId="6" borderId="27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 wrapText="1"/>
    </xf>
    <xf numFmtId="0" fontId="17" fillId="0" borderId="27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0" fontId="27" fillId="0" borderId="18" xfId="1" applyFont="1" applyBorder="1"/>
    <xf numFmtId="0" fontId="21" fillId="0" borderId="18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6" fillId="0" borderId="12" xfId="0" applyFont="1" applyFill="1" applyBorder="1" applyAlignment="1">
      <alignment horizontal="left" vertical="center" wrapText="1"/>
    </xf>
    <xf numFmtId="0" fontId="18" fillId="0" borderId="18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0" fontId="17" fillId="0" borderId="18" xfId="1" applyFont="1" applyBorder="1" applyAlignment="1">
      <alignment horizontal="center"/>
    </xf>
    <xf numFmtId="0" fontId="17" fillId="0" borderId="19" xfId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7" fillId="0" borderId="19" xfId="1" applyFont="1" applyBorder="1" applyAlignment="1">
      <alignment horizontal="center"/>
    </xf>
    <xf numFmtId="0" fontId="21" fillId="0" borderId="3" xfId="0" applyFont="1" applyFill="1" applyBorder="1" applyAlignment="1">
      <alignment horizontal="center" vertical="center" wrapText="1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8" fillId="0" borderId="18" xfId="1" applyFont="1" applyBorder="1" applyAlignment="1">
      <alignment horizontal="center" vertical="center"/>
    </xf>
    <xf numFmtId="14" fontId="17" fillId="0" borderId="18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8" borderId="12" xfId="0" applyFont="1" applyFill="1" applyBorder="1" applyAlignment="1">
      <alignment vertical="center" wrapText="1"/>
    </xf>
    <xf numFmtId="0" fontId="26" fillId="8" borderId="18" xfId="0" applyFont="1" applyFill="1" applyBorder="1" applyAlignment="1">
      <alignment horizontal="left" vertical="center" wrapText="1"/>
    </xf>
    <xf numFmtId="14" fontId="26" fillId="8" borderId="18" xfId="0" applyNumberFormat="1" applyFont="1" applyFill="1" applyBorder="1" applyAlignment="1">
      <alignment horizontal="center" vertical="center" wrapText="1"/>
    </xf>
    <xf numFmtId="0" fontId="26" fillId="8" borderId="18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6" fillId="8" borderId="18" xfId="0" applyFont="1" applyFill="1" applyBorder="1" applyAlignment="1">
      <alignment horizontal="center" vertical="center"/>
    </xf>
    <xf numFmtId="0" fontId="26" fillId="8" borderId="19" xfId="0" applyFont="1" applyFill="1" applyBorder="1" applyAlignment="1">
      <alignment horizontal="center" vertical="center"/>
    </xf>
    <xf numFmtId="0" fontId="26" fillId="8" borderId="26" xfId="0" applyFont="1" applyFill="1" applyBorder="1" applyAlignment="1">
      <alignment horizontal="center" vertical="center"/>
    </xf>
    <xf numFmtId="0" fontId="28" fillId="0" borderId="0" xfId="0" applyFont="1"/>
    <xf numFmtId="0" fontId="18" fillId="0" borderId="18" xfId="0" applyFont="1" applyBorder="1" applyAlignment="1">
      <alignment horizontal="left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center" vertical="center"/>
    </xf>
    <xf numFmtId="0" fontId="17" fillId="7" borderId="13" xfId="0" applyFont="1" applyFill="1" applyBorder="1" applyAlignment="1">
      <alignment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0" fontId="17" fillId="11" borderId="13" xfId="0" applyFont="1" applyFill="1" applyBorder="1" applyAlignment="1">
      <alignment vertical="center" wrapText="1"/>
    </xf>
    <xf numFmtId="0" fontId="19" fillId="0" borderId="8" xfId="0" applyFont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vertical="center" wrapText="1"/>
    </xf>
    <xf numFmtId="0" fontId="18" fillId="0" borderId="18" xfId="0" applyFont="1" applyBorder="1" applyAlignment="1">
      <alignment horizontal="center"/>
    </xf>
    <xf numFmtId="0" fontId="19" fillId="0" borderId="18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vertical="center" wrapText="1"/>
    </xf>
    <xf numFmtId="0" fontId="29" fillId="0" borderId="0" xfId="0" applyFont="1"/>
    <xf numFmtId="0" fontId="17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30" fillId="0" borderId="18" xfId="0" applyFont="1" applyBorder="1" applyAlignment="1">
      <alignment horizontal="center" vertical="center"/>
    </xf>
    <xf numFmtId="0" fontId="29" fillId="0" borderId="0" xfId="0" applyFont="1" applyFill="1" applyBorder="1"/>
    <xf numFmtId="0" fontId="19" fillId="0" borderId="18" xfId="0" applyFont="1" applyFill="1" applyBorder="1" applyAlignment="1">
      <alignment vertical="center" wrapText="1"/>
    </xf>
    <xf numFmtId="14" fontId="19" fillId="0" borderId="18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vertical="center" wrapText="1"/>
    </xf>
    <xf numFmtId="0" fontId="18" fillId="8" borderId="18" xfId="0" applyFont="1" applyFill="1" applyBorder="1" applyAlignment="1">
      <alignment vertical="center" wrapText="1"/>
    </xf>
    <xf numFmtId="14" fontId="26" fillId="8" borderId="18" xfId="0" applyNumberFormat="1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8" borderId="26" xfId="1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vertical="center"/>
    </xf>
    <xf numFmtId="0" fontId="19" fillId="8" borderId="18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wrapText="1"/>
    </xf>
    <xf numFmtId="0" fontId="26" fillId="8" borderId="26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wrapText="1"/>
    </xf>
    <xf numFmtId="0" fontId="25" fillId="0" borderId="18" xfId="0" applyFont="1" applyBorder="1" applyAlignment="1">
      <alignment horizontal="center" vertical="center" wrapText="1"/>
    </xf>
    <xf numFmtId="0" fontId="22" fillId="0" borderId="18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29" fillId="0" borderId="0" xfId="0" applyFont="1" applyBorder="1"/>
    <xf numFmtId="0" fontId="17" fillId="10" borderId="13" xfId="0" applyFont="1" applyFill="1" applyBorder="1" applyAlignment="1">
      <alignment vertical="center" wrapText="1"/>
    </xf>
    <xf numFmtId="0" fontId="18" fillId="0" borderId="18" xfId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/>
    </xf>
    <xf numFmtId="0" fontId="21" fillId="8" borderId="1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31" fillId="0" borderId="3" xfId="0" applyFont="1" applyBorder="1" applyAlignment="1">
      <alignment horizontal="center" vertical="center"/>
    </xf>
    <xf numFmtId="0" fontId="23" fillId="0" borderId="18" xfId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26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32" fillId="0" borderId="0" xfId="0" applyFont="1"/>
    <xf numFmtId="0" fontId="18" fillId="0" borderId="1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8" fillId="0" borderId="8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/>
    </xf>
    <xf numFmtId="0" fontId="1" fillId="0" borderId="0" xfId="0" applyFont="1" applyBorder="1"/>
    <xf numFmtId="0" fontId="17" fillId="7" borderId="32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1" applyFont="1" applyBorder="1" applyAlignment="1">
      <alignment horizontal="center" vertical="center"/>
    </xf>
    <xf numFmtId="0" fontId="1" fillId="0" borderId="0" xfId="0" applyFont="1" applyFill="1" applyBorder="1"/>
    <xf numFmtId="0" fontId="17" fillId="8" borderId="17" xfId="0" applyFont="1" applyFill="1" applyBorder="1" applyAlignment="1">
      <alignment vertical="center" wrapText="1"/>
    </xf>
    <xf numFmtId="0" fontId="26" fillId="8" borderId="7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28" xfId="1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164" fontId="19" fillId="0" borderId="7" xfId="0" applyNumberFormat="1" applyFont="1" applyBorder="1" applyAlignment="1">
      <alignment horizontal="center" vertical="center"/>
    </xf>
    <xf numFmtId="0" fontId="17" fillId="0" borderId="28" xfId="1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164" fontId="19" fillId="8" borderId="7" xfId="0" applyNumberFormat="1" applyFont="1" applyFill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 wrapText="1"/>
    </xf>
    <xf numFmtId="0" fontId="17" fillId="0" borderId="28" xfId="1" applyFont="1" applyBorder="1" applyAlignment="1">
      <alignment horizontal="center" vertical="center"/>
    </xf>
    <xf numFmtId="0" fontId="17" fillId="6" borderId="18" xfId="0" applyFont="1" applyFill="1" applyBorder="1" applyAlignment="1">
      <alignment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15" xfId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vertical="center" wrapText="1"/>
    </xf>
    <xf numFmtId="0" fontId="17" fillId="7" borderId="18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/>
    </xf>
    <xf numFmtId="0" fontId="17" fillId="10" borderId="18" xfId="0" applyFont="1" applyFill="1" applyBorder="1" applyAlignment="1">
      <alignment vertical="center" wrapText="1"/>
    </xf>
    <xf numFmtId="0" fontId="17" fillId="11" borderId="18" xfId="0" applyFont="1" applyFill="1" applyBorder="1" applyAlignment="1">
      <alignment vertical="center" wrapText="1"/>
    </xf>
    <xf numFmtId="14" fontId="30" fillId="0" borderId="18" xfId="0" applyNumberFormat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17" fillId="0" borderId="18" xfId="1" applyFont="1" applyFill="1" applyBorder="1" applyAlignment="1">
      <alignment horizontal="center" vertical="center"/>
    </xf>
    <xf numFmtId="0" fontId="0" fillId="0" borderId="18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9" borderId="37" xfId="0" applyNumberFormat="1" applyFill="1" applyBorder="1" applyAlignment="1"/>
    <xf numFmtId="49" fontId="9" fillId="4" borderId="9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/>
    <xf numFmtId="49" fontId="0" fillId="0" borderId="0" xfId="0" applyNumberFormat="1" applyFont="1" applyAlignment="1">
      <alignment horizontal="center"/>
    </xf>
    <xf numFmtId="49" fontId="35" fillId="9" borderId="21" xfId="0" applyNumberFormat="1" applyFont="1" applyFill="1" applyBorder="1" applyAlignment="1">
      <alignment horizontal="center" vertical="center"/>
    </xf>
    <xf numFmtId="49" fontId="8" fillId="9" borderId="37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 wrapText="1"/>
    </xf>
    <xf numFmtId="49" fontId="6" fillId="0" borderId="36" xfId="0" applyNumberFormat="1" applyFont="1" applyFill="1" applyBorder="1" applyAlignment="1">
      <alignment horizontal="center" vertical="center" wrapText="1"/>
    </xf>
    <xf numFmtId="49" fontId="7" fillId="0" borderId="35" xfId="0" applyNumberFormat="1" applyFont="1" applyFill="1" applyBorder="1" applyAlignment="1">
      <alignment horizontal="center" vertical="center" wrapText="1"/>
    </xf>
    <xf numFmtId="49" fontId="12" fillId="9" borderId="11" xfId="0" applyNumberFormat="1" applyFont="1" applyFill="1" applyBorder="1" applyAlignment="1">
      <alignment horizontal="center" vertical="center"/>
    </xf>
    <xf numFmtId="49" fontId="0" fillId="9" borderId="37" xfId="0" applyNumberForma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49" fontId="13" fillId="9" borderId="21" xfId="0" applyNumberFormat="1" applyFont="1" applyFill="1" applyBorder="1" applyAlignment="1">
      <alignment horizontal="center" vertical="center"/>
    </xf>
    <xf numFmtId="49" fontId="33" fillId="0" borderId="18" xfId="1" applyNumberFormat="1" applyFont="1" applyBorder="1" applyAlignment="1">
      <alignment horizontal="center" vertical="center"/>
    </xf>
    <xf numFmtId="49" fontId="33" fillId="0" borderId="18" xfId="1" applyNumberFormat="1" applyFont="1" applyFill="1" applyBorder="1" applyAlignment="1">
      <alignment horizontal="center" vertical="center"/>
    </xf>
    <xf numFmtId="49" fontId="3" fillId="0" borderId="4" xfId="1" applyNumberForma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Border="1" applyAlignment="1">
      <alignment horizontal="center" vertical="center" wrapText="1"/>
    </xf>
    <xf numFmtId="49" fontId="13" fillId="9" borderId="23" xfId="0" applyNumberFormat="1" applyFont="1" applyFill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/>
    </xf>
    <xf numFmtId="49" fontId="8" fillId="0" borderId="7" xfId="0" applyNumberFormat="1" applyFont="1" applyFill="1" applyBorder="1" applyAlignment="1">
      <alignment horizontal="center" vertical="center" wrapText="1"/>
    </xf>
    <xf numFmtId="49" fontId="8" fillId="0" borderId="18" xfId="0" applyNumberFormat="1" applyFont="1" applyFill="1" applyBorder="1" applyAlignment="1">
      <alignment horizontal="center" vertical="center" wrapText="1"/>
    </xf>
    <xf numFmtId="49" fontId="34" fillId="0" borderId="15" xfId="1" applyNumberFormat="1" applyFont="1" applyBorder="1" applyAlignment="1">
      <alignment horizontal="center" vertical="center"/>
    </xf>
    <xf numFmtId="49" fontId="34" fillId="0" borderId="4" xfId="1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34" fillId="0" borderId="18" xfId="1" applyNumberFormat="1" applyFont="1" applyFill="1" applyBorder="1" applyAlignment="1">
      <alignment horizontal="center" vertical="center"/>
    </xf>
    <xf numFmtId="49" fontId="34" fillId="0" borderId="4" xfId="1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34" fillId="0" borderId="18" xfId="1" applyNumberFormat="1" applyFont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 wrapText="1"/>
    </xf>
    <xf numFmtId="49" fontId="33" fillId="0" borderId="4" xfId="1" applyNumberFormat="1" applyFont="1" applyBorder="1" applyAlignment="1">
      <alignment horizontal="center" vertical="center" wrapText="1"/>
    </xf>
    <xf numFmtId="49" fontId="33" fillId="0" borderId="4" xfId="1" applyNumberFormat="1" applyFont="1" applyFill="1" applyBorder="1" applyAlignment="1">
      <alignment horizontal="center" vertical="center"/>
    </xf>
    <xf numFmtId="49" fontId="33" fillId="0" borderId="4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</cellXfs>
  <cellStyles count="1055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1" builtinId="9" hidden="1"/>
    <cellStyle name="Lien hypertexte visité" xfId="82" builtinId="9" hidden="1"/>
    <cellStyle name="Lien hypertexte visité" xfId="83" builtinId="9" hidden="1"/>
    <cellStyle name="Lien hypertexte visité" xfId="84" builtinId="9" hidden="1"/>
    <cellStyle name="Lien hypertexte visité" xfId="85" builtinId="9" hidden="1"/>
    <cellStyle name="Lien hypertexte visité" xfId="86" builtinId="9" hidden="1"/>
    <cellStyle name="Lien hypertexte visité" xfId="87" builtinId="9" hidden="1"/>
    <cellStyle name="Lien hypertexte visité" xfId="88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7" builtinId="9" hidden="1"/>
    <cellStyle name="Lien hypertexte visité" xfId="138" builtinId="9" hidden="1"/>
    <cellStyle name="Lien hypertexte visité" xfId="139" builtinId="9" hidden="1"/>
    <cellStyle name="Lien hypertexte visité" xfId="140" builtinId="9" hidden="1"/>
    <cellStyle name="Lien hypertexte visité" xfId="141" builtinId="9" hidden="1"/>
    <cellStyle name="Lien hypertexte visité" xfId="142" builtinId="9" hidden="1"/>
    <cellStyle name="Lien hypertexte visité" xfId="143" builtinId="9" hidden="1"/>
    <cellStyle name="Lien hypertexte visité" xfId="144" builtinId="9" hidden="1"/>
    <cellStyle name="Lien hypertexte visité" xfId="145" builtinId="9" hidden="1"/>
    <cellStyle name="Lien hypertexte visité" xfId="146" builtinId="9" hidden="1"/>
    <cellStyle name="Lien hypertexte visité" xfId="147" builtinId="9" hidden="1"/>
    <cellStyle name="Lien hypertexte visité" xfId="148" builtinId="9" hidden="1"/>
    <cellStyle name="Lien hypertexte visité" xfId="149" builtinId="9" hidden="1"/>
    <cellStyle name="Lien hypertexte visité" xfId="150" builtinId="9" hidden="1"/>
    <cellStyle name="Lien hypertexte visité" xfId="151" builtinId="9" hidden="1"/>
    <cellStyle name="Lien hypertexte visité" xfId="152" builtinId="9" hidden="1"/>
    <cellStyle name="Lien hypertexte visité" xfId="153" builtinId="9" hidden="1"/>
    <cellStyle name="Lien hypertexte visité" xfId="154" builtinId="9" hidden="1"/>
    <cellStyle name="Lien hypertexte visité" xfId="155" builtinId="9" hidden="1"/>
    <cellStyle name="Lien hypertexte visité" xfId="156" builtinId="9" hidden="1"/>
    <cellStyle name="Lien hypertexte visité" xfId="157" builtinId="9" hidden="1"/>
    <cellStyle name="Lien hypertexte visité" xfId="158" builtinId="9" hidden="1"/>
    <cellStyle name="Lien hypertexte visité" xfId="159" builtinId="9" hidden="1"/>
    <cellStyle name="Lien hypertexte visité" xfId="160" builtinId="9" hidden="1"/>
    <cellStyle name="Lien hypertexte visité" xfId="161" builtinId="9" hidden="1"/>
    <cellStyle name="Lien hypertexte visité" xfId="162" builtinId="9" hidden="1"/>
    <cellStyle name="Lien hypertexte visité" xfId="163" builtinId="9" hidden="1"/>
    <cellStyle name="Lien hypertexte visité" xfId="164" builtinId="9" hidden="1"/>
    <cellStyle name="Lien hypertexte visité" xfId="165" builtinId="9" hidden="1"/>
    <cellStyle name="Lien hypertexte visité" xfId="166" builtinId="9" hidden="1"/>
    <cellStyle name="Lien hypertexte visité" xfId="167" builtinId="9" hidden="1"/>
    <cellStyle name="Lien hypertexte visité" xfId="168" builtinId="9" hidden="1"/>
    <cellStyle name="Lien hypertexte visité" xfId="169" builtinId="9" hidden="1"/>
    <cellStyle name="Lien hypertexte visité" xfId="170" builtinId="9" hidden="1"/>
    <cellStyle name="Lien hypertexte visité" xfId="171" builtinId="9" hidden="1"/>
    <cellStyle name="Lien hypertexte visité" xfId="172" builtinId="9" hidden="1"/>
    <cellStyle name="Lien hypertexte visité" xfId="173" builtinId="9" hidden="1"/>
    <cellStyle name="Lien hypertexte visité" xfId="174" builtinId="9" hidden="1"/>
    <cellStyle name="Lien hypertexte visité" xfId="175" builtinId="9" hidden="1"/>
    <cellStyle name="Lien hypertexte visité" xfId="176" builtinId="9" hidden="1"/>
    <cellStyle name="Lien hypertexte visité" xfId="177" builtinId="9" hidden="1"/>
    <cellStyle name="Lien hypertexte visité" xfId="178" builtinId="9" hidden="1"/>
    <cellStyle name="Lien hypertexte visité" xfId="179" builtinId="9" hidden="1"/>
    <cellStyle name="Lien hypertexte visité" xfId="180" builtinId="9" hidden="1"/>
    <cellStyle name="Lien hypertexte visité" xfId="181" builtinId="9" hidden="1"/>
    <cellStyle name="Lien hypertexte visité" xfId="182" builtinId="9" hidden="1"/>
    <cellStyle name="Lien hypertexte visité" xfId="183" builtinId="9" hidden="1"/>
    <cellStyle name="Lien hypertexte visité" xfId="184" builtinId="9" hidden="1"/>
    <cellStyle name="Lien hypertexte visité" xfId="185" builtinId="9" hidden="1"/>
    <cellStyle name="Lien hypertexte visité" xfId="186" builtinId="9" hidden="1"/>
    <cellStyle name="Lien hypertexte visité" xfId="187" builtinId="9" hidden="1"/>
    <cellStyle name="Lien hypertexte visité" xfId="188" builtinId="9" hidden="1"/>
    <cellStyle name="Lien hypertexte visité" xfId="189" builtinId="9" hidden="1"/>
    <cellStyle name="Lien hypertexte visité" xfId="190" builtinId="9" hidden="1"/>
    <cellStyle name="Lien hypertexte visité" xfId="191" builtinId="9" hidden="1"/>
    <cellStyle name="Lien hypertexte visité" xfId="192" builtinId="9" hidden="1"/>
    <cellStyle name="Lien hypertexte visité" xfId="193" builtinId="9" hidden="1"/>
    <cellStyle name="Lien hypertexte visité" xfId="194" builtinId="9" hidden="1"/>
    <cellStyle name="Lien hypertexte visité" xfId="195" builtinId="9" hidden="1"/>
    <cellStyle name="Lien hypertexte visité" xfId="196" builtinId="9" hidden="1"/>
    <cellStyle name="Lien hypertexte visité" xfId="197" builtinId="9" hidden="1"/>
    <cellStyle name="Lien hypertexte visité" xfId="198" builtinId="9" hidden="1"/>
    <cellStyle name="Lien hypertexte visité" xfId="199" builtinId="9" hidden="1"/>
    <cellStyle name="Lien hypertexte visité" xfId="200" builtinId="9" hidden="1"/>
    <cellStyle name="Lien hypertexte visité" xfId="201" builtinId="9" hidden="1"/>
    <cellStyle name="Lien hypertexte visité" xfId="202" builtinId="9" hidden="1"/>
    <cellStyle name="Lien hypertexte visité" xfId="203" builtinId="9" hidden="1"/>
    <cellStyle name="Lien hypertexte visité" xfId="204" builtinId="9" hidden="1"/>
    <cellStyle name="Lien hypertexte visité" xfId="205" builtinId="9" hidden="1"/>
    <cellStyle name="Lien hypertexte visité" xfId="206" builtinId="9" hidden="1"/>
    <cellStyle name="Lien hypertexte visité" xfId="207" builtinId="9" hidden="1"/>
    <cellStyle name="Lien hypertexte visité" xfId="208" builtinId="9" hidden="1"/>
    <cellStyle name="Lien hypertexte visité" xfId="209" builtinId="9" hidden="1"/>
    <cellStyle name="Lien hypertexte visité" xfId="210" builtinId="9" hidden="1"/>
    <cellStyle name="Lien hypertexte visité" xfId="211" builtinId="9" hidden="1"/>
    <cellStyle name="Lien hypertexte visité" xfId="212" builtinId="9" hidden="1"/>
    <cellStyle name="Lien hypertexte visité" xfId="213" builtinId="9" hidden="1"/>
    <cellStyle name="Lien hypertexte visité" xfId="214" builtinId="9" hidden="1"/>
    <cellStyle name="Lien hypertexte visité" xfId="215" builtinId="9" hidden="1"/>
    <cellStyle name="Lien hypertexte visité" xfId="216" builtinId="9" hidden="1"/>
    <cellStyle name="Lien hypertexte visité" xfId="217" builtinId="9" hidden="1"/>
    <cellStyle name="Lien hypertexte visité" xfId="218" builtinId="9" hidden="1"/>
    <cellStyle name="Lien hypertexte visité" xfId="219" builtinId="9" hidden="1"/>
    <cellStyle name="Lien hypertexte visité" xfId="220" builtinId="9" hidden="1"/>
    <cellStyle name="Lien hypertexte visité" xfId="22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1" builtinId="9" hidden="1"/>
    <cellStyle name="Lien hypertexte visité" xfId="242" builtinId="9" hidden="1"/>
    <cellStyle name="Lien hypertexte visité" xfId="243" builtinId="9" hidden="1"/>
    <cellStyle name="Lien hypertexte visité" xfId="244" builtinId="9" hidden="1"/>
    <cellStyle name="Lien hypertexte visité" xfId="245" builtinId="9" hidden="1"/>
    <cellStyle name="Lien hypertexte visité" xfId="246" builtinId="9" hidden="1"/>
    <cellStyle name="Lien hypertexte visité" xfId="247" builtinId="9" hidden="1"/>
    <cellStyle name="Lien hypertexte visité" xfId="248" builtinId="9" hidden="1"/>
    <cellStyle name="Lien hypertexte visité" xfId="249" builtinId="9" hidden="1"/>
    <cellStyle name="Lien hypertexte visité" xfId="250" builtinId="9" hidden="1"/>
    <cellStyle name="Lien hypertexte visité" xfId="251" builtinId="9" hidden="1"/>
    <cellStyle name="Lien hypertexte visité" xfId="252" builtinId="9" hidden="1"/>
    <cellStyle name="Lien hypertexte visité" xfId="253" builtinId="9" hidden="1"/>
    <cellStyle name="Lien hypertexte visité" xfId="254" builtinId="9" hidden="1"/>
    <cellStyle name="Lien hypertexte visité" xfId="255" builtinId="9" hidden="1"/>
    <cellStyle name="Lien hypertexte visité" xfId="256" builtinId="9" hidden="1"/>
    <cellStyle name="Lien hypertexte visité" xfId="257" builtinId="9" hidden="1"/>
    <cellStyle name="Lien hypertexte visité" xfId="258" builtinId="9" hidden="1"/>
    <cellStyle name="Lien hypertexte visité" xfId="259" builtinId="9" hidden="1"/>
    <cellStyle name="Lien hypertexte visité" xfId="260" builtinId="9" hidden="1"/>
    <cellStyle name="Lien hypertexte visité" xfId="261" builtinId="9" hidden="1"/>
    <cellStyle name="Lien hypertexte visité" xfId="262" builtinId="9" hidden="1"/>
    <cellStyle name="Lien hypertexte visité" xfId="263" builtinId="9" hidden="1"/>
    <cellStyle name="Lien hypertexte visité" xfId="264" builtinId="9" hidden="1"/>
    <cellStyle name="Lien hypertexte visité" xfId="265" builtinId="9" hidden="1"/>
    <cellStyle name="Lien hypertexte visité" xfId="266" builtinId="9" hidden="1"/>
    <cellStyle name="Lien hypertexte visité" xfId="267" builtinId="9" hidden="1"/>
    <cellStyle name="Lien hypertexte visité" xfId="268" builtinId="9" hidden="1"/>
    <cellStyle name="Lien hypertexte visité" xfId="269" builtinId="9" hidden="1"/>
    <cellStyle name="Lien hypertexte visité" xfId="270" builtinId="9" hidden="1"/>
    <cellStyle name="Lien hypertexte visité" xfId="271" builtinId="9" hidden="1"/>
    <cellStyle name="Lien hypertexte visité" xfId="272" builtinId="9" hidden="1"/>
    <cellStyle name="Lien hypertexte visité" xfId="273" builtinId="9" hidden="1"/>
    <cellStyle name="Lien hypertexte visité" xfId="274" builtinId="9" hidden="1"/>
    <cellStyle name="Lien hypertexte visité" xfId="275" builtinId="9" hidden="1"/>
    <cellStyle name="Lien hypertexte visité" xfId="276" builtinId="9" hidden="1"/>
    <cellStyle name="Lien hypertexte visité" xfId="277" builtinId="9" hidden="1"/>
    <cellStyle name="Lien hypertexte visité" xfId="278" builtinId="9" hidden="1"/>
    <cellStyle name="Lien hypertexte visité" xfId="279" builtinId="9" hidden="1"/>
    <cellStyle name="Lien hypertexte visité" xfId="280" builtinId="9" hidden="1"/>
    <cellStyle name="Lien hypertexte visité" xfId="281" builtinId="9" hidden="1"/>
    <cellStyle name="Lien hypertexte visité" xfId="282" builtinId="9" hidden="1"/>
    <cellStyle name="Lien hypertexte visité" xfId="283" builtinId="9" hidden="1"/>
    <cellStyle name="Lien hypertexte visité" xfId="284" builtinId="9" hidden="1"/>
    <cellStyle name="Lien hypertexte visité" xfId="285" builtinId="9" hidden="1"/>
    <cellStyle name="Lien hypertexte visité" xfId="286" builtinId="9" hidden="1"/>
    <cellStyle name="Lien hypertexte visité" xfId="287" builtinId="9" hidden="1"/>
    <cellStyle name="Lien hypertexte visité" xfId="288" builtinId="9" hidden="1"/>
    <cellStyle name="Lien hypertexte visité" xfId="289" builtinId="9" hidden="1"/>
    <cellStyle name="Lien hypertexte visité" xfId="290" builtinId="9" hidden="1"/>
    <cellStyle name="Lien hypertexte visité" xfId="291" builtinId="9" hidden="1"/>
    <cellStyle name="Lien hypertexte visité" xfId="292" builtinId="9" hidden="1"/>
    <cellStyle name="Lien hypertexte visité" xfId="293" builtinId="9" hidden="1"/>
    <cellStyle name="Lien hypertexte visité" xfId="294" builtinId="9" hidden="1"/>
    <cellStyle name="Lien hypertexte visité" xfId="295" builtinId="9" hidden="1"/>
    <cellStyle name="Lien hypertexte visité" xfId="296" builtinId="9" hidden="1"/>
    <cellStyle name="Lien hypertexte visité" xfId="297" builtinId="9" hidden="1"/>
    <cellStyle name="Lien hypertexte visité" xfId="298" builtinId="9" hidden="1"/>
    <cellStyle name="Lien hypertexte visité" xfId="299" builtinId="9" hidden="1"/>
    <cellStyle name="Lien hypertexte visité" xfId="300" builtinId="9" hidden="1"/>
    <cellStyle name="Lien hypertexte visité" xfId="301" builtinId="9" hidden="1"/>
    <cellStyle name="Lien hypertexte visité" xfId="302" builtinId="9" hidden="1"/>
    <cellStyle name="Lien hypertexte visité" xfId="303" builtinId="9" hidden="1"/>
    <cellStyle name="Lien hypertexte visité" xfId="304" builtinId="9" hidden="1"/>
    <cellStyle name="Lien hypertexte visité" xfId="305" builtinId="9" hidden="1"/>
    <cellStyle name="Lien hypertexte visité" xfId="306" builtinId="9" hidden="1"/>
    <cellStyle name="Lien hypertexte visité" xfId="307" builtinId="9" hidden="1"/>
    <cellStyle name="Lien hypertexte visité" xfId="308" builtinId="9" hidden="1"/>
    <cellStyle name="Lien hypertexte visité" xfId="309" builtinId="9" hidden="1"/>
    <cellStyle name="Lien hypertexte visité" xfId="310" builtinId="9" hidden="1"/>
    <cellStyle name="Lien hypertexte visité" xfId="311" builtinId="9" hidden="1"/>
    <cellStyle name="Lien hypertexte visité" xfId="312" builtinId="9" hidden="1"/>
    <cellStyle name="Lien hypertexte visité" xfId="313" builtinId="9" hidden="1"/>
    <cellStyle name="Lien hypertexte visité" xfId="314" builtinId="9" hidden="1"/>
    <cellStyle name="Lien hypertexte visité" xfId="315" builtinId="9" hidden="1"/>
    <cellStyle name="Lien hypertexte visité" xfId="316" builtinId="9" hidden="1"/>
    <cellStyle name="Lien hypertexte visité" xfId="317" builtinId="9" hidden="1"/>
    <cellStyle name="Lien hypertexte visité" xfId="318" builtinId="9" hidden="1"/>
    <cellStyle name="Lien hypertexte visité" xfId="319" builtinId="9" hidden="1"/>
    <cellStyle name="Lien hypertexte visité" xfId="320" builtinId="9" hidden="1"/>
    <cellStyle name="Lien hypertexte visité" xfId="321" builtinId="9" hidden="1"/>
    <cellStyle name="Lien hypertexte visité" xfId="322" builtinId="9" hidden="1"/>
    <cellStyle name="Lien hypertexte visité" xfId="323" builtinId="9" hidden="1"/>
    <cellStyle name="Lien hypertexte visité" xfId="324" builtinId="9" hidden="1"/>
    <cellStyle name="Lien hypertexte visité" xfId="325" builtinId="9" hidden="1"/>
    <cellStyle name="Lien hypertexte visité" xfId="326" builtinId="9" hidden="1"/>
    <cellStyle name="Lien hypertexte visité" xfId="327" builtinId="9" hidden="1"/>
    <cellStyle name="Lien hypertexte visité" xfId="328" builtinId="9" hidden="1"/>
    <cellStyle name="Lien hypertexte visité" xfId="329" builtinId="9" hidden="1"/>
    <cellStyle name="Lien hypertexte visité" xfId="330" builtinId="9" hidden="1"/>
    <cellStyle name="Lien hypertexte visité" xfId="331" builtinId="9" hidden="1"/>
    <cellStyle name="Lien hypertexte visité" xfId="332" builtinId="9" hidden="1"/>
    <cellStyle name="Lien hypertexte visité" xfId="333" builtinId="9" hidden="1"/>
    <cellStyle name="Lien hypertexte visité" xfId="334" builtinId="9" hidden="1"/>
    <cellStyle name="Lien hypertexte visité" xfId="335" builtinId="9" hidden="1"/>
    <cellStyle name="Lien hypertexte visité" xfId="336" builtinId="9" hidden="1"/>
    <cellStyle name="Lien hypertexte visité" xfId="337" builtinId="9" hidden="1"/>
    <cellStyle name="Lien hypertexte visité" xfId="338" builtinId="9" hidden="1"/>
    <cellStyle name="Lien hypertexte visité" xfId="339" builtinId="9" hidden="1"/>
    <cellStyle name="Lien hypertexte visité" xfId="340" builtinId="9" hidden="1"/>
    <cellStyle name="Lien hypertexte visité" xfId="341" builtinId="9" hidden="1"/>
    <cellStyle name="Lien hypertexte visité" xfId="342" builtinId="9" hidden="1"/>
    <cellStyle name="Lien hypertexte visité" xfId="343" builtinId="9" hidden="1"/>
    <cellStyle name="Lien hypertexte visité" xfId="344" builtinId="9" hidden="1"/>
    <cellStyle name="Lien hypertexte visité" xfId="345" builtinId="9" hidden="1"/>
    <cellStyle name="Lien hypertexte visité" xfId="346" builtinId="9" hidden="1"/>
    <cellStyle name="Lien hypertexte visité" xfId="347" builtinId="9" hidden="1"/>
    <cellStyle name="Lien hypertexte visité" xfId="348" builtinId="9" hidden="1"/>
    <cellStyle name="Lien hypertexte visité" xfId="349" builtinId="9" hidden="1"/>
    <cellStyle name="Lien hypertexte visité" xfId="350" builtinId="9" hidden="1"/>
    <cellStyle name="Lien hypertexte visité" xfId="351" builtinId="9" hidden="1"/>
    <cellStyle name="Lien hypertexte visité" xfId="352" builtinId="9" hidden="1"/>
    <cellStyle name="Lien hypertexte visité" xfId="353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4" builtinId="9" hidden="1"/>
    <cellStyle name="Lien hypertexte visité" xfId="395" builtinId="9" hidden="1"/>
    <cellStyle name="Lien hypertexte visité" xfId="396" builtinId="9" hidden="1"/>
    <cellStyle name="Lien hypertexte visité" xfId="397" builtinId="9" hidden="1"/>
    <cellStyle name="Lien hypertexte visité" xfId="398" builtinId="9" hidden="1"/>
    <cellStyle name="Lien hypertexte visité" xfId="399" builtinId="9" hidden="1"/>
    <cellStyle name="Lien hypertexte visité" xfId="400" builtinId="9" hidden="1"/>
    <cellStyle name="Lien hypertexte visité" xfId="401" builtinId="9" hidden="1"/>
    <cellStyle name="Lien hypertexte visité" xfId="402" builtinId="9" hidden="1"/>
    <cellStyle name="Lien hypertexte visité" xfId="403" builtinId="9" hidden="1"/>
    <cellStyle name="Lien hypertexte visité" xfId="404" builtinId="9" hidden="1"/>
    <cellStyle name="Lien hypertexte visité" xfId="405" builtinId="9" hidden="1"/>
    <cellStyle name="Lien hypertexte visité" xfId="406" builtinId="9" hidden="1"/>
    <cellStyle name="Lien hypertexte visité" xfId="407" builtinId="9" hidden="1"/>
    <cellStyle name="Lien hypertexte visité" xfId="408" builtinId="9" hidden="1"/>
    <cellStyle name="Lien hypertexte visité" xfId="409" builtinId="9" hidden="1"/>
    <cellStyle name="Lien hypertexte visité" xfId="410" builtinId="9" hidden="1"/>
    <cellStyle name="Lien hypertexte visité" xfId="411" builtinId="9" hidden="1"/>
    <cellStyle name="Lien hypertexte visité" xfId="412" builtinId="9" hidden="1"/>
    <cellStyle name="Lien hypertexte visité" xfId="413" builtinId="9" hidden="1"/>
    <cellStyle name="Lien hypertexte visité" xfId="414" builtinId="9" hidden="1"/>
    <cellStyle name="Lien hypertexte visité" xfId="415" builtinId="9" hidden="1"/>
    <cellStyle name="Lien hypertexte visité" xfId="416" builtinId="9" hidden="1"/>
    <cellStyle name="Lien hypertexte visité" xfId="417" builtinId="9" hidden="1"/>
    <cellStyle name="Lien hypertexte visité" xfId="418" builtinId="9" hidden="1"/>
    <cellStyle name="Lien hypertexte visité" xfId="419" builtinId="9" hidden="1"/>
    <cellStyle name="Lien hypertexte visité" xfId="420" builtinId="9" hidden="1"/>
    <cellStyle name="Lien hypertexte visité" xfId="421" builtinId="9" hidden="1"/>
    <cellStyle name="Lien hypertexte visité" xfId="422" builtinId="9" hidden="1"/>
    <cellStyle name="Lien hypertexte visité" xfId="423" builtinId="9" hidden="1"/>
    <cellStyle name="Lien hypertexte visité" xfId="424" builtinId="9" hidden="1"/>
    <cellStyle name="Lien hypertexte visité" xfId="425" builtinId="9" hidden="1"/>
    <cellStyle name="Lien hypertexte visité" xfId="426" builtinId="9" hidden="1"/>
    <cellStyle name="Lien hypertexte visité" xfId="427" builtinId="9" hidden="1"/>
    <cellStyle name="Lien hypertexte visité" xfId="428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4" builtinId="9" hidden="1"/>
    <cellStyle name="Lien hypertexte visité" xfId="435" builtinId="9" hidden="1"/>
    <cellStyle name="Lien hypertexte visité" xfId="436" builtinId="9" hidden="1"/>
    <cellStyle name="Lien hypertexte visité" xfId="437" builtinId="9" hidden="1"/>
    <cellStyle name="Lien hypertexte visité" xfId="438" builtinId="9" hidden="1"/>
    <cellStyle name="Lien hypertexte visité" xfId="439" builtinId="9" hidden="1"/>
    <cellStyle name="Lien hypertexte visité" xfId="440" builtinId="9" hidden="1"/>
    <cellStyle name="Lien hypertexte visité" xfId="441" builtinId="9" hidden="1"/>
    <cellStyle name="Lien hypertexte visité" xfId="442" builtinId="9" hidden="1"/>
    <cellStyle name="Lien hypertexte visité" xfId="443" builtinId="9" hidden="1"/>
    <cellStyle name="Lien hypertexte visité" xfId="444" builtinId="9" hidden="1"/>
    <cellStyle name="Lien hypertexte visité" xfId="445" builtinId="9" hidden="1"/>
    <cellStyle name="Lien hypertexte visité" xfId="446" builtinId="9" hidden="1"/>
    <cellStyle name="Lien hypertexte visité" xfId="447" builtinId="9" hidden="1"/>
    <cellStyle name="Lien hypertexte visité" xfId="448" builtinId="9" hidden="1"/>
    <cellStyle name="Lien hypertexte visité" xfId="449" builtinId="9" hidden="1"/>
    <cellStyle name="Lien hypertexte visité" xfId="450" builtinId="9" hidden="1"/>
    <cellStyle name="Lien hypertexte visité" xfId="451" builtinId="9" hidden="1"/>
    <cellStyle name="Lien hypertexte visité" xfId="452" builtinId="9" hidden="1"/>
    <cellStyle name="Lien hypertexte visité" xfId="453" builtinId="9" hidden="1"/>
    <cellStyle name="Lien hypertexte visité" xfId="454" builtinId="9" hidden="1"/>
    <cellStyle name="Lien hypertexte visité" xfId="455" builtinId="9" hidden="1"/>
    <cellStyle name="Lien hypertexte visité" xfId="456" builtinId="9" hidden="1"/>
    <cellStyle name="Lien hypertexte visité" xfId="457" builtinId="9" hidden="1"/>
    <cellStyle name="Lien hypertexte visité" xfId="458" builtinId="9" hidden="1"/>
    <cellStyle name="Lien hypertexte visité" xfId="459" builtinId="9" hidden="1"/>
    <cellStyle name="Lien hypertexte visité" xfId="460" builtinId="9" hidden="1"/>
    <cellStyle name="Lien hypertexte visité" xfId="461" builtinId="9" hidden="1"/>
    <cellStyle name="Lien hypertexte visité" xfId="462" builtinId="9" hidden="1"/>
    <cellStyle name="Lien hypertexte visité" xfId="463" builtinId="9" hidden="1"/>
    <cellStyle name="Lien hypertexte visité" xfId="464" builtinId="9" hidden="1"/>
    <cellStyle name="Lien hypertexte visité" xfId="465" builtinId="9" hidden="1"/>
    <cellStyle name="Lien hypertexte visité" xfId="466" builtinId="9" hidden="1"/>
    <cellStyle name="Lien hypertexte visité" xfId="467" builtinId="9" hidden="1"/>
    <cellStyle name="Lien hypertexte visité" xfId="468" builtinId="9" hidden="1"/>
    <cellStyle name="Lien hypertexte visité" xfId="469" builtinId="9" hidden="1"/>
    <cellStyle name="Lien hypertexte visité" xfId="470" builtinId="9" hidden="1"/>
    <cellStyle name="Lien hypertexte visité" xfId="471" builtinId="9" hidden="1"/>
    <cellStyle name="Lien hypertexte visité" xfId="472" builtinId="9" hidden="1"/>
    <cellStyle name="Lien hypertexte visité" xfId="473" builtinId="9" hidden="1"/>
    <cellStyle name="Lien hypertexte visité" xfId="474" builtinId="9" hidden="1"/>
    <cellStyle name="Lien hypertexte visité" xfId="475" builtinId="9" hidden="1"/>
    <cellStyle name="Lien hypertexte visité" xfId="476" builtinId="9" hidden="1"/>
    <cellStyle name="Lien hypertexte visité" xfId="477" builtinId="9" hidden="1"/>
    <cellStyle name="Lien hypertexte visité" xfId="478" builtinId="9" hidden="1"/>
    <cellStyle name="Lien hypertexte visité" xfId="479" builtinId="9" hidden="1"/>
    <cellStyle name="Lien hypertexte visité" xfId="480" builtinId="9" hidden="1"/>
    <cellStyle name="Lien hypertexte visité" xfId="481" builtinId="9" hidden="1"/>
    <cellStyle name="Lien hypertexte visité" xfId="482" builtinId="9" hidden="1"/>
    <cellStyle name="Lien hypertexte visité" xfId="483" builtinId="9" hidden="1"/>
    <cellStyle name="Lien hypertexte visité" xfId="484" builtinId="9" hidden="1"/>
    <cellStyle name="Lien hypertexte visité" xfId="485" builtinId="9" hidden="1"/>
    <cellStyle name="Lien hypertexte visité" xfId="486" builtinId="9" hidden="1"/>
    <cellStyle name="Lien hypertexte visité" xfId="487" builtinId="9" hidden="1"/>
    <cellStyle name="Lien hypertexte visité" xfId="488" builtinId="9" hidden="1"/>
    <cellStyle name="Lien hypertexte visité" xfId="489" builtinId="9" hidden="1"/>
    <cellStyle name="Lien hypertexte visité" xfId="490" builtinId="9" hidden="1"/>
    <cellStyle name="Lien hypertexte visité" xfId="491" builtinId="9" hidden="1"/>
    <cellStyle name="Lien hypertexte visité" xfId="492" builtinId="9" hidden="1"/>
    <cellStyle name="Lien hypertexte visité" xfId="493" builtinId="9" hidden="1"/>
    <cellStyle name="Lien hypertexte visité" xfId="494" builtinId="9" hidden="1"/>
    <cellStyle name="Lien hypertexte visité" xfId="495" builtinId="9" hidden="1"/>
    <cellStyle name="Lien hypertexte visité" xfId="496" builtinId="9" hidden="1"/>
    <cellStyle name="Lien hypertexte visité" xfId="497" builtinId="9" hidden="1"/>
    <cellStyle name="Lien hypertexte visité" xfId="499" builtinId="9" hidden="1"/>
    <cellStyle name="Lien hypertexte visité" xfId="500" builtinId="9" hidden="1"/>
    <cellStyle name="Lien hypertexte visité" xfId="501" builtinId="9" hidden="1"/>
    <cellStyle name="Lien hypertexte visité" xfId="502" builtinId="9" hidden="1"/>
    <cellStyle name="Lien hypertexte visité" xfId="503" builtinId="9" hidden="1"/>
    <cellStyle name="Lien hypertexte visité" xfId="504" builtinId="9" hidden="1"/>
    <cellStyle name="Lien hypertexte visité" xfId="505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ien hypertexte visité" xfId="609" builtinId="9" hidden="1"/>
    <cellStyle name="Lien hypertexte visité" xfId="610" builtinId="9" hidden="1"/>
    <cellStyle name="Lien hypertexte visité" xfId="611" builtinId="9" hidden="1"/>
    <cellStyle name="Lien hypertexte visité" xfId="612" builtinId="9" hidden="1"/>
    <cellStyle name="Lien hypertexte visité" xfId="613" builtinId="9" hidden="1"/>
    <cellStyle name="Lien hypertexte visité" xfId="614" builtinId="9" hidden="1"/>
    <cellStyle name="Lien hypertexte visité" xfId="615" builtinId="9" hidden="1"/>
    <cellStyle name="Lien hypertexte visité" xfId="616" builtinId="9" hidden="1"/>
    <cellStyle name="Lien hypertexte visité" xfId="617" builtinId="9" hidden="1"/>
    <cellStyle name="Lien hypertexte visité" xfId="618" builtinId="9" hidden="1"/>
    <cellStyle name="Lien hypertexte visité" xfId="619" builtinId="9" hidden="1"/>
    <cellStyle name="Lien hypertexte visité" xfId="620" builtinId="9" hidden="1"/>
    <cellStyle name="Lien hypertexte visité" xfId="621" builtinId="9" hidden="1"/>
    <cellStyle name="Lien hypertexte visité" xfId="622" builtinId="9" hidden="1"/>
    <cellStyle name="Lien hypertexte visité" xfId="623" builtinId="9" hidden="1"/>
    <cellStyle name="Lien hypertexte visité" xfId="624" builtinId="9" hidden="1"/>
    <cellStyle name="Lien hypertexte visité" xfId="625" builtinId="9" hidden="1"/>
    <cellStyle name="Lien hypertexte visité" xfId="626" builtinId="9" hidden="1"/>
    <cellStyle name="Lien hypertexte visité" xfId="627" builtinId="9" hidden="1"/>
    <cellStyle name="Lien hypertexte visité" xfId="628" builtinId="9" hidden="1"/>
    <cellStyle name="Lien hypertexte visité" xfId="629" builtinId="9" hidden="1"/>
    <cellStyle name="Lien hypertexte visité" xfId="630" builtinId="9" hidden="1"/>
    <cellStyle name="Lien hypertexte visité" xfId="631" builtinId="9" hidden="1"/>
    <cellStyle name="Lien hypertexte visité" xfId="632" builtinId="9" hidden="1"/>
    <cellStyle name="Lien hypertexte visité" xfId="633" builtinId="9" hidden="1"/>
    <cellStyle name="Lien hypertexte visité" xfId="634" builtinId="9" hidden="1"/>
    <cellStyle name="Lien hypertexte visité" xfId="635" builtinId="9" hidden="1"/>
    <cellStyle name="Lien hypertexte visité" xfId="636" builtinId="9" hidden="1"/>
    <cellStyle name="Lien hypertexte visité" xfId="637" builtinId="9" hidden="1"/>
    <cellStyle name="Lien hypertexte visité" xfId="638" builtinId="9" hidden="1"/>
    <cellStyle name="Lien hypertexte visité" xfId="639" builtinId="9" hidden="1"/>
    <cellStyle name="Lien hypertexte visité" xfId="640" builtinId="9" hidden="1"/>
    <cellStyle name="Lien hypertexte visité" xfId="641" builtinId="9" hidden="1"/>
    <cellStyle name="Lien hypertexte visité" xfId="642" builtinId="9" hidden="1"/>
    <cellStyle name="Lien hypertexte visité" xfId="643" builtinId="9" hidden="1"/>
    <cellStyle name="Lien hypertexte visité" xfId="644" builtinId="9" hidden="1"/>
    <cellStyle name="Lien hypertexte visité" xfId="645" builtinId="9" hidden="1"/>
    <cellStyle name="Lien hypertexte visité" xfId="646" builtinId="9" hidden="1"/>
    <cellStyle name="Lien hypertexte visité" xfId="647" builtinId="9" hidden="1"/>
    <cellStyle name="Lien hypertexte visité" xfId="648" builtinId="9" hidden="1"/>
    <cellStyle name="Lien hypertexte visité" xfId="649" builtinId="9" hidden="1"/>
    <cellStyle name="Lien hypertexte visité" xfId="650" builtinId="9" hidden="1"/>
    <cellStyle name="Lien hypertexte visité" xfId="651" builtinId="9" hidden="1"/>
    <cellStyle name="Lien hypertexte visité" xfId="652" builtinId="9" hidden="1"/>
    <cellStyle name="Lien hypertexte visité" xfId="653" builtinId="9" hidden="1"/>
    <cellStyle name="Lien hypertexte visité" xfId="654" builtinId="9" hidden="1"/>
    <cellStyle name="Lien hypertexte visité" xfId="655" builtinId="9" hidden="1"/>
    <cellStyle name="Lien hypertexte visité" xfId="656" builtinId="9" hidden="1"/>
    <cellStyle name="Lien hypertexte visité" xfId="657" builtinId="9" hidden="1"/>
    <cellStyle name="Lien hypertexte visité" xfId="658" builtinId="9" hidden="1"/>
    <cellStyle name="Lien hypertexte visité" xfId="659" builtinId="9" hidden="1"/>
    <cellStyle name="Lien hypertexte visité" xfId="660" builtinId="9" hidden="1"/>
    <cellStyle name="Lien hypertexte visité" xfId="661" builtinId="9" hidden="1"/>
    <cellStyle name="Lien hypertexte visité" xfId="662" builtinId="9" hidden="1"/>
    <cellStyle name="Lien hypertexte visité" xfId="663" builtinId="9" hidden="1"/>
    <cellStyle name="Lien hypertexte visité" xfId="664" builtinId="9" hidden="1"/>
    <cellStyle name="Lien hypertexte visité" xfId="665" builtinId="9" hidden="1"/>
    <cellStyle name="Lien hypertexte visité" xfId="666" builtinId="9" hidden="1"/>
    <cellStyle name="Lien hypertexte visité" xfId="667" builtinId="9" hidden="1"/>
    <cellStyle name="Lien hypertexte visité" xfId="668" builtinId="9" hidden="1"/>
    <cellStyle name="Lien hypertexte visité" xfId="669" builtinId="9" hidden="1"/>
    <cellStyle name="Lien hypertexte visité" xfId="670" builtinId="9" hidden="1"/>
    <cellStyle name="Lien hypertexte visité" xfId="671" builtinId="9" hidden="1"/>
    <cellStyle name="Lien hypertexte visité" xfId="672" builtinId="9" hidden="1"/>
    <cellStyle name="Lien hypertexte visité" xfId="673" builtinId="9" hidden="1"/>
    <cellStyle name="Lien hypertexte visité" xfId="674" builtinId="9" hidden="1"/>
    <cellStyle name="Lien hypertexte visité" xfId="675" builtinId="9" hidden="1"/>
    <cellStyle name="Lien hypertexte visité" xfId="676" builtinId="9" hidden="1"/>
    <cellStyle name="Lien hypertexte visité" xfId="677" builtinId="9" hidden="1"/>
    <cellStyle name="Lien hypertexte visité" xfId="678" builtinId="9" hidden="1"/>
    <cellStyle name="Lien hypertexte visité" xfId="679" builtinId="9" hidden="1"/>
    <cellStyle name="Lien hypertexte visité" xfId="680" builtinId="9" hidden="1"/>
    <cellStyle name="Lien hypertexte visité" xfId="681" builtinId="9" hidden="1"/>
    <cellStyle name="Lien hypertexte visité" xfId="682" builtinId="9" hidden="1"/>
    <cellStyle name="Lien hypertexte visité" xfId="683" builtinId="9" hidden="1"/>
    <cellStyle name="Lien hypertexte visité" xfId="684" builtinId="9" hidden="1"/>
    <cellStyle name="Lien hypertexte visité" xfId="685" builtinId="9" hidden="1"/>
    <cellStyle name="Lien hypertexte visité" xfId="686" builtinId="9" hidden="1"/>
    <cellStyle name="Lien hypertexte visité" xfId="687" builtinId="9" hidden="1"/>
    <cellStyle name="Lien hypertexte visité" xfId="688" builtinId="9" hidden="1"/>
    <cellStyle name="Lien hypertexte visité" xfId="689" builtinId="9" hidden="1"/>
    <cellStyle name="Lien hypertexte visité" xfId="690" builtinId="9" hidden="1"/>
    <cellStyle name="Lien hypertexte visité" xfId="691" builtinId="9" hidden="1"/>
    <cellStyle name="Lien hypertexte visité" xfId="692" builtinId="9" hidden="1"/>
    <cellStyle name="Lien hypertexte visité" xfId="693" builtinId="9" hidden="1"/>
    <cellStyle name="Lien hypertexte visité" xfId="694" builtinId="9" hidden="1"/>
    <cellStyle name="Lien hypertexte visité" xfId="695" builtinId="9" hidden="1"/>
    <cellStyle name="Lien hypertexte visité" xfId="696" builtinId="9" hidden="1"/>
    <cellStyle name="Lien hypertexte visité" xfId="697" builtinId="9" hidden="1"/>
    <cellStyle name="Lien hypertexte visité" xfId="698" builtinId="9" hidden="1"/>
    <cellStyle name="Lien hypertexte visité" xfId="699" builtinId="9" hidden="1"/>
    <cellStyle name="Lien hypertexte visité" xfId="700" builtinId="9" hidden="1"/>
    <cellStyle name="Lien hypertexte visité" xfId="701" builtinId="9" hidden="1"/>
    <cellStyle name="Lien hypertexte visité" xfId="702" builtinId="9" hidden="1"/>
    <cellStyle name="Lien hypertexte visité" xfId="703" builtinId="9" hidden="1"/>
    <cellStyle name="Lien hypertexte visité" xfId="704" builtinId="9" hidden="1"/>
    <cellStyle name="Lien hypertexte visité" xfId="705" builtinId="9" hidden="1"/>
    <cellStyle name="Lien hypertexte visité" xfId="706" builtinId="9" hidden="1"/>
    <cellStyle name="Lien hypertexte visité" xfId="707" builtinId="9" hidden="1"/>
    <cellStyle name="Lien hypertexte visité" xfId="708" builtinId="9" hidden="1"/>
    <cellStyle name="Lien hypertexte visité" xfId="709" builtinId="9" hidden="1"/>
    <cellStyle name="Lien hypertexte visité" xfId="710" builtinId="9" hidden="1"/>
    <cellStyle name="Lien hypertexte visité" xfId="711" builtinId="9" hidden="1"/>
    <cellStyle name="Lien hypertexte visité" xfId="712" builtinId="9" hidden="1"/>
    <cellStyle name="Lien hypertexte visité" xfId="713" builtinId="9" hidden="1"/>
    <cellStyle name="Lien hypertexte visité" xfId="714" builtinId="9" hidden="1"/>
    <cellStyle name="Lien hypertexte visité" xfId="715" builtinId="9" hidden="1"/>
    <cellStyle name="Lien hypertexte visité" xfId="716" builtinId="9" hidden="1"/>
    <cellStyle name="Lien hypertexte visité" xfId="717" builtinId="9" hidden="1"/>
    <cellStyle name="Lien hypertexte visité" xfId="718" builtinId="9" hidden="1"/>
    <cellStyle name="Lien hypertexte visité" xfId="719" builtinId="9" hidden="1"/>
    <cellStyle name="Lien hypertexte visité" xfId="720" builtinId="9" hidden="1"/>
    <cellStyle name="Lien hypertexte visité" xfId="721" builtinId="9" hidden="1"/>
    <cellStyle name="Lien hypertexte visité" xfId="722" builtinId="9" hidden="1"/>
    <cellStyle name="Lien hypertexte visité" xfId="723" builtinId="9" hidden="1"/>
    <cellStyle name="Lien hypertexte visité" xfId="724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1" builtinId="9" hidden="1"/>
    <cellStyle name="Lien hypertexte visité" xfId="732" builtinId="9" hidden="1"/>
    <cellStyle name="Lien hypertexte visité" xfId="733" builtinId="9" hidden="1"/>
    <cellStyle name="Lien hypertexte visité" xfId="734" builtinId="9" hidden="1"/>
    <cellStyle name="Lien hypertexte visité" xfId="735" builtinId="9" hidden="1"/>
    <cellStyle name="Lien hypertexte visité" xfId="736" builtinId="9" hidden="1"/>
    <cellStyle name="Lien hypertexte visité" xfId="737" builtinId="9" hidden="1"/>
    <cellStyle name="Lien hypertexte visité" xfId="738" builtinId="9" hidden="1"/>
    <cellStyle name="Lien hypertexte visité" xfId="739" builtinId="9" hidden="1"/>
    <cellStyle name="Lien hypertexte visité" xfId="740" builtinId="9" hidden="1"/>
    <cellStyle name="Lien hypertexte visité" xfId="741" builtinId="9" hidden="1"/>
    <cellStyle name="Lien hypertexte visité" xfId="742" builtinId="9" hidden="1"/>
    <cellStyle name="Lien hypertexte visité" xfId="743" builtinId="9" hidden="1"/>
    <cellStyle name="Lien hypertexte visité" xfId="744" builtinId="9" hidden="1"/>
    <cellStyle name="Lien hypertexte visité" xfId="745" builtinId="9" hidden="1"/>
    <cellStyle name="Lien hypertexte visité" xfId="746" builtinId="9" hidden="1"/>
    <cellStyle name="Lien hypertexte visité" xfId="747" builtinId="9" hidden="1"/>
    <cellStyle name="Lien hypertexte visité" xfId="748" builtinId="9" hidden="1"/>
    <cellStyle name="Lien hypertexte visité" xfId="749" builtinId="9" hidden="1"/>
    <cellStyle name="Lien hypertexte visité" xfId="750" builtinId="9" hidden="1"/>
    <cellStyle name="Lien hypertexte visité" xfId="751" builtinId="9" hidden="1"/>
    <cellStyle name="Lien hypertexte visité" xfId="752" builtinId="9" hidden="1"/>
    <cellStyle name="Lien hypertexte visité" xfId="753" builtinId="9" hidden="1"/>
    <cellStyle name="Lien hypertexte visité" xfId="754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1" builtinId="9" hidden="1"/>
    <cellStyle name="Lien hypertexte visité" xfId="762" builtinId="9" hidden="1"/>
    <cellStyle name="Lien hypertexte visité" xfId="763" builtinId="9" hidden="1"/>
    <cellStyle name="Lien hypertexte visité" xfId="764" builtinId="9" hidden="1"/>
    <cellStyle name="Lien hypertexte visité" xfId="765" builtinId="9" hidden="1"/>
    <cellStyle name="Lien hypertexte visité" xfId="766" builtinId="9" hidden="1"/>
    <cellStyle name="Lien hypertexte visité" xfId="767" builtinId="9" hidden="1"/>
    <cellStyle name="Lien hypertexte visité" xfId="768" builtinId="9" hidden="1"/>
    <cellStyle name="Lien hypertexte visité" xfId="769" builtinId="9" hidden="1"/>
    <cellStyle name="Lien hypertexte visité" xfId="770" builtinId="9" hidden="1"/>
    <cellStyle name="Lien hypertexte visité" xfId="771" builtinId="9" hidden="1"/>
    <cellStyle name="Lien hypertexte visité" xfId="772" builtinId="9" hidden="1"/>
    <cellStyle name="Lien hypertexte visité" xfId="773" builtinId="9" hidden="1"/>
    <cellStyle name="Lien hypertexte visité" xfId="774" builtinId="9" hidden="1"/>
    <cellStyle name="Lien hypertexte visité" xfId="775" builtinId="9" hidden="1"/>
    <cellStyle name="Lien hypertexte visité" xfId="776" builtinId="9" hidden="1"/>
    <cellStyle name="Lien hypertexte visité" xfId="777" builtinId="9" hidden="1"/>
    <cellStyle name="Lien hypertexte visité" xfId="778" builtinId="9" hidden="1"/>
    <cellStyle name="Lien hypertexte visité" xfId="779" builtinId="9" hidden="1"/>
    <cellStyle name="Lien hypertexte visité" xfId="780" builtinId="9" hidden="1"/>
    <cellStyle name="Lien hypertexte visité" xfId="781" builtinId="9" hidden="1"/>
    <cellStyle name="Lien hypertexte visité" xfId="782" builtinId="9" hidden="1"/>
    <cellStyle name="Lien hypertexte visité" xfId="783" builtinId="9" hidden="1"/>
    <cellStyle name="Lien hypertexte visité" xfId="784" builtinId="9" hidden="1"/>
    <cellStyle name="Lien hypertexte visité" xfId="785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1" builtinId="9" hidden="1"/>
    <cellStyle name="Lien hypertexte visité" xfId="792" builtinId="9" hidden="1"/>
    <cellStyle name="Lien hypertexte visité" xfId="793" builtinId="9" hidden="1"/>
    <cellStyle name="Lien hypertexte visité" xfId="794" builtinId="9" hidden="1"/>
    <cellStyle name="Lien hypertexte visité" xfId="795" builtinId="9" hidden="1"/>
    <cellStyle name="Lien hypertexte visité" xfId="796" builtinId="9" hidden="1"/>
    <cellStyle name="Lien hypertexte visité" xfId="797" builtinId="9" hidden="1"/>
    <cellStyle name="Lien hypertexte visité" xfId="798" builtinId="9" hidden="1"/>
    <cellStyle name="Lien hypertexte visité" xfId="799" builtinId="9" hidden="1"/>
    <cellStyle name="Lien hypertexte visité" xfId="800" builtinId="9" hidden="1"/>
    <cellStyle name="Lien hypertexte visité" xfId="801" builtinId="9" hidden="1"/>
    <cellStyle name="Lien hypertexte visité" xfId="802" builtinId="9" hidden="1"/>
    <cellStyle name="Lien hypertexte visité" xfId="803" builtinId="9" hidden="1"/>
    <cellStyle name="Lien hypertexte visité" xfId="804" builtinId="9" hidden="1"/>
    <cellStyle name="Lien hypertexte visité" xfId="805" builtinId="9" hidden="1"/>
    <cellStyle name="Lien hypertexte visité" xfId="806" builtinId="9" hidden="1"/>
    <cellStyle name="Lien hypertexte visité" xfId="807" builtinId="9" hidden="1"/>
    <cellStyle name="Lien hypertexte visité" xfId="808" builtinId="9" hidden="1"/>
    <cellStyle name="Lien hypertexte visité" xfId="809" builtinId="9" hidden="1"/>
    <cellStyle name="Lien hypertexte visité" xfId="810" builtinId="9" hidden="1"/>
    <cellStyle name="Lien hypertexte visité" xfId="811" builtinId="9" hidden="1"/>
    <cellStyle name="Lien hypertexte visité" xfId="812" builtinId="9" hidden="1"/>
    <cellStyle name="Lien hypertexte visité" xfId="813" builtinId="9" hidden="1"/>
    <cellStyle name="Lien hypertexte visité" xfId="814" builtinId="9" hidden="1"/>
    <cellStyle name="Lien hypertexte visité" xfId="815" builtinId="9" hidden="1"/>
    <cellStyle name="Lien hypertexte visité" xfId="816" builtinId="9" hidden="1"/>
    <cellStyle name="Lien hypertexte visité" xfId="817" builtinId="9" hidden="1"/>
    <cellStyle name="Lien hypertexte visité" xfId="818" builtinId="9" hidden="1"/>
    <cellStyle name="Lien hypertexte visité" xfId="819" builtinId="9" hidden="1"/>
    <cellStyle name="Lien hypertexte visité" xfId="820" builtinId="9" hidden="1"/>
    <cellStyle name="Lien hypertexte visité" xfId="821" builtinId="9" hidden="1"/>
    <cellStyle name="Lien hypertexte visité" xfId="822" builtinId="9" hidden="1"/>
    <cellStyle name="Lien hypertexte visité" xfId="823" builtinId="9" hidden="1"/>
    <cellStyle name="Lien hypertexte visité" xfId="824" builtinId="9" hidden="1"/>
    <cellStyle name="Lien hypertexte visité" xfId="825" builtinId="9" hidden="1"/>
    <cellStyle name="Lien hypertexte visité" xfId="826" builtinId="9" hidden="1"/>
    <cellStyle name="Lien hypertexte visité" xfId="827" builtinId="9" hidden="1"/>
    <cellStyle name="Lien hypertexte visité" xfId="828" builtinId="9" hidden="1"/>
    <cellStyle name="Lien hypertexte visité" xfId="829" builtinId="9" hidden="1"/>
    <cellStyle name="Lien hypertexte visité" xfId="830" builtinId="9" hidden="1"/>
    <cellStyle name="Lien hypertexte visité" xfId="831" builtinId="9" hidden="1"/>
    <cellStyle name="Lien hypertexte visité" xfId="832" builtinId="9" hidden="1"/>
    <cellStyle name="Lien hypertexte visité" xfId="833" builtinId="9" hidden="1"/>
    <cellStyle name="Lien hypertexte visité" xfId="834" builtinId="9" hidden="1"/>
    <cellStyle name="Lien hypertexte visité" xfId="835" builtinId="9" hidden="1"/>
    <cellStyle name="Lien hypertexte visité" xfId="836" builtinId="9" hidden="1"/>
    <cellStyle name="Lien hypertexte visité" xfId="837" builtinId="9" hidden="1"/>
    <cellStyle name="Lien hypertexte visité" xfId="838" builtinId="9" hidden="1"/>
    <cellStyle name="Lien hypertexte visité" xfId="839" builtinId="9" hidden="1"/>
    <cellStyle name="Lien hypertexte visité" xfId="840" builtinId="9" hidden="1"/>
    <cellStyle name="Lien hypertexte visité" xfId="841" builtinId="9" hidden="1"/>
    <cellStyle name="Lien hypertexte visité" xfId="842" builtinId="9" hidden="1"/>
    <cellStyle name="Lien hypertexte visité" xfId="843" builtinId="9" hidden="1"/>
    <cellStyle name="Lien hypertexte visité" xfId="844" builtinId="9" hidden="1"/>
    <cellStyle name="Lien hypertexte visité" xfId="845" builtinId="9" hidden="1"/>
    <cellStyle name="Lien hypertexte visité" xfId="846" builtinId="9" hidden="1"/>
    <cellStyle name="Lien hypertexte visité" xfId="847" builtinId="9" hidden="1"/>
    <cellStyle name="Lien hypertexte visité" xfId="848" builtinId="9" hidden="1"/>
    <cellStyle name="Lien hypertexte visité" xfId="849" builtinId="9" hidden="1"/>
    <cellStyle name="Lien hypertexte visité" xfId="850" builtinId="9" hidden="1"/>
    <cellStyle name="Lien hypertexte visité" xfId="851" builtinId="9" hidden="1"/>
    <cellStyle name="Lien hypertexte visité" xfId="852" builtinId="9" hidden="1"/>
    <cellStyle name="Lien hypertexte visité" xfId="853" builtinId="9" hidden="1"/>
    <cellStyle name="Lien hypertexte visité" xfId="854" builtinId="9" hidden="1"/>
    <cellStyle name="Lien hypertexte visité" xfId="855" builtinId="9" hidden="1"/>
    <cellStyle name="Lien hypertexte visité" xfId="856" builtinId="9" hidden="1"/>
    <cellStyle name="Lien hypertexte visité" xfId="857" builtinId="9" hidden="1"/>
    <cellStyle name="Lien hypertexte visité" xfId="858" builtinId="9" hidden="1"/>
    <cellStyle name="Lien hypertexte visité" xfId="859" builtinId="9" hidden="1"/>
    <cellStyle name="Lien hypertexte visité" xfId="860" builtinId="9" hidden="1"/>
    <cellStyle name="Lien hypertexte visité" xfId="861" builtinId="9" hidden="1"/>
    <cellStyle name="Lien hypertexte visité" xfId="862" builtinId="9" hidden="1"/>
    <cellStyle name="Lien hypertexte visité" xfId="863" builtinId="9" hidden="1"/>
    <cellStyle name="Lien hypertexte visité" xfId="864" builtinId="9" hidden="1"/>
    <cellStyle name="Lien hypertexte visité" xfId="865" builtinId="9" hidden="1"/>
    <cellStyle name="Lien hypertexte visité" xfId="866" builtinId="9" hidden="1"/>
    <cellStyle name="Lien hypertexte visité" xfId="867" builtinId="9" hidden="1"/>
    <cellStyle name="Lien hypertexte visité" xfId="868" builtinId="9" hidden="1"/>
    <cellStyle name="Lien hypertexte visité" xfId="869" builtinId="9" hidden="1"/>
    <cellStyle name="Lien hypertexte visité" xfId="870" builtinId="9" hidden="1"/>
    <cellStyle name="Lien hypertexte visité" xfId="871" builtinId="9" hidden="1"/>
    <cellStyle name="Lien hypertexte visité" xfId="872" builtinId="9" hidden="1"/>
    <cellStyle name="Lien hypertexte visité" xfId="873" builtinId="9" hidden="1"/>
    <cellStyle name="Lien hypertexte visité" xfId="874" builtinId="9" hidden="1"/>
    <cellStyle name="Lien hypertexte visité" xfId="875" builtinId="9" hidden="1"/>
    <cellStyle name="Lien hypertexte visité" xfId="876" builtinId="9" hidden="1"/>
    <cellStyle name="Lien hypertexte visité" xfId="877" builtinId="9" hidden="1"/>
    <cellStyle name="Lien hypertexte visité" xfId="878" builtinId="9" hidden="1"/>
    <cellStyle name="Lien hypertexte visité" xfId="879" builtinId="9" hidden="1"/>
    <cellStyle name="Lien hypertexte visité" xfId="880" builtinId="9" hidden="1"/>
    <cellStyle name="Lien hypertexte visité" xfId="881" builtinId="9" hidden="1"/>
    <cellStyle name="Lien hypertexte visité" xfId="882" builtinId="9" hidden="1"/>
    <cellStyle name="Lien hypertexte visité" xfId="883" builtinId="9" hidden="1"/>
    <cellStyle name="Lien hypertexte visité" xfId="884" builtinId="9" hidden="1"/>
    <cellStyle name="Lien hypertexte visité" xfId="885" builtinId="9" hidden="1"/>
    <cellStyle name="Lien hypertexte visité" xfId="886" builtinId="9" hidden="1"/>
    <cellStyle name="Lien hypertexte visité" xfId="887" builtinId="9" hidden="1"/>
    <cellStyle name="Lien hypertexte visité" xfId="888" builtinId="9" hidden="1"/>
    <cellStyle name="Lien hypertexte visité" xfId="889" builtinId="9" hidden="1"/>
    <cellStyle name="Lien hypertexte visité" xfId="890" builtinId="9" hidden="1"/>
    <cellStyle name="Lien hypertexte visité" xfId="891" builtinId="9" hidden="1"/>
    <cellStyle name="Lien hypertexte visité" xfId="892" builtinId="9" hidden="1"/>
    <cellStyle name="Lien hypertexte visité" xfId="893" builtinId="9" hidden="1"/>
    <cellStyle name="Lien hypertexte visité" xfId="894" builtinId="9" hidden="1"/>
    <cellStyle name="Lien hypertexte visité" xfId="895" builtinId="9" hidden="1"/>
    <cellStyle name="Lien hypertexte visité" xfId="896" builtinId="9" hidden="1"/>
    <cellStyle name="Lien hypertexte visité" xfId="897" builtinId="9" hidden="1"/>
    <cellStyle name="Lien hypertexte visité" xfId="898" builtinId="9" hidden="1"/>
    <cellStyle name="Lien hypertexte visité" xfId="899" builtinId="9" hidden="1"/>
    <cellStyle name="Lien hypertexte visité" xfId="900" builtinId="9" hidden="1"/>
    <cellStyle name="Lien hypertexte visité" xfId="901" builtinId="9" hidden="1"/>
    <cellStyle name="Lien hypertexte visité" xfId="902" builtinId="9" hidden="1"/>
    <cellStyle name="Lien hypertexte visité" xfId="903" builtinId="9" hidden="1"/>
    <cellStyle name="Lien hypertexte visité" xfId="904" builtinId="9" hidden="1"/>
    <cellStyle name="Lien hypertexte visité" xfId="905" builtinId="9" hidden="1"/>
    <cellStyle name="Lien hypertexte visité" xfId="906" builtinId="9" hidden="1"/>
    <cellStyle name="Lien hypertexte visité" xfId="907" builtinId="9" hidden="1"/>
    <cellStyle name="Lien hypertexte visité" xfId="908" builtinId="9" hidden="1"/>
    <cellStyle name="Lien hypertexte visité" xfId="909" builtinId="9" hidden="1"/>
    <cellStyle name="Lien hypertexte visité" xfId="910" builtinId="9" hidden="1"/>
    <cellStyle name="Lien hypertexte visité" xfId="911" builtinId="9" hidden="1"/>
    <cellStyle name="Lien hypertexte visité" xfId="912" builtinId="9" hidden="1"/>
    <cellStyle name="Lien hypertexte visité" xfId="913" builtinId="9" hidden="1"/>
    <cellStyle name="Lien hypertexte visité" xfId="914" builtinId="9" hidden="1"/>
    <cellStyle name="Lien hypertexte visité" xfId="915" builtinId="9" hidden="1"/>
    <cellStyle name="Lien hypertexte visité" xfId="916" builtinId="9" hidden="1"/>
    <cellStyle name="Lien hypertexte visité" xfId="917" builtinId="9" hidden="1"/>
    <cellStyle name="Lien hypertexte visité" xfId="918" builtinId="9" hidden="1"/>
    <cellStyle name="Lien hypertexte visité" xfId="919" builtinId="9" hidden="1"/>
    <cellStyle name="Lien hypertexte visité" xfId="920" builtinId="9" hidden="1"/>
    <cellStyle name="Lien hypertexte visité" xfId="921" builtinId="9" hidden="1"/>
    <cellStyle name="Lien hypertexte visité" xfId="922" builtinId="9" hidden="1"/>
    <cellStyle name="Lien hypertexte visité" xfId="923" builtinId="9" hidden="1"/>
    <cellStyle name="Lien hypertexte visité" xfId="924" builtinId="9" hidden="1"/>
    <cellStyle name="Lien hypertexte visité" xfId="925" builtinId="9" hidden="1"/>
    <cellStyle name="Lien hypertexte visité" xfId="926" builtinId="9" hidden="1"/>
    <cellStyle name="Lien hypertexte visité" xfId="927" builtinId="9" hidden="1"/>
    <cellStyle name="Lien hypertexte visité" xfId="928" builtinId="9" hidden="1"/>
    <cellStyle name="Lien hypertexte visité" xfId="929" builtinId="9" hidden="1"/>
    <cellStyle name="Lien hypertexte visité" xfId="930" builtinId="9" hidden="1"/>
    <cellStyle name="Lien hypertexte visité" xfId="931" builtinId="9" hidden="1"/>
    <cellStyle name="Lien hypertexte visité" xfId="932" builtinId="9" hidden="1"/>
    <cellStyle name="Lien hypertexte visité" xfId="933" builtinId="9" hidden="1"/>
    <cellStyle name="Lien hypertexte visité" xfId="934" builtinId="9" hidden="1"/>
    <cellStyle name="Lien hypertexte visité" xfId="935" builtinId="9" hidden="1"/>
    <cellStyle name="Lien hypertexte visité" xfId="936" builtinId="9" hidden="1"/>
    <cellStyle name="Lien hypertexte visité" xfId="937" builtinId="9" hidden="1"/>
    <cellStyle name="Lien hypertexte visité" xfId="938" builtinId="9" hidden="1"/>
    <cellStyle name="Lien hypertexte visité" xfId="939" builtinId="9" hidden="1"/>
    <cellStyle name="Lien hypertexte visité" xfId="940" builtinId="9" hidden="1"/>
    <cellStyle name="Lien hypertexte visité" xfId="941" builtinId="9" hidden="1"/>
    <cellStyle name="Lien hypertexte visité" xfId="942" builtinId="9" hidden="1"/>
    <cellStyle name="Lien hypertexte visité" xfId="943" builtinId="9" hidden="1"/>
    <cellStyle name="Lien hypertexte visité" xfId="944" builtinId="9" hidden="1"/>
    <cellStyle name="Lien hypertexte visité" xfId="945" builtinId="9" hidden="1"/>
    <cellStyle name="Lien hypertexte visité" xfId="946" builtinId="9" hidden="1"/>
    <cellStyle name="Lien hypertexte visité" xfId="947" builtinId="9" hidden="1"/>
    <cellStyle name="Lien hypertexte visité" xfId="948" builtinId="9" hidden="1"/>
    <cellStyle name="Lien hypertexte visité" xfId="949" builtinId="9" hidden="1"/>
    <cellStyle name="Lien hypertexte visité" xfId="950" builtinId="9" hidden="1"/>
    <cellStyle name="Lien hypertexte visité" xfId="951" builtinId="9" hidden="1"/>
    <cellStyle name="Lien hypertexte visité" xfId="952" builtinId="9" hidden="1"/>
    <cellStyle name="Lien hypertexte visité" xfId="953" builtinId="9" hidden="1"/>
    <cellStyle name="Lien hypertexte visité" xfId="954" builtinId="9" hidden="1"/>
    <cellStyle name="Lien hypertexte visité" xfId="955" builtinId="9" hidden="1"/>
    <cellStyle name="Lien hypertexte visité" xfId="956" builtinId="9" hidden="1"/>
    <cellStyle name="Lien hypertexte visité" xfId="957" builtinId="9" hidden="1"/>
    <cellStyle name="Lien hypertexte visité" xfId="958" builtinId="9" hidden="1"/>
    <cellStyle name="Lien hypertexte visité" xfId="959" builtinId="9" hidden="1"/>
    <cellStyle name="Lien hypertexte visité" xfId="960" builtinId="9" hidden="1"/>
    <cellStyle name="Lien hypertexte visité" xfId="961" builtinId="9" hidden="1"/>
    <cellStyle name="Lien hypertexte visité" xfId="962" builtinId="9" hidden="1"/>
    <cellStyle name="Lien hypertexte visité" xfId="963" builtinId="9" hidden="1"/>
    <cellStyle name="Lien hypertexte visité" xfId="964" builtinId="9" hidden="1"/>
    <cellStyle name="Lien hypertexte visité" xfId="965" builtinId="9" hidden="1"/>
    <cellStyle name="Lien hypertexte visité" xfId="966" builtinId="9" hidden="1"/>
    <cellStyle name="Lien hypertexte visité" xfId="967" builtinId="9" hidden="1"/>
    <cellStyle name="Lien hypertexte visité" xfId="968" builtinId="9" hidden="1"/>
    <cellStyle name="Lien hypertexte visité" xfId="969" builtinId="9" hidden="1"/>
    <cellStyle name="Lien hypertexte visité" xfId="970" builtinId="9" hidden="1"/>
    <cellStyle name="Lien hypertexte visité" xfId="971" builtinId="9" hidden="1"/>
    <cellStyle name="Lien hypertexte visité" xfId="972" builtinId="9" hidden="1"/>
    <cellStyle name="Lien hypertexte visité" xfId="973" builtinId="9" hidden="1"/>
    <cellStyle name="Lien hypertexte visité" xfId="974" builtinId="9" hidden="1"/>
    <cellStyle name="Lien hypertexte visité" xfId="975" builtinId="9" hidden="1"/>
    <cellStyle name="Lien hypertexte visité" xfId="976" builtinId="9" hidden="1"/>
    <cellStyle name="Lien hypertexte visité" xfId="977" builtinId="9" hidden="1"/>
    <cellStyle name="Lien hypertexte visité" xfId="978" builtinId="9" hidden="1"/>
    <cellStyle name="Lien hypertexte visité" xfId="979" builtinId="9" hidden="1"/>
    <cellStyle name="Lien hypertexte visité" xfId="980" builtinId="9" hidden="1"/>
    <cellStyle name="Lien hypertexte visité" xfId="981" builtinId="9" hidden="1"/>
    <cellStyle name="Lien hypertexte visité" xfId="982" builtinId="9" hidden="1"/>
    <cellStyle name="Lien hypertexte visité" xfId="983" builtinId="9" hidden="1"/>
    <cellStyle name="Lien hypertexte visité" xfId="984" builtinId="9" hidden="1"/>
    <cellStyle name="Lien hypertexte visité" xfId="985" builtinId="9" hidden="1"/>
    <cellStyle name="Lien hypertexte visité" xfId="986" builtinId="9" hidden="1"/>
    <cellStyle name="Lien hypertexte visité" xfId="987" builtinId="9" hidden="1"/>
    <cellStyle name="Lien hypertexte visité" xfId="988" builtinId="9" hidden="1"/>
    <cellStyle name="Lien hypertexte visité" xfId="989" builtinId="9" hidden="1"/>
    <cellStyle name="Lien hypertexte visité" xfId="990" builtinId="9" hidden="1"/>
    <cellStyle name="Lien hypertexte visité" xfId="991" builtinId="9" hidden="1"/>
    <cellStyle name="Lien hypertexte visité" xfId="992" builtinId="9" hidden="1"/>
    <cellStyle name="Lien hypertexte visité" xfId="993" builtinId="9" hidden="1"/>
    <cellStyle name="Lien hypertexte visité" xfId="994" builtinId="9" hidden="1"/>
    <cellStyle name="Lien hypertexte visité" xfId="995" builtinId="9" hidden="1"/>
    <cellStyle name="Lien hypertexte visité" xfId="996" builtinId="9" hidden="1"/>
    <cellStyle name="Lien hypertexte visité" xfId="997" builtinId="9" hidden="1"/>
    <cellStyle name="Lien hypertexte visité" xfId="998" builtinId="9" hidden="1"/>
    <cellStyle name="Lien hypertexte visité" xfId="999" builtinId="9" hidden="1"/>
    <cellStyle name="Lien hypertexte visité" xfId="1000" builtinId="9" hidden="1"/>
    <cellStyle name="Lien hypertexte visité" xfId="1001" builtinId="9" hidden="1"/>
    <cellStyle name="Lien hypertexte visité" xfId="1002" builtinId="9" hidden="1"/>
    <cellStyle name="Lien hypertexte visité" xfId="1003" builtinId="9" hidden="1"/>
    <cellStyle name="Lien hypertexte visité" xfId="1004" builtinId="9" hidden="1"/>
    <cellStyle name="Lien hypertexte visité" xfId="1005" builtinId="9" hidden="1"/>
    <cellStyle name="Lien hypertexte visité" xfId="1006" builtinId="9" hidden="1"/>
    <cellStyle name="Lien hypertexte visité" xfId="1007" builtinId="9" hidden="1"/>
    <cellStyle name="Lien hypertexte visité" xfId="1008" builtinId="9" hidden="1"/>
    <cellStyle name="Lien hypertexte visité" xfId="1009" builtinId="9" hidden="1"/>
    <cellStyle name="Lien hypertexte visité" xfId="1010" builtinId="9" hidden="1"/>
    <cellStyle name="Lien hypertexte visité" xfId="1011" builtinId="9" hidden="1"/>
    <cellStyle name="Lien hypertexte visité" xfId="1012" builtinId="9" hidden="1"/>
    <cellStyle name="Lien hypertexte visité" xfId="1013" builtinId="9" hidden="1"/>
    <cellStyle name="Lien hypertexte visité" xfId="1014" builtinId="9" hidden="1"/>
    <cellStyle name="Lien hypertexte visité" xfId="1015" builtinId="9" hidden="1"/>
    <cellStyle name="Lien hypertexte visité" xfId="1016" builtinId="9" hidden="1"/>
    <cellStyle name="Lien hypertexte visité" xfId="1017" builtinId="9" hidden="1"/>
    <cellStyle name="Lien hypertexte visité" xfId="1018" builtinId="9" hidden="1"/>
    <cellStyle name="Lien hypertexte visité" xfId="1019" builtinId="9" hidden="1"/>
    <cellStyle name="Lien hypertexte visité" xfId="1020" builtinId="9" hidden="1"/>
    <cellStyle name="Lien hypertexte visité" xfId="1021" builtinId="9" hidden="1"/>
    <cellStyle name="Lien hypertexte visité" xfId="1022" builtinId="9" hidden="1"/>
    <cellStyle name="Lien hypertexte visité" xfId="1023" builtinId="9" hidden="1"/>
    <cellStyle name="Lien hypertexte visité" xfId="1024" builtinId="9" hidden="1"/>
    <cellStyle name="Lien hypertexte visité" xfId="1025" builtinId="9" hidden="1"/>
    <cellStyle name="Lien hypertexte visité" xfId="1026" builtinId="9" hidden="1"/>
    <cellStyle name="Lien hypertexte visité" xfId="1027" builtinId="9" hidden="1"/>
    <cellStyle name="Lien hypertexte visité" xfId="1028" builtinId="9" hidden="1"/>
    <cellStyle name="Lien hypertexte visité" xfId="1029" builtinId="9" hidden="1"/>
    <cellStyle name="Lien hypertexte visité" xfId="1030" builtinId="9" hidden="1"/>
    <cellStyle name="Lien hypertexte visité" xfId="1031" builtinId="9" hidden="1"/>
    <cellStyle name="Lien hypertexte visité" xfId="1032" builtinId="9" hidden="1"/>
    <cellStyle name="Lien hypertexte visité" xfId="1033" builtinId="9" hidden="1"/>
    <cellStyle name="Lien hypertexte visité" xfId="1034" builtinId="9" hidden="1"/>
    <cellStyle name="Lien hypertexte visité" xfId="1035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2" builtinId="9" hidden="1"/>
    <cellStyle name="Lien hypertexte visité" xfId="1043" builtinId="9" hidden="1"/>
    <cellStyle name="Lien hypertexte visité" xfId="1044" builtinId="9" hidden="1"/>
    <cellStyle name="Lien hypertexte visité" xfId="1045" builtinId="9" hidden="1"/>
    <cellStyle name="Lien hypertexte visité" xfId="1046" builtinId="9" hidden="1"/>
    <cellStyle name="Lien hypertexte visité" xfId="1047" builtinId="9" hidden="1"/>
    <cellStyle name="Lien hypertexte visité" xfId="1048" builtinId="9" hidden="1"/>
    <cellStyle name="Lien hypertexte visité" xfId="1049" builtinId="9" hidden="1"/>
    <cellStyle name="Lien hypertexte visité" xfId="1050" builtinId="9" hidden="1"/>
    <cellStyle name="Lien hypertexte visité" xfId="1051" builtinId="9" hidden="1"/>
    <cellStyle name="Lien hypertexte visité" xfId="1052" builtinId="9" hidden="1"/>
    <cellStyle name="Lien hypertexte visité" xfId="1053" builtinId="9" hidden="1"/>
    <cellStyle name="Normal" xfId="0" builtinId="0"/>
    <cellStyle name="Normal 2" xfId="498"/>
    <cellStyle name="Normal 2 2" xfId="1054"/>
  </cellStyles>
  <dxfs count="0"/>
  <tableStyles count="0" defaultTableStyle="TableStyleMedium2" defaultPivotStyle="PivotStyleMedium9"/>
  <colors>
    <mruColors>
      <color rgb="FF00FF00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iki300181@hotmail.com" TargetMode="External"/><Relationship Id="rId2" Type="http://schemas.openxmlformats.org/officeDocument/2006/relationships/hyperlink" Target="mailto:marialico@orange.fr" TargetMode="External"/><Relationship Id="rId1" Type="http://schemas.openxmlformats.org/officeDocument/2006/relationships/hyperlink" Target="mailto:ed19n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abSelected="1" zoomScale="68" zoomScaleNormal="74" zoomScalePageLayoutView="55" workbookViewId="0">
      <pane ySplit="3" topLeftCell="A4" activePane="bottomLeft" state="frozen"/>
      <selection pane="bottomLeft" sqref="A1:J1"/>
    </sheetView>
  </sheetViews>
  <sheetFormatPr baseColWidth="10" defaultColWidth="9.109375" defaultRowHeight="22.8"/>
  <cols>
    <col min="1" max="1" width="7.109375" style="256" customWidth="1"/>
    <col min="2" max="2" width="25.44140625" style="250" bestFit="1" customWidth="1"/>
    <col min="3" max="3" width="29.33203125" style="219" customWidth="1"/>
    <col min="4" max="4" width="20.21875" style="219" bestFit="1" customWidth="1"/>
    <col min="5" max="5" width="32.6640625" style="219" bestFit="1" customWidth="1"/>
    <col min="6" max="6" width="30.33203125" style="219" customWidth="1"/>
    <col min="7" max="7" width="21.6640625" style="220" bestFit="1" customWidth="1"/>
    <col min="8" max="8" width="22.21875" style="224" bestFit="1" customWidth="1"/>
    <col min="9" max="9" width="65.109375" style="224" bestFit="1" customWidth="1"/>
    <col min="10" max="10" width="50.77734375" style="225" bestFit="1" customWidth="1"/>
    <col min="11" max="11" width="20.21875" style="220" bestFit="1" customWidth="1"/>
    <col min="12" max="12" width="10.88671875" style="220" customWidth="1"/>
    <col min="13" max="13" width="17.21875" style="220" customWidth="1"/>
    <col min="14" max="14" width="22.33203125" style="220" bestFit="1" customWidth="1"/>
    <col min="15" max="15" width="29.88671875" style="220" bestFit="1" customWidth="1"/>
    <col min="16" max="16" width="19.5546875" style="220" bestFit="1" customWidth="1"/>
    <col min="17" max="17" width="26.77734375" style="220" bestFit="1" customWidth="1"/>
    <col min="18" max="16384" width="9.109375" style="1"/>
  </cols>
  <sheetData>
    <row r="1" spans="1:17" ht="39" customHeight="1" thickBot="1">
      <c r="A1" s="257" t="s">
        <v>562</v>
      </c>
      <c r="B1" s="258"/>
      <c r="C1" s="258"/>
      <c r="D1" s="258"/>
      <c r="E1" s="258"/>
      <c r="F1" s="258"/>
      <c r="G1" s="258"/>
      <c r="H1" s="258"/>
      <c r="I1" s="258"/>
      <c r="J1" s="258"/>
      <c r="K1" s="219"/>
    </row>
    <row r="2" spans="1:17" ht="17.25" customHeight="1" thickTop="1" thickBot="1">
      <c r="A2" s="233"/>
      <c r="B2" s="227"/>
      <c r="C2" s="232"/>
      <c r="D2" s="232"/>
      <c r="E2" s="232"/>
      <c r="F2" s="232"/>
      <c r="G2" s="221"/>
      <c r="H2" s="221"/>
      <c r="I2" s="221"/>
      <c r="J2" s="221"/>
      <c r="K2" s="221"/>
    </row>
    <row r="3" spans="1:17" ht="100.95" customHeight="1" thickBot="1">
      <c r="A3" s="241" t="s">
        <v>549</v>
      </c>
      <c r="B3" s="226" t="s">
        <v>561</v>
      </c>
      <c r="C3" s="234" t="s">
        <v>132</v>
      </c>
      <c r="D3" s="231" t="s">
        <v>133</v>
      </c>
      <c r="E3" s="222" t="s">
        <v>560</v>
      </c>
      <c r="F3" s="222" t="s">
        <v>559</v>
      </c>
      <c r="G3" s="222" t="s">
        <v>135</v>
      </c>
      <c r="H3" s="222" t="s">
        <v>556</v>
      </c>
      <c r="I3" s="222" t="s">
        <v>136</v>
      </c>
      <c r="J3" s="222" t="s">
        <v>557</v>
      </c>
      <c r="K3" s="222" t="s">
        <v>550</v>
      </c>
      <c r="L3" s="222" t="s">
        <v>551</v>
      </c>
      <c r="M3" s="222" t="s">
        <v>558</v>
      </c>
      <c r="N3" s="222" t="s">
        <v>552</v>
      </c>
      <c r="O3" s="222" t="s">
        <v>553</v>
      </c>
      <c r="P3" s="222" t="s">
        <v>555</v>
      </c>
      <c r="Q3" s="222" t="s">
        <v>554</v>
      </c>
    </row>
    <row r="4" spans="1:17" ht="40.049999999999997" customHeight="1">
      <c r="A4" s="240"/>
      <c r="B4" s="240"/>
      <c r="C4" s="239"/>
      <c r="D4" s="243"/>
      <c r="E4" s="252"/>
      <c r="F4" s="252"/>
      <c r="G4" s="252"/>
      <c r="H4" s="252"/>
      <c r="I4" s="237"/>
      <c r="J4" s="251"/>
      <c r="K4" s="250"/>
      <c r="L4" s="250"/>
      <c r="M4" s="250"/>
      <c r="N4" s="250"/>
      <c r="O4" s="250"/>
      <c r="P4" s="250"/>
      <c r="Q4" s="250"/>
    </row>
    <row r="5" spans="1:17" ht="40.049999999999997" customHeight="1">
      <c r="A5" s="239"/>
      <c r="C5" s="239"/>
      <c r="D5" s="243"/>
      <c r="E5" s="252"/>
      <c r="F5" s="252"/>
      <c r="G5" s="252"/>
      <c r="H5" s="252"/>
      <c r="I5" s="254"/>
      <c r="J5" s="254"/>
      <c r="K5" s="250"/>
      <c r="L5" s="250"/>
      <c r="M5" s="250"/>
      <c r="N5" s="250"/>
      <c r="O5" s="250"/>
      <c r="P5" s="250"/>
      <c r="Q5" s="250"/>
    </row>
    <row r="6" spans="1:17" ht="40.049999999999997" customHeight="1">
      <c r="A6" s="239"/>
      <c r="B6" s="239"/>
      <c r="C6" s="239"/>
      <c r="D6" s="243"/>
      <c r="E6" s="252"/>
      <c r="F6" s="243"/>
      <c r="G6" s="238"/>
      <c r="H6" s="252"/>
      <c r="I6" s="254"/>
      <c r="J6" s="249"/>
      <c r="K6" s="250"/>
      <c r="L6" s="250"/>
      <c r="M6" s="250"/>
      <c r="N6" s="250"/>
      <c r="O6" s="250"/>
      <c r="P6" s="250"/>
      <c r="Q6" s="250"/>
    </row>
    <row r="7" spans="1:17" ht="40.049999999999997" customHeight="1">
      <c r="A7" s="239"/>
      <c r="B7" s="239"/>
      <c r="C7" s="239"/>
      <c r="D7" s="243"/>
      <c r="G7" s="252"/>
      <c r="H7" s="252"/>
      <c r="I7" s="236"/>
      <c r="J7" s="249"/>
      <c r="K7" s="250"/>
      <c r="L7" s="250"/>
      <c r="M7" s="250"/>
      <c r="N7" s="250"/>
      <c r="O7" s="250"/>
      <c r="P7" s="250"/>
      <c r="Q7" s="250"/>
    </row>
    <row r="8" spans="1:17" ht="40.049999999999997" customHeight="1">
      <c r="A8" s="239"/>
      <c r="B8" s="239"/>
      <c r="C8" s="239"/>
      <c r="D8" s="243"/>
      <c r="E8" s="252"/>
      <c r="F8" s="252"/>
      <c r="G8" s="252"/>
      <c r="H8" s="252"/>
      <c r="I8" s="235"/>
      <c r="J8" s="248"/>
      <c r="K8" s="250"/>
      <c r="L8" s="250"/>
      <c r="M8" s="250"/>
      <c r="N8" s="250"/>
      <c r="O8" s="250"/>
      <c r="P8" s="250"/>
      <c r="Q8" s="250"/>
    </row>
    <row r="9" spans="1:17" ht="40.049999999999997" customHeight="1">
      <c r="A9" s="239"/>
      <c r="B9" s="239"/>
      <c r="C9" s="239"/>
      <c r="D9" s="243"/>
      <c r="E9" s="252"/>
      <c r="F9" s="252"/>
      <c r="G9" s="252"/>
      <c r="H9" s="252"/>
      <c r="I9" s="236"/>
      <c r="J9" s="249"/>
      <c r="K9" s="250"/>
      <c r="L9" s="250"/>
      <c r="M9" s="250"/>
      <c r="N9" s="250"/>
      <c r="O9" s="250"/>
      <c r="P9" s="250"/>
      <c r="Q9" s="250"/>
    </row>
    <row r="10" spans="1:17" ht="40.049999999999997" customHeight="1">
      <c r="A10" s="240"/>
      <c r="B10" s="240"/>
      <c r="C10" s="239"/>
      <c r="D10" s="243"/>
      <c r="E10" s="252"/>
      <c r="F10" s="252"/>
      <c r="G10" s="252"/>
      <c r="H10" s="252"/>
      <c r="I10" s="254"/>
      <c r="J10" s="249"/>
      <c r="K10" s="250"/>
      <c r="L10" s="250"/>
      <c r="M10" s="250"/>
      <c r="N10" s="250"/>
      <c r="O10" s="250"/>
      <c r="P10" s="250"/>
      <c r="Q10" s="250"/>
    </row>
    <row r="11" spans="1:17" ht="40.049999999999997" customHeight="1">
      <c r="A11" s="240"/>
      <c r="B11" s="240"/>
      <c r="C11" s="239"/>
      <c r="D11" s="243"/>
      <c r="E11" s="252"/>
      <c r="F11" s="252"/>
      <c r="G11" s="252"/>
      <c r="H11" s="252"/>
      <c r="I11" s="254"/>
      <c r="J11" s="251"/>
      <c r="K11" s="250"/>
      <c r="L11" s="250"/>
      <c r="M11" s="250"/>
      <c r="N11" s="250"/>
      <c r="O11" s="250"/>
      <c r="P11" s="250"/>
      <c r="Q11" s="250"/>
    </row>
    <row r="12" spans="1:17" ht="40.049999999999997" customHeight="1">
      <c r="A12" s="239"/>
      <c r="B12" s="239"/>
      <c r="C12" s="239"/>
      <c r="D12" s="243"/>
      <c r="E12" s="252"/>
      <c r="F12" s="252"/>
      <c r="G12" s="252"/>
      <c r="H12" s="250"/>
      <c r="I12" s="254"/>
      <c r="J12" s="251"/>
      <c r="K12" s="250"/>
      <c r="L12" s="250"/>
      <c r="M12" s="250"/>
      <c r="N12" s="250"/>
      <c r="O12" s="250"/>
      <c r="P12" s="250"/>
      <c r="Q12" s="250"/>
    </row>
    <row r="13" spans="1:17" ht="40.049999999999997" customHeight="1">
      <c r="A13" s="239"/>
      <c r="B13" s="239"/>
      <c r="C13" s="239"/>
      <c r="D13" s="243"/>
      <c r="E13" s="252"/>
      <c r="F13" s="252"/>
      <c r="G13" s="252"/>
      <c r="H13" s="252"/>
      <c r="I13" s="254"/>
      <c r="J13" s="249"/>
      <c r="K13" s="250"/>
      <c r="L13" s="250"/>
      <c r="M13" s="250"/>
      <c r="N13" s="250"/>
      <c r="O13" s="250"/>
      <c r="P13" s="250"/>
      <c r="Q13" s="250"/>
    </row>
    <row r="14" spans="1:17" ht="40.049999999999997" customHeight="1">
      <c r="A14" s="239"/>
      <c r="B14" s="239"/>
      <c r="C14" s="239"/>
      <c r="D14" s="243"/>
      <c r="E14" s="252"/>
      <c r="F14" s="252"/>
      <c r="G14" s="247"/>
      <c r="H14" s="247"/>
      <c r="I14" s="255"/>
      <c r="J14" s="246"/>
      <c r="K14" s="250"/>
      <c r="L14" s="250"/>
      <c r="M14" s="250"/>
      <c r="N14" s="250"/>
      <c r="O14" s="250"/>
      <c r="P14" s="250"/>
      <c r="Q14" s="250"/>
    </row>
    <row r="15" spans="1:17" ht="40.049999999999997" customHeight="1">
      <c r="A15" s="240"/>
      <c r="B15" s="240"/>
      <c r="C15" s="239"/>
      <c r="D15" s="243"/>
      <c r="E15" s="252"/>
      <c r="F15" s="252"/>
      <c r="G15" s="252"/>
      <c r="H15" s="252"/>
      <c r="I15" s="254"/>
      <c r="J15" s="249"/>
      <c r="K15" s="250"/>
      <c r="L15" s="250"/>
      <c r="M15" s="250"/>
      <c r="N15" s="250"/>
      <c r="O15" s="250"/>
      <c r="P15" s="250"/>
      <c r="Q15" s="250"/>
    </row>
    <row r="16" spans="1:17" ht="40.049999999999997" customHeight="1">
      <c r="A16" s="240"/>
      <c r="B16" s="240"/>
      <c r="C16" s="239"/>
      <c r="D16" s="243"/>
      <c r="E16" s="252"/>
      <c r="F16" s="252"/>
      <c r="G16" s="245"/>
      <c r="H16" s="245"/>
      <c r="I16" s="254"/>
      <c r="J16" s="249"/>
      <c r="K16" s="250"/>
      <c r="L16" s="250"/>
      <c r="M16" s="250"/>
      <c r="N16" s="250"/>
      <c r="O16" s="250"/>
      <c r="P16" s="250"/>
      <c r="Q16" s="250"/>
    </row>
    <row r="17" spans="1:17" ht="40.049999999999997" customHeight="1">
      <c r="A17" s="240"/>
      <c r="B17" s="240"/>
      <c r="C17" s="239"/>
      <c r="D17" s="243"/>
      <c r="E17" s="252"/>
      <c r="F17" s="252"/>
      <c r="G17" s="252"/>
      <c r="H17" s="252"/>
      <c r="I17" s="254"/>
      <c r="J17" s="249"/>
      <c r="K17" s="250"/>
      <c r="L17" s="250"/>
      <c r="M17" s="250"/>
      <c r="N17" s="250"/>
      <c r="O17" s="250"/>
      <c r="P17" s="250"/>
      <c r="Q17" s="250"/>
    </row>
    <row r="18" spans="1:17" ht="40.049999999999997" customHeight="1">
      <c r="A18" s="239"/>
      <c r="B18" s="239"/>
      <c r="C18" s="239"/>
      <c r="D18" s="243"/>
      <c r="E18" s="252"/>
      <c r="F18" s="252"/>
      <c r="G18" s="252"/>
      <c r="H18" s="244"/>
      <c r="I18" s="253"/>
      <c r="J18" s="254"/>
      <c r="K18" s="250"/>
      <c r="L18" s="250"/>
      <c r="M18" s="250"/>
      <c r="N18" s="250"/>
      <c r="O18" s="250"/>
      <c r="P18" s="250"/>
      <c r="Q18" s="250"/>
    </row>
    <row r="19" spans="1:17" ht="40.049999999999997" customHeight="1">
      <c r="A19" s="240"/>
      <c r="B19" s="240"/>
      <c r="C19" s="239"/>
      <c r="D19" s="243"/>
      <c r="E19" s="243"/>
      <c r="F19" s="243"/>
      <c r="G19" s="244"/>
      <c r="H19" s="244"/>
      <c r="I19" s="254"/>
      <c r="J19" s="249"/>
      <c r="K19" s="250"/>
      <c r="L19" s="250"/>
      <c r="M19" s="250"/>
      <c r="N19" s="250"/>
      <c r="O19" s="250"/>
      <c r="P19" s="250"/>
      <c r="Q19" s="250"/>
    </row>
    <row r="20" spans="1:17" ht="40.049999999999997" customHeight="1">
      <c r="A20" s="240"/>
      <c r="B20" s="240"/>
      <c r="C20" s="239"/>
      <c r="D20" s="243"/>
      <c r="G20" s="252"/>
      <c r="H20" s="252"/>
      <c r="I20" s="254"/>
      <c r="J20" s="249"/>
      <c r="K20" s="250"/>
      <c r="L20" s="250"/>
      <c r="M20" s="250"/>
      <c r="N20" s="250"/>
      <c r="O20" s="250"/>
      <c r="P20" s="250"/>
      <c r="Q20" s="250"/>
    </row>
    <row r="21" spans="1:17" ht="40.049999999999997" customHeight="1">
      <c r="A21" s="240"/>
      <c r="B21" s="240"/>
      <c r="C21" s="239"/>
      <c r="D21" s="243"/>
      <c r="E21" s="252"/>
      <c r="F21" s="252"/>
      <c r="G21" s="252"/>
      <c r="H21" s="252"/>
      <c r="I21" s="254"/>
      <c r="J21" s="249"/>
      <c r="K21" s="250"/>
      <c r="L21" s="250"/>
      <c r="M21" s="250"/>
      <c r="N21" s="250"/>
      <c r="O21" s="250"/>
      <c r="P21" s="250"/>
      <c r="Q21" s="250"/>
    </row>
    <row r="22" spans="1:17" ht="40.049999999999997" customHeight="1">
      <c r="A22" s="240"/>
      <c r="B22" s="240"/>
      <c r="C22" s="239"/>
      <c r="D22" s="243"/>
      <c r="E22" s="252"/>
      <c r="F22" s="252"/>
      <c r="G22" s="252"/>
      <c r="H22" s="252"/>
      <c r="I22" s="254"/>
      <c r="J22" s="249"/>
      <c r="K22" s="250"/>
      <c r="L22" s="250"/>
      <c r="M22" s="250"/>
      <c r="N22" s="250"/>
      <c r="O22" s="250"/>
      <c r="P22" s="250"/>
      <c r="Q22" s="250"/>
    </row>
    <row r="23" spans="1:17" ht="40.049999999999997" customHeight="1">
      <c r="A23" s="240"/>
      <c r="B23" s="240"/>
      <c r="C23" s="239"/>
      <c r="D23" s="243"/>
      <c r="E23" s="252"/>
      <c r="F23" s="252"/>
      <c r="G23" s="252"/>
      <c r="H23" s="252"/>
      <c r="I23" s="254"/>
      <c r="J23" s="249"/>
      <c r="K23" s="250"/>
      <c r="L23" s="250"/>
      <c r="M23" s="250"/>
      <c r="N23" s="250"/>
      <c r="O23" s="250"/>
      <c r="P23" s="250"/>
      <c r="Q23" s="250"/>
    </row>
    <row r="24" spans="1:17" ht="40.049999999999997" customHeight="1">
      <c r="A24" s="240"/>
      <c r="B24" s="240"/>
      <c r="C24" s="239"/>
      <c r="D24" s="243"/>
      <c r="E24" s="252"/>
      <c r="F24" s="252"/>
      <c r="G24" s="252"/>
      <c r="H24" s="252"/>
      <c r="I24" s="254"/>
      <c r="J24" s="249"/>
      <c r="K24" s="250"/>
      <c r="L24" s="250"/>
      <c r="M24" s="250"/>
      <c r="N24" s="250"/>
      <c r="O24" s="250"/>
      <c r="P24" s="250"/>
      <c r="Q24" s="250"/>
    </row>
    <row r="25" spans="1:17" ht="40.049999999999997" customHeight="1">
      <c r="A25" s="240"/>
      <c r="B25" s="240"/>
      <c r="C25" s="239"/>
      <c r="D25" s="243"/>
      <c r="E25" s="252"/>
      <c r="F25" s="252"/>
      <c r="G25" s="252"/>
      <c r="H25" s="252"/>
      <c r="I25" s="254"/>
      <c r="J25" s="249"/>
      <c r="K25" s="250"/>
      <c r="L25" s="250"/>
      <c r="M25" s="250"/>
      <c r="N25" s="250"/>
      <c r="O25" s="250"/>
      <c r="P25" s="250"/>
      <c r="Q25" s="250"/>
    </row>
    <row r="26" spans="1:17" s="218" customFormat="1" ht="40.049999999999997" customHeight="1">
      <c r="A26" s="244"/>
      <c r="B26" s="244"/>
      <c r="C26" s="244"/>
      <c r="D26" s="244"/>
      <c r="E26" s="244"/>
      <c r="F26" s="244"/>
      <c r="G26" s="244"/>
      <c r="H26" s="244"/>
      <c r="I26" s="236"/>
      <c r="J26" s="248"/>
      <c r="K26" s="250"/>
      <c r="L26" s="242"/>
      <c r="M26" s="242"/>
      <c r="N26" s="242"/>
      <c r="O26" s="242"/>
      <c r="P26" s="242"/>
      <c r="Q26" s="242"/>
    </row>
    <row r="27" spans="1:17" ht="25.2">
      <c r="C27" s="230"/>
      <c r="D27" s="229"/>
      <c r="E27" s="228"/>
      <c r="F27" s="228"/>
      <c r="G27" s="223"/>
    </row>
  </sheetData>
  <autoFilter ref="A3:J26"/>
  <mergeCells count="1">
    <mergeCell ref="A1:J1"/>
  </mergeCells>
  <phoneticPr fontId="11" type="noConversion"/>
  <pageMargins left="0.24000000000000002" right="0.24000000000000002" top="0.75000000000000011" bottom="0.75000000000000011" header="0.31" footer="0.31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E114" workbookViewId="0">
      <selection activeCell="K127" sqref="K127:M127"/>
    </sheetView>
  </sheetViews>
  <sheetFormatPr baseColWidth="10" defaultRowHeight="14.4"/>
  <cols>
    <col min="1" max="1" width="3.109375" customWidth="1"/>
    <col min="2" max="2" width="33.77734375" customWidth="1"/>
    <col min="3" max="3" width="18" customWidth="1"/>
    <col min="5" max="5" width="14" customWidth="1"/>
    <col min="7" max="7" width="17.109375" customWidth="1"/>
    <col min="10" max="10" width="24.33203125" customWidth="1"/>
    <col min="11" max="11" width="22.6640625" customWidth="1"/>
    <col min="12" max="12" width="15.44140625" customWidth="1"/>
    <col min="13" max="13" width="40.77734375" customWidth="1"/>
    <col min="14" max="14" width="29.44140625" customWidth="1"/>
    <col min="15" max="15" width="12.77734375" customWidth="1"/>
    <col min="16" max="16" width="20.109375" customWidth="1"/>
  </cols>
  <sheetData>
    <row r="1" spans="1:17" ht="16.2" thickBot="1">
      <c r="A1" s="2"/>
      <c r="B1" s="259" t="s">
        <v>465</v>
      </c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1"/>
    </row>
    <row r="2" spans="1:17" ht="20.399999999999999" thickBot="1">
      <c r="A2" s="2"/>
      <c r="B2" s="3" t="s">
        <v>132</v>
      </c>
      <c r="C2" s="4" t="s">
        <v>133</v>
      </c>
      <c r="D2" s="5" t="s">
        <v>461</v>
      </c>
      <c r="E2" s="6" t="s">
        <v>137</v>
      </c>
      <c r="F2" s="6" t="s">
        <v>138</v>
      </c>
      <c r="G2" s="7" t="s">
        <v>466</v>
      </c>
      <c r="H2" s="8" t="s">
        <v>143</v>
      </c>
      <c r="I2" s="9" t="s">
        <v>142</v>
      </c>
      <c r="J2" s="10" t="s">
        <v>134</v>
      </c>
      <c r="K2" s="11" t="s">
        <v>135</v>
      </c>
      <c r="L2" s="11" t="s">
        <v>272</v>
      </c>
      <c r="M2" s="12" t="s">
        <v>136</v>
      </c>
      <c r="N2" s="13" t="s">
        <v>144</v>
      </c>
      <c r="O2" s="13" t="s">
        <v>145</v>
      </c>
      <c r="P2" s="14" t="s">
        <v>80</v>
      </c>
      <c r="Q2" s="15" t="s">
        <v>138</v>
      </c>
    </row>
    <row r="3" spans="1:17" ht="15.6">
      <c r="A3" s="2">
        <v>1</v>
      </c>
      <c r="B3" s="16" t="s">
        <v>330</v>
      </c>
      <c r="C3" s="17" t="s">
        <v>57</v>
      </c>
      <c r="D3" s="18">
        <v>-13</v>
      </c>
      <c r="E3" s="19">
        <v>39368</v>
      </c>
      <c r="F3" s="20" t="s">
        <v>193</v>
      </c>
      <c r="G3" s="21"/>
      <c r="H3" s="22">
        <v>5</v>
      </c>
      <c r="I3" s="23">
        <v>500</v>
      </c>
      <c r="J3" s="24"/>
      <c r="K3" s="25" t="s">
        <v>331</v>
      </c>
      <c r="L3" s="26"/>
      <c r="M3" s="27" t="s">
        <v>372</v>
      </c>
      <c r="N3" s="28" t="s">
        <v>332</v>
      </c>
      <c r="O3" s="29">
        <v>95530</v>
      </c>
      <c r="P3" s="30" t="s">
        <v>147</v>
      </c>
      <c r="Q3" s="31" t="s">
        <v>141</v>
      </c>
    </row>
    <row r="4" spans="1:17" ht="15.6">
      <c r="A4" s="2">
        <v>1</v>
      </c>
      <c r="B4" s="32" t="s">
        <v>94</v>
      </c>
      <c r="C4" s="33" t="s">
        <v>83</v>
      </c>
      <c r="D4" s="34"/>
      <c r="E4" s="35">
        <v>30590</v>
      </c>
      <c r="F4" s="36" t="s">
        <v>187</v>
      </c>
      <c r="G4" s="37" t="str">
        <f>"938440"</f>
        <v>938440</v>
      </c>
      <c r="H4" s="38">
        <v>13</v>
      </c>
      <c r="I4" s="39">
        <v>1346</v>
      </c>
      <c r="J4" s="40"/>
      <c r="K4" s="25" t="s">
        <v>220</v>
      </c>
      <c r="L4" s="26"/>
      <c r="M4" s="41" t="s">
        <v>362</v>
      </c>
      <c r="N4" s="28" t="s">
        <v>221</v>
      </c>
      <c r="O4" s="28">
        <v>95530</v>
      </c>
      <c r="P4" s="42" t="s">
        <v>147</v>
      </c>
      <c r="Q4" s="31" t="s">
        <v>139</v>
      </c>
    </row>
    <row r="5" spans="1:17" ht="15.6">
      <c r="A5" s="2">
        <v>1</v>
      </c>
      <c r="B5" s="43" t="s">
        <v>480</v>
      </c>
      <c r="C5" s="33" t="s">
        <v>463</v>
      </c>
      <c r="D5" s="34"/>
      <c r="E5" s="35"/>
      <c r="F5" s="36"/>
      <c r="G5" s="38"/>
      <c r="H5" s="38"/>
      <c r="I5" s="44"/>
      <c r="J5" s="40"/>
      <c r="K5" s="25" t="s">
        <v>481</v>
      </c>
      <c r="L5" s="26"/>
      <c r="M5" s="45" t="s">
        <v>458</v>
      </c>
      <c r="N5" s="28"/>
      <c r="O5" s="28"/>
      <c r="P5" s="42"/>
      <c r="Q5" s="46"/>
    </row>
    <row r="6" spans="1:17" ht="15.6">
      <c r="A6" s="2">
        <v>1</v>
      </c>
      <c r="B6" s="47" t="s">
        <v>275</v>
      </c>
      <c r="C6" s="33" t="s">
        <v>113</v>
      </c>
      <c r="D6" s="36">
        <v>-13</v>
      </c>
      <c r="E6" s="35">
        <v>39300</v>
      </c>
      <c r="F6" s="36" t="s">
        <v>193</v>
      </c>
      <c r="G6" s="22">
        <v>9536753</v>
      </c>
      <c r="H6" s="22">
        <v>5</v>
      </c>
      <c r="I6" s="48">
        <v>500</v>
      </c>
      <c r="J6" s="40" t="s">
        <v>289</v>
      </c>
      <c r="K6" s="25"/>
      <c r="L6" s="49"/>
      <c r="M6" s="50" t="s">
        <v>364</v>
      </c>
      <c r="N6" s="28" t="s">
        <v>290</v>
      </c>
      <c r="O6" s="28">
        <v>95530</v>
      </c>
      <c r="P6" s="42" t="s">
        <v>147</v>
      </c>
      <c r="Q6" s="46" t="s">
        <v>141</v>
      </c>
    </row>
    <row r="7" spans="1:17" ht="15.6">
      <c r="A7" s="2">
        <v>1</v>
      </c>
      <c r="B7" s="51" t="s">
        <v>71</v>
      </c>
      <c r="C7" s="33" t="s">
        <v>72</v>
      </c>
      <c r="D7" s="52">
        <v>-11</v>
      </c>
      <c r="E7" s="35">
        <v>39717</v>
      </c>
      <c r="F7" s="36" t="s">
        <v>195</v>
      </c>
      <c r="G7" s="53" t="str">
        <f>"9535162"</f>
        <v>9535162</v>
      </c>
      <c r="H7" s="38">
        <v>5</v>
      </c>
      <c r="I7" s="39">
        <v>500</v>
      </c>
      <c r="J7" s="40"/>
      <c r="K7" s="25" t="s">
        <v>73</v>
      </c>
      <c r="L7" s="26"/>
      <c r="M7" s="54" t="s">
        <v>365</v>
      </c>
      <c r="N7" s="28" t="s">
        <v>148</v>
      </c>
      <c r="O7" s="28" t="str">
        <f>"95240"</f>
        <v>95240</v>
      </c>
      <c r="P7" s="42" t="s">
        <v>146</v>
      </c>
      <c r="Q7" s="46" t="s">
        <v>141</v>
      </c>
    </row>
    <row r="8" spans="1:17" ht="15.6">
      <c r="A8" s="2">
        <v>1</v>
      </c>
      <c r="B8" s="43" t="s">
        <v>534</v>
      </c>
      <c r="C8" s="33" t="s">
        <v>535</v>
      </c>
      <c r="D8" s="34"/>
      <c r="E8" s="35"/>
      <c r="F8" s="36"/>
      <c r="G8" s="38"/>
      <c r="H8" s="38"/>
      <c r="I8" s="44"/>
      <c r="J8" s="40"/>
      <c r="K8" s="25"/>
      <c r="L8" s="26"/>
      <c r="M8" s="45" t="s">
        <v>536</v>
      </c>
      <c r="N8" s="28"/>
      <c r="O8" s="28"/>
      <c r="P8" s="42"/>
      <c r="Q8" s="46"/>
    </row>
    <row r="9" spans="1:17" ht="15.6">
      <c r="A9" s="2">
        <v>1</v>
      </c>
      <c r="B9" s="32" t="s">
        <v>7</v>
      </c>
      <c r="C9" s="33" t="s">
        <v>33</v>
      </c>
      <c r="D9" s="34"/>
      <c r="E9" s="35">
        <v>23488</v>
      </c>
      <c r="F9" s="36" t="s">
        <v>192</v>
      </c>
      <c r="G9" s="38" t="str">
        <f>"9525987"</f>
        <v>9525987</v>
      </c>
      <c r="H9" s="38">
        <v>5</v>
      </c>
      <c r="I9" s="44">
        <v>500</v>
      </c>
      <c r="J9" s="40"/>
      <c r="K9" s="25" t="s">
        <v>41</v>
      </c>
      <c r="L9" s="26"/>
      <c r="M9" s="54" t="s">
        <v>446</v>
      </c>
      <c r="N9" s="28" t="s">
        <v>180</v>
      </c>
      <c r="O9" s="28" t="str">
        <f>"95530"</f>
        <v>95530</v>
      </c>
      <c r="P9" s="42" t="s">
        <v>147</v>
      </c>
      <c r="Q9" s="55" t="s">
        <v>349</v>
      </c>
    </row>
    <row r="10" spans="1:17" ht="15.6">
      <c r="A10" s="2">
        <v>1</v>
      </c>
      <c r="B10" s="32" t="s">
        <v>248</v>
      </c>
      <c r="C10" s="33" t="s">
        <v>249</v>
      </c>
      <c r="D10" s="34"/>
      <c r="E10" s="35">
        <v>26661</v>
      </c>
      <c r="F10" s="36"/>
      <c r="G10" s="56" t="s">
        <v>445</v>
      </c>
      <c r="H10" s="22">
        <v>5</v>
      </c>
      <c r="I10" s="48">
        <v>500</v>
      </c>
      <c r="J10" s="40"/>
      <c r="K10" s="25" t="s">
        <v>287</v>
      </c>
      <c r="L10" s="26"/>
      <c r="M10" s="41" t="s">
        <v>363</v>
      </c>
      <c r="N10" s="28" t="s">
        <v>288</v>
      </c>
      <c r="O10" s="28">
        <v>95240</v>
      </c>
      <c r="P10" s="42" t="s">
        <v>146</v>
      </c>
      <c r="Q10" s="46" t="s">
        <v>140</v>
      </c>
    </row>
    <row r="11" spans="1:17" ht="15.6">
      <c r="A11" s="2">
        <v>1</v>
      </c>
      <c r="B11" s="51" t="s">
        <v>505</v>
      </c>
      <c r="C11" s="33" t="s">
        <v>506</v>
      </c>
      <c r="D11" s="34"/>
      <c r="E11" s="35"/>
      <c r="F11" s="36"/>
      <c r="G11" s="56"/>
      <c r="H11" s="22"/>
      <c r="I11" s="48"/>
      <c r="J11" s="40"/>
      <c r="K11" s="25"/>
      <c r="L11" s="26"/>
      <c r="M11" s="41"/>
      <c r="N11" s="28"/>
      <c r="O11" s="28"/>
      <c r="P11" s="42"/>
      <c r="Q11" s="46"/>
    </row>
    <row r="12" spans="1:17" ht="15.6">
      <c r="A12" s="2">
        <v>1</v>
      </c>
      <c r="B12" s="32" t="s">
        <v>1</v>
      </c>
      <c r="C12" s="33" t="s">
        <v>2</v>
      </c>
      <c r="D12" s="34"/>
      <c r="E12" s="35">
        <v>25754</v>
      </c>
      <c r="F12" s="36" t="s">
        <v>190</v>
      </c>
      <c r="G12" s="53" t="str">
        <f>"9523113"</f>
        <v>9523113</v>
      </c>
      <c r="H12" s="38">
        <v>12</v>
      </c>
      <c r="I12" s="44">
        <v>1239</v>
      </c>
      <c r="J12" s="40"/>
      <c r="K12" s="25" t="s">
        <v>3</v>
      </c>
      <c r="L12" s="26"/>
      <c r="M12" s="36" t="s">
        <v>373</v>
      </c>
      <c r="N12" s="28" t="s">
        <v>181</v>
      </c>
      <c r="O12" s="28" t="str">
        <f>"95530"</f>
        <v>95530</v>
      </c>
      <c r="P12" s="42" t="s">
        <v>147</v>
      </c>
      <c r="Q12" s="57" t="s">
        <v>139</v>
      </c>
    </row>
    <row r="13" spans="1:17" ht="15.6">
      <c r="A13" s="2">
        <v>1</v>
      </c>
      <c r="B13" s="43" t="s">
        <v>490</v>
      </c>
      <c r="C13" s="33" t="s">
        <v>491</v>
      </c>
      <c r="D13" s="34"/>
      <c r="E13" s="35">
        <v>39041</v>
      </c>
      <c r="F13" s="36"/>
      <c r="G13" s="38"/>
      <c r="H13" s="38"/>
      <c r="I13" s="44"/>
      <c r="J13" s="40"/>
      <c r="K13" s="40" t="s">
        <v>492</v>
      </c>
      <c r="L13" s="26"/>
      <c r="M13" s="36" t="s">
        <v>493</v>
      </c>
      <c r="N13" s="28"/>
      <c r="O13" s="28"/>
      <c r="P13" s="42"/>
      <c r="Q13" s="57"/>
    </row>
    <row r="14" spans="1:17" ht="15.6">
      <c r="A14" s="2">
        <v>1</v>
      </c>
      <c r="B14" s="32" t="s">
        <v>201</v>
      </c>
      <c r="C14" s="33" t="s">
        <v>464</v>
      </c>
      <c r="D14" s="34"/>
      <c r="E14" s="35"/>
      <c r="F14" s="36"/>
      <c r="G14" s="53"/>
      <c r="H14" s="38"/>
      <c r="I14" s="44">
        <v>514</v>
      </c>
      <c r="J14" s="40"/>
      <c r="K14" s="40" t="s">
        <v>131</v>
      </c>
      <c r="L14" s="58"/>
      <c r="M14" s="59" t="s">
        <v>374</v>
      </c>
      <c r="N14" s="60" t="s">
        <v>222</v>
      </c>
      <c r="O14" s="60">
        <v>95370</v>
      </c>
      <c r="P14" s="42" t="s">
        <v>168</v>
      </c>
      <c r="Q14" s="57" t="s">
        <v>329</v>
      </c>
    </row>
    <row r="15" spans="1:17" ht="15.6">
      <c r="A15" s="2">
        <v>1</v>
      </c>
      <c r="B15" s="32" t="s">
        <v>201</v>
      </c>
      <c r="C15" s="33" t="s">
        <v>223</v>
      </c>
      <c r="D15" s="61"/>
      <c r="E15" s="62">
        <v>16142</v>
      </c>
      <c r="F15" s="63" t="s">
        <v>197</v>
      </c>
      <c r="G15" s="64"/>
      <c r="H15" s="65"/>
      <c r="I15" s="66">
        <v>789</v>
      </c>
      <c r="J15" s="67" t="s">
        <v>224</v>
      </c>
      <c r="K15" s="25"/>
      <c r="L15" s="26"/>
      <c r="M15" s="54" t="s">
        <v>366</v>
      </c>
      <c r="N15" s="68" t="s">
        <v>225</v>
      </c>
      <c r="O15" s="68">
        <v>95370</v>
      </c>
      <c r="P15" s="42" t="s">
        <v>168</v>
      </c>
      <c r="Q15" s="69" t="s">
        <v>139</v>
      </c>
    </row>
    <row r="16" spans="1:17" ht="15.6">
      <c r="A16" s="2">
        <v>1</v>
      </c>
      <c r="B16" s="32" t="s">
        <v>201</v>
      </c>
      <c r="C16" s="33" t="s">
        <v>130</v>
      </c>
      <c r="D16" s="33"/>
      <c r="E16" s="62">
        <v>26079</v>
      </c>
      <c r="F16" s="63" t="s">
        <v>190</v>
      </c>
      <c r="G16" s="48">
        <v>9522138</v>
      </c>
      <c r="H16" s="65">
        <v>5</v>
      </c>
      <c r="I16" s="66">
        <v>500</v>
      </c>
      <c r="J16" s="67"/>
      <c r="K16" s="25" t="s">
        <v>131</v>
      </c>
      <c r="L16" s="26"/>
      <c r="M16" s="59" t="s">
        <v>374</v>
      </c>
      <c r="N16" s="68" t="s">
        <v>222</v>
      </c>
      <c r="O16" s="68">
        <v>95370</v>
      </c>
      <c r="P16" s="42" t="s">
        <v>168</v>
      </c>
      <c r="Q16" s="69" t="s">
        <v>349</v>
      </c>
    </row>
    <row r="17" spans="1:17" ht="15.6">
      <c r="A17" s="2"/>
      <c r="B17" s="70" t="s">
        <v>76</v>
      </c>
      <c r="C17" s="33" t="s">
        <v>77</v>
      </c>
      <c r="D17" s="33"/>
      <c r="E17" s="35">
        <v>24586</v>
      </c>
      <c r="F17" s="63" t="s">
        <v>192</v>
      </c>
      <c r="G17" s="44" t="str">
        <f>"9535531"</f>
        <v>9535531</v>
      </c>
      <c r="H17" s="38">
        <v>5</v>
      </c>
      <c r="I17" s="44">
        <v>500</v>
      </c>
      <c r="J17" s="67"/>
      <c r="K17" s="67" t="s">
        <v>78</v>
      </c>
      <c r="L17" s="71"/>
      <c r="M17" s="54" t="s">
        <v>367</v>
      </c>
      <c r="N17" s="28" t="s">
        <v>149</v>
      </c>
      <c r="O17" s="28" t="str">
        <f>"95220"</f>
        <v>95220</v>
      </c>
      <c r="P17" s="42" t="s">
        <v>150</v>
      </c>
      <c r="Q17" s="69" t="s">
        <v>140</v>
      </c>
    </row>
    <row r="18" spans="1:17" ht="15.6">
      <c r="A18" s="2">
        <v>1</v>
      </c>
      <c r="B18" s="47" t="s">
        <v>309</v>
      </c>
      <c r="C18" s="33" t="s">
        <v>310</v>
      </c>
      <c r="D18" s="36">
        <v>-13</v>
      </c>
      <c r="E18" s="35">
        <v>39184</v>
      </c>
      <c r="F18" s="36" t="s">
        <v>193</v>
      </c>
      <c r="G18" s="72">
        <v>9536755</v>
      </c>
      <c r="H18" s="22">
        <v>5</v>
      </c>
      <c r="I18" s="48">
        <v>500</v>
      </c>
      <c r="J18" s="40"/>
      <c r="K18" s="40" t="s">
        <v>320</v>
      </c>
      <c r="L18" s="26"/>
      <c r="M18" s="54" t="s">
        <v>368</v>
      </c>
      <c r="N18" s="28" t="s">
        <v>321</v>
      </c>
      <c r="O18" s="28">
        <v>95240</v>
      </c>
      <c r="P18" s="42" t="s">
        <v>146</v>
      </c>
      <c r="Q18" s="57" t="s">
        <v>141</v>
      </c>
    </row>
    <row r="19" spans="1:17" ht="15.6">
      <c r="A19" s="2"/>
      <c r="B19" s="73" t="s">
        <v>356</v>
      </c>
      <c r="C19" s="33" t="s">
        <v>357</v>
      </c>
      <c r="D19" s="34"/>
      <c r="E19" s="35">
        <v>29959</v>
      </c>
      <c r="F19" s="36"/>
      <c r="G19" s="48"/>
      <c r="H19" s="22"/>
      <c r="I19" s="44">
        <v>500</v>
      </c>
      <c r="J19" s="40"/>
      <c r="K19" s="40" t="s">
        <v>358</v>
      </c>
      <c r="L19" s="74"/>
      <c r="M19" s="54" t="s">
        <v>369</v>
      </c>
      <c r="N19" s="28" t="s">
        <v>359</v>
      </c>
      <c r="O19" s="28">
        <v>95240</v>
      </c>
      <c r="P19" s="42" t="s">
        <v>146</v>
      </c>
      <c r="Q19" s="57" t="s">
        <v>140</v>
      </c>
    </row>
    <row r="20" spans="1:17" ht="15.6">
      <c r="A20" s="2">
        <v>1</v>
      </c>
      <c r="B20" s="43" t="s">
        <v>92</v>
      </c>
      <c r="C20" s="33" t="s">
        <v>93</v>
      </c>
      <c r="D20" s="36">
        <v>-13</v>
      </c>
      <c r="E20" s="35">
        <v>39217</v>
      </c>
      <c r="F20" s="36" t="s">
        <v>193</v>
      </c>
      <c r="G20" s="44" t="str">
        <f>"9535748"</f>
        <v>9535748</v>
      </c>
      <c r="H20" s="38">
        <v>5</v>
      </c>
      <c r="I20" s="44">
        <v>500</v>
      </c>
      <c r="J20" s="40"/>
      <c r="K20" s="25" t="s">
        <v>103</v>
      </c>
      <c r="L20" s="26"/>
      <c r="M20" s="54" t="s">
        <v>370</v>
      </c>
      <c r="N20" s="28" t="s">
        <v>182</v>
      </c>
      <c r="O20" s="28" t="str">
        <f>"95530"</f>
        <v>95530</v>
      </c>
      <c r="P20" s="42" t="s">
        <v>147</v>
      </c>
      <c r="Q20" s="46" t="s">
        <v>141</v>
      </c>
    </row>
    <row r="21" spans="1:17" ht="15.6">
      <c r="A21" s="2"/>
      <c r="B21" s="75" t="s">
        <v>210</v>
      </c>
      <c r="C21" s="33" t="s">
        <v>211</v>
      </c>
      <c r="D21" s="36">
        <v>-13</v>
      </c>
      <c r="E21" s="35">
        <v>39086</v>
      </c>
      <c r="F21" s="36" t="s">
        <v>193</v>
      </c>
      <c r="G21" s="48">
        <v>9536544</v>
      </c>
      <c r="H21" s="38">
        <v>5</v>
      </c>
      <c r="I21" s="44">
        <v>500</v>
      </c>
      <c r="J21" s="40"/>
      <c r="K21" s="25" t="s">
        <v>212</v>
      </c>
      <c r="L21" s="26"/>
      <c r="M21" s="54" t="s">
        <v>371</v>
      </c>
      <c r="N21" s="28" t="s">
        <v>267</v>
      </c>
      <c r="O21" s="28">
        <v>95370</v>
      </c>
      <c r="P21" s="42" t="s">
        <v>168</v>
      </c>
      <c r="Q21" s="46" t="s">
        <v>141</v>
      </c>
    </row>
    <row r="22" spans="1:17" ht="15.6">
      <c r="A22" s="2">
        <v>1</v>
      </c>
      <c r="B22" s="32" t="s">
        <v>69</v>
      </c>
      <c r="C22" s="33" t="s">
        <v>61</v>
      </c>
      <c r="D22" s="34"/>
      <c r="E22" s="35">
        <v>26004</v>
      </c>
      <c r="F22" s="36" t="s">
        <v>190</v>
      </c>
      <c r="G22" s="44" t="str">
        <f>"9535030"</f>
        <v>9535030</v>
      </c>
      <c r="H22" s="38">
        <v>6</v>
      </c>
      <c r="I22" s="44">
        <v>844</v>
      </c>
      <c r="J22" s="40"/>
      <c r="K22" s="25" t="s">
        <v>70</v>
      </c>
      <c r="L22" s="26"/>
      <c r="M22" s="54" t="s">
        <v>375</v>
      </c>
      <c r="N22" s="28" t="s">
        <v>151</v>
      </c>
      <c r="O22" s="28" t="str">
        <f>"95240"</f>
        <v>95240</v>
      </c>
      <c r="P22" s="42" t="s">
        <v>146</v>
      </c>
      <c r="Q22" s="57" t="s">
        <v>139</v>
      </c>
    </row>
    <row r="23" spans="1:17" ht="15.6">
      <c r="A23" s="2"/>
      <c r="B23" s="76" t="s">
        <v>84</v>
      </c>
      <c r="C23" s="33" t="s">
        <v>105</v>
      </c>
      <c r="D23" s="36">
        <v>-13</v>
      </c>
      <c r="E23" s="35">
        <v>39089</v>
      </c>
      <c r="F23" s="36" t="s">
        <v>193</v>
      </c>
      <c r="G23" s="38" t="str">
        <f>"9535749"</f>
        <v>9535749</v>
      </c>
      <c r="H23" s="38">
        <v>5</v>
      </c>
      <c r="I23" s="39">
        <v>500</v>
      </c>
      <c r="J23" s="40"/>
      <c r="K23" s="40" t="s">
        <v>106</v>
      </c>
      <c r="L23" s="26"/>
      <c r="M23" s="54" t="s">
        <v>376</v>
      </c>
      <c r="N23" s="28" t="s">
        <v>152</v>
      </c>
      <c r="O23" s="77" t="str">
        <f>"95530"</f>
        <v>95530</v>
      </c>
      <c r="P23" s="42" t="s">
        <v>147</v>
      </c>
      <c r="Q23" s="46" t="s">
        <v>350</v>
      </c>
    </row>
    <row r="24" spans="1:17" ht="15.6">
      <c r="A24" s="2">
        <v>1</v>
      </c>
      <c r="B24" s="51" t="s">
        <v>5</v>
      </c>
      <c r="C24" s="33" t="s">
        <v>501</v>
      </c>
      <c r="D24" s="34"/>
      <c r="E24" s="35"/>
      <c r="F24" s="36"/>
      <c r="G24" s="53"/>
      <c r="H24" s="38"/>
      <c r="I24" s="39"/>
      <c r="J24" s="78"/>
      <c r="K24" s="79" t="s">
        <v>46</v>
      </c>
      <c r="L24" s="80"/>
      <c r="M24" s="36" t="s">
        <v>377</v>
      </c>
      <c r="N24" s="28"/>
      <c r="O24" s="77"/>
      <c r="P24" s="42"/>
      <c r="Q24" s="57"/>
    </row>
    <row r="25" spans="1:17" ht="15.6">
      <c r="A25" s="2">
        <v>1</v>
      </c>
      <c r="B25" s="32" t="s">
        <v>5</v>
      </c>
      <c r="C25" s="33" t="s">
        <v>6</v>
      </c>
      <c r="D25" s="34"/>
      <c r="E25" s="35">
        <v>30195</v>
      </c>
      <c r="F25" s="36" t="s">
        <v>187</v>
      </c>
      <c r="G25" s="53" t="str">
        <f>"9522859"</f>
        <v>9522859</v>
      </c>
      <c r="H25" s="38">
        <v>11</v>
      </c>
      <c r="I25" s="39">
        <v>1123</v>
      </c>
      <c r="J25" s="78"/>
      <c r="K25" s="81" t="s">
        <v>46</v>
      </c>
      <c r="L25" s="80"/>
      <c r="M25" s="36" t="s">
        <v>377</v>
      </c>
      <c r="N25" s="28"/>
      <c r="O25" s="28">
        <v>95240</v>
      </c>
      <c r="P25" s="42" t="s">
        <v>146</v>
      </c>
      <c r="Q25" s="57" t="s">
        <v>139</v>
      </c>
    </row>
    <row r="26" spans="1:17" ht="15.6">
      <c r="A26" s="2"/>
      <c r="B26" s="82" t="s">
        <v>66</v>
      </c>
      <c r="C26" s="83" t="s">
        <v>67</v>
      </c>
      <c r="D26" s="52">
        <v>-11</v>
      </c>
      <c r="E26" s="35">
        <v>39688</v>
      </c>
      <c r="F26" s="63" t="s">
        <v>195</v>
      </c>
      <c r="G26" s="44" t="str">
        <f>"9535443"</f>
        <v>9535443</v>
      </c>
      <c r="H26" s="38">
        <v>5</v>
      </c>
      <c r="I26" s="44">
        <v>500</v>
      </c>
      <c r="J26" s="67"/>
      <c r="K26" s="84" t="s">
        <v>68</v>
      </c>
      <c r="L26" s="85"/>
      <c r="M26" s="54" t="s">
        <v>378</v>
      </c>
      <c r="N26" s="28" t="s">
        <v>153</v>
      </c>
      <c r="O26" s="28" t="str">
        <f>"95240"</f>
        <v>95240</v>
      </c>
      <c r="P26" s="42" t="s">
        <v>146</v>
      </c>
      <c r="Q26" s="46" t="s">
        <v>141</v>
      </c>
    </row>
    <row r="27" spans="1:17" ht="15.6">
      <c r="A27" s="2">
        <v>1</v>
      </c>
      <c r="B27" s="51" t="s">
        <v>24</v>
      </c>
      <c r="C27" s="33" t="s">
        <v>8</v>
      </c>
      <c r="D27" s="34"/>
      <c r="E27" s="35">
        <v>17087</v>
      </c>
      <c r="F27" s="36" t="s">
        <v>197</v>
      </c>
      <c r="G27" s="44" t="str">
        <f>"959300"</f>
        <v>959300</v>
      </c>
      <c r="H27" s="38">
        <v>5</v>
      </c>
      <c r="I27" s="44">
        <v>500</v>
      </c>
      <c r="J27" s="40" t="s">
        <v>25</v>
      </c>
      <c r="K27" s="25" t="s">
        <v>31</v>
      </c>
      <c r="L27" s="86"/>
      <c r="M27" s="36" t="s">
        <v>379</v>
      </c>
      <c r="N27" s="28" t="s">
        <v>183</v>
      </c>
      <c r="O27" s="28" t="str">
        <f>"95240"</f>
        <v>95240</v>
      </c>
      <c r="P27" s="42" t="s">
        <v>146</v>
      </c>
      <c r="Q27" s="57" t="s">
        <v>140</v>
      </c>
    </row>
    <row r="28" spans="1:17" ht="15.6">
      <c r="A28" s="2">
        <v>1</v>
      </c>
      <c r="B28" s="51" t="s">
        <v>293</v>
      </c>
      <c r="C28" s="87" t="s">
        <v>294</v>
      </c>
      <c r="D28" s="52">
        <v>-11</v>
      </c>
      <c r="E28" s="35">
        <v>39974</v>
      </c>
      <c r="F28" s="63" t="s">
        <v>189</v>
      </c>
      <c r="G28" s="48">
        <v>9536750</v>
      </c>
      <c r="H28" s="22">
        <v>5</v>
      </c>
      <c r="I28" s="48">
        <v>500</v>
      </c>
      <c r="J28" s="40"/>
      <c r="K28" s="88" t="s">
        <v>295</v>
      </c>
      <c r="L28" s="26"/>
      <c r="M28" s="54" t="s">
        <v>380</v>
      </c>
      <c r="N28" s="28" t="s">
        <v>296</v>
      </c>
      <c r="O28" s="28">
        <v>95530</v>
      </c>
      <c r="P28" s="42" t="s">
        <v>147</v>
      </c>
      <c r="Q28" s="57" t="s">
        <v>141</v>
      </c>
    </row>
    <row r="29" spans="1:17" ht="15.6">
      <c r="A29" s="2"/>
      <c r="B29" s="51" t="s">
        <v>91</v>
      </c>
      <c r="C29" s="33" t="s">
        <v>54</v>
      </c>
      <c r="D29" s="34"/>
      <c r="E29" s="35">
        <v>25031</v>
      </c>
      <c r="F29" s="36" t="s">
        <v>190</v>
      </c>
      <c r="G29" s="44" t="str">
        <f>"9536040"</f>
        <v>9536040</v>
      </c>
      <c r="H29" s="38">
        <v>5</v>
      </c>
      <c r="I29" s="44">
        <v>500</v>
      </c>
      <c r="J29" s="40" t="s">
        <v>100</v>
      </c>
      <c r="K29" s="88" t="s">
        <v>99</v>
      </c>
      <c r="L29" s="26"/>
      <c r="M29" s="54" t="s">
        <v>382</v>
      </c>
      <c r="N29" s="28" t="s">
        <v>154</v>
      </c>
      <c r="O29" s="28" t="str">
        <f>"95530"</f>
        <v>95530</v>
      </c>
      <c r="P29" s="42" t="s">
        <v>147</v>
      </c>
      <c r="Q29" s="69" t="s">
        <v>140</v>
      </c>
    </row>
    <row r="30" spans="1:17" ht="15.6">
      <c r="A30" s="2"/>
      <c r="B30" s="76" t="s">
        <v>91</v>
      </c>
      <c r="C30" s="33" t="s">
        <v>98</v>
      </c>
      <c r="D30" s="63">
        <v>-15</v>
      </c>
      <c r="E30" s="35">
        <v>38053</v>
      </c>
      <c r="F30" s="36" t="s">
        <v>194</v>
      </c>
      <c r="G30" s="38" t="str">
        <f>"9535797"</f>
        <v>9535797</v>
      </c>
      <c r="H30" s="38">
        <v>5</v>
      </c>
      <c r="I30" s="44">
        <v>500</v>
      </c>
      <c r="J30" s="40" t="s">
        <v>100</v>
      </c>
      <c r="K30" s="88" t="s">
        <v>99</v>
      </c>
      <c r="L30" s="26"/>
      <c r="M30" s="54" t="s">
        <v>381</v>
      </c>
      <c r="N30" s="28" t="s">
        <v>154</v>
      </c>
      <c r="O30" s="28" t="str">
        <f>"95530"</f>
        <v>95530</v>
      </c>
      <c r="P30" s="42" t="s">
        <v>147</v>
      </c>
      <c r="Q30" s="46" t="s">
        <v>141</v>
      </c>
    </row>
    <row r="31" spans="1:17" ht="15.6">
      <c r="A31" s="2">
        <v>1</v>
      </c>
      <c r="B31" s="51" t="s">
        <v>494</v>
      </c>
      <c r="C31" s="33" t="s">
        <v>495</v>
      </c>
      <c r="D31" s="63"/>
      <c r="E31" s="35"/>
      <c r="F31" s="36" t="s">
        <v>496</v>
      </c>
      <c r="G31" s="53"/>
      <c r="H31" s="38"/>
      <c r="I31" s="44"/>
      <c r="J31" s="40"/>
      <c r="K31" s="24"/>
      <c r="L31" s="26"/>
      <c r="M31" s="54"/>
      <c r="N31" s="28"/>
      <c r="O31" s="28"/>
      <c r="P31" s="42"/>
      <c r="Q31" s="46"/>
    </row>
    <row r="32" spans="1:17" ht="15.6">
      <c r="A32" s="2">
        <v>1</v>
      </c>
      <c r="B32" s="32" t="s">
        <v>333</v>
      </c>
      <c r="C32" s="33" t="s">
        <v>334</v>
      </c>
      <c r="D32" s="34"/>
      <c r="E32" s="35">
        <v>27931</v>
      </c>
      <c r="F32" s="36" t="s">
        <v>190</v>
      </c>
      <c r="G32" s="53">
        <v>9222468</v>
      </c>
      <c r="H32" s="38">
        <v>9</v>
      </c>
      <c r="I32" s="44">
        <v>912</v>
      </c>
      <c r="J32" s="40"/>
      <c r="K32" s="88" t="s">
        <v>335</v>
      </c>
      <c r="L32" s="26"/>
      <c r="M32" s="54" t="s">
        <v>383</v>
      </c>
      <c r="N32" s="28" t="s">
        <v>336</v>
      </c>
      <c r="O32" s="89">
        <v>95240</v>
      </c>
      <c r="P32" s="90" t="s">
        <v>146</v>
      </c>
      <c r="Q32" s="46" t="s">
        <v>139</v>
      </c>
    </row>
    <row r="33" spans="1:17" ht="15.6">
      <c r="A33" s="2">
        <v>1</v>
      </c>
      <c r="B33" s="32" t="s">
        <v>333</v>
      </c>
      <c r="C33" s="33" t="s">
        <v>521</v>
      </c>
      <c r="D33" s="34"/>
      <c r="E33" s="35"/>
      <c r="F33" s="36"/>
      <c r="G33" s="91">
        <v>9537447</v>
      </c>
      <c r="H33" s="38"/>
      <c r="I33" s="44"/>
      <c r="J33" s="40"/>
      <c r="K33" s="88"/>
      <c r="L33" s="26"/>
      <c r="M33" s="54"/>
      <c r="N33" s="28"/>
      <c r="O33" s="89"/>
      <c r="P33" s="90"/>
      <c r="Q33" s="46"/>
    </row>
    <row r="34" spans="1:17" ht="15.6">
      <c r="A34" s="2"/>
      <c r="B34" s="76" t="s">
        <v>342</v>
      </c>
      <c r="C34" s="33" t="s">
        <v>343</v>
      </c>
      <c r="D34" s="34"/>
      <c r="E34" s="35">
        <v>34004</v>
      </c>
      <c r="F34" s="36"/>
      <c r="G34" s="22">
        <v>9532188</v>
      </c>
      <c r="H34" s="38"/>
      <c r="I34" s="44">
        <v>500</v>
      </c>
      <c r="J34" s="40"/>
      <c r="K34" s="25" t="s">
        <v>344</v>
      </c>
      <c r="L34" s="26"/>
      <c r="M34" s="27" t="s">
        <v>384</v>
      </c>
      <c r="N34" s="28" t="s">
        <v>345</v>
      </c>
      <c r="O34" s="89">
        <v>95240</v>
      </c>
      <c r="P34" s="92" t="s">
        <v>146</v>
      </c>
      <c r="Q34" s="46" t="s">
        <v>140</v>
      </c>
    </row>
    <row r="35" spans="1:17" ht="15.6">
      <c r="A35" s="2"/>
      <c r="B35" s="76" t="s">
        <v>235</v>
      </c>
      <c r="C35" s="33" t="s">
        <v>236</v>
      </c>
      <c r="D35" s="33"/>
      <c r="E35" s="62">
        <v>26536</v>
      </c>
      <c r="F35" s="63" t="s">
        <v>190</v>
      </c>
      <c r="G35" s="22">
        <v>9537146</v>
      </c>
      <c r="H35" s="65">
        <v>5</v>
      </c>
      <c r="I35" s="64">
        <v>500</v>
      </c>
      <c r="J35" s="67"/>
      <c r="K35" s="93" t="s">
        <v>237</v>
      </c>
      <c r="L35" s="85"/>
      <c r="M35" s="27" t="s">
        <v>385</v>
      </c>
      <c r="N35" s="94" t="s">
        <v>179</v>
      </c>
      <c r="O35" s="94">
        <v>95530</v>
      </c>
      <c r="P35" s="95" t="s">
        <v>147</v>
      </c>
      <c r="Q35" s="69" t="s">
        <v>140</v>
      </c>
    </row>
    <row r="36" spans="1:17" ht="15.6">
      <c r="A36" s="2">
        <v>1</v>
      </c>
      <c r="B36" s="51" t="s">
        <v>240</v>
      </c>
      <c r="C36" s="33" t="s">
        <v>241</v>
      </c>
      <c r="D36" s="52">
        <v>-11</v>
      </c>
      <c r="E36" s="62">
        <v>39955</v>
      </c>
      <c r="F36" s="63" t="s">
        <v>189</v>
      </c>
      <c r="G36" s="72">
        <v>9536617</v>
      </c>
      <c r="H36" s="65">
        <v>5</v>
      </c>
      <c r="I36" s="66">
        <v>500</v>
      </c>
      <c r="J36" s="67"/>
      <c r="K36" s="84" t="s">
        <v>242</v>
      </c>
      <c r="L36" s="85"/>
      <c r="M36" s="54" t="s">
        <v>386</v>
      </c>
      <c r="N36" s="94" t="s">
        <v>263</v>
      </c>
      <c r="O36" s="94">
        <v>95530</v>
      </c>
      <c r="P36" s="95" t="s">
        <v>147</v>
      </c>
      <c r="Q36" s="69" t="s">
        <v>141</v>
      </c>
    </row>
    <row r="37" spans="1:17" ht="15.6">
      <c r="A37" s="2"/>
      <c r="B37" s="76" t="s">
        <v>125</v>
      </c>
      <c r="C37" s="33" t="s">
        <v>254</v>
      </c>
      <c r="D37" s="33"/>
      <c r="E37" s="62">
        <v>28924</v>
      </c>
      <c r="F37" s="63"/>
      <c r="G37" s="65">
        <v>9525100</v>
      </c>
      <c r="H37" s="65">
        <v>6</v>
      </c>
      <c r="I37" s="64">
        <v>651</v>
      </c>
      <c r="J37" s="67"/>
      <c r="K37" s="25" t="s">
        <v>120</v>
      </c>
      <c r="L37" s="85"/>
      <c r="M37" s="96" t="s">
        <v>387</v>
      </c>
      <c r="N37" s="28" t="s">
        <v>155</v>
      </c>
      <c r="O37" s="28" t="str">
        <f>"95220"</f>
        <v>95220</v>
      </c>
      <c r="P37" s="42" t="s">
        <v>150</v>
      </c>
      <c r="Q37" s="69" t="s">
        <v>139</v>
      </c>
    </row>
    <row r="38" spans="1:17" ht="15.6">
      <c r="A38" s="2">
        <v>1</v>
      </c>
      <c r="B38" s="51" t="s">
        <v>125</v>
      </c>
      <c r="C38" s="33" t="s">
        <v>119</v>
      </c>
      <c r="D38" s="36">
        <v>-13</v>
      </c>
      <c r="E38" s="97">
        <v>38720</v>
      </c>
      <c r="F38" s="36" t="s">
        <v>188</v>
      </c>
      <c r="G38" s="98">
        <v>9536211</v>
      </c>
      <c r="H38" s="98">
        <v>5</v>
      </c>
      <c r="I38" s="99">
        <v>500</v>
      </c>
      <c r="J38" s="40"/>
      <c r="K38" s="25" t="s">
        <v>121</v>
      </c>
      <c r="L38" s="26"/>
      <c r="M38" s="96" t="s">
        <v>387</v>
      </c>
      <c r="N38" s="28" t="s">
        <v>155</v>
      </c>
      <c r="O38" s="28" t="str">
        <f>"95220"</f>
        <v>95220</v>
      </c>
      <c r="P38" s="42" t="s">
        <v>150</v>
      </c>
      <c r="Q38" s="46" t="s">
        <v>141</v>
      </c>
    </row>
    <row r="39" spans="1:17" ht="15.6">
      <c r="A39" s="2">
        <v>1</v>
      </c>
      <c r="B39" s="51" t="s">
        <v>63</v>
      </c>
      <c r="C39" s="33" t="s">
        <v>74</v>
      </c>
      <c r="D39" s="34"/>
      <c r="E39" s="97">
        <v>27640</v>
      </c>
      <c r="F39" s="36"/>
      <c r="G39" s="22">
        <v>9534932</v>
      </c>
      <c r="H39" s="22">
        <v>5</v>
      </c>
      <c r="I39" s="48">
        <v>500</v>
      </c>
      <c r="J39" s="40"/>
      <c r="K39" s="25" t="s">
        <v>304</v>
      </c>
      <c r="L39" s="26"/>
      <c r="M39" s="54" t="s">
        <v>388</v>
      </c>
      <c r="N39" s="89" t="s">
        <v>303</v>
      </c>
      <c r="O39" s="89">
        <v>95240</v>
      </c>
      <c r="P39" s="92" t="s">
        <v>146</v>
      </c>
      <c r="Q39" s="69" t="s">
        <v>140</v>
      </c>
    </row>
    <row r="40" spans="1:17" ht="15.6">
      <c r="A40" s="2">
        <v>1</v>
      </c>
      <c r="B40" s="51" t="s">
        <v>507</v>
      </c>
      <c r="C40" s="33" t="s">
        <v>57</v>
      </c>
      <c r="D40" s="34"/>
      <c r="E40" s="97"/>
      <c r="F40" s="36"/>
      <c r="G40" s="72"/>
      <c r="H40" s="22"/>
      <c r="I40" s="48"/>
      <c r="J40" s="40"/>
      <c r="K40" s="25"/>
      <c r="L40" s="26"/>
      <c r="M40" s="54" t="s">
        <v>516</v>
      </c>
      <c r="N40" s="89"/>
      <c r="O40" s="89"/>
      <c r="P40" s="92"/>
      <c r="Q40" s="69"/>
    </row>
    <row r="41" spans="1:17" ht="15.6">
      <c r="A41" s="2"/>
      <c r="B41" s="100" t="s">
        <v>9</v>
      </c>
      <c r="C41" s="101" t="s">
        <v>10</v>
      </c>
      <c r="D41" s="101"/>
      <c r="E41" s="102">
        <v>26891</v>
      </c>
      <c r="F41" s="103" t="s">
        <v>190</v>
      </c>
      <c r="G41" s="103">
        <v>9511459</v>
      </c>
      <c r="H41" s="103">
        <v>10</v>
      </c>
      <c r="I41" s="104">
        <v>1005</v>
      </c>
      <c r="J41" s="103"/>
      <c r="K41" s="104" t="s">
        <v>11</v>
      </c>
      <c r="L41" s="105" t="s">
        <v>323</v>
      </c>
      <c r="M41" s="54" t="s">
        <v>390</v>
      </c>
      <c r="N41" s="106" t="s">
        <v>184</v>
      </c>
      <c r="O41" s="106" t="str">
        <f>"95100"</f>
        <v>95100</v>
      </c>
      <c r="P41" s="107" t="s">
        <v>156</v>
      </c>
      <c r="Q41" s="108" t="s">
        <v>139</v>
      </c>
    </row>
    <row r="42" spans="1:17" ht="15.6">
      <c r="A42" s="109">
        <v>1</v>
      </c>
      <c r="B42" s="32" t="s">
        <v>9</v>
      </c>
      <c r="C42" s="83" t="s">
        <v>10</v>
      </c>
      <c r="D42" s="110"/>
      <c r="E42" s="97">
        <v>26891</v>
      </c>
      <c r="F42" s="36" t="s">
        <v>190</v>
      </c>
      <c r="G42" s="98">
        <v>9511459</v>
      </c>
      <c r="H42" s="98">
        <v>10</v>
      </c>
      <c r="I42" s="99">
        <v>1005</v>
      </c>
      <c r="J42" s="111"/>
      <c r="K42" s="25" t="s">
        <v>11</v>
      </c>
      <c r="L42" s="26" t="s">
        <v>322</v>
      </c>
      <c r="M42" s="54" t="s">
        <v>389</v>
      </c>
      <c r="N42" s="28" t="s">
        <v>184</v>
      </c>
      <c r="O42" s="28" t="str">
        <f>"95100"</f>
        <v>95100</v>
      </c>
      <c r="P42" s="42" t="s">
        <v>156</v>
      </c>
      <c r="Q42" s="57" t="s">
        <v>139</v>
      </c>
    </row>
    <row r="43" spans="1:17" ht="15.6">
      <c r="A43" s="2"/>
      <c r="B43" s="76" t="s">
        <v>270</v>
      </c>
      <c r="C43" s="83" t="s">
        <v>271</v>
      </c>
      <c r="D43" s="110"/>
      <c r="E43" s="97">
        <v>22412</v>
      </c>
      <c r="F43" s="36" t="s">
        <v>192</v>
      </c>
      <c r="G43" s="22">
        <v>9536615</v>
      </c>
      <c r="H43" s="38">
        <v>5</v>
      </c>
      <c r="I43" s="44">
        <v>500</v>
      </c>
      <c r="J43" s="67"/>
      <c r="K43" s="25"/>
      <c r="L43" s="112"/>
      <c r="M43" s="54" t="s">
        <v>391</v>
      </c>
      <c r="N43" s="28" t="s">
        <v>273</v>
      </c>
      <c r="O43" s="28">
        <v>95530</v>
      </c>
      <c r="P43" s="42" t="s">
        <v>147</v>
      </c>
      <c r="Q43" s="57" t="s">
        <v>140</v>
      </c>
    </row>
    <row r="44" spans="1:17" ht="15.6">
      <c r="A44" s="2"/>
      <c r="B44" s="76" t="s">
        <v>115</v>
      </c>
      <c r="C44" s="33" t="s">
        <v>126</v>
      </c>
      <c r="D44" s="36">
        <v>-13</v>
      </c>
      <c r="E44" s="35">
        <v>38975</v>
      </c>
      <c r="F44" s="36" t="s">
        <v>188</v>
      </c>
      <c r="G44" s="53" t="str">
        <f>"9536009"</f>
        <v>9536009</v>
      </c>
      <c r="H44" s="38">
        <v>5</v>
      </c>
      <c r="I44" s="44">
        <v>500</v>
      </c>
      <c r="J44" s="40"/>
      <c r="K44" s="25" t="s">
        <v>116</v>
      </c>
      <c r="L44" s="49"/>
      <c r="M44" s="54" t="s">
        <v>392</v>
      </c>
      <c r="N44" s="28" t="s">
        <v>157</v>
      </c>
      <c r="O44" s="28" t="str">
        <f>"95870"</f>
        <v>95870</v>
      </c>
      <c r="P44" s="42" t="s">
        <v>128</v>
      </c>
      <c r="Q44" s="46" t="s">
        <v>141</v>
      </c>
    </row>
    <row r="45" spans="1:17" ht="15.6">
      <c r="A45" s="2"/>
      <c r="B45" s="51" t="s">
        <v>525</v>
      </c>
      <c r="C45" s="33" t="s">
        <v>478</v>
      </c>
      <c r="D45" s="36"/>
      <c r="E45" s="35"/>
      <c r="F45" s="36"/>
      <c r="G45" s="38"/>
      <c r="H45" s="38"/>
      <c r="I45" s="44"/>
      <c r="J45" s="40"/>
      <c r="K45" s="25"/>
      <c r="L45" s="26"/>
      <c r="M45" s="41"/>
      <c r="N45" s="113"/>
      <c r="O45" s="28"/>
      <c r="P45" s="42"/>
      <c r="Q45" s="46"/>
    </row>
    <row r="46" spans="1:17" ht="15.6">
      <c r="A46" s="2">
        <v>1</v>
      </c>
      <c r="B46" s="114" t="s">
        <v>16</v>
      </c>
      <c r="C46" s="33" t="s">
        <v>0</v>
      </c>
      <c r="D46" s="34"/>
      <c r="E46" s="35">
        <v>20625</v>
      </c>
      <c r="F46" s="36" t="s">
        <v>198</v>
      </c>
      <c r="G46" s="115" t="str">
        <f>"959179"</f>
        <v>959179</v>
      </c>
      <c r="H46" s="115">
        <v>6</v>
      </c>
      <c r="I46" s="116">
        <v>605</v>
      </c>
      <c r="J46" s="40" t="s">
        <v>17</v>
      </c>
      <c r="K46" s="117" t="s">
        <v>40</v>
      </c>
      <c r="L46" s="49"/>
      <c r="M46" s="54" t="s">
        <v>393</v>
      </c>
      <c r="N46" s="28" t="s">
        <v>185</v>
      </c>
      <c r="O46" s="28" t="str">
        <f>"95530"</f>
        <v>95530</v>
      </c>
      <c r="P46" s="42" t="s">
        <v>147</v>
      </c>
      <c r="Q46" s="55" t="s">
        <v>139</v>
      </c>
    </row>
    <row r="47" spans="1:17" ht="15.6">
      <c r="A47" s="2"/>
      <c r="B47" s="118" t="s">
        <v>526</v>
      </c>
      <c r="C47" s="33"/>
      <c r="D47" s="36"/>
      <c r="E47" s="35"/>
      <c r="F47" s="36"/>
      <c r="G47" s="53"/>
      <c r="H47" s="115"/>
      <c r="I47" s="116"/>
      <c r="J47" s="40"/>
      <c r="K47" s="117"/>
      <c r="L47" s="119"/>
      <c r="M47" s="41"/>
      <c r="N47" s="28"/>
      <c r="O47" s="28"/>
      <c r="P47" s="42"/>
      <c r="Q47" s="46"/>
    </row>
    <row r="48" spans="1:17" ht="15.6">
      <c r="A48" s="2">
        <v>1</v>
      </c>
      <c r="B48" s="118" t="s">
        <v>89</v>
      </c>
      <c r="C48" s="33" t="s">
        <v>35</v>
      </c>
      <c r="D48" s="33"/>
      <c r="E48" s="35">
        <v>30692</v>
      </c>
      <c r="F48" s="63" t="s">
        <v>187</v>
      </c>
      <c r="G48" s="115" t="str">
        <f>"9536215"</f>
        <v>9536215</v>
      </c>
      <c r="H48" s="38">
        <v>5</v>
      </c>
      <c r="I48" s="44">
        <v>500</v>
      </c>
      <c r="J48" s="67"/>
      <c r="K48" s="120" t="s">
        <v>97</v>
      </c>
      <c r="L48" s="121"/>
      <c r="M48" s="54" t="s">
        <v>394</v>
      </c>
      <c r="N48" s="28" t="s">
        <v>158</v>
      </c>
      <c r="O48" s="28" t="str">
        <f>"95530"</f>
        <v>95530</v>
      </c>
      <c r="P48" s="42" t="s">
        <v>147</v>
      </c>
      <c r="Q48" s="69" t="s">
        <v>139</v>
      </c>
    </row>
    <row r="49" spans="1:17" ht="15.6">
      <c r="A49" s="2"/>
      <c r="B49" s="122" t="s">
        <v>246</v>
      </c>
      <c r="C49" s="33" t="s">
        <v>256</v>
      </c>
      <c r="D49" s="52">
        <v>-11</v>
      </c>
      <c r="E49" s="35">
        <v>39669</v>
      </c>
      <c r="F49" s="63" t="s">
        <v>195</v>
      </c>
      <c r="G49" s="72">
        <v>9536541</v>
      </c>
      <c r="H49" s="38">
        <v>5</v>
      </c>
      <c r="I49" s="44">
        <v>500</v>
      </c>
      <c r="J49" s="67" t="s">
        <v>258</v>
      </c>
      <c r="K49" s="120" t="s">
        <v>257</v>
      </c>
      <c r="L49" s="121"/>
      <c r="M49" s="123" t="s">
        <v>395</v>
      </c>
      <c r="N49" s="28" t="s">
        <v>274</v>
      </c>
      <c r="O49" s="28">
        <v>95530</v>
      </c>
      <c r="P49" s="42" t="s">
        <v>147</v>
      </c>
      <c r="Q49" s="69" t="s">
        <v>140</v>
      </c>
    </row>
    <row r="50" spans="1:17" ht="31.2">
      <c r="A50" s="2">
        <v>1</v>
      </c>
      <c r="B50" s="43" t="s">
        <v>247</v>
      </c>
      <c r="C50" s="33" t="s">
        <v>56</v>
      </c>
      <c r="D50" s="36">
        <v>-13</v>
      </c>
      <c r="E50" s="35">
        <v>39214</v>
      </c>
      <c r="F50" s="36" t="s">
        <v>193</v>
      </c>
      <c r="G50" s="22">
        <v>9537144</v>
      </c>
      <c r="H50" s="38"/>
      <c r="I50" s="44">
        <v>500</v>
      </c>
      <c r="J50" s="40"/>
      <c r="K50" s="25" t="s">
        <v>347</v>
      </c>
      <c r="L50" s="85"/>
      <c r="M50" s="123" t="s">
        <v>396</v>
      </c>
      <c r="N50" s="124" t="s">
        <v>348</v>
      </c>
      <c r="O50" s="28">
        <v>95240</v>
      </c>
      <c r="P50" s="42" t="s">
        <v>146</v>
      </c>
      <c r="Q50" s="46" t="s">
        <v>141</v>
      </c>
    </row>
    <row r="51" spans="1:17" ht="15.6">
      <c r="A51" s="2"/>
      <c r="B51" s="51" t="s">
        <v>53</v>
      </c>
      <c r="C51" s="33" t="s">
        <v>527</v>
      </c>
      <c r="D51" s="36"/>
      <c r="E51" s="35"/>
      <c r="F51" s="36"/>
      <c r="G51" s="38"/>
      <c r="H51" s="38"/>
      <c r="I51" s="44"/>
      <c r="J51" s="40"/>
      <c r="K51" s="25"/>
      <c r="L51" s="26"/>
      <c r="M51" s="41"/>
      <c r="N51" s="28"/>
      <c r="O51" s="28"/>
      <c r="P51" s="42"/>
      <c r="Q51" s="46"/>
    </row>
    <row r="52" spans="1:17" ht="15.6">
      <c r="A52" s="2">
        <v>1</v>
      </c>
      <c r="B52" s="51" t="s">
        <v>540</v>
      </c>
      <c r="C52" s="33" t="s">
        <v>541</v>
      </c>
      <c r="D52" s="34"/>
      <c r="E52" s="35"/>
      <c r="F52" s="36"/>
      <c r="G52" s="38"/>
      <c r="H52" s="38"/>
      <c r="I52" s="44"/>
      <c r="J52" s="40"/>
      <c r="K52" s="25"/>
      <c r="L52" s="26"/>
      <c r="M52" s="45" t="s">
        <v>542</v>
      </c>
      <c r="N52" s="28"/>
      <c r="O52" s="28"/>
      <c r="P52" s="42"/>
      <c r="Q52" s="46"/>
    </row>
    <row r="53" spans="1:17" ht="15.6">
      <c r="A53" s="2"/>
      <c r="B53" s="76" t="s">
        <v>213</v>
      </c>
      <c r="C53" s="33" t="s">
        <v>214</v>
      </c>
      <c r="D53" s="52">
        <v>-11</v>
      </c>
      <c r="E53" s="35">
        <v>40451</v>
      </c>
      <c r="F53" s="36" t="s">
        <v>199</v>
      </c>
      <c r="G53" s="72">
        <v>9536752</v>
      </c>
      <c r="H53" s="38">
        <v>5</v>
      </c>
      <c r="I53" s="44">
        <v>500</v>
      </c>
      <c r="J53" s="40"/>
      <c r="K53" s="25" t="s">
        <v>215</v>
      </c>
      <c r="L53" s="26"/>
      <c r="M53" s="54" t="s">
        <v>397</v>
      </c>
      <c r="N53" s="28" t="s">
        <v>216</v>
      </c>
      <c r="O53" s="28">
        <v>95530</v>
      </c>
      <c r="P53" s="42" t="s">
        <v>147</v>
      </c>
      <c r="Q53" s="46" t="s">
        <v>141</v>
      </c>
    </row>
    <row r="54" spans="1:17" ht="15.6">
      <c r="A54" s="2"/>
      <c r="B54" s="76" t="s">
        <v>297</v>
      </c>
      <c r="C54" s="33" t="s">
        <v>298</v>
      </c>
      <c r="D54" s="36">
        <v>-13</v>
      </c>
      <c r="E54" s="35">
        <v>39217</v>
      </c>
      <c r="F54" s="36" t="s">
        <v>193</v>
      </c>
      <c r="G54" s="22">
        <v>9536683</v>
      </c>
      <c r="H54" s="38">
        <v>5</v>
      </c>
      <c r="I54" s="44">
        <v>500</v>
      </c>
      <c r="J54" s="40"/>
      <c r="K54" s="25" t="s">
        <v>299</v>
      </c>
      <c r="L54" s="26"/>
      <c r="M54" s="54" t="s">
        <v>398</v>
      </c>
      <c r="N54" s="28" t="s">
        <v>300</v>
      </c>
      <c r="O54" s="28">
        <v>95240</v>
      </c>
      <c r="P54" s="42" t="s">
        <v>146</v>
      </c>
      <c r="Q54" s="46" t="s">
        <v>140</v>
      </c>
    </row>
    <row r="55" spans="1:17" ht="15.6">
      <c r="A55" s="2"/>
      <c r="B55" s="125" t="s">
        <v>339</v>
      </c>
      <c r="C55" s="33" t="s">
        <v>451</v>
      </c>
      <c r="D55" s="34"/>
      <c r="E55" s="35">
        <v>30897</v>
      </c>
      <c r="F55" s="36"/>
      <c r="G55" s="22">
        <v>9537145</v>
      </c>
      <c r="H55" s="38"/>
      <c r="I55" s="44">
        <v>500</v>
      </c>
      <c r="J55" s="40"/>
      <c r="K55" s="25" t="s">
        <v>340</v>
      </c>
      <c r="L55" s="26"/>
      <c r="M55" s="54" t="s">
        <v>444</v>
      </c>
      <c r="N55" s="28" t="s">
        <v>341</v>
      </c>
      <c r="O55" s="28">
        <v>95220</v>
      </c>
      <c r="P55" s="42" t="s">
        <v>150</v>
      </c>
      <c r="Q55" s="46" t="s">
        <v>139</v>
      </c>
    </row>
    <row r="56" spans="1:17" ht="15.6">
      <c r="A56" s="126">
        <v>1</v>
      </c>
      <c r="B56" s="47" t="s">
        <v>508</v>
      </c>
      <c r="C56" s="33" t="s">
        <v>509</v>
      </c>
      <c r="D56" s="34"/>
      <c r="E56" s="35"/>
      <c r="F56" s="36"/>
      <c r="G56" s="22"/>
      <c r="H56" s="38"/>
      <c r="I56" s="44"/>
      <c r="J56" s="40"/>
      <c r="K56" s="25"/>
      <c r="L56" s="26"/>
      <c r="M56" s="54"/>
      <c r="N56" s="28"/>
      <c r="O56" s="28"/>
      <c r="P56" s="42"/>
      <c r="Q56" s="46"/>
    </row>
    <row r="57" spans="1:17" ht="15.6">
      <c r="A57" s="126">
        <v>1</v>
      </c>
      <c r="B57" s="47" t="s">
        <v>124</v>
      </c>
      <c r="C57" s="33" t="s">
        <v>122</v>
      </c>
      <c r="D57" s="34"/>
      <c r="E57" s="35">
        <v>35019</v>
      </c>
      <c r="F57" s="36" t="s">
        <v>187</v>
      </c>
      <c r="G57" s="127">
        <v>9530875</v>
      </c>
      <c r="H57" s="98">
        <v>7</v>
      </c>
      <c r="I57" s="99">
        <v>855</v>
      </c>
      <c r="J57" s="40"/>
      <c r="K57" s="81" t="s">
        <v>123</v>
      </c>
      <c r="L57" s="128"/>
      <c r="M57" s="27" t="s">
        <v>399</v>
      </c>
      <c r="N57" s="28" t="s">
        <v>159</v>
      </c>
      <c r="O57" s="28" t="str">
        <f>"95530"</f>
        <v>95530</v>
      </c>
      <c r="P57" s="42" t="s">
        <v>147</v>
      </c>
      <c r="Q57" s="69" t="s">
        <v>139</v>
      </c>
    </row>
    <row r="58" spans="1:17" ht="15.6">
      <c r="A58" s="126"/>
      <c r="B58" s="76" t="s">
        <v>281</v>
      </c>
      <c r="C58" s="33" t="s">
        <v>282</v>
      </c>
      <c r="D58" s="34"/>
      <c r="E58" s="35">
        <v>28375</v>
      </c>
      <c r="F58" s="36" t="s">
        <v>190</v>
      </c>
      <c r="G58" s="129">
        <v>9537213</v>
      </c>
      <c r="H58" s="38">
        <v>5</v>
      </c>
      <c r="I58" s="44">
        <v>500</v>
      </c>
      <c r="J58" s="40"/>
      <c r="K58" s="81" t="s">
        <v>302</v>
      </c>
      <c r="L58" s="128"/>
      <c r="M58" s="54" t="s">
        <v>400</v>
      </c>
      <c r="N58" s="28" t="s">
        <v>301</v>
      </c>
      <c r="O58" s="28">
        <v>95240</v>
      </c>
      <c r="P58" s="42" t="s">
        <v>146</v>
      </c>
      <c r="Q58" s="69" t="s">
        <v>141</v>
      </c>
    </row>
    <row r="59" spans="1:17" ht="15.6">
      <c r="A59" s="130"/>
      <c r="B59" s="125" t="s">
        <v>281</v>
      </c>
      <c r="C59" s="33" t="s">
        <v>230</v>
      </c>
      <c r="D59" s="63">
        <v>-15</v>
      </c>
      <c r="E59" s="35">
        <v>38190</v>
      </c>
      <c r="F59" s="36" t="s">
        <v>194</v>
      </c>
      <c r="G59" s="98">
        <v>9531652</v>
      </c>
      <c r="H59" s="38">
        <v>5</v>
      </c>
      <c r="I59" s="44">
        <v>500</v>
      </c>
      <c r="J59" s="40"/>
      <c r="K59" s="81" t="s">
        <v>302</v>
      </c>
      <c r="L59" s="128"/>
      <c r="M59" s="96" t="s">
        <v>400</v>
      </c>
      <c r="N59" s="28" t="s">
        <v>301</v>
      </c>
      <c r="O59" s="28">
        <v>95240</v>
      </c>
      <c r="P59" s="42" t="s">
        <v>146</v>
      </c>
      <c r="Q59" s="69" t="s">
        <v>140</v>
      </c>
    </row>
    <row r="60" spans="1:17" ht="15.6">
      <c r="A60" s="2"/>
      <c r="B60" s="51" t="s">
        <v>50</v>
      </c>
      <c r="C60" s="33" t="s">
        <v>51</v>
      </c>
      <c r="D60" s="34"/>
      <c r="E60" s="35">
        <v>22021</v>
      </c>
      <c r="F60" s="36" t="s">
        <v>192</v>
      </c>
      <c r="G60" s="98">
        <v>9534472</v>
      </c>
      <c r="H60" s="98">
        <v>5</v>
      </c>
      <c r="I60" s="99">
        <v>500</v>
      </c>
      <c r="J60" s="40"/>
      <c r="K60" s="25" t="s">
        <v>52</v>
      </c>
      <c r="L60" s="26"/>
      <c r="M60" s="41" t="s">
        <v>401</v>
      </c>
      <c r="N60" s="28" t="s">
        <v>160</v>
      </c>
      <c r="O60" s="28" t="str">
        <f>"95600"</f>
        <v>95600</v>
      </c>
      <c r="P60" s="42" t="s">
        <v>161</v>
      </c>
      <c r="Q60" s="57" t="s">
        <v>139</v>
      </c>
    </row>
    <row r="61" spans="1:17" ht="15.6">
      <c r="A61" s="126"/>
      <c r="B61" s="51" t="s">
        <v>477</v>
      </c>
      <c r="C61" s="33" t="s">
        <v>479</v>
      </c>
      <c r="D61" s="36"/>
      <c r="E61" s="35"/>
      <c r="F61" s="36"/>
      <c r="G61" s="38"/>
      <c r="H61" s="38"/>
      <c r="I61" s="44"/>
      <c r="J61" s="40"/>
      <c r="K61" s="25"/>
      <c r="L61" s="26"/>
      <c r="M61" s="41"/>
      <c r="N61" s="28"/>
      <c r="O61" s="28"/>
      <c r="P61" s="42"/>
      <c r="Q61" s="46"/>
    </row>
    <row r="62" spans="1:17" ht="15.6">
      <c r="A62" s="2"/>
      <c r="B62" s="76" t="s">
        <v>308</v>
      </c>
      <c r="C62" s="33" t="s">
        <v>4</v>
      </c>
      <c r="D62" s="63">
        <v>-15</v>
      </c>
      <c r="E62" s="35">
        <v>38181</v>
      </c>
      <c r="F62" s="36" t="s">
        <v>194</v>
      </c>
      <c r="G62" s="22">
        <v>9536754</v>
      </c>
      <c r="H62" s="38">
        <v>5</v>
      </c>
      <c r="I62" s="44">
        <v>500</v>
      </c>
      <c r="J62" s="40" t="s">
        <v>318</v>
      </c>
      <c r="K62" s="25" t="s">
        <v>317</v>
      </c>
      <c r="L62" s="26"/>
      <c r="M62" s="54" t="s">
        <v>402</v>
      </c>
      <c r="N62" s="28" t="s">
        <v>319</v>
      </c>
      <c r="O62" s="28">
        <v>95240</v>
      </c>
      <c r="P62" s="42" t="s">
        <v>146</v>
      </c>
      <c r="Q62" s="46" t="s">
        <v>141</v>
      </c>
    </row>
    <row r="63" spans="1:17" ht="15.6">
      <c r="A63" s="2">
        <v>1</v>
      </c>
      <c r="B63" s="32" t="s">
        <v>85</v>
      </c>
      <c r="C63" s="33" t="s">
        <v>86</v>
      </c>
      <c r="D63" s="36">
        <v>-13</v>
      </c>
      <c r="E63" s="35">
        <v>39413</v>
      </c>
      <c r="F63" s="36" t="s">
        <v>193</v>
      </c>
      <c r="G63" s="53" t="str">
        <f>"9536214"</f>
        <v>9536214</v>
      </c>
      <c r="H63" s="38">
        <v>5</v>
      </c>
      <c r="I63" s="44">
        <v>550</v>
      </c>
      <c r="J63" s="40" t="s">
        <v>104</v>
      </c>
      <c r="K63" s="25" t="s">
        <v>101</v>
      </c>
      <c r="L63" s="26" t="s">
        <v>305</v>
      </c>
      <c r="M63" s="54" t="s">
        <v>403</v>
      </c>
      <c r="N63" s="28" t="s">
        <v>162</v>
      </c>
      <c r="O63" s="28" t="str">
        <f>"95530"</f>
        <v>95530</v>
      </c>
      <c r="P63" s="42" t="s">
        <v>147</v>
      </c>
      <c r="Q63" s="46" t="s">
        <v>329</v>
      </c>
    </row>
    <row r="64" spans="1:17" ht="15.6">
      <c r="A64" s="2"/>
      <c r="B64" s="76" t="s">
        <v>85</v>
      </c>
      <c r="C64" s="131" t="s">
        <v>95</v>
      </c>
      <c r="D64" s="52">
        <v>-11</v>
      </c>
      <c r="E64" s="132">
        <v>40293</v>
      </c>
      <c r="F64" s="124" t="s">
        <v>199</v>
      </c>
      <c r="G64" s="133" t="str">
        <f>"9536213"</f>
        <v>9536213</v>
      </c>
      <c r="H64" s="133">
        <v>5</v>
      </c>
      <c r="I64" s="134">
        <v>500</v>
      </c>
      <c r="J64" s="40" t="s">
        <v>104</v>
      </c>
      <c r="K64" s="25" t="s">
        <v>101</v>
      </c>
      <c r="L64" s="26" t="s">
        <v>456</v>
      </c>
      <c r="M64" s="36" t="s">
        <v>102</v>
      </c>
      <c r="N64" s="28" t="s">
        <v>162</v>
      </c>
      <c r="O64" s="28" t="str">
        <f>"95530"</f>
        <v>95530</v>
      </c>
      <c r="P64" s="42" t="s">
        <v>147</v>
      </c>
      <c r="Q64" s="46" t="s">
        <v>141</v>
      </c>
    </row>
    <row r="65" spans="1:17" ht="15.6">
      <c r="A65" s="2"/>
      <c r="B65" s="70" t="s">
        <v>47</v>
      </c>
      <c r="C65" s="33" t="s">
        <v>48</v>
      </c>
      <c r="D65" s="34"/>
      <c r="E65" s="35">
        <v>28456</v>
      </c>
      <c r="F65" s="36" t="s">
        <v>190</v>
      </c>
      <c r="G65" s="53" t="str">
        <f>"9534610"</f>
        <v>9534610</v>
      </c>
      <c r="H65" s="38">
        <v>5</v>
      </c>
      <c r="I65" s="44">
        <v>500</v>
      </c>
      <c r="J65" s="40"/>
      <c r="K65" s="25" t="s">
        <v>49</v>
      </c>
      <c r="L65" s="26"/>
      <c r="M65" s="41" t="s">
        <v>404</v>
      </c>
      <c r="N65" s="28" t="s">
        <v>163</v>
      </c>
      <c r="O65" s="28" t="str">
        <f>"95240"</f>
        <v>95240</v>
      </c>
      <c r="P65" s="42" t="s">
        <v>146</v>
      </c>
      <c r="Q65" s="57" t="s">
        <v>139</v>
      </c>
    </row>
    <row r="66" spans="1:17" ht="15.6">
      <c r="A66" s="126"/>
      <c r="B66" s="76" t="s">
        <v>36</v>
      </c>
      <c r="C66" s="33" t="s">
        <v>18</v>
      </c>
      <c r="D66" s="33"/>
      <c r="E66" s="35">
        <v>22495</v>
      </c>
      <c r="F66" s="63" t="s">
        <v>192</v>
      </c>
      <c r="G66" s="38" t="str">
        <f>"7852768"</f>
        <v>7852768</v>
      </c>
      <c r="H66" s="38">
        <v>5</v>
      </c>
      <c r="I66" s="44">
        <v>500</v>
      </c>
      <c r="J66" s="67"/>
      <c r="K66" s="84" t="s">
        <v>37</v>
      </c>
      <c r="L66" s="85"/>
      <c r="M66" s="59" t="s">
        <v>405</v>
      </c>
      <c r="N66" s="28" t="s">
        <v>186</v>
      </c>
      <c r="O66" s="28" t="str">
        <f>"78700"</f>
        <v>78700</v>
      </c>
      <c r="P66" s="42" t="s">
        <v>164</v>
      </c>
      <c r="Q66" s="69" t="s">
        <v>140</v>
      </c>
    </row>
    <row r="67" spans="1:17" ht="15.6">
      <c r="A67" s="126">
        <v>1</v>
      </c>
      <c r="B67" s="32" t="s">
        <v>251</v>
      </c>
      <c r="C67" s="33" t="s">
        <v>252</v>
      </c>
      <c r="D67" s="34"/>
      <c r="E67" s="35">
        <v>32225</v>
      </c>
      <c r="F67" s="36" t="s">
        <v>187</v>
      </c>
      <c r="G67" s="38">
        <v>9127805</v>
      </c>
      <c r="H67" s="38">
        <v>11</v>
      </c>
      <c r="I67" s="44">
        <v>1131</v>
      </c>
      <c r="J67" s="40"/>
      <c r="K67" s="40" t="s">
        <v>262</v>
      </c>
      <c r="L67" s="26"/>
      <c r="M67" s="41" t="s">
        <v>406</v>
      </c>
      <c r="N67" s="28" t="s">
        <v>264</v>
      </c>
      <c r="O67" s="28">
        <v>95530</v>
      </c>
      <c r="P67" s="42" t="s">
        <v>147</v>
      </c>
      <c r="Q67" s="46" t="s">
        <v>139</v>
      </c>
    </row>
    <row r="68" spans="1:17" ht="15.6">
      <c r="A68" s="126">
        <v>1</v>
      </c>
      <c r="B68" s="32" t="s">
        <v>111</v>
      </c>
      <c r="C68" s="33" t="s">
        <v>112</v>
      </c>
      <c r="D68" s="33"/>
      <c r="E68" s="35">
        <v>27514</v>
      </c>
      <c r="F68" s="63" t="s">
        <v>190</v>
      </c>
      <c r="G68" s="38" t="str">
        <f>"9536212"</f>
        <v>9536212</v>
      </c>
      <c r="H68" s="38">
        <v>5</v>
      </c>
      <c r="I68" s="44">
        <v>509</v>
      </c>
      <c r="J68" s="67"/>
      <c r="K68" s="84" t="s">
        <v>127</v>
      </c>
      <c r="L68" s="85" t="s">
        <v>322</v>
      </c>
      <c r="M68" s="54" t="s">
        <v>407</v>
      </c>
      <c r="N68" s="28" t="s">
        <v>165</v>
      </c>
      <c r="O68" s="28" t="str">
        <f>"95220"</f>
        <v>95220</v>
      </c>
      <c r="P68" s="42" t="s">
        <v>150</v>
      </c>
      <c r="Q68" s="69" t="s">
        <v>139</v>
      </c>
    </row>
    <row r="69" spans="1:17" ht="15.6">
      <c r="A69" s="126"/>
      <c r="B69" s="100" t="s">
        <v>111</v>
      </c>
      <c r="C69" s="135" t="s">
        <v>497</v>
      </c>
      <c r="D69" s="136"/>
      <c r="E69" s="137">
        <v>27514</v>
      </c>
      <c r="F69" s="103" t="s">
        <v>190</v>
      </c>
      <c r="G69" s="138" t="str">
        <f>"9536212"</f>
        <v>9536212</v>
      </c>
      <c r="H69" s="106">
        <v>5</v>
      </c>
      <c r="I69" s="139">
        <v>509</v>
      </c>
      <c r="J69" s="103"/>
      <c r="K69" s="104" t="s">
        <v>127</v>
      </c>
      <c r="L69" s="105" t="s">
        <v>323</v>
      </c>
      <c r="M69" s="54" t="s">
        <v>408</v>
      </c>
      <c r="N69" s="106" t="s">
        <v>165</v>
      </c>
      <c r="O69" s="106" t="str">
        <f>"95220"</f>
        <v>95220</v>
      </c>
      <c r="P69" s="107" t="s">
        <v>150</v>
      </c>
      <c r="Q69" s="140" t="s">
        <v>139</v>
      </c>
    </row>
    <row r="70" spans="1:17" ht="15.6">
      <c r="A70" s="126">
        <v>1</v>
      </c>
      <c r="B70" s="32" t="s">
        <v>217</v>
      </c>
      <c r="C70" s="33" t="s">
        <v>60</v>
      </c>
      <c r="D70" s="36">
        <v>-13</v>
      </c>
      <c r="E70" s="35">
        <v>39263</v>
      </c>
      <c r="F70" s="63" t="s">
        <v>193</v>
      </c>
      <c r="G70" s="22">
        <v>9536545</v>
      </c>
      <c r="H70" s="38">
        <v>5</v>
      </c>
      <c r="I70" s="44">
        <v>500</v>
      </c>
      <c r="J70" s="61"/>
      <c r="K70" s="84" t="s">
        <v>218</v>
      </c>
      <c r="L70" s="85"/>
      <c r="M70" s="54" t="s">
        <v>409</v>
      </c>
      <c r="N70" s="28" t="s">
        <v>219</v>
      </c>
      <c r="O70" s="28">
        <v>95530</v>
      </c>
      <c r="P70" s="42" t="s">
        <v>147</v>
      </c>
      <c r="Q70" s="69" t="s">
        <v>329</v>
      </c>
    </row>
    <row r="71" spans="1:17" ht="15.6">
      <c r="A71" s="126"/>
      <c r="B71" s="76" t="s">
        <v>19</v>
      </c>
      <c r="C71" s="33" t="s">
        <v>20</v>
      </c>
      <c r="D71" s="34"/>
      <c r="E71" s="35">
        <v>33348</v>
      </c>
      <c r="F71" s="36" t="s">
        <v>187</v>
      </c>
      <c r="G71" s="38" t="str">
        <f>"9520650"</f>
        <v>9520650</v>
      </c>
      <c r="H71" s="38">
        <v>6</v>
      </c>
      <c r="I71" s="44">
        <v>620</v>
      </c>
      <c r="J71" s="40" t="s">
        <v>21</v>
      </c>
      <c r="K71" s="25" t="s">
        <v>22</v>
      </c>
      <c r="L71" s="26"/>
      <c r="M71" s="36" t="s">
        <v>410</v>
      </c>
      <c r="N71" s="28" t="s">
        <v>166</v>
      </c>
      <c r="O71" s="28" t="str">
        <f>"95240"</f>
        <v>95240</v>
      </c>
      <c r="P71" s="42" t="s">
        <v>146</v>
      </c>
      <c r="Q71" s="31" t="s">
        <v>351</v>
      </c>
    </row>
    <row r="72" spans="1:17" ht="15.6">
      <c r="A72" s="126"/>
      <c r="B72" s="76" t="s">
        <v>259</v>
      </c>
      <c r="C72" s="33" t="s">
        <v>260</v>
      </c>
      <c r="D72" s="63">
        <v>-15</v>
      </c>
      <c r="E72" s="35">
        <v>38697</v>
      </c>
      <c r="F72" s="63" t="s">
        <v>196</v>
      </c>
      <c r="G72" s="72">
        <v>9536542</v>
      </c>
      <c r="H72" s="38">
        <v>5</v>
      </c>
      <c r="I72" s="44">
        <v>500</v>
      </c>
      <c r="J72" s="67"/>
      <c r="K72" s="84" t="s">
        <v>261</v>
      </c>
      <c r="L72" s="85"/>
      <c r="M72" s="54" t="s">
        <v>411</v>
      </c>
      <c r="N72" s="28" t="s">
        <v>269</v>
      </c>
      <c r="O72" s="28">
        <v>95240</v>
      </c>
      <c r="P72" s="42" t="s">
        <v>146</v>
      </c>
      <c r="Q72" s="69" t="s">
        <v>141</v>
      </c>
    </row>
    <row r="73" spans="1:17" ht="15.6">
      <c r="A73" s="126">
        <v>1</v>
      </c>
      <c r="B73" s="51" t="s">
        <v>537</v>
      </c>
      <c r="C73" s="33" t="s">
        <v>538</v>
      </c>
      <c r="D73" s="34"/>
      <c r="E73" s="35"/>
      <c r="F73" s="36"/>
      <c r="G73" s="53"/>
      <c r="H73" s="38"/>
      <c r="I73" s="44"/>
      <c r="J73" s="40"/>
      <c r="K73" s="25"/>
      <c r="L73" s="26"/>
      <c r="M73" s="45" t="s">
        <v>539</v>
      </c>
      <c r="N73" s="28"/>
      <c r="O73" s="28"/>
      <c r="P73" s="42"/>
      <c r="Q73" s="46"/>
    </row>
    <row r="74" spans="1:17" ht="15.6">
      <c r="A74" s="126"/>
      <c r="B74" s="141" t="s">
        <v>117</v>
      </c>
      <c r="C74" s="33" t="s">
        <v>118</v>
      </c>
      <c r="D74" s="33"/>
      <c r="E74" s="62">
        <v>17221</v>
      </c>
      <c r="F74" s="63" t="s">
        <v>197</v>
      </c>
      <c r="G74" s="91">
        <v>9537370</v>
      </c>
      <c r="H74" s="38">
        <v>5</v>
      </c>
      <c r="I74" s="44">
        <v>500</v>
      </c>
      <c r="J74" s="67"/>
      <c r="K74" s="84" t="s">
        <v>129</v>
      </c>
      <c r="L74" s="85"/>
      <c r="M74" s="54" t="s">
        <v>412</v>
      </c>
      <c r="N74" s="94" t="s">
        <v>346</v>
      </c>
      <c r="O74" s="94">
        <v>95530</v>
      </c>
      <c r="P74" s="95" t="s">
        <v>147</v>
      </c>
      <c r="Q74" s="69" t="s">
        <v>140</v>
      </c>
    </row>
    <row r="75" spans="1:17" ht="15.6">
      <c r="A75" s="126"/>
      <c r="B75" s="100" t="s">
        <v>29</v>
      </c>
      <c r="C75" s="135" t="s">
        <v>30</v>
      </c>
      <c r="D75" s="136"/>
      <c r="E75" s="137">
        <v>37055</v>
      </c>
      <c r="F75" s="103" t="s">
        <v>191</v>
      </c>
      <c r="G75" s="106" t="str">
        <f>"9530688"</f>
        <v>9530688</v>
      </c>
      <c r="H75" s="106">
        <v>7</v>
      </c>
      <c r="I75" s="139">
        <v>944</v>
      </c>
      <c r="J75" s="142"/>
      <c r="K75" s="143" t="s">
        <v>325</v>
      </c>
      <c r="L75" s="144" t="s">
        <v>324</v>
      </c>
      <c r="M75" s="54" t="s">
        <v>414</v>
      </c>
      <c r="N75" s="106" t="s">
        <v>167</v>
      </c>
      <c r="O75" s="106" t="str">
        <f>"95530"</f>
        <v>95530</v>
      </c>
      <c r="P75" s="107" t="s">
        <v>147</v>
      </c>
      <c r="Q75" s="145" t="s">
        <v>329</v>
      </c>
    </row>
    <row r="76" spans="1:17" ht="15.6">
      <c r="A76" s="126">
        <v>1</v>
      </c>
      <c r="B76" s="32" t="s">
        <v>29</v>
      </c>
      <c r="C76" s="33" t="s">
        <v>30</v>
      </c>
      <c r="D76" s="34"/>
      <c r="E76" s="35">
        <v>37055</v>
      </c>
      <c r="F76" s="36" t="s">
        <v>460</v>
      </c>
      <c r="G76" s="146" t="str">
        <f>"9530688"</f>
        <v>9530688</v>
      </c>
      <c r="H76" s="38">
        <v>7</v>
      </c>
      <c r="I76" s="44">
        <v>944</v>
      </c>
      <c r="J76" s="40"/>
      <c r="K76" s="84" t="s">
        <v>326</v>
      </c>
      <c r="L76" s="147" t="s">
        <v>30</v>
      </c>
      <c r="M76" s="54" t="s">
        <v>413</v>
      </c>
      <c r="N76" s="28" t="s">
        <v>167</v>
      </c>
      <c r="O76" s="28" t="str">
        <f>"95530"</f>
        <v>95530</v>
      </c>
      <c r="P76" s="42" t="s">
        <v>147</v>
      </c>
      <c r="Q76" s="31" t="s">
        <v>329</v>
      </c>
    </row>
    <row r="77" spans="1:17" ht="15.6">
      <c r="A77" s="126">
        <v>1</v>
      </c>
      <c r="B77" s="51" t="s">
        <v>545</v>
      </c>
      <c r="C77" s="33" t="s">
        <v>546</v>
      </c>
      <c r="D77" s="34"/>
      <c r="E77" s="35"/>
      <c r="F77" s="36"/>
      <c r="G77" s="146" t="s">
        <v>548</v>
      </c>
      <c r="H77" s="38"/>
      <c r="I77" s="44"/>
      <c r="J77" s="40"/>
      <c r="K77" s="25"/>
      <c r="L77" s="26"/>
      <c r="M77" s="45" t="s">
        <v>547</v>
      </c>
      <c r="N77" s="28"/>
      <c r="O77" s="28"/>
      <c r="P77" s="42"/>
      <c r="Q77" s="46"/>
    </row>
    <row r="78" spans="1:17" ht="15.6">
      <c r="A78" s="126">
        <v>1</v>
      </c>
      <c r="B78" s="51" t="s">
        <v>533</v>
      </c>
      <c r="C78" s="33" t="s">
        <v>462</v>
      </c>
      <c r="D78" s="63"/>
      <c r="E78" s="35"/>
      <c r="F78" s="54"/>
      <c r="G78" s="146"/>
      <c r="H78" s="38"/>
      <c r="I78" s="44"/>
      <c r="J78" s="148"/>
      <c r="K78" s="25"/>
      <c r="L78" s="26"/>
      <c r="M78" s="54"/>
      <c r="N78" s="28"/>
      <c r="O78" s="28"/>
      <c r="P78" s="42"/>
      <c r="Q78" s="46"/>
    </row>
    <row r="79" spans="1:17" ht="15.6">
      <c r="A79" s="126">
        <v>1</v>
      </c>
      <c r="B79" s="32" t="s">
        <v>250</v>
      </c>
      <c r="C79" s="33" t="s">
        <v>81</v>
      </c>
      <c r="D79" s="63">
        <v>-15</v>
      </c>
      <c r="E79" s="35">
        <v>38620</v>
      </c>
      <c r="F79" s="54" t="s">
        <v>196</v>
      </c>
      <c r="G79" s="53">
        <v>9536614</v>
      </c>
      <c r="H79" s="38">
        <v>5</v>
      </c>
      <c r="I79" s="44">
        <v>500</v>
      </c>
      <c r="J79" s="148"/>
      <c r="K79" s="25" t="s">
        <v>278</v>
      </c>
      <c r="L79" s="26"/>
      <c r="M79" s="54" t="s">
        <v>415</v>
      </c>
      <c r="N79" s="28" t="s">
        <v>279</v>
      </c>
      <c r="O79" s="28">
        <v>95240</v>
      </c>
      <c r="P79" s="42" t="s">
        <v>146</v>
      </c>
      <c r="Q79" s="46" t="s">
        <v>141</v>
      </c>
    </row>
    <row r="80" spans="1:17" ht="15.6">
      <c r="A80" s="126">
        <v>1</v>
      </c>
      <c r="B80" s="51" t="s">
        <v>522</v>
      </c>
      <c r="C80" s="33" t="s">
        <v>523</v>
      </c>
      <c r="D80" s="63"/>
      <c r="E80" s="35"/>
      <c r="F80" s="54"/>
      <c r="G80" s="146"/>
      <c r="H80" s="38"/>
      <c r="I80" s="44">
        <v>761</v>
      </c>
      <c r="J80" s="148"/>
      <c r="K80" s="25"/>
      <c r="L80" s="26"/>
      <c r="M80" s="54" t="s">
        <v>524</v>
      </c>
      <c r="N80" s="28"/>
      <c r="O80" s="28"/>
      <c r="P80" s="42"/>
      <c r="Q80" s="46"/>
    </row>
    <row r="81" spans="1:17" ht="15.6">
      <c r="A81" s="126"/>
      <c r="B81" s="75" t="s">
        <v>280</v>
      </c>
      <c r="C81" s="33" t="s">
        <v>285</v>
      </c>
      <c r="D81" s="36"/>
      <c r="E81" s="35">
        <v>24529</v>
      </c>
      <c r="F81" s="149"/>
      <c r="G81" s="150">
        <v>9536796</v>
      </c>
      <c r="H81" s="38">
        <v>5</v>
      </c>
      <c r="I81" s="44">
        <v>500</v>
      </c>
      <c r="J81" s="40"/>
      <c r="K81" s="25" t="s">
        <v>284</v>
      </c>
      <c r="L81" s="26"/>
      <c r="M81" s="54" t="s">
        <v>416</v>
      </c>
      <c r="N81" s="28" t="s">
        <v>286</v>
      </c>
      <c r="O81" s="28">
        <v>95530</v>
      </c>
      <c r="P81" s="42" t="s">
        <v>147</v>
      </c>
      <c r="Q81" s="46" t="s">
        <v>140</v>
      </c>
    </row>
    <row r="82" spans="1:17" ht="15.6">
      <c r="A82" s="151"/>
      <c r="B82" s="76" t="s">
        <v>253</v>
      </c>
      <c r="C82" s="33" t="s">
        <v>292</v>
      </c>
      <c r="D82" s="52">
        <v>-11</v>
      </c>
      <c r="E82" s="62">
        <v>39472</v>
      </c>
      <c r="F82" s="63" t="s">
        <v>195</v>
      </c>
      <c r="G82" s="146">
        <v>9536993</v>
      </c>
      <c r="H82" s="38"/>
      <c r="I82" s="44">
        <v>500</v>
      </c>
      <c r="J82" s="67"/>
      <c r="K82" s="84" t="s">
        <v>337</v>
      </c>
      <c r="L82" s="85"/>
      <c r="M82" s="54" t="s">
        <v>417</v>
      </c>
      <c r="N82" s="28" t="s">
        <v>338</v>
      </c>
      <c r="O82" s="28">
        <v>95530</v>
      </c>
      <c r="P82" s="42" t="s">
        <v>147</v>
      </c>
      <c r="Q82" s="69" t="s">
        <v>141</v>
      </c>
    </row>
    <row r="83" spans="1:17" ht="15.6">
      <c r="A83" s="130">
        <v>1</v>
      </c>
      <c r="B83" s="152" t="s">
        <v>510</v>
      </c>
      <c r="C83" s="33" t="s">
        <v>463</v>
      </c>
      <c r="D83" s="52"/>
      <c r="E83" s="62"/>
      <c r="F83" s="63"/>
      <c r="G83" s="53"/>
      <c r="H83" s="38"/>
      <c r="I83" s="44"/>
      <c r="J83" s="67"/>
      <c r="K83" s="84"/>
      <c r="L83" s="85"/>
      <c r="M83" s="54"/>
      <c r="N83" s="28"/>
      <c r="O83" s="28"/>
      <c r="P83" s="42"/>
      <c r="Q83" s="69"/>
    </row>
    <row r="84" spans="1:17" ht="15.6">
      <c r="A84" s="130"/>
      <c r="B84" s="76" t="s">
        <v>238</v>
      </c>
      <c r="C84" s="33" t="s">
        <v>239</v>
      </c>
      <c r="D84" s="52">
        <v>-11</v>
      </c>
      <c r="E84" s="62">
        <v>39490</v>
      </c>
      <c r="F84" s="63" t="s">
        <v>195</v>
      </c>
      <c r="G84" s="22">
        <v>9536534</v>
      </c>
      <c r="H84" s="65">
        <v>5</v>
      </c>
      <c r="I84" s="64">
        <v>500</v>
      </c>
      <c r="J84" s="67"/>
      <c r="K84" s="84" t="s">
        <v>255</v>
      </c>
      <c r="L84" s="85"/>
      <c r="M84" s="153" t="s">
        <v>418</v>
      </c>
      <c r="N84" s="94" t="s">
        <v>265</v>
      </c>
      <c r="O84" s="94">
        <v>95530</v>
      </c>
      <c r="P84" s="95" t="s">
        <v>147</v>
      </c>
      <c r="Q84" s="69" t="s">
        <v>141</v>
      </c>
    </row>
    <row r="85" spans="1:17" ht="15.6">
      <c r="A85" s="130">
        <v>1</v>
      </c>
      <c r="B85" s="32" t="s">
        <v>226</v>
      </c>
      <c r="C85" s="33" t="s">
        <v>79</v>
      </c>
      <c r="D85" s="36">
        <v>-13</v>
      </c>
      <c r="E85" s="35">
        <v>39187</v>
      </c>
      <c r="F85" s="36" t="s">
        <v>193</v>
      </c>
      <c r="G85" s="150">
        <v>9536756</v>
      </c>
      <c r="H85" s="38">
        <v>5</v>
      </c>
      <c r="I85" s="44">
        <v>500</v>
      </c>
      <c r="J85" s="40"/>
      <c r="K85" s="25" t="s">
        <v>227</v>
      </c>
      <c r="L85" s="26"/>
      <c r="M85" s="54" t="s">
        <v>419</v>
      </c>
      <c r="N85" s="28" t="s">
        <v>228</v>
      </c>
      <c r="O85" s="28">
        <v>95240</v>
      </c>
      <c r="P85" s="42" t="s">
        <v>146</v>
      </c>
      <c r="Q85" s="46" t="s">
        <v>329</v>
      </c>
    </row>
    <row r="86" spans="1:17" ht="15.6">
      <c r="A86" s="130"/>
      <c r="B86" s="16" t="s">
        <v>352</v>
      </c>
      <c r="C86" s="33" t="s">
        <v>353</v>
      </c>
      <c r="D86" s="34"/>
      <c r="E86" s="35">
        <v>29880</v>
      </c>
      <c r="F86" s="36"/>
      <c r="G86" s="150"/>
      <c r="H86" s="38"/>
      <c r="I86" s="44">
        <v>500</v>
      </c>
      <c r="J86" s="40"/>
      <c r="K86" s="25" t="s">
        <v>354</v>
      </c>
      <c r="L86" s="154" t="s">
        <v>471</v>
      </c>
      <c r="M86" s="54" t="s">
        <v>420</v>
      </c>
      <c r="N86" s="28" t="s">
        <v>355</v>
      </c>
      <c r="O86" s="28">
        <v>95240</v>
      </c>
      <c r="P86" s="42" t="s">
        <v>146</v>
      </c>
      <c r="Q86" s="46" t="s">
        <v>140</v>
      </c>
    </row>
    <row r="87" spans="1:17" ht="15.6">
      <c r="A87" s="130"/>
      <c r="B87" s="100" t="s">
        <v>23</v>
      </c>
      <c r="C87" s="135" t="s">
        <v>34</v>
      </c>
      <c r="D87" s="136"/>
      <c r="E87" s="137">
        <v>37454</v>
      </c>
      <c r="F87" s="103" t="s">
        <v>200</v>
      </c>
      <c r="G87" s="155" t="str">
        <f>"9532590"</f>
        <v>9532590</v>
      </c>
      <c r="H87" s="106">
        <v>5</v>
      </c>
      <c r="I87" s="139">
        <v>555</v>
      </c>
      <c r="J87" s="156"/>
      <c r="K87" s="143" t="s">
        <v>327</v>
      </c>
      <c r="L87" s="105" t="s">
        <v>324</v>
      </c>
      <c r="M87" s="54" t="s">
        <v>422</v>
      </c>
      <c r="N87" s="106" t="s">
        <v>169</v>
      </c>
      <c r="O87" s="106" t="str">
        <f>"95240"</f>
        <v>95240</v>
      </c>
      <c r="P87" s="107" t="s">
        <v>146</v>
      </c>
      <c r="Q87" s="140" t="s">
        <v>329</v>
      </c>
    </row>
    <row r="88" spans="1:17" ht="15.6">
      <c r="A88" s="130">
        <v>1</v>
      </c>
      <c r="B88" s="32" t="s">
        <v>23</v>
      </c>
      <c r="C88" s="33" t="s">
        <v>34</v>
      </c>
      <c r="D88" s="34"/>
      <c r="E88" s="35">
        <v>37454</v>
      </c>
      <c r="F88" s="36" t="s">
        <v>191</v>
      </c>
      <c r="G88" s="146" t="str">
        <f>"9532590"</f>
        <v>9532590</v>
      </c>
      <c r="H88" s="38">
        <v>5</v>
      </c>
      <c r="I88" s="44">
        <v>555</v>
      </c>
      <c r="J88" s="40"/>
      <c r="K88" s="25" t="s">
        <v>328</v>
      </c>
      <c r="L88" s="26" t="s">
        <v>34</v>
      </c>
      <c r="M88" s="54" t="s">
        <v>421</v>
      </c>
      <c r="N88" s="28" t="s">
        <v>169</v>
      </c>
      <c r="O88" s="28" t="str">
        <f>"95240"</f>
        <v>95240</v>
      </c>
      <c r="P88" s="42" t="s">
        <v>146</v>
      </c>
      <c r="Q88" s="46" t="s">
        <v>329</v>
      </c>
    </row>
    <row r="89" spans="1:17" ht="15.6">
      <c r="A89" s="2">
        <v>1</v>
      </c>
      <c r="B89" s="51" t="s">
        <v>511</v>
      </c>
      <c r="C89" s="33" t="s">
        <v>474</v>
      </c>
      <c r="D89" s="34"/>
      <c r="E89" s="35"/>
      <c r="F89" s="36" t="s">
        <v>473</v>
      </c>
      <c r="G89" s="146"/>
      <c r="H89" s="38"/>
      <c r="I89" s="44"/>
      <c r="J89" s="40" t="s">
        <v>475</v>
      </c>
      <c r="K89" s="25"/>
      <c r="L89" s="26"/>
      <c r="M89" s="41" t="s">
        <v>472</v>
      </c>
      <c r="N89" s="28"/>
      <c r="O89" s="28"/>
      <c r="P89" s="42"/>
      <c r="Q89" s="46"/>
    </row>
    <row r="90" spans="1:17" ht="15.6">
      <c r="A90" s="130">
        <v>1</v>
      </c>
      <c r="B90" s="157" t="s">
        <v>447</v>
      </c>
      <c r="C90" s="158" t="s">
        <v>18</v>
      </c>
      <c r="D90" s="36">
        <v>-13</v>
      </c>
      <c r="E90" s="132">
        <v>38727</v>
      </c>
      <c r="F90" s="124" t="s">
        <v>188</v>
      </c>
      <c r="G90" s="159">
        <v>9537388</v>
      </c>
      <c r="H90" s="133">
        <v>5</v>
      </c>
      <c r="I90" s="134">
        <v>500</v>
      </c>
      <c r="J90" s="124"/>
      <c r="K90" s="85" t="s">
        <v>448</v>
      </c>
      <c r="L90" s="85"/>
      <c r="M90" s="160" t="s">
        <v>449</v>
      </c>
      <c r="N90" s="133" t="s">
        <v>450</v>
      </c>
      <c r="O90" s="133">
        <v>95240</v>
      </c>
      <c r="P90" s="161" t="s">
        <v>146</v>
      </c>
      <c r="Q90" s="162" t="s">
        <v>141</v>
      </c>
    </row>
    <row r="91" spans="1:17" ht="15.6">
      <c r="A91" s="130">
        <v>1</v>
      </c>
      <c r="B91" s="32" t="s">
        <v>12</v>
      </c>
      <c r="C91" s="158" t="s">
        <v>13</v>
      </c>
      <c r="D91" s="34"/>
      <c r="E91" s="35">
        <v>27238</v>
      </c>
      <c r="F91" s="36" t="s">
        <v>190</v>
      </c>
      <c r="G91" s="146" t="str">
        <f>"9527944"</f>
        <v>9527944</v>
      </c>
      <c r="H91" s="38">
        <v>8</v>
      </c>
      <c r="I91" s="44">
        <v>852</v>
      </c>
      <c r="J91" s="40" t="s">
        <v>14</v>
      </c>
      <c r="K91" s="25" t="s">
        <v>15</v>
      </c>
      <c r="L91" s="26"/>
      <c r="M91" s="36" t="s">
        <v>423</v>
      </c>
      <c r="N91" s="28" t="s">
        <v>171</v>
      </c>
      <c r="O91" s="28" t="str">
        <f>"95370"</f>
        <v>95370</v>
      </c>
      <c r="P91" s="42" t="s">
        <v>168</v>
      </c>
      <c r="Q91" s="31" t="s">
        <v>139</v>
      </c>
    </row>
    <row r="92" spans="1:17" ht="15.6">
      <c r="A92" s="2"/>
      <c r="B92" s="51" t="s">
        <v>452</v>
      </c>
      <c r="C92" s="158" t="s">
        <v>468</v>
      </c>
      <c r="D92" s="34"/>
      <c r="E92" s="35"/>
      <c r="F92" s="36" t="s">
        <v>469</v>
      </c>
      <c r="G92" s="146"/>
      <c r="H92" s="38"/>
      <c r="I92" s="44"/>
      <c r="J92" s="40"/>
      <c r="K92" s="25"/>
      <c r="L92" s="26" t="s">
        <v>470</v>
      </c>
      <c r="M92" s="163" t="s">
        <v>467</v>
      </c>
      <c r="N92" s="28"/>
      <c r="O92" s="28"/>
      <c r="P92" s="42"/>
      <c r="Q92" s="46"/>
    </row>
    <row r="93" spans="1:17" ht="15.6">
      <c r="A93" s="2"/>
      <c r="B93" s="70" t="s">
        <v>452</v>
      </c>
      <c r="C93" s="158"/>
      <c r="D93" s="34"/>
      <c r="E93" s="35"/>
      <c r="F93" s="36"/>
      <c r="G93" s="146"/>
      <c r="H93" s="38"/>
      <c r="I93" s="44"/>
      <c r="J93" s="40"/>
      <c r="K93" s="25"/>
      <c r="L93" s="26"/>
      <c r="M93" s="45" t="s">
        <v>459</v>
      </c>
      <c r="N93" s="28"/>
      <c r="O93" s="28"/>
      <c r="P93" s="42"/>
      <c r="Q93" s="46"/>
    </row>
    <row r="94" spans="1:17" ht="15.6">
      <c r="A94" s="2"/>
      <c r="B94" s="70" t="s">
        <v>452</v>
      </c>
      <c r="C94" s="158"/>
      <c r="D94" s="34"/>
      <c r="E94" s="35"/>
      <c r="F94" s="36"/>
      <c r="G94" s="146"/>
      <c r="H94" s="38"/>
      <c r="I94" s="44"/>
      <c r="J94" s="40"/>
      <c r="K94" s="25"/>
      <c r="L94" s="26"/>
      <c r="M94" s="164" t="s">
        <v>454</v>
      </c>
      <c r="N94" s="28"/>
      <c r="O94" s="28"/>
      <c r="P94" s="42"/>
      <c r="Q94" s="46"/>
    </row>
    <row r="95" spans="1:17" ht="15.6">
      <c r="A95" s="2"/>
      <c r="B95" s="70" t="s">
        <v>452</v>
      </c>
      <c r="C95" s="158"/>
      <c r="D95" s="34"/>
      <c r="E95" s="35"/>
      <c r="F95" s="36"/>
      <c r="G95" s="146"/>
      <c r="H95" s="38"/>
      <c r="I95" s="44"/>
      <c r="J95" s="40"/>
      <c r="K95" s="25"/>
      <c r="L95" s="26"/>
      <c r="M95" s="164" t="s">
        <v>453</v>
      </c>
      <c r="N95" s="28"/>
      <c r="O95" s="28"/>
      <c r="P95" s="42"/>
      <c r="Q95" s="46"/>
    </row>
    <row r="96" spans="1:17" ht="15.6">
      <c r="A96" s="165">
        <v>1</v>
      </c>
      <c r="B96" s="51" t="s">
        <v>504</v>
      </c>
      <c r="C96" s="158" t="s">
        <v>30</v>
      </c>
      <c r="D96" s="34"/>
      <c r="E96" s="35"/>
      <c r="F96" s="36" t="s">
        <v>502</v>
      </c>
      <c r="G96" s="146" t="s">
        <v>503</v>
      </c>
      <c r="H96" s="38"/>
      <c r="I96" s="44"/>
      <c r="J96" s="40"/>
      <c r="K96" s="25"/>
      <c r="L96" s="26"/>
      <c r="M96" s="164"/>
      <c r="N96" s="28"/>
      <c r="O96" s="28"/>
      <c r="P96" s="42"/>
      <c r="Q96" s="46"/>
    </row>
    <row r="97" spans="1:17" ht="15.6">
      <c r="A97" s="165">
        <v>1</v>
      </c>
      <c r="B97" s="51" t="s">
        <v>532</v>
      </c>
      <c r="C97" s="158" t="s">
        <v>530</v>
      </c>
      <c r="D97" s="34"/>
      <c r="E97" s="35"/>
      <c r="F97" s="36" t="s">
        <v>531</v>
      </c>
      <c r="G97" s="53" t="s">
        <v>529</v>
      </c>
      <c r="H97" s="38"/>
      <c r="I97" s="44"/>
      <c r="J97" s="40"/>
      <c r="K97" s="25"/>
      <c r="L97" s="26"/>
      <c r="M97" s="163" t="s">
        <v>528</v>
      </c>
      <c r="N97" s="28"/>
      <c r="O97" s="28"/>
      <c r="P97" s="42"/>
      <c r="Q97" s="46"/>
    </row>
    <row r="98" spans="1:17" ht="15.6">
      <c r="A98" s="165"/>
      <c r="B98" s="51" t="s">
        <v>520</v>
      </c>
      <c r="C98" s="158"/>
      <c r="D98" s="36"/>
      <c r="E98" s="35"/>
      <c r="F98" s="36"/>
      <c r="G98" s="53"/>
      <c r="H98" s="38"/>
      <c r="I98" s="44"/>
      <c r="J98" s="40"/>
      <c r="K98" s="25"/>
      <c r="L98" s="26"/>
      <c r="M98" s="166"/>
      <c r="N98" s="28"/>
      <c r="O98" s="28"/>
      <c r="P98" s="42"/>
      <c r="Q98" s="46"/>
    </row>
    <row r="99" spans="1:17" ht="15.6">
      <c r="A99" s="165">
        <v>1</v>
      </c>
      <c r="B99" s="51" t="s">
        <v>512</v>
      </c>
      <c r="C99" s="158" t="s">
        <v>513</v>
      </c>
      <c r="D99" s="34"/>
      <c r="E99" s="35"/>
      <c r="F99" s="36"/>
      <c r="G99" s="53"/>
      <c r="H99" s="38"/>
      <c r="I99" s="44"/>
      <c r="J99" s="40"/>
      <c r="K99" s="25"/>
      <c r="L99" s="26"/>
      <c r="M99" s="41"/>
      <c r="N99" s="28"/>
      <c r="O99" s="28"/>
      <c r="P99" s="42"/>
      <c r="Q99" s="46"/>
    </row>
    <row r="100" spans="1:17" ht="15.6">
      <c r="A100" s="2">
        <v>1</v>
      </c>
      <c r="B100" s="51" t="s">
        <v>543</v>
      </c>
      <c r="C100" s="158" t="s">
        <v>13</v>
      </c>
      <c r="D100" s="34"/>
      <c r="E100" s="35"/>
      <c r="F100" s="36"/>
      <c r="G100" s="38"/>
      <c r="H100" s="38"/>
      <c r="I100" s="44"/>
      <c r="J100" s="40"/>
      <c r="K100" s="25"/>
      <c r="L100" s="26"/>
      <c r="M100" s="36" t="s">
        <v>544</v>
      </c>
      <c r="N100" s="28"/>
      <c r="O100" s="28"/>
      <c r="P100" s="42"/>
      <c r="Q100" s="31"/>
    </row>
    <row r="101" spans="1:17" ht="15.6">
      <c r="A101" s="165">
        <v>1</v>
      </c>
      <c r="B101" s="51" t="s">
        <v>476</v>
      </c>
      <c r="C101" s="158" t="s">
        <v>249</v>
      </c>
      <c r="D101" s="36"/>
      <c r="E101" s="35"/>
      <c r="F101" s="36"/>
      <c r="G101" s="167">
        <v>9520867</v>
      </c>
      <c r="H101" s="38"/>
      <c r="I101" s="44"/>
      <c r="J101" s="40"/>
      <c r="K101" s="25" t="s">
        <v>499</v>
      </c>
      <c r="L101" s="26"/>
      <c r="M101" s="41" t="s">
        <v>500</v>
      </c>
      <c r="N101" s="28"/>
      <c r="O101" s="28"/>
      <c r="P101" s="42"/>
      <c r="Q101" s="46"/>
    </row>
    <row r="102" spans="1:17" ht="15.6">
      <c r="A102" s="2"/>
      <c r="B102" s="16" t="s">
        <v>307</v>
      </c>
      <c r="C102" s="158" t="s">
        <v>114</v>
      </c>
      <c r="D102" s="36">
        <v>-13</v>
      </c>
      <c r="E102" s="35">
        <v>39083</v>
      </c>
      <c r="F102" s="36" t="s">
        <v>193</v>
      </c>
      <c r="G102" s="53"/>
      <c r="H102" s="38">
        <v>5</v>
      </c>
      <c r="I102" s="44">
        <v>500</v>
      </c>
      <c r="J102" s="40"/>
      <c r="K102" s="25" t="s">
        <v>315</v>
      </c>
      <c r="L102" s="26"/>
      <c r="M102" s="54" t="s">
        <v>424</v>
      </c>
      <c r="N102" s="28" t="s">
        <v>316</v>
      </c>
      <c r="O102" s="28">
        <v>95240</v>
      </c>
      <c r="P102" s="42" t="s">
        <v>146</v>
      </c>
      <c r="Q102" s="31" t="s">
        <v>141</v>
      </c>
    </row>
    <row r="103" spans="1:17" ht="15.6">
      <c r="A103" s="2">
        <v>1</v>
      </c>
      <c r="B103" s="43" t="s">
        <v>482</v>
      </c>
      <c r="C103" s="158" t="s">
        <v>483</v>
      </c>
      <c r="D103" s="36"/>
      <c r="E103" s="35">
        <v>39875</v>
      </c>
      <c r="F103" s="36"/>
      <c r="G103" s="38"/>
      <c r="H103" s="38"/>
      <c r="I103" s="44"/>
      <c r="J103" s="40"/>
      <c r="K103" s="25" t="s">
        <v>484</v>
      </c>
      <c r="L103" s="26"/>
      <c r="M103" s="168" t="s">
        <v>485</v>
      </c>
      <c r="N103" s="28"/>
      <c r="O103" s="28"/>
      <c r="P103" s="42"/>
      <c r="Q103" s="31"/>
    </row>
    <row r="104" spans="1:17" ht="15.6">
      <c r="A104" s="2"/>
      <c r="B104" s="51" t="s">
        <v>517</v>
      </c>
      <c r="C104" s="158"/>
      <c r="D104" s="36"/>
      <c r="E104" s="35"/>
      <c r="F104" s="36"/>
      <c r="G104" s="38"/>
      <c r="H104" s="38"/>
      <c r="I104" s="44"/>
      <c r="J104" s="40"/>
      <c r="K104" s="25"/>
      <c r="L104" s="26"/>
      <c r="M104" s="41"/>
      <c r="N104" s="28"/>
      <c r="O104" s="28"/>
      <c r="P104" s="42"/>
      <c r="Q104" s="46"/>
    </row>
    <row r="105" spans="1:17" ht="15.6">
      <c r="A105" s="2"/>
      <c r="B105" s="118" t="s">
        <v>518</v>
      </c>
      <c r="C105" s="169"/>
      <c r="D105" s="36"/>
      <c r="E105" s="35"/>
      <c r="F105" s="36"/>
      <c r="G105" s="38"/>
      <c r="H105" s="38"/>
      <c r="I105" s="44"/>
      <c r="J105" s="40"/>
      <c r="K105" s="117"/>
      <c r="L105" s="119"/>
      <c r="M105" s="41"/>
      <c r="N105" s="28"/>
      <c r="O105" s="28"/>
      <c r="P105" s="42"/>
      <c r="Q105" s="46"/>
    </row>
    <row r="106" spans="1:17" ht="15.6">
      <c r="A106" s="2"/>
      <c r="B106" s="118" t="s">
        <v>519</v>
      </c>
      <c r="C106" s="169"/>
      <c r="D106" s="36"/>
      <c r="E106" s="35"/>
      <c r="F106" s="36"/>
      <c r="G106" s="38"/>
      <c r="H106" s="38"/>
      <c r="I106" s="44"/>
      <c r="J106" s="40"/>
      <c r="K106" s="117"/>
      <c r="L106" s="119"/>
      <c r="M106" s="41"/>
      <c r="N106" s="28"/>
      <c r="O106" s="28"/>
      <c r="P106" s="42"/>
      <c r="Q106" s="46"/>
    </row>
    <row r="107" spans="1:17" ht="15.6">
      <c r="A107" s="2">
        <v>1</v>
      </c>
      <c r="B107" s="152" t="s">
        <v>43</v>
      </c>
      <c r="C107" s="169" t="s">
        <v>44</v>
      </c>
      <c r="D107" s="63">
        <v>-15</v>
      </c>
      <c r="E107" s="35">
        <v>38456</v>
      </c>
      <c r="F107" s="36" t="s">
        <v>196</v>
      </c>
      <c r="G107" s="53" t="str">
        <f>"9534270"</f>
        <v>9534270</v>
      </c>
      <c r="H107" s="38">
        <v>5</v>
      </c>
      <c r="I107" s="44">
        <v>500</v>
      </c>
      <c r="J107" s="40"/>
      <c r="K107" s="117" t="s">
        <v>45</v>
      </c>
      <c r="L107" s="119"/>
      <c r="M107" s="54" t="s">
        <v>425</v>
      </c>
      <c r="N107" s="28" t="s">
        <v>172</v>
      </c>
      <c r="O107" s="28" t="str">
        <f>"95240"</f>
        <v>95240</v>
      </c>
      <c r="P107" s="42" t="s">
        <v>146</v>
      </c>
      <c r="Q107" s="46" t="s">
        <v>141</v>
      </c>
    </row>
    <row r="108" spans="1:17" ht="15.6">
      <c r="A108" s="2">
        <v>1</v>
      </c>
      <c r="B108" s="43" t="s">
        <v>202</v>
      </c>
      <c r="C108" s="158" t="s">
        <v>203</v>
      </c>
      <c r="D108" s="36">
        <v>-13</v>
      </c>
      <c r="E108" s="35">
        <v>39192</v>
      </c>
      <c r="F108" s="36" t="s">
        <v>193</v>
      </c>
      <c r="G108" s="22">
        <v>9536543</v>
      </c>
      <c r="H108" s="38">
        <v>5</v>
      </c>
      <c r="I108" s="44">
        <v>500</v>
      </c>
      <c r="J108" s="40" t="s">
        <v>204</v>
      </c>
      <c r="K108" s="25" t="s">
        <v>205</v>
      </c>
      <c r="L108" s="26"/>
      <c r="M108" s="96" t="s">
        <v>426</v>
      </c>
      <c r="N108" s="28" t="s">
        <v>206</v>
      </c>
      <c r="O108" s="28">
        <v>95240</v>
      </c>
      <c r="P108" s="42" t="s">
        <v>146</v>
      </c>
      <c r="Q108" s="46" t="s">
        <v>141</v>
      </c>
    </row>
    <row r="109" spans="1:17" ht="15.6">
      <c r="A109" s="2">
        <v>1</v>
      </c>
      <c r="B109" s="51" t="s">
        <v>232</v>
      </c>
      <c r="C109" s="158" t="s">
        <v>4</v>
      </c>
      <c r="D109" s="63">
        <v>-15</v>
      </c>
      <c r="E109" s="35">
        <v>38516</v>
      </c>
      <c r="F109" s="36" t="s">
        <v>196</v>
      </c>
      <c r="G109" s="22">
        <v>9536618</v>
      </c>
      <c r="H109" s="38">
        <v>5</v>
      </c>
      <c r="I109" s="44">
        <v>500</v>
      </c>
      <c r="J109" s="40"/>
      <c r="K109" s="40" t="s">
        <v>233</v>
      </c>
      <c r="L109" s="26"/>
      <c r="M109" s="54" t="s">
        <v>427</v>
      </c>
      <c r="N109" s="28" t="s">
        <v>234</v>
      </c>
      <c r="O109" s="28">
        <v>95240</v>
      </c>
      <c r="P109" s="42" t="s">
        <v>146</v>
      </c>
      <c r="Q109" s="46" t="s">
        <v>141</v>
      </c>
    </row>
    <row r="110" spans="1:17" ht="15.6">
      <c r="A110" s="2"/>
      <c r="B110" s="76" t="s">
        <v>82</v>
      </c>
      <c r="C110" s="170" t="s">
        <v>283</v>
      </c>
      <c r="D110" s="33"/>
      <c r="E110" s="35">
        <v>27117</v>
      </c>
      <c r="F110" s="36" t="s">
        <v>190</v>
      </c>
      <c r="G110" s="171" t="str">
        <f>"9535798"</f>
        <v>9535798</v>
      </c>
      <c r="H110" s="171">
        <v>5</v>
      </c>
      <c r="I110" s="172">
        <v>500</v>
      </c>
      <c r="J110" s="67"/>
      <c r="K110" s="173"/>
      <c r="L110" s="174"/>
      <c r="M110" s="54" t="s">
        <v>428</v>
      </c>
      <c r="N110" s="28" t="s">
        <v>173</v>
      </c>
      <c r="O110" s="28" t="str">
        <f>"95240"</f>
        <v>95240</v>
      </c>
      <c r="P110" s="42" t="s">
        <v>146</v>
      </c>
      <c r="Q110" s="175" t="s">
        <v>140</v>
      </c>
    </row>
    <row r="111" spans="1:17" ht="15.6">
      <c r="A111" s="176">
        <v>1</v>
      </c>
      <c r="B111" s="177" t="s">
        <v>26</v>
      </c>
      <c r="C111" s="33" t="s">
        <v>27</v>
      </c>
      <c r="D111" s="34"/>
      <c r="E111" s="35">
        <v>36062</v>
      </c>
      <c r="F111" s="36" t="s">
        <v>187</v>
      </c>
      <c r="G111" s="38" t="str">
        <f>"9529825"</f>
        <v>9529825</v>
      </c>
      <c r="H111" s="38">
        <v>8</v>
      </c>
      <c r="I111" s="44">
        <v>944</v>
      </c>
      <c r="J111" s="40" t="s">
        <v>28</v>
      </c>
      <c r="K111" s="40" t="s">
        <v>32</v>
      </c>
      <c r="L111" s="49" t="s">
        <v>27</v>
      </c>
      <c r="M111" s="54" t="s">
        <v>429</v>
      </c>
      <c r="N111" s="178" t="s">
        <v>174</v>
      </c>
      <c r="O111" s="178" t="str">
        <f>"95240"</f>
        <v>95240</v>
      </c>
      <c r="P111" s="179" t="s">
        <v>146</v>
      </c>
      <c r="Q111" s="180" t="s">
        <v>139</v>
      </c>
    </row>
    <row r="112" spans="1:17" ht="15.6">
      <c r="A112" s="181"/>
      <c r="B112" s="182" t="s">
        <v>26</v>
      </c>
      <c r="C112" s="183" t="s">
        <v>498</v>
      </c>
      <c r="D112" s="135"/>
      <c r="E112" s="137">
        <v>36062</v>
      </c>
      <c r="F112" s="103" t="s">
        <v>187</v>
      </c>
      <c r="G112" s="184" t="str">
        <f>"9529825"</f>
        <v>9529825</v>
      </c>
      <c r="H112" s="184">
        <v>8</v>
      </c>
      <c r="I112" s="185">
        <v>944</v>
      </c>
      <c r="J112" s="103" t="s">
        <v>28</v>
      </c>
      <c r="K112" s="186" t="s">
        <v>32</v>
      </c>
      <c r="L112" s="187" t="s">
        <v>324</v>
      </c>
      <c r="M112" s="54" t="s">
        <v>430</v>
      </c>
      <c r="N112" s="184" t="s">
        <v>174</v>
      </c>
      <c r="O112" s="184" t="str">
        <f>"95240"</f>
        <v>95240</v>
      </c>
      <c r="P112" s="188" t="s">
        <v>146</v>
      </c>
      <c r="Q112" s="189" t="s">
        <v>139</v>
      </c>
    </row>
    <row r="113" spans="1:17" ht="15.6">
      <c r="A113" s="2">
        <v>1</v>
      </c>
      <c r="B113" s="190" t="s">
        <v>38</v>
      </c>
      <c r="C113" s="170" t="s">
        <v>42</v>
      </c>
      <c r="D113" s="36">
        <v>-13</v>
      </c>
      <c r="E113" s="97">
        <v>39363</v>
      </c>
      <c r="F113" s="36" t="s">
        <v>193</v>
      </c>
      <c r="G113" s="171">
        <v>9535590</v>
      </c>
      <c r="H113" s="191">
        <v>5</v>
      </c>
      <c r="I113" s="192">
        <v>500</v>
      </c>
      <c r="J113" s="40"/>
      <c r="K113" s="193" t="s">
        <v>39</v>
      </c>
      <c r="L113" s="194" t="s">
        <v>305</v>
      </c>
      <c r="M113" s="41" t="s">
        <v>431</v>
      </c>
      <c r="N113" s="29" t="s">
        <v>175</v>
      </c>
      <c r="O113" s="29" t="str">
        <f>"95530"</f>
        <v>95530</v>
      </c>
      <c r="P113" s="30" t="s">
        <v>147</v>
      </c>
      <c r="Q113" s="195" t="s">
        <v>329</v>
      </c>
    </row>
    <row r="114" spans="1:17" ht="15.6">
      <c r="A114" s="2"/>
      <c r="B114" s="196" t="s">
        <v>38</v>
      </c>
      <c r="C114" s="183" t="s">
        <v>42</v>
      </c>
      <c r="D114" s="103">
        <v>-13</v>
      </c>
      <c r="E114" s="102">
        <v>39363</v>
      </c>
      <c r="F114" s="103" t="s">
        <v>193</v>
      </c>
      <c r="G114" s="184">
        <v>9535590</v>
      </c>
      <c r="H114" s="197">
        <v>5</v>
      </c>
      <c r="I114" s="198">
        <v>500</v>
      </c>
      <c r="J114" s="103"/>
      <c r="K114" s="186" t="s">
        <v>39</v>
      </c>
      <c r="L114" s="199" t="s">
        <v>456</v>
      </c>
      <c r="M114" s="200" t="s">
        <v>457</v>
      </c>
      <c r="N114" s="29"/>
      <c r="O114" s="29"/>
      <c r="P114" s="30"/>
      <c r="Q114" s="195" t="s">
        <v>329</v>
      </c>
    </row>
    <row r="115" spans="1:17" ht="15.6">
      <c r="A115" s="2"/>
      <c r="B115" s="125" t="s">
        <v>311</v>
      </c>
      <c r="C115" s="170" t="s">
        <v>312</v>
      </c>
      <c r="D115" s="52">
        <v>-11</v>
      </c>
      <c r="E115" s="97">
        <v>39823</v>
      </c>
      <c r="F115" s="36" t="s">
        <v>189</v>
      </c>
      <c r="G115" s="201">
        <v>9536751</v>
      </c>
      <c r="H115" s="171">
        <v>5</v>
      </c>
      <c r="I115" s="172">
        <v>500</v>
      </c>
      <c r="J115" s="40"/>
      <c r="K115" s="193" t="s">
        <v>313</v>
      </c>
      <c r="L115" s="174"/>
      <c r="M115" s="54" t="s">
        <v>432</v>
      </c>
      <c r="N115" s="29" t="s">
        <v>314</v>
      </c>
      <c r="O115" s="29">
        <v>95240</v>
      </c>
      <c r="P115" s="30" t="s">
        <v>146</v>
      </c>
      <c r="Q115" s="195" t="s">
        <v>141</v>
      </c>
    </row>
    <row r="116" spans="1:17" ht="15.6">
      <c r="A116" s="2">
        <v>1</v>
      </c>
      <c r="B116" s="73" t="s">
        <v>55</v>
      </c>
      <c r="C116" s="170" t="s">
        <v>62</v>
      </c>
      <c r="D116" s="34"/>
      <c r="E116" s="35">
        <v>25479</v>
      </c>
      <c r="F116" s="36" t="s">
        <v>190</v>
      </c>
      <c r="G116" s="171" t="str">
        <f>"9535158"</f>
        <v>9535158</v>
      </c>
      <c r="H116" s="171">
        <v>5</v>
      </c>
      <c r="I116" s="172">
        <v>522</v>
      </c>
      <c r="J116" s="40"/>
      <c r="K116" s="193"/>
      <c r="L116" s="202"/>
      <c r="M116" s="54" t="s">
        <v>434</v>
      </c>
      <c r="N116" s="29" t="s">
        <v>176</v>
      </c>
      <c r="O116" s="29" t="str">
        <f>"95240"</f>
        <v>95240</v>
      </c>
      <c r="P116" s="30" t="s">
        <v>146</v>
      </c>
      <c r="Q116" s="203" t="s">
        <v>140</v>
      </c>
    </row>
    <row r="117" spans="1:17" ht="15.6">
      <c r="A117" s="2">
        <v>1</v>
      </c>
      <c r="B117" s="204" t="s">
        <v>55</v>
      </c>
      <c r="C117" s="170" t="s">
        <v>56</v>
      </c>
      <c r="D117" s="36">
        <v>-13</v>
      </c>
      <c r="E117" s="35">
        <v>38997</v>
      </c>
      <c r="F117" s="36" t="s">
        <v>188</v>
      </c>
      <c r="G117" s="171" t="str">
        <f>"9534751"</f>
        <v>9534751</v>
      </c>
      <c r="H117" s="171">
        <v>5</v>
      </c>
      <c r="I117" s="172">
        <v>527</v>
      </c>
      <c r="J117" s="40" t="s">
        <v>58</v>
      </c>
      <c r="K117" s="193" t="s">
        <v>59</v>
      </c>
      <c r="L117" s="174"/>
      <c r="M117" s="54" t="s">
        <v>433</v>
      </c>
      <c r="N117" s="29" t="s">
        <v>176</v>
      </c>
      <c r="O117" s="29" t="str">
        <f>"95240"</f>
        <v>95240</v>
      </c>
      <c r="P117" s="205" t="s">
        <v>146</v>
      </c>
      <c r="Q117" s="206" t="s">
        <v>329</v>
      </c>
    </row>
    <row r="118" spans="1:17" ht="15.6">
      <c r="A118" s="2"/>
      <c r="B118" s="207" t="s">
        <v>276</v>
      </c>
      <c r="C118" s="170" t="s">
        <v>277</v>
      </c>
      <c r="D118" s="36">
        <v>-13</v>
      </c>
      <c r="E118" s="35">
        <v>38757</v>
      </c>
      <c r="F118" s="36" t="s">
        <v>188</v>
      </c>
      <c r="G118" s="171">
        <v>9537143</v>
      </c>
      <c r="H118" s="171">
        <v>5</v>
      </c>
      <c r="I118" s="172">
        <v>500</v>
      </c>
      <c r="J118" s="40"/>
      <c r="K118" s="193" t="s">
        <v>291</v>
      </c>
      <c r="L118" s="174"/>
      <c r="M118" s="54" t="s">
        <v>435</v>
      </c>
      <c r="N118" s="29" t="s">
        <v>170</v>
      </c>
      <c r="O118" s="29">
        <v>95530</v>
      </c>
      <c r="P118" s="205" t="s">
        <v>147</v>
      </c>
      <c r="Q118" s="206" t="s">
        <v>350</v>
      </c>
    </row>
    <row r="119" spans="1:17" ht="15.6">
      <c r="A119" s="2">
        <v>1</v>
      </c>
      <c r="B119" s="208" t="s">
        <v>90</v>
      </c>
      <c r="C119" s="170" t="s">
        <v>13</v>
      </c>
      <c r="D119" s="36">
        <v>-13</v>
      </c>
      <c r="E119" s="35">
        <v>39332</v>
      </c>
      <c r="F119" s="36" t="s">
        <v>193</v>
      </c>
      <c r="G119" s="171" t="str">
        <f>"9535747"</f>
        <v>9535747</v>
      </c>
      <c r="H119" s="171">
        <v>5</v>
      </c>
      <c r="I119" s="172">
        <v>505</v>
      </c>
      <c r="J119" s="40"/>
      <c r="K119" s="193" t="s">
        <v>107</v>
      </c>
      <c r="L119" s="174"/>
      <c r="M119" s="54" t="s">
        <v>436</v>
      </c>
      <c r="N119" s="29" t="s">
        <v>177</v>
      </c>
      <c r="O119" s="29" t="str">
        <f>"95530"</f>
        <v>95530</v>
      </c>
      <c r="P119" s="205" t="s">
        <v>147</v>
      </c>
      <c r="Q119" s="206" t="s">
        <v>329</v>
      </c>
    </row>
    <row r="120" spans="1:17" ht="15.6">
      <c r="A120" s="181"/>
      <c r="B120" s="207" t="s">
        <v>243</v>
      </c>
      <c r="C120" s="170" t="s">
        <v>244</v>
      </c>
      <c r="D120" s="36">
        <v>-13</v>
      </c>
      <c r="E120" s="35">
        <v>38909</v>
      </c>
      <c r="F120" s="36" t="s">
        <v>188</v>
      </c>
      <c r="G120" s="201">
        <v>9536893</v>
      </c>
      <c r="H120" s="171">
        <v>5</v>
      </c>
      <c r="I120" s="172">
        <v>500</v>
      </c>
      <c r="J120" s="40"/>
      <c r="K120" s="193" t="s">
        <v>245</v>
      </c>
      <c r="L120" s="174"/>
      <c r="M120" s="54" t="s">
        <v>437</v>
      </c>
      <c r="N120" s="29" t="s">
        <v>266</v>
      </c>
      <c r="O120" s="29">
        <v>95240</v>
      </c>
      <c r="P120" s="205" t="s">
        <v>146</v>
      </c>
      <c r="Q120" s="206" t="s">
        <v>141</v>
      </c>
    </row>
    <row r="121" spans="1:17" ht="15.6">
      <c r="A121" s="2"/>
      <c r="B121" s="207" t="s">
        <v>207</v>
      </c>
      <c r="C121" s="170" t="s">
        <v>208</v>
      </c>
      <c r="D121" s="34"/>
      <c r="E121" s="35">
        <v>27332</v>
      </c>
      <c r="F121" s="36" t="s">
        <v>190</v>
      </c>
      <c r="G121" s="201">
        <v>9524089</v>
      </c>
      <c r="H121" s="171">
        <v>5</v>
      </c>
      <c r="I121" s="172">
        <v>500</v>
      </c>
      <c r="J121" s="40"/>
      <c r="K121" s="193" t="s">
        <v>209</v>
      </c>
      <c r="L121" s="174"/>
      <c r="M121" s="54" t="s">
        <v>438</v>
      </c>
      <c r="N121" s="29" t="s">
        <v>267</v>
      </c>
      <c r="O121" s="29">
        <v>95370</v>
      </c>
      <c r="P121" s="205" t="s">
        <v>168</v>
      </c>
      <c r="Q121" s="206" t="s">
        <v>140</v>
      </c>
    </row>
    <row r="122" spans="1:17" ht="15.6">
      <c r="A122" s="2">
        <v>1</v>
      </c>
      <c r="B122" s="208" t="s">
        <v>229</v>
      </c>
      <c r="C122" s="170" t="s">
        <v>230</v>
      </c>
      <c r="D122" s="34"/>
      <c r="E122" s="35">
        <v>28403</v>
      </c>
      <c r="F122" s="36" t="s">
        <v>190</v>
      </c>
      <c r="G122" s="171">
        <v>9228382</v>
      </c>
      <c r="H122" s="171">
        <v>7</v>
      </c>
      <c r="I122" s="172">
        <v>722</v>
      </c>
      <c r="J122" s="40"/>
      <c r="K122" s="193" t="s">
        <v>231</v>
      </c>
      <c r="L122" s="174"/>
      <c r="M122" s="96" t="s">
        <v>439</v>
      </c>
      <c r="N122" s="29" t="s">
        <v>268</v>
      </c>
      <c r="O122" s="29">
        <v>95240</v>
      </c>
      <c r="P122" s="205" t="s">
        <v>146</v>
      </c>
      <c r="Q122" s="206" t="s">
        <v>139</v>
      </c>
    </row>
    <row r="123" spans="1:17" ht="15.6">
      <c r="A123" s="2"/>
      <c r="B123" s="207" t="s">
        <v>360</v>
      </c>
      <c r="C123" s="170" t="s">
        <v>208</v>
      </c>
      <c r="D123" s="34"/>
      <c r="E123" s="35">
        <v>28244</v>
      </c>
      <c r="F123" s="36" t="s">
        <v>190</v>
      </c>
      <c r="G123" s="209">
        <v>9537212</v>
      </c>
      <c r="H123" s="171">
        <v>5</v>
      </c>
      <c r="I123" s="172">
        <v>500</v>
      </c>
      <c r="J123" s="40"/>
      <c r="K123" s="193"/>
      <c r="L123" s="210" t="s">
        <v>455</v>
      </c>
      <c r="M123" s="54" t="s">
        <v>440</v>
      </c>
      <c r="N123" s="29" t="s">
        <v>361</v>
      </c>
      <c r="O123" s="29">
        <v>95240</v>
      </c>
      <c r="P123" s="205" t="s">
        <v>146</v>
      </c>
      <c r="Q123" s="206" t="s">
        <v>140</v>
      </c>
    </row>
    <row r="124" spans="1:17" ht="15.6">
      <c r="A124" s="2">
        <v>1</v>
      </c>
      <c r="B124" s="208" t="s">
        <v>87</v>
      </c>
      <c r="C124" s="170" t="s">
        <v>88</v>
      </c>
      <c r="D124" s="33"/>
      <c r="E124" s="35">
        <v>29184</v>
      </c>
      <c r="F124" s="63" t="s">
        <v>187</v>
      </c>
      <c r="G124" s="171" t="str">
        <f>"9518355"</f>
        <v>9518355</v>
      </c>
      <c r="H124" s="171">
        <v>5</v>
      </c>
      <c r="I124" s="172">
        <v>500</v>
      </c>
      <c r="J124" s="67"/>
      <c r="K124" s="173" t="s">
        <v>96</v>
      </c>
      <c r="L124" s="202"/>
      <c r="M124" s="54" t="s">
        <v>441</v>
      </c>
      <c r="N124" s="29" t="s">
        <v>178</v>
      </c>
      <c r="O124" s="29" t="str">
        <f>"95530"</f>
        <v>95530</v>
      </c>
      <c r="P124" s="205" t="s">
        <v>147</v>
      </c>
      <c r="Q124" s="211" t="s">
        <v>139</v>
      </c>
    </row>
    <row r="125" spans="1:17" ht="15.6">
      <c r="A125" s="2"/>
      <c r="B125" s="207" t="s">
        <v>109</v>
      </c>
      <c r="C125" s="170" t="s">
        <v>108</v>
      </c>
      <c r="D125" s="36">
        <v>-13</v>
      </c>
      <c r="E125" s="35">
        <v>39341</v>
      </c>
      <c r="F125" s="36" t="s">
        <v>193</v>
      </c>
      <c r="G125" s="171" t="str">
        <f>"9535793"</f>
        <v>9535793</v>
      </c>
      <c r="H125" s="171">
        <v>5</v>
      </c>
      <c r="I125" s="172">
        <v>500</v>
      </c>
      <c r="J125" s="40"/>
      <c r="K125" s="193" t="s">
        <v>110</v>
      </c>
      <c r="L125" s="174"/>
      <c r="M125" s="41" t="s">
        <v>442</v>
      </c>
      <c r="N125" s="29" t="s">
        <v>179</v>
      </c>
      <c r="O125" s="29" t="str">
        <f>"95530"</f>
        <v>95530</v>
      </c>
      <c r="P125" s="205" t="s">
        <v>147</v>
      </c>
      <c r="Q125" s="206" t="s">
        <v>141</v>
      </c>
    </row>
    <row r="126" spans="1:17" ht="15.6">
      <c r="A126" s="2">
        <v>1</v>
      </c>
      <c r="B126" s="212" t="s">
        <v>514</v>
      </c>
      <c r="C126" s="170" t="s">
        <v>515</v>
      </c>
      <c r="D126" s="33"/>
      <c r="E126" s="35"/>
      <c r="F126" s="63"/>
      <c r="G126" s="171"/>
      <c r="H126" s="171"/>
      <c r="I126" s="172"/>
      <c r="J126" s="67"/>
      <c r="K126" s="173"/>
      <c r="L126" s="202"/>
      <c r="M126" s="54"/>
      <c r="N126" s="29"/>
      <c r="O126" s="29"/>
      <c r="P126" s="205"/>
      <c r="Q126" s="211"/>
    </row>
    <row r="127" spans="1:17" ht="15.6">
      <c r="A127" s="2"/>
      <c r="B127" s="213" t="s">
        <v>75</v>
      </c>
      <c r="C127" s="170" t="s">
        <v>64</v>
      </c>
      <c r="D127" s="34"/>
      <c r="E127" s="214">
        <v>18882</v>
      </c>
      <c r="F127" s="36" t="s">
        <v>198</v>
      </c>
      <c r="G127" s="201">
        <v>9535271</v>
      </c>
      <c r="H127" s="191">
        <v>11</v>
      </c>
      <c r="I127" s="215">
        <v>1125</v>
      </c>
      <c r="J127" s="40"/>
      <c r="K127" s="193" t="s">
        <v>65</v>
      </c>
      <c r="L127" s="174"/>
      <c r="M127" s="54" t="s">
        <v>443</v>
      </c>
      <c r="N127" s="216" t="s">
        <v>306</v>
      </c>
      <c r="O127" s="29" t="str">
        <f>"95530"</f>
        <v>95530</v>
      </c>
      <c r="P127" s="205" t="s">
        <v>147</v>
      </c>
      <c r="Q127" s="211" t="s">
        <v>140</v>
      </c>
    </row>
    <row r="128" spans="1:17" ht="15.6">
      <c r="A128" s="2">
        <v>1</v>
      </c>
      <c r="B128" s="213" t="s">
        <v>486</v>
      </c>
      <c r="C128" s="158" t="s">
        <v>487</v>
      </c>
      <c r="D128" s="36"/>
      <c r="E128" s="35">
        <v>39933</v>
      </c>
      <c r="F128" s="36"/>
      <c r="G128" s="38"/>
      <c r="H128" s="38"/>
      <c r="I128" s="38"/>
      <c r="J128" s="40"/>
      <c r="K128" s="40" t="s">
        <v>488</v>
      </c>
      <c r="L128" s="49"/>
      <c r="M128" s="41" t="s">
        <v>489</v>
      </c>
      <c r="N128" s="28"/>
      <c r="O128" s="28"/>
      <c r="P128" s="28"/>
      <c r="Q128" s="217"/>
    </row>
  </sheetData>
  <mergeCells count="1">
    <mergeCell ref="B1:Q1"/>
  </mergeCells>
  <phoneticPr fontId="11" type="noConversion"/>
  <hyperlinks>
    <hyperlink ref="M90" r:id="rId1"/>
    <hyperlink ref="M95" r:id="rId2" display="marialico@orange.fr"/>
    <hyperlink ref="M94" r:id="rId3" display="kiki300181@hotmail.com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Fichier Maître Saison 17-18 </vt:lpstr>
      <vt:lpstr>Sheet1</vt:lpstr>
      <vt:lpstr>'Fichier Maître Saison 17-18 '!Zone_d_impression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2019-10-09T10:26:13Z</cp:lastPrinted>
  <dcterms:created xsi:type="dcterms:W3CDTF">2006-09-16T00:00:00Z</dcterms:created>
  <dcterms:modified xsi:type="dcterms:W3CDTF">2022-11-09T17:43:43Z</dcterms:modified>
</cp:coreProperties>
</file>