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\Documents\GitHub\Site\presentations\studenteducation\"/>
    </mc:Choice>
  </mc:AlternateContent>
  <bookViews>
    <workbookView xWindow="0" yWindow="0" windowWidth="20400" windowHeight="7755"/>
  </bookViews>
  <sheets>
    <sheet name="Question" sheetId="1" r:id="rId1"/>
    <sheet name="Equations" sheetId="3" r:id="rId2"/>
    <sheet name="Paul Answers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5" l="1"/>
  <c r="L13" i="5"/>
  <c r="L9" i="5"/>
  <c r="M12" i="5"/>
  <c r="L12" i="5"/>
  <c r="M9" i="5"/>
  <c r="M8" i="5"/>
  <c r="L8" i="5"/>
  <c r="L7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4" i="5"/>
  <c r="M7" i="5"/>
  <c r="N19" i="1"/>
  <c r="N20" i="1"/>
  <c r="N18" i="1"/>
  <c r="M19" i="1"/>
  <c r="M20" i="1"/>
  <c r="M18" i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4" i="5"/>
  <c r="L6" i="5"/>
  <c r="M6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3" i="1"/>
  <c r="G22" i="1"/>
  <c r="G21" i="1"/>
  <c r="G20" i="1"/>
  <c r="G19" i="1"/>
  <c r="G18" i="1"/>
  <c r="G11" i="1"/>
  <c r="G17" i="1"/>
  <c r="G16" i="1"/>
  <c r="G15" i="1"/>
  <c r="G14" i="1"/>
  <c r="G13" i="1"/>
  <c r="G12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<sst xmlns="http://schemas.openxmlformats.org/spreadsheetml/2006/main" count="104" uniqueCount="52">
  <si>
    <t xml:space="preserve">Population </t>
  </si>
  <si>
    <t>N = 100</t>
  </si>
  <si>
    <t>Sample</t>
  </si>
  <si>
    <t>Sample X</t>
  </si>
  <si>
    <t>Position Xi</t>
  </si>
  <si>
    <r>
      <t>X</t>
    </r>
    <r>
      <rPr>
        <b/>
        <sz val="11"/>
        <color theme="1"/>
        <rFont val="Calibri"/>
        <family val="2"/>
        <scheme val="minor"/>
      </rPr>
      <t>1</t>
    </r>
  </si>
  <si>
    <r>
      <t>X</t>
    </r>
    <r>
      <rPr>
        <b/>
        <sz val="11"/>
        <color theme="1"/>
        <rFont val="Calibri"/>
        <family val="2"/>
        <scheme val="minor"/>
      </rPr>
      <t>2</t>
    </r>
  </si>
  <si>
    <r>
      <t>X</t>
    </r>
    <r>
      <rPr>
        <b/>
        <sz val="11"/>
        <color theme="1"/>
        <rFont val="Calibri"/>
        <family val="2"/>
        <scheme val="minor"/>
      </rPr>
      <t>3</t>
    </r>
  </si>
  <si>
    <r>
      <t>X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</si>
  <si>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</si>
  <si>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</si>
  <si>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</si>
  <si>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</si>
  <si>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</si>
  <si>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</si>
  <si>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</si>
  <si>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</si>
  <si>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</si>
  <si>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</si>
  <si>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</si>
  <si>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</si>
  <si>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</si>
  <si>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</si>
  <si>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</si>
  <si>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</si>
  <si>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t>Calculate the following for the Sample and the Population</t>
  </si>
  <si>
    <t>Measure</t>
  </si>
  <si>
    <t>Population</t>
  </si>
  <si>
    <t>Mean</t>
  </si>
  <si>
    <t>Sum of Squares (SS)</t>
  </si>
  <si>
    <t>Variance</t>
  </si>
  <si>
    <t>Std Dev</t>
  </si>
  <si>
    <t>n = 20</t>
  </si>
  <si>
    <t>Pop N</t>
  </si>
  <si>
    <t>Sample n</t>
  </si>
  <si>
    <t>Deviance</t>
  </si>
  <si>
    <t>(Mean - Xi)</t>
  </si>
  <si>
    <t>Squared</t>
  </si>
  <si>
    <t>(without using Excel's AVERAGE and Stdev functions)</t>
  </si>
  <si>
    <t>These are measures of Height in a 100 Person Population</t>
  </si>
  <si>
    <t xml:space="preserve">These are 20 samples randomly taken from the population </t>
  </si>
  <si>
    <t>then use dollar signs to make sure it doesn't change</t>
  </si>
  <si>
    <t>For example</t>
  </si>
  <si>
    <t>No Dollar</t>
  </si>
  <si>
    <t>Dollar</t>
  </si>
  <si>
    <t>Ref Cell</t>
  </si>
  <si>
    <t>Cell to Subtract</t>
  </si>
  <si>
    <t>Hint1: Do means first, than deviance, deviance squared, SS, Var and Std Dev last</t>
  </si>
  <si>
    <t>Hint2: If you want to make reference to a fixed cell</t>
  </si>
  <si>
    <t>Check with EXCEL functions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</si>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</sst>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/>
  </cellStyleXfs>
  <cellXfs count="31">
    <xf numFmtId="0" fontId="0" fillId="0" borderId="0" xfId="0"/>
    <xf numFmtId="0" fontId="5" fillId="0" borderId="0" xfId="0" applyFont="1"/>
    <xf numFmtId="0" fontId="5" fillId="6" borderId="0" xfId="5" applyFont="1" applyAlignment="1">
      <alignment horizontal="center"/>
    </xf>
    <xf numFmtId="0" fontId="5" fillId="3" borderId="0" xfId="2" applyFont="1"/>
    <xf numFmtId="0" fontId="6" fillId="8" borderId="0" xfId="0" applyFont="1" applyFill="1"/>
    <xf numFmtId="0" fontId="7" fillId="4" borderId="0" xfId="3" applyFont="1" applyAlignment="1">
      <alignment horizontal="center"/>
    </xf>
    <xf numFmtId="0" fontId="8" fillId="0" borderId="0" xfId="0" applyFont="1"/>
    <xf numFmtId="0" fontId="7" fillId="7" borderId="0" xfId="6" applyFont="1"/>
    <xf numFmtId="0" fontId="7" fillId="2" borderId="0" xfId="1" applyFont="1"/>
    <xf numFmtId="0" fontId="6" fillId="0" borderId="0" xfId="0" applyFont="1"/>
    <xf numFmtId="0" fontId="6" fillId="9" borderId="0" xfId="0" applyFont="1" applyFill="1"/>
    <xf numFmtId="0" fontId="6" fillId="9" borderId="1" xfId="0" applyFont="1" applyFill="1" applyBorder="1"/>
    <xf numFmtId="0" fontId="5" fillId="0" borderId="1" xfId="0" applyFont="1" applyBorder="1"/>
    <xf numFmtId="0" fontId="6" fillId="9" borderId="0" xfId="0" applyFont="1" applyFill="1" applyBorder="1"/>
    <xf numFmtId="0" fontId="5" fillId="9" borderId="0" xfId="0" applyFont="1" applyFill="1"/>
    <xf numFmtId="0" fontId="5" fillId="9" borderId="1" xfId="0" applyFont="1" applyFill="1" applyBorder="1"/>
    <xf numFmtId="0" fontId="5" fillId="5" borderId="0" xfId="4" applyFont="1"/>
    <xf numFmtId="0" fontId="7" fillId="4" borderId="0" xfId="3" applyFont="1"/>
    <xf numFmtId="0" fontId="9" fillId="0" borderId="0" xfId="0" applyFont="1"/>
    <xf numFmtId="0" fontId="6" fillId="6" borderId="0" xfId="5" applyFont="1" applyAlignment="1">
      <alignment horizontal="center"/>
    </xf>
    <xf numFmtId="0" fontId="6" fillId="3" borderId="0" xfId="2" applyFont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1" xfId="0" applyFont="1" applyBorder="1"/>
    <xf numFmtId="0" fontId="9" fillId="0" borderId="8" xfId="0" applyFont="1" applyBorder="1"/>
    <xf numFmtId="0" fontId="10" fillId="0" borderId="0" xfId="0" applyFont="1"/>
  </cellXfs>
  <cellStyles count="7">
    <cellStyle name="40% - Accent5" xfId="4" builtinId="47"/>
    <cellStyle name="60% - Accent4" xfId="2" builtinId="44"/>
    <cellStyle name="60% - Accent5" xfId="5" builtinId="48"/>
    <cellStyle name="Accent4" xfId="1" builtinId="41"/>
    <cellStyle name="Accent5" xfId="3" builtinId="45"/>
    <cellStyle name="BlackBack" xf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12247</xdr:colOff>
      <xdr:row>2</xdr:row>
      <xdr:rowOff>81643</xdr:rowOff>
    </xdr:from>
    <xdr:to>
      <xdr:col>22</xdr:col>
      <xdr:colOff>377230</xdr:colOff>
      <xdr:row>30</xdr:row>
      <xdr:rowOff>149835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93A4BB2-80BD-43A0-8962-7DC430D82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3854" y="462643"/>
          <a:ext cx="10774447" cy="5402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3"/>
  <sheetViews>
    <sheetView tabSelected="1" zoomScale="70" zoomScaleNormal="70" workbookViewId="0">
      <selection activeCell="E9" sqref="E9"/>
    </sheetView>
  </sheetViews>
  <sheetFormatPr defaultRowHeight="18.75" x14ac:dyDescent="0.3"/>
  <cols>
    <col min="1" max="1" width="9.140625" style="1"/>
    <col min="2" max="2" width="20.140625" style="1" bestFit="1" customWidth="1"/>
    <col min="3" max="4" width="20.140625" style="1" customWidth="1"/>
    <col min="5" max="5" width="9.140625" style="1"/>
    <col min="6" max="6" width="19" style="1" bestFit="1" customWidth="1"/>
    <col min="7" max="7" width="16.5703125" style="1" bestFit="1" customWidth="1"/>
    <col min="8" max="8" width="19.42578125" style="1" bestFit="1" customWidth="1"/>
    <col min="9" max="9" width="16.5703125" style="1" bestFit="1" customWidth="1"/>
    <col min="10" max="10" width="2.28515625" style="1" customWidth="1"/>
    <col min="11" max="11" width="23.7109375" style="1" customWidth="1"/>
    <col min="12" max="12" width="14.140625" style="1" bestFit="1" customWidth="1"/>
    <col min="13" max="13" width="13.140625" style="1" bestFit="1" customWidth="1"/>
    <col min="14" max="14" width="10.85546875" style="1" customWidth="1"/>
    <col min="15" max="15" width="12.140625" style="1" bestFit="1" customWidth="1"/>
    <col min="16" max="16" width="11.7109375" style="1" bestFit="1" customWidth="1"/>
    <col min="17" max="16384" width="9.140625" style="1"/>
  </cols>
  <sheetData>
    <row r="1" spans="2:16" x14ac:dyDescent="0.3">
      <c r="B1" s="18" t="s">
        <v>39</v>
      </c>
      <c r="F1" s="18" t="s">
        <v>40</v>
      </c>
    </row>
    <row r="2" spans="2:16" ht="26.25" x14ac:dyDescent="0.4">
      <c r="B2" s="5" t="s">
        <v>0</v>
      </c>
      <c r="C2" s="5" t="s">
        <v>35</v>
      </c>
      <c r="D2" s="5" t="s">
        <v>35</v>
      </c>
      <c r="E2" s="6"/>
      <c r="F2" s="7" t="s">
        <v>3</v>
      </c>
      <c r="G2" s="8" t="s">
        <v>3</v>
      </c>
      <c r="H2" s="17" t="s">
        <v>35</v>
      </c>
      <c r="I2" s="5" t="s">
        <v>35</v>
      </c>
      <c r="K2" s="9" t="s">
        <v>25</v>
      </c>
    </row>
    <row r="3" spans="2:16" ht="26.25" x14ac:dyDescent="0.4">
      <c r="B3" s="5" t="s">
        <v>1</v>
      </c>
      <c r="C3" s="17" t="s">
        <v>36</v>
      </c>
      <c r="D3" s="5" t="s">
        <v>37</v>
      </c>
      <c r="E3" s="6"/>
      <c r="F3" s="7" t="s">
        <v>4</v>
      </c>
      <c r="G3" s="8" t="s">
        <v>32</v>
      </c>
      <c r="H3" s="17" t="s">
        <v>36</v>
      </c>
      <c r="I3" s="5" t="s">
        <v>37</v>
      </c>
      <c r="K3" s="9" t="s">
        <v>38</v>
      </c>
    </row>
    <row r="4" spans="2:16" x14ac:dyDescent="0.3">
      <c r="B4" s="19">
        <v>174</v>
      </c>
      <c r="C4" s="2"/>
      <c r="D4" s="2"/>
      <c r="F4" s="4" t="s">
        <v>5</v>
      </c>
      <c r="G4" s="20">
        <f>B4</f>
        <v>174</v>
      </c>
      <c r="H4" s="16"/>
      <c r="I4" s="16"/>
      <c r="K4" s="12"/>
      <c r="L4" s="12"/>
      <c r="M4" s="12"/>
    </row>
    <row r="5" spans="2:16" x14ac:dyDescent="0.3">
      <c r="B5" s="19">
        <v>69</v>
      </c>
      <c r="C5" s="2"/>
      <c r="D5" s="2"/>
      <c r="F5" s="4" t="s">
        <v>6</v>
      </c>
      <c r="G5" s="20">
        <f>B14</f>
        <v>91</v>
      </c>
      <c r="H5" s="16"/>
      <c r="I5" s="16"/>
      <c r="K5" s="11" t="s">
        <v>26</v>
      </c>
      <c r="L5" s="11" t="s">
        <v>2</v>
      </c>
      <c r="M5" s="11" t="s">
        <v>27</v>
      </c>
      <c r="O5" s="13" t="s">
        <v>33</v>
      </c>
      <c r="P5" s="13" t="s">
        <v>34</v>
      </c>
    </row>
    <row r="6" spans="2:16" x14ac:dyDescent="0.3">
      <c r="B6" s="19">
        <v>56</v>
      </c>
      <c r="C6" s="2"/>
      <c r="D6" s="2"/>
      <c r="F6" s="4" t="s">
        <v>7</v>
      </c>
      <c r="G6" s="20">
        <f>B25</f>
        <v>104</v>
      </c>
      <c r="H6" s="16"/>
      <c r="I6" s="16"/>
      <c r="K6" s="10" t="s">
        <v>28</v>
      </c>
      <c r="L6" s="10"/>
      <c r="M6" s="10"/>
      <c r="O6" s="1">
        <v>100</v>
      </c>
      <c r="P6" s="1">
        <v>20</v>
      </c>
    </row>
    <row r="7" spans="2:16" x14ac:dyDescent="0.3">
      <c r="B7" s="19">
        <v>53</v>
      </c>
      <c r="C7" s="2"/>
      <c r="D7" s="2"/>
      <c r="F7" s="4" t="s">
        <v>8</v>
      </c>
      <c r="G7" s="20">
        <f>B30</f>
        <v>129</v>
      </c>
      <c r="H7" s="16"/>
      <c r="I7" s="16"/>
      <c r="K7" s="10" t="s">
        <v>29</v>
      </c>
      <c r="L7" s="10"/>
      <c r="M7" s="10"/>
    </row>
    <row r="8" spans="2:16" x14ac:dyDescent="0.3">
      <c r="B8" s="19">
        <v>148</v>
      </c>
      <c r="C8" s="2"/>
      <c r="D8" s="2"/>
      <c r="F8" s="4" t="s">
        <v>9</v>
      </c>
      <c r="G8" s="20">
        <f>B51</f>
        <v>102</v>
      </c>
      <c r="H8" s="16"/>
      <c r="I8" s="16"/>
      <c r="K8" s="10" t="s">
        <v>30</v>
      </c>
      <c r="L8" s="10"/>
      <c r="M8" s="10"/>
    </row>
    <row r="9" spans="2:16" x14ac:dyDescent="0.3">
      <c r="B9" s="19">
        <v>151</v>
      </c>
      <c r="C9" s="2"/>
      <c r="D9" s="2"/>
      <c r="F9" s="4" t="s">
        <v>10</v>
      </c>
      <c r="G9" s="20">
        <f>B61</f>
        <v>61</v>
      </c>
      <c r="H9" s="16"/>
      <c r="I9" s="16"/>
      <c r="K9" s="11" t="s">
        <v>31</v>
      </c>
      <c r="L9" s="11"/>
      <c r="M9" s="11"/>
    </row>
    <row r="10" spans="2:16" x14ac:dyDescent="0.3">
      <c r="B10" s="19">
        <v>70</v>
      </c>
      <c r="C10" s="2"/>
      <c r="D10" s="2"/>
      <c r="F10" s="4" t="s">
        <v>11</v>
      </c>
      <c r="G10" s="20">
        <f>B22</f>
        <v>143</v>
      </c>
      <c r="H10" s="16"/>
      <c r="I10" s="16"/>
    </row>
    <row r="11" spans="2:16" x14ac:dyDescent="0.3">
      <c r="B11" s="19">
        <v>48</v>
      </c>
      <c r="C11" s="2"/>
      <c r="D11" s="2"/>
      <c r="F11" s="4" t="s">
        <v>12</v>
      </c>
      <c r="G11" s="20">
        <f>B55</f>
        <v>110</v>
      </c>
      <c r="H11" s="16"/>
      <c r="I11" s="16"/>
    </row>
    <row r="12" spans="2:16" x14ac:dyDescent="0.3">
      <c r="B12" s="19">
        <v>161</v>
      </c>
      <c r="C12" s="2"/>
      <c r="D12" s="2"/>
      <c r="F12" s="4" t="s">
        <v>13</v>
      </c>
      <c r="G12" s="20">
        <f>B101</f>
        <v>92</v>
      </c>
      <c r="H12" s="16"/>
      <c r="I12" s="16"/>
    </row>
    <row r="13" spans="2:16" x14ac:dyDescent="0.3">
      <c r="B13" s="19">
        <v>173</v>
      </c>
      <c r="C13" s="2"/>
      <c r="D13" s="2"/>
      <c r="F13" s="4" t="s">
        <v>14</v>
      </c>
      <c r="G13" s="20">
        <f>B95</f>
        <v>131</v>
      </c>
      <c r="H13" s="16"/>
      <c r="I13" s="16"/>
      <c r="K13" s="9" t="s">
        <v>47</v>
      </c>
    </row>
    <row r="14" spans="2:16" x14ac:dyDescent="0.3">
      <c r="B14" s="19">
        <v>91</v>
      </c>
      <c r="C14" s="2"/>
      <c r="D14" s="2"/>
      <c r="F14" s="4" t="s">
        <v>15</v>
      </c>
      <c r="G14" s="20">
        <f>B81</f>
        <v>149</v>
      </c>
      <c r="H14" s="16"/>
      <c r="I14" s="16"/>
      <c r="K14" s="9" t="s">
        <v>48</v>
      </c>
    </row>
    <row r="15" spans="2:16" x14ac:dyDescent="0.3">
      <c r="B15" s="19">
        <v>126</v>
      </c>
      <c r="C15" s="2"/>
      <c r="D15" s="2"/>
      <c r="F15" s="4" t="s">
        <v>16</v>
      </c>
      <c r="G15" s="20">
        <f>B13</f>
        <v>173</v>
      </c>
      <c r="H15" s="16"/>
      <c r="I15" s="16"/>
      <c r="K15" s="9" t="s">
        <v>41</v>
      </c>
    </row>
    <row r="16" spans="2:16" x14ac:dyDescent="0.3">
      <c r="B16" s="19">
        <v>175</v>
      </c>
      <c r="C16" s="2"/>
      <c r="D16" s="2"/>
      <c r="F16" s="4" t="s">
        <v>17</v>
      </c>
      <c r="G16" s="20">
        <f>B37</f>
        <v>133</v>
      </c>
      <c r="H16" s="16"/>
      <c r="I16" s="16"/>
      <c r="K16" s="30" t="s">
        <v>42</v>
      </c>
    </row>
    <row r="17" spans="2:14" x14ac:dyDescent="0.3">
      <c r="B17" s="19">
        <v>65</v>
      </c>
      <c r="C17" s="2"/>
      <c r="D17" s="2"/>
      <c r="F17" s="4" t="s">
        <v>18</v>
      </c>
      <c r="G17" s="20">
        <f>B93</f>
        <v>124</v>
      </c>
      <c r="H17" s="16"/>
      <c r="I17" s="16"/>
      <c r="K17" s="21" t="s">
        <v>46</v>
      </c>
      <c r="L17" s="22" t="s">
        <v>45</v>
      </c>
      <c r="M17" s="22" t="s">
        <v>43</v>
      </c>
      <c r="N17" s="23" t="s">
        <v>44</v>
      </c>
    </row>
    <row r="18" spans="2:14" x14ac:dyDescent="0.3">
      <c r="B18" s="19">
        <v>53</v>
      </c>
      <c r="C18" s="2"/>
      <c r="D18" s="2"/>
      <c r="F18" s="4" t="s">
        <v>19</v>
      </c>
      <c r="G18" s="20">
        <f>B11</f>
        <v>48</v>
      </c>
      <c r="H18" s="16"/>
      <c r="I18" s="16"/>
      <c r="K18" s="24">
        <v>1</v>
      </c>
      <c r="L18" s="25">
        <v>10</v>
      </c>
      <c r="M18" s="25">
        <f>L18-K18</f>
        <v>9</v>
      </c>
      <c r="N18" s="26">
        <f>$L$18 -K18</f>
        <v>9</v>
      </c>
    </row>
    <row r="19" spans="2:14" x14ac:dyDescent="0.3">
      <c r="B19" s="19">
        <v>114</v>
      </c>
      <c r="C19" s="2"/>
      <c r="D19" s="2"/>
      <c r="F19" s="4" t="s">
        <v>20</v>
      </c>
      <c r="G19" s="20">
        <f>B75</f>
        <v>40</v>
      </c>
      <c r="H19" s="16"/>
      <c r="I19" s="16"/>
      <c r="K19" s="24">
        <v>2</v>
      </c>
      <c r="L19" s="25"/>
      <c r="M19" s="25">
        <f t="shared" ref="M19:M20" si="0">L19-K19</f>
        <v>-2</v>
      </c>
      <c r="N19" s="26">
        <f>$L$18 -K19</f>
        <v>8</v>
      </c>
    </row>
    <row r="20" spans="2:14" x14ac:dyDescent="0.3">
      <c r="B20" s="19">
        <v>162</v>
      </c>
      <c r="C20" s="2"/>
      <c r="D20" s="2"/>
      <c r="F20" s="4" t="s">
        <v>21</v>
      </c>
      <c r="G20" s="20">
        <f>B70</f>
        <v>42</v>
      </c>
      <c r="H20" s="16"/>
      <c r="I20" s="16"/>
      <c r="K20" s="27">
        <v>3</v>
      </c>
      <c r="L20" s="28"/>
      <c r="M20" s="28">
        <f t="shared" si="0"/>
        <v>-3</v>
      </c>
      <c r="N20" s="29">
        <f>$L$18 -K20</f>
        <v>7</v>
      </c>
    </row>
    <row r="21" spans="2:14" x14ac:dyDescent="0.3">
      <c r="B21" s="19">
        <v>160</v>
      </c>
      <c r="C21" s="2"/>
      <c r="D21" s="2"/>
      <c r="F21" s="4" t="s">
        <v>22</v>
      </c>
      <c r="G21" s="20">
        <f>B4</f>
        <v>174</v>
      </c>
      <c r="H21" s="16"/>
      <c r="I21" s="16"/>
    </row>
    <row r="22" spans="2:14" x14ac:dyDescent="0.3">
      <c r="B22" s="19">
        <v>143</v>
      </c>
      <c r="C22" s="2"/>
      <c r="D22" s="2"/>
      <c r="F22" s="4" t="s">
        <v>23</v>
      </c>
      <c r="G22" s="20">
        <f>B103</f>
        <v>136</v>
      </c>
      <c r="H22" s="16"/>
      <c r="I22" s="16"/>
    </row>
    <row r="23" spans="2:14" x14ac:dyDescent="0.3">
      <c r="B23" s="19">
        <v>100</v>
      </c>
      <c r="C23" s="2"/>
      <c r="D23" s="2"/>
      <c r="F23" s="4" t="s">
        <v>24</v>
      </c>
      <c r="G23" s="20">
        <f>B56</f>
        <v>103</v>
      </c>
      <c r="H23" s="16"/>
      <c r="I23" s="16"/>
    </row>
    <row r="24" spans="2:14" x14ac:dyDescent="0.3">
      <c r="B24" s="19">
        <v>82</v>
      </c>
      <c r="C24" s="2"/>
      <c r="D24" s="2"/>
    </row>
    <row r="25" spans="2:14" x14ac:dyDescent="0.3">
      <c r="B25" s="19">
        <v>104</v>
      </c>
      <c r="C25" s="2"/>
      <c r="D25" s="2"/>
    </row>
    <row r="26" spans="2:14" x14ac:dyDescent="0.3">
      <c r="B26" s="19">
        <v>57</v>
      </c>
      <c r="C26" s="2"/>
      <c r="D26" s="2"/>
    </row>
    <row r="27" spans="2:14" x14ac:dyDescent="0.3">
      <c r="B27" s="19">
        <v>126</v>
      </c>
      <c r="C27" s="2"/>
      <c r="D27" s="2"/>
    </row>
    <row r="28" spans="2:14" x14ac:dyDescent="0.3">
      <c r="B28" s="19">
        <v>78</v>
      </c>
      <c r="C28" s="2"/>
      <c r="D28" s="2"/>
    </row>
    <row r="29" spans="2:14" x14ac:dyDescent="0.3">
      <c r="B29" s="19">
        <v>90</v>
      </c>
      <c r="C29" s="2"/>
      <c r="D29" s="2"/>
    </row>
    <row r="30" spans="2:14" x14ac:dyDescent="0.3">
      <c r="B30" s="19">
        <v>129</v>
      </c>
      <c r="C30" s="2"/>
      <c r="D30" s="2"/>
    </row>
    <row r="31" spans="2:14" x14ac:dyDescent="0.3">
      <c r="B31" s="19">
        <v>95</v>
      </c>
      <c r="C31" s="2"/>
      <c r="D31" s="2"/>
    </row>
    <row r="32" spans="2:14" x14ac:dyDescent="0.3">
      <c r="B32" s="19">
        <v>76</v>
      </c>
      <c r="C32" s="2"/>
      <c r="D32" s="2"/>
    </row>
    <row r="33" spans="2:4" x14ac:dyDescent="0.3">
      <c r="B33" s="19">
        <v>176</v>
      </c>
      <c r="C33" s="2"/>
      <c r="D33" s="2"/>
    </row>
    <row r="34" spans="2:4" x14ac:dyDescent="0.3">
      <c r="B34" s="19">
        <v>101</v>
      </c>
      <c r="C34" s="2"/>
      <c r="D34" s="2"/>
    </row>
    <row r="35" spans="2:4" x14ac:dyDescent="0.3">
      <c r="B35" s="19">
        <v>122</v>
      </c>
      <c r="C35" s="2"/>
      <c r="D35" s="2"/>
    </row>
    <row r="36" spans="2:4" x14ac:dyDescent="0.3">
      <c r="B36" s="19">
        <v>160</v>
      </c>
      <c r="C36" s="2"/>
      <c r="D36" s="2"/>
    </row>
    <row r="37" spans="2:4" x14ac:dyDescent="0.3">
      <c r="B37" s="19">
        <v>133</v>
      </c>
      <c r="C37" s="2"/>
      <c r="D37" s="2"/>
    </row>
    <row r="38" spans="2:4" x14ac:dyDescent="0.3">
      <c r="B38" s="19">
        <v>154</v>
      </c>
      <c r="C38" s="2"/>
      <c r="D38" s="2"/>
    </row>
    <row r="39" spans="2:4" x14ac:dyDescent="0.3">
      <c r="B39" s="19">
        <v>126</v>
      </c>
      <c r="C39" s="2"/>
      <c r="D39" s="2"/>
    </row>
    <row r="40" spans="2:4" x14ac:dyDescent="0.3">
      <c r="B40" s="19">
        <v>58</v>
      </c>
      <c r="C40" s="2"/>
      <c r="D40" s="2"/>
    </row>
    <row r="41" spans="2:4" x14ac:dyDescent="0.3">
      <c r="B41" s="19">
        <v>101</v>
      </c>
      <c r="C41" s="2"/>
      <c r="D41" s="2"/>
    </row>
    <row r="42" spans="2:4" x14ac:dyDescent="0.3">
      <c r="B42" s="19">
        <v>77</v>
      </c>
      <c r="C42" s="2"/>
      <c r="D42" s="2"/>
    </row>
    <row r="43" spans="2:4" x14ac:dyDescent="0.3">
      <c r="B43" s="19">
        <v>176</v>
      </c>
      <c r="C43" s="2"/>
      <c r="D43" s="2"/>
    </row>
    <row r="44" spans="2:4" x14ac:dyDescent="0.3">
      <c r="B44" s="19">
        <v>144</v>
      </c>
      <c r="C44" s="2"/>
      <c r="D44" s="2"/>
    </row>
    <row r="45" spans="2:4" x14ac:dyDescent="0.3">
      <c r="B45" s="19">
        <v>51</v>
      </c>
      <c r="C45" s="2"/>
      <c r="D45" s="2"/>
    </row>
    <row r="46" spans="2:4" x14ac:dyDescent="0.3">
      <c r="B46" s="19">
        <v>69</v>
      </c>
      <c r="C46" s="2"/>
      <c r="D46" s="2"/>
    </row>
    <row r="47" spans="2:4" x14ac:dyDescent="0.3">
      <c r="B47" s="19">
        <v>90</v>
      </c>
      <c r="C47" s="2"/>
      <c r="D47" s="2"/>
    </row>
    <row r="48" spans="2:4" x14ac:dyDescent="0.3">
      <c r="B48" s="19">
        <v>138</v>
      </c>
      <c r="C48" s="2"/>
      <c r="D48" s="2"/>
    </row>
    <row r="49" spans="2:4" x14ac:dyDescent="0.3">
      <c r="B49" s="19">
        <v>121</v>
      </c>
      <c r="C49" s="2"/>
      <c r="D49" s="2"/>
    </row>
    <row r="50" spans="2:4" x14ac:dyDescent="0.3">
      <c r="B50" s="19">
        <v>132</v>
      </c>
      <c r="C50" s="2"/>
      <c r="D50" s="2"/>
    </row>
    <row r="51" spans="2:4" x14ac:dyDescent="0.3">
      <c r="B51" s="19">
        <v>102</v>
      </c>
      <c r="C51" s="2"/>
      <c r="D51" s="2"/>
    </row>
    <row r="52" spans="2:4" x14ac:dyDescent="0.3">
      <c r="B52" s="19">
        <v>45</v>
      </c>
      <c r="C52" s="2"/>
      <c r="D52" s="2"/>
    </row>
    <row r="53" spans="2:4" x14ac:dyDescent="0.3">
      <c r="B53" s="19">
        <v>48</v>
      </c>
      <c r="C53" s="2"/>
      <c r="D53" s="2"/>
    </row>
    <row r="54" spans="2:4" x14ac:dyDescent="0.3">
      <c r="B54" s="19">
        <v>145</v>
      </c>
      <c r="C54" s="2"/>
      <c r="D54" s="2"/>
    </row>
    <row r="55" spans="2:4" x14ac:dyDescent="0.3">
      <c r="B55" s="19">
        <v>110</v>
      </c>
      <c r="C55" s="2"/>
      <c r="D55" s="2"/>
    </row>
    <row r="56" spans="2:4" x14ac:dyDescent="0.3">
      <c r="B56" s="19">
        <v>103</v>
      </c>
      <c r="C56" s="2"/>
      <c r="D56" s="2"/>
    </row>
    <row r="57" spans="2:4" x14ac:dyDescent="0.3">
      <c r="B57" s="19">
        <v>167</v>
      </c>
      <c r="C57" s="2"/>
      <c r="D57" s="2"/>
    </row>
    <row r="58" spans="2:4" x14ac:dyDescent="0.3">
      <c r="B58" s="19">
        <v>97</v>
      </c>
      <c r="C58" s="2"/>
      <c r="D58" s="2"/>
    </row>
    <row r="59" spans="2:4" x14ac:dyDescent="0.3">
      <c r="B59" s="19">
        <v>62</v>
      </c>
      <c r="C59" s="2"/>
      <c r="D59" s="2"/>
    </row>
    <row r="60" spans="2:4" x14ac:dyDescent="0.3">
      <c r="B60" s="19">
        <v>122</v>
      </c>
      <c r="C60" s="2"/>
      <c r="D60" s="2"/>
    </row>
    <row r="61" spans="2:4" x14ac:dyDescent="0.3">
      <c r="B61" s="19">
        <v>61</v>
      </c>
      <c r="C61" s="2"/>
      <c r="D61" s="2"/>
    </row>
    <row r="62" spans="2:4" x14ac:dyDescent="0.3">
      <c r="B62" s="19">
        <v>158</v>
      </c>
      <c r="C62" s="2"/>
      <c r="D62" s="2"/>
    </row>
    <row r="63" spans="2:4" x14ac:dyDescent="0.3">
      <c r="B63" s="19">
        <v>176</v>
      </c>
      <c r="C63" s="2"/>
      <c r="D63" s="2"/>
    </row>
    <row r="64" spans="2:4" x14ac:dyDescent="0.3">
      <c r="B64" s="19">
        <v>154</v>
      </c>
      <c r="C64" s="2"/>
      <c r="D64" s="2"/>
    </row>
    <row r="65" spans="2:4" x14ac:dyDescent="0.3">
      <c r="B65" s="19">
        <v>105</v>
      </c>
      <c r="C65" s="2"/>
      <c r="D65" s="2"/>
    </row>
    <row r="66" spans="2:4" x14ac:dyDescent="0.3">
      <c r="B66" s="19">
        <v>135</v>
      </c>
      <c r="C66" s="2"/>
      <c r="D66" s="2"/>
    </row>
    <row r="67" spans="2:4" x14ac:dyDescent="0.3">
      <c r="B67" s="19">
        <v>167</v>
      </c>
      <c r="C67" s="2"/>
      <c r="D67" s="2"/>
    </row>
    <row r="68" spans="2:4" x14ac:dyDescent="0.3">
      <c r="B68" s="19">
        <v>65</v>
      </c>
      <c r="C68" s="2"/>
      <c r="D68" s="2"/>
    </row>
    <row r="69" spans="2:4" x14ac:dyDescent="0.3">
      <c r="B69" s="19">
        <v>79</v>
      </c>
      <c r="C69" s="2"/>
      <c r="D69" s="2"/>
    </row>
    <row r="70" spans="2:4" x14ac:dyDescent="0.3">
      <c r="B70" s="19">
        <v>42</v>
      </c>
      <c r="C70" s="2"/>
      <c r="D70" s="2"/>
    </row>
    <row r="71" spans="2:4" x14ac:dyDescent="0.3">
      <c r="B71" s="19">
        <v>176</v>
      </c>
      <c r="C71" s="2"/>
      <c r="D71" s="2"/>
    </row>
    <row r="72" spans="2:4" x14ac:dyDescent="0.3">
      <c r="B72" s="19">
        <v>134</v>
      </c>
      <c r="C72" s="2"/>
      <c r="D72" s="2"/>
    </row>
    <row r="73" spans="2:4" x14ac:dyDescent="0.3">
      <c r="B73" s="19">
        <v>153</v>
      </c>
      <c r="C73" s="2"/>
      <c r="D73" s="2"/>
    </row>
    <row r="74" spans="2:4" x14ac:dyDescent="0.3">
      <c r="B74" s="19">
        <v>72</v>
      </c>
      <c r="C74" s="2"/>
      <c r="D74" s="2"/>
    </row>
    <row r="75" spans="2:4" x14ac:dyDescent="0.3">
      <c r="B75" s="19">
        <v>40</v>
      </c>
      <c r="C75" s="2"/>
      <c r="D75" s="2"/>
    </row>
    <row r="76" spans="2:4" x14ac:dyDescent="0.3">
      <c r="B76" s="19">
        <v>101</v>
      </c>
      <c r="C76" s="2"/>
      <c r="D76" s="2"/>
    </row>
    <row r="77" spans="2:4" x14ac:dyDescent="0.3">
      <c r="B77" s="19">
        <v>101</v>
      </c>
      <c r="C77" s="2"/>
      <c r="D77" s="2"/>
    </row>
    <row r="78" spans="2:4" x14ac:dyDescent="0.3">
      <c r="B78" s="19">
        <v>112</v>
      </c>
      <c r="C78" s="2"/>
      <c r="D78" s="2"/>
    </row>
    <row r="79" spans="2:4" x14ac:dyDescent="0.3">
      <c r="B79" s="19">
        <v>179</v>
      </c>
      <c r="C79" s="2"/>
      <c r="D79" s="2"/>
    </row>
    <row r="80" spans="2:4" x14ac:dyDescent="0.3">
      <c r="B80" s="19">
        <v>112</v>
      </c>
      <c r="C80" s="2"/>
      <c r="D80" s="2"/>
    </row>
    <row r="81" spans="2:4" x14ac:dyDescent="0.3">
      <c r="B81" s="19">
        <v>149</v>
      </c>
      <c r="C81" s="2"/>
      <c r="D81" s="2"/>
    </row>
    <row r="82" spans="2:4" x14ac:dyDescent="0.3">
      <c r="B82" s="19">
        <v>101</v>
      </c>
      <c r="C82" s="2"/>
      <c r="D82" s="2"/>
    </row>
    <row r="83" spans="2:4" x14ac:dyDescent="0.3">
      <c r="B83" s="19">
        <v>91</v>
      </c>
      <c r="C83" s="2"/>
      <c r="D83" s="2"/>
    </row>
    <row r="84" spans="2:4" x14ac:dyDescent="0.3">
      <c r="B84" s="19">
        <v>40</v>
      </c>
      <c r="C84" s="2"/>
      <c r="D84" s="2"/>
    </row>
    <row r="85" spans="2:4" x14ac:dyDescent="0.3">
      <c r="B85" s="19">
        <v>154</v>
      </c>
      <c r="C85" s="2"/>
      <c r="D85" s="2"/>
    </row>
    <row r="86" spans="2:4" x14ac:dyDescent="0.3">
      <c r="B86" s="19">
        <v>91</v>
      </c>
      <c r="C86" s="2"/>
      <c r="D86" s="2"/>
    </row>
    <row r="87" spans="2:4" x14ac:dyDescent="0.3">
      <c r="B87" s="19">
        <v>90</v>
      </c>
      <c r="C87" s="2"/>
      <c r="D87" s="2"/>
    </row>
    <row r="88" spans="2:4" x14ac:dyDescent="0.3">
      <c r="B88" s="19">
        <v>45</v>
      </c>
      <c r="C88" s="2"/>
      <c r="D88" s="2"/>
    </row>
    <row r="89" spans="2:4" x14ac:dyDescent="0.3">
      <c r="B89" s="19">
        <v>96</v>
      </c>
      <c r="C89" s="2"/>
      <c r="D89" s="2"/>
    </row>
    <row r="90" spans="2:4" x14ac:dyDescent="0.3">
      <c r="B90" s="19">
        <v>142</v>
      </c>
      <c r="C90" s="2"/>
      <c r="D90" s="2"/>
    </row>
    <row r="91" spans="2:4" x14ac:dyDescent="0.3">
      <c r="B91" s="19">
        <v>57</v>
      </c>
      <c r="C91" s="2"/>
      <c r="D91" s="2"/>
    </row>
    <row r="92" spans="2:4" x14ac:dyDescent="0.3">
      <c r="B92" s="19">
        <v>60</v>
      </c>
      <c r="C92" s="2"/>
      <c r="D92" s="2"/>
    </row>
    <row r="93" spans="2:4" x14ac:dyDescent="0.3">
      <c r="B93" s="19">
        <v>124</v>
      </c>
      <c r="C93" s="2"/>
      <c r="D93" s="2"/>
    </row>
    <row r="94" spans="2:4" x14ac:dyDescent="0.3">
      <c r="B94" s="19">
        <v>99</v>
      </c>
      <c r="C94" s="2"/>
      <c r="D94" s="2"/>
    </row>
    <row r="95" spans="2:4" x14ac:dyDescent="0.3">
      <c r="B95" s="19">
        <v>131</v>
      </c>
      <c r="C95" s="2"/>
      <c r="D95" s="2"/>
    </row>
    <row r="96" spans="2:4" x14ac:dyDescent="0.3">
      <c r="B96" s="19">
        <v>170</v>
      </c>
      <c r="C96" s="2"/>
      <c r="D96" s="2"/>
    </row>
    <row r="97" spans="2:4" x14ac:dyDescent="0.3">
      <c r="B97" s="19">
        <v>135</v>
      </c>
      <c r="C97" s="2"/>
      <c r="D97" s="2"/>
    </row>
    <row r="98" spans="2:4" x14ac:dyDescent="0.3">
      <c r="B98" s="19">
        <v>135</v>
      </c>
      <c r="C98" s="2"/>
      <c r="D98" s="2"/>
    </row>
    <row r="99" spans="2:4" x14ac:dyDescent="0.3">
      <c r="B99" s="19">
        <v>108</v>
      </c>
      <c r="C99" s="2"/>
      <c r="D99" s="2"/>
    </row>
    <row r="100" spans="2:4" x14ac:dyDescent="0.3">
      <c r="B100" s="19">
        <v>78</v>
      </c>
      <c r="C100" s="2"/>
      <c r="D100" s="2"/>
    </row>
    <row r="101" spans="2:4" x14ac:dyDescent="0.3">
      <c r="B101" s="19">
        <v>92</v>
      </c>
      <c r="C101" s="2"/>
      <c r="D101" s="2"/>
    </row>
    <row r="102" spans="2:4" x14ac:dyDescent="0.3">
      <c r="B102" s="19">
        <v>75</v>
      </c>
      <c r="C102" s="2"/>
      <c r="D102" s="2"/>
    </row>
    <row r="103" spans="2:4" x14ac:dyDescent="0.3">
      <c r="B103" s="19">
        <v>136</v>
      </c>
      <c r="C103" s="2"/>
      <c r="D10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C10" sqref="C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3"/>
  <sheetViews>
    <sheetView zoomScale="85" zoomScaleNormal="85" workbookViewId="0">
      <selection activeCell="L9" sqref="L9"/>
    </sheetView>
  </sheetViews>
  <sheetFormatPr defaultRowHeight="18.75" x14ac:dyDescent="0.3"/>
  <cols>
    <col min="1" max="1" width="9.140625" style="1"/>
    <col min="2" max="2" width="20.140625" style="1" bestFit="1" customWidth="1"/>
    <col min="3" max="4" width="20.140625" style="1" customWidth="1"/>
    <col min="5" max="5" width="9.140625" style="1"/>
    <col min="6" max="6" width="19" style="1" bestFit="1" customWidth="1"/>
    <col min="7" max="7" width="16.5703125" style="1" bestFit="1" customWidth="1"/>
    <col min="8" max="8" width="19.42578125" style="1" bestFit="1" customWidth="1"/>
    <col min="9" max="9" width="16.5703125" style="1" bestFit="1" customWidth="1"/>
    <col min="10" max="10" width="2.28515625" style="1" customWidth="1"/>
    <col min="11" max="11" width="23.7109375" style="1" customWidth="1"/>
    <col min="12" max="12" width="14.140625" style="1" bestFit="1" customWidth="1"/>
    <col min="13" max="13" width="13.140625" style="1" bestFit="1" customWidth="1"/>
    <col min="14" max="14" width="10.85546875" style="1" customWidth="1"/>
    <col min="15" max="15" width="12.140625" style="1" bestFit="1" customWidth="1"/>
    <col min="16" max="16" width="11.7109375" style="1" bestFit="1" customWidth="1"/>
    <col min="17" max="16384" width="9.140625" style="1"/>
  </cols>
  <sheetData>
    <row r="1" spans="2:16" x14ac:dyDescent="0.3">
      <c r="B1" s="18" t="s">
        <v>39</v>
      </c>
      <c r="F1" s="18" t="s">
        <v>40</v>
      </c>
    </row>
    <row r="2" spans="2:16" ht="26.25" x14ac:dyDescent="0.4">
      <c r="B2" s="5" t="s">
        <v>0</v>
      </c>
      <c r="C2" s="5" t="s">
        <v>35</v>
      </c>
      <c r="D2" s="5" t="s">
        <v>35</v>
      </c>
      <c r="E2" s="6"/>
      <c r="F2" s="7" t="s">
        <v>3</v>
      </c>
      <c r="G2" s="8" t="s">
        <v>3</v>
      </c>
      <c r="H2" s="17" t="s">
        <v>35</v>
      </c>
      <c r="I2" s="5" t="s">
        <v>35</v>
      </c>
      <c r="K2" s="9" t="s">
        <v>25</v>
      </c>
    </row>
    <row r="3" spans="2:16" ht="26.25" x14ac:dyDescent="0.4">
      <c r="B3" s="5" t="s">
        <v>1</v>
      </c>
      <c r="C3" s="5"/>
      <c r="D3" s="5" t="s">
        <v>37</v>
      </c>
      <c r="E3" s="6"/>
      <c r="F3" s="7" t="s">
        <v>4</v>
      </c>
      <c r="G3" s="8" t="s">
        <v>32</v>
      </c>
      <c r="H3" s="17" t="s">
        <v>36</v>
      </c>
      <c r="I3" s="5" t="s">
        <v>37</v>
      </c>
      <c r="K3" s="9" t="s">
        <v>38</v>
      </c>
    </row>
    <row r="4" spans="2:16" x14ac:dyDescent="0.3">
      <c r="B4" s="2">
        <v>174</v>
      </c>
      <c r="C4" s="2">
        <f>B4 - $M$6</f>
        <v>64.2</v>
      </c>
      <c r="D4" s="2">
        <f>C4*C4</f>
        <v>4121.6400000000003</v>
      </c>
      <c r="F4" s="4" t="s">
        <v>5</v>
      </c>
      <c r="G4" s="3">
        <f>B4</f>
        <v>174</v>
      </c>
      <c r="H4" s="16">
        <f>G4-$L$6</f>
        <v>61.05</v>
      </c>
      <c r="I4" s="16">
        <f>H4*H4</f>
        <v>3727.1024999999995</v>
      </c>
      <c r="K4" s="12"/>
      <c r="L4" s="12"/>
      <c r="M4" s="12"/>
    </row>
    <row r="5" spans="2:16" x14ac:dyDescent="0.3">
      <c r="B5" s="2">
        <v>69</v>
      </c>
      <c r="C5" s="2">
        <f t="shared" ref="C5:C68" si="0">B5 - $M$6</f>
        <v>-40.799999999999997</v>
      </c>
      <c r="D5" s="2">
        <f t="shared" ref="D5:D68" si="1">C5*C5</f>
        <v>1664.6399999999999</v>
      </c>
      <c r="F5" s="4" t="s">
        <v>6</v>
      </c>
      <c r="G5" s="3">
        <f>B14</f>
        <v>91</v>
      </c>
      <c r="H5" s="16">
        <f t="shared" ref="H5:H23" si="2">G5-$L$6</f>
        <v>-21.950000000000003</v>
      </c>
      <c r="I5" s="16">
        <f t="shared" ref="I5:I23" si="3">H5*H5</f>
        <v>481.80250000000012</v>
      </c>
      <c r="K5" s="11" t="s">
        <v>26</v>
      </c>
      <c r="L5" s="11" t="s">
        <v>2</v>
      </c>
      <c r="M5" s="11" t="s">
        <v>27</v>
      </c>
      <c r="O5" s="13" t="s">
        <v>33</v>
      </c>
      <c r="P5" s="13" t="s">
        <v>34</v>
      </c>
    </row>
    <row r="6" spans="2:16" x14ac:dyDescent="0.3">
      <c r="B6" s="2">
        <v>56</v>
      </c>
      <c r="C6" s="2">
        <f t="shared" si="0"/>
        <v>-53.8</v>
      </c>
      <c r="D6" s="2">
        <f t="shared" si="1"/>
        <v>2894.4399999999996</v>
      </c>
      <c r="F6" s="4" t="s">
        <v>7</v>
      </c>
      <c r="G6" s="3">
        <f>B25</f>
        <v>104</v>
      </c>
      <c r="H6" s="16">
        <f t="shared" si="2"/>
        <v>-8.9500000000000028</v>
      </c>
      <c r="I6" s="16">
        <f t="shared" si="3"/>
        <v>80.102500000000049</v>
      </c>
      <c r="K6" s="10" t="s">
        <v>28</v>
      </c>
      <c r="L6" s="14">
        <f>SUM(G4:G23) /P6</f>
        <v>112.95</v>
      </c>
      <c r="M6" s="14">
        <f>SUM(B4:B103) / O6</f>
        <v>109.8</v>
      </c>
      <c r="O6" s="1">
        <v>100</v>
      </c>
      <c r="P6" s="1">
        <v>20</v>
      </c>
    </row>
    <row r="7" spans="2:16" x14ac:dyDescent="0.3">
      <c r="B7" s="2">
        <v>53</v>
      </c>
      <c r="C7" s="2">
        <f t="shared" si="0"/>
        <v>-56.8</v>
      </c>
      <c r="D7" s="2">
        <f t="shared" si="1"/>
        <v>3226.24</v>
      </c>
      <c r="F7" s="4" t="s">
        <v>8</v>
      </c>
      <c r="G7" s="3">
        <f>B30</f>
        <v>129</v>
      </c>
      <c r="H7" s="16">
        <f t="shared" si="2"/>
        <v>16.049999999999997</v>
      </c>
      <c r="I7" s="16">
        <f t="shared" si="3"/>
        <v>257.60249999999991</v>
      </c>
      <c r="K7" s="10" t="s">
        <v>29</v>
      </c>
      <c r="L7" s="14">
        <f>SUM(I4:I23)</f>
        <v>33402.949999999997</v>
      </c>
      <c r="M7" s="14">
        <f>SUM(D4:D103)</f>
        <v>161802.00000000006</v>
      </c>
    </row>
    <row r="8" spans="2:16" x14ac:dyDescent="0.3">
      <c r="B8" s="2">
        <v>148</v>
      </c>
      <c r="C8" s="2">
        <f t="shared" si="0"/>
        <v>38.200000000000003</v>
      </c>
      <c r="D8" s="2">
        <f t="shared" si="1"/>
        <v>1459.2400000000002</v>
      </c>
      <c r="F8" s="4" t="s">
        <v>9</v>
      </c>
      <c r="G8" s="3">
        <f>B51</f>
        <v>102</v>
      </c>
      <c r="H8" s="16">
        <f t="shared" si="2"/>
        <v>-10.950000000000003</v>
      </c>
      <c r="I8" s="16">
        <f t="shared" si="3"/>
        <v>119.90250000000006</v>
      </c>
      <c r="K8" s="10" t="s">
        <v>30</v>
      </c>
      <c r="L8" s="14">
        <f>L7 / (P6-1)</f>
        <v>1758.05</v>
      </c>
      <c r="M8" s="14">
        <f>M7/O6</f>
        <v>1618.0200000000007</v>
      </c>
    </row>
    <row r="9" spans="2:16" x14ac:dyDescent="0.3">
      <c r="B9" s="2">
        <v>151</v>
      </c>
      <c r="C9" s="2">
        <f t="shared" si="0"/>
        <v>41.2</v>
      </c>
      <c r="D9" s="2">
        <f t="shared" si="1"/>
        <v>1697.4400000000003</v>
      </c>
      <c r="F9" s="4" t="s">
        <v>10</v>
      </c>
      <c r="G9" s="3">
        <f>B61</f>
        <v>61</v>
      </c>
      <c r="H9" s="16">
        <f t="shared" si="2"/>
        <v>-51.95</v>
      </c>
      <c r="I9" s="16">
        <f t="shared" si="3"/>
        <v>2698.8025000000002</v>
      </c>
      <c r="K9" s="11" t="s">
        <v>31</v>
      </c>
      <c r="L9" s="15">
        <f>ROUND(SQRT(L8),2)</f>
        <v>41.93</v>
      </c>
      <c r="M9" s="15">
        <f>ROUND(SQRT(M8),2)</f>
        <v>40.22</v>
      </c>
    </row>
    <row r="10" spans="2:16" x14ac:dyDescent="0.3">
      <c r="B10" s="2">
        <v>70</v>
      </c>
      <c r="C10" s="2">
        <f t="shared" si="0"/>
        <v>-39.799999999999997</v>
      </c>
      <c r="D10" s="2">
        <f t="shared" si="1"/>
        <v>1584.0399999999997</v>
      </c>
      <c r="F10" s="4" t="s">
        <v>11</v>
      </c>
      <c r="G10" s="3">
        <f>B22</f>
        <v>143</v>
      </c>
      <c r="H10" s="16">
        <f t="shared" si="2"/>
        <v>30.049999999999997</v>
      </c>
      <c r="I10" s="16">
        <f t="shared" si="3"/>
        <v>903.00249999999983</v>
      </c>
    </row>
    <row r="11" spans="2:16" x14ac:dyDescent="0.3">
      <c r="B11" s="2">
        <v>48</v>
      </c>
      <c r="C11" s="2">
        <f t="shared" si="0"/>
        <v>-61.8</v>
      </c>
      <c r="D11" s="2">
        <f t="shared" si="1"/>
        <v>3819.24</v>
      </c>
      <c r="F11" s="4" t="s">
        <v>12</v>
      </c>
      <c r="G11" s="3">
        <f>B55</f>
        <v>110</v>
      </c>
      <c r="H11" s="16">
        <f t="shared" si="2"/>
        <v>-2.9500000000000028</v>
      </c>
      <c r="I11" s="16">
        <f t="shared" si="3"/>
        <v>8.7025000000000166</v>
      </c>
      <c r="K11" s="1" t="s">
        <v>49</v>
      </c>
    </row>
    <row r="12" spans="2:16" x14ac:dyDescent="0.3">
      <c r="B12" s="2">
        <v>161</v>
      </c>
      <c r="C12" s="2">
        <f t="shared" si="0"/>
        <v>51.2</v>
      </c>
      <c r="D12" s="2">
        <f t="shared" si="1"/>
        <v>2621.4400000000005</v>
      </c>
      <c r="F12" s="4" t="s">
        <v>13</v>
      </c>
      <c r="G12" s="3">
        <f>B101</f>
        <v>92</v>
      </c>
      <c r="H12" s="16">
        <f t="shared" si="2"/>
        <v>-20.950000000000003</v>
      </c>
      <c r="I12" s="16">
        <f t="shared" si="3"/>
        <v>438.90250000000015</v>
      </c>
      <c r="K12" s="1" t="s">
        <v>50</v>
      </c>
      <c r="L12" s="1">
        <f>AVERAGE(G4:G23)</f>
        <v>112.95</v>
      </c>
      <c r="M12" s="1">
        <f>AVERAGE(B4:B103)</f>
        <v>109.8</v>
      </c>
    </row>
    <row r="13" spans="2:16" x14ac:dyDescent="0.3">
      <c r="B13" s="2">
        <v>173</v>
      </c>
      <c r="C13" s="2">
        <f t="shared" si="0"/>
        <v>63.2</v>
      </c>
      <c r="D13" s="2">
        <f t="shared" si="1"/>
        <v>3994.2400000000002</v>
      </c>
      <c r="F13" s="4" t="s">
        <v>14</v>
      </c>
      <c r="G13" s="3">
        <f>B95</f>
        <v>131</v>
      </c>
      <c r="H13" s="16">
        <f t="shared" si="2"/>
        <v>18.049999999999997</v>
      </c>
      <c r="I13" s="16">
        <f t="shared" si="3"/>
        <v>325.8024999999999</v>
      </c>
      <c r="K13" s="1" t="s">
        <v>51</v>
      </c>
      <c r="L13" s="1">
        <f>ROUND(STDEV(G4:G23),2)</f>
        <v>41.93</v>
      </c>
      <c r="M13" s="1">
        <f>ROUND(_xlfn.STDEV.P(B4:B103),2)</f>
        <v>40.22</v>
      </c>
    </row>
    <row r="14" spans="2:16" x14ac:dyDescent="0.3">
      <c r="B14" s="2">
        <v>91</v>
      </c>
      <c r="C14" s="2">
        <f t="shared" si="0"/>
        <v>-18.799999999999997</v>
      </c>
      <c r="D14" s="2">
        <f t="shared" si="1"/>
        <v>353.43999999999988</v>
      </c>
      <c r="F14" s="4" t="s">
        <v>15</v>
      </c>
      <c r="G14" s="3">
        <f>B81</f>
        <v>149</v>
      </c>
      <c r="H14" s="16">
        <f t="shared" si="2"/>
        <v>36.049999999999997</v>
      </c>
      <c r="I14" s="16">
        <f t="shared" si="3"/>
        <v>1299.6024999999997</v>
      </c>
    </row>
    <row r="15" spans="2:16" x14ac:dyDescent="0.3">
      <c r="B15" s="2">
        <v>126</v>
      </c>
      <c r="C15" s="2">
        <f t="shared" si="0"/>
        <v>16.200000000000003</v>
      </c>
      <c r="D15" s="2">
        <f t="shared" si="1"/>
        <v>262.44000000000011</v>
      </c>
      <c r="F15" s="4" t="s">
        <v>16</v>
      </c>
      <c r="G15" s="3">
        <f>B13</f>
        <v>173</v>
      </c>
      <c r="H15" s="16">
        <f t="shared" si="2"/>
        <v>60.05</v>
      </c>
      <c r="I15" s="16">
        <f t="shared" si="3"/>
        <v>3606.0024999999996</v>
      </c>
    </row>
    <row r="16" spans="2:16" x14ac:dyDescent="0.3">
      <c r="B16" s="2">
        <v>175</v>
      </c>
      <c r="C16" s="2">
        <f t="shared" si="0"/>
        <v>65.2</v>
      </c>
      <c r="D16" s="2">
        <f t="shared" si="1"/>
        <v>4251.04</v>
      </c>
      <c r="F16" s="4" t="s">
        <v>17</v>
      </c>
      <c r="G16" s="3">
        <f>B37</f>
        <v>133</v>
      </c>
      <c r="H16" s="16">
        <f t="shared" si="2"/>
        <v>20.049999999999997</v>
      </c>
      <c r="I16" s="16">
        <f t="shared" si="3"/>
        <v>402.00249999999988</v>
      </c>
    </row>
    <row r="17" spans="2:9" x14ac:dyDescent="0.3">
      <c r="B17" s="2">
        <v>65</v>
      </c>
      <c r="C17" s="2">
        <f t="shared" si="0"/>
        <v>-44.8</v>
      </c>
      <c r="D17" s="2">
        <f t="shared" si="1"/>
        <v>2007.0399999999997</v>
      </c>
      <c r="F17" s="4" t="s">
        <v>18</v>
      </c>
      <c r="G17" s="3">
        <f>B93</f>
        <v>124</v>
      </c>
      <c r="H17" s="16">
        <f t="shared" si="2"/>
        <v>11.049999999999997</v>
      </c>
      <c r="I17" s="16">
        <f t="shared" si="3"/>
        <v>122.10249999999994</v>
      </c>
    </row>
    <row r="18" spans="2:9" x14ac:dyDescent="0.3">
      <c r="B18" s="2">
        <v>53</v>
      </c>
      <c r="C18" s="2">
        <f t="shared" si="0"/>
        <v>-56.8</v>
      </c>
      <c r="D18" s="2">
        <f t="shared" si="1"/>
        <v>3226.24</v>
      </c>
      <c r="F18" s="4" t="s">
        <v>19</v>
      </c>
      <c r="G18" s="3">
        <f>B11</f>
        <v>48</v>
      </c>
      <c r="H18" s="16">
        <f t="shared" si="2"/>
        <v>-64.95</v>
      </c>
      <c r="I18" s="16">
        <f t="shared" si="3"/>
        <v>4218.5025000000005</v>
      </c>
    </row>
    <row r="19" spans="2:9" x14ac:dyDescent="0.3">
      <c r="B19" s="2">
        <v>114</v>
      </c>
      <c r="C19" s="2">
        <f t="shared" si="0"/>
        <v>4.2000000000000028</v>
      </c>
      <c r="D19" s="2">
        <f t="shared" si="1"/>
        <v>17.640000000000025</v>
      </c>
      <c r="F19" s="4" t="s">
        <v>20</v>
      </c>
      <c r="G19" s="3">
        <f>B75</f>
        <v>40</v>
      </c>
      <c r="H19" s="16">
        <f t="shared" si="2"/>
        <v>-72.95</v>
      </c>
      <c r="I19" s="16">
        <f t="shared" si="3"/>
        <v>5321.7025000000003</v>
      </c>
    </row>
    <row r="20" spans="2:9" x14ac:dyDescent="0.3">
      <c r="B20" s="2">
        <v>162</v>
      </c>
      <c r="C20" s="2">
        <f t="shared" si="0"/>
        <v>52.2</v>
      </c>
      <c r="D20" s="2">
        <f t="shared" si="1"/>
        <v>2724.84</v>
      </c>
      <c r="F20" s="4" t="s">
        <v>21</v>
      </c>
      <c r="G20" s="3">
        <f>B70</f>
        <v>42</v>
      </c>
      <c r="H20" s="16">
        <f t="shared" si="2"/>
        <v>-70.95</v>
      </c>
      <c r="I20" s="16">
        <f t="shared" si="3"/>
        <v>5033.9025000000001</v>
      </c>
    </row>
    <row r="21" spans="2:9" x14ac:dyDescent="0.3">
      <c r="B21" s="2">
        <v>160</v>
      </c>
      <c r="C21" s="2">
        <f t="shared" si="0"/>
        <v>50.2</v>
      </c>
      <c r="D21" s="2">
        <f t="shared" si="1"/>
        <v>2520.0400000000004</v>
      </c>
      <c r="F21" s="4" t="s">
        <v>22</v>
      </c>
      <c r="G21" s="3">
        <f>B4</f>
        <v>174</v>
      </c>
      <c r="H21" s="16">
        <f t="shared" si="2"/>
        <v>61.05</v>
      </c>
      <c r="I21" s="16">
        <f t="shared" si="3"/>
        <v>3727.1024999999995</v>
      </c>
    </row>
    <row r="22" spans="2:9" x14ac:dyDescent="0.3">
      <c r="B22" s="2">
        <v>143</v>
      </c>
      <c r="C22" s="2">
        <f t="shared" si="0"/>
        <v>33.200000000000003</v>
      </c>
      <c r="D22" s="2">
        <f t="shared" si="1"/>
        <v>1102.2400000000002</v>
      </c>
      <c r="F22" s="4" t="s">
        <v>23</v>
      </c>
      <c r="G22" s="3">
        <f>B103</f>
        <v>136</v>
      </c>
      <c r="H22" s="16">
        <f t="shared" si="2"/>
        <v>23.049999999999997</v>
      </c>
      <c r="I22" s="16">
        <f t="shared" si="3"/>
        <v>531.3024999999999</v>
      </c>
    </row>
    <row r="23" spans="2:9" x14ac:dyDescent="0.3">
      <c r="B23" s="2">
        <v>100</v>
      </c>
      <c r="C23" s="2">
        <f t="shared" si="0"/>
        <v>-9.7999999999999972</v>
      </c>
      <c r="D23" s="2">
        <f t="shared" si="1"/>
        <v>96.039999999999949</v>
      </c>
      <c r="F23" s="4" t="s">
        <v>24</v>
      </c>
      <c r="G23" s="3">
        <f>B56</f>
        <v>103</v>
      </c>
      <c r="H23" s="16">
        <f t="shared" si="2"/>
        <v>-9.9500000000000028</v>
      </c>
      <c r="I23" s="16">
        <f t="shared" si="3"/>
        <v>99.002500000000055</v>
      </c>
    </row>
    <row r="24" spans="2:9" x14ac:dyDescent="0.3">
      <c r="B24" s="2">
        <v>82</v>
      </c>
      <c r="C24" s="2">
        <f t="shared" si="0"/>
        <v>-27.799999999999997</v>
      </c>
      <c r="D24" s="2">
        <f t="shared" si="1"/>
        <v>772.8399999999998</v>
      </c>
    </row>
    <row r="25" spans="2:9" x14ac:dyDescent="0.3">
      <c r="B25" s="2">
        <v>104</v>
      </c>
      <c r="C25" s="2">
        <f t="shared" si="0"/>
        <v>-5.7999999999999972</v>
      </c>
      <c r="D25" s="2">
        <f t="shared" si="1"/>
        <v>33.639999999999965</v>
      </c>
    </row>
    <row r="26" spans="2:9" x14ac:dyDescent="0.3">
      <c r="B26" s="2">
        <v>57</v>
      </c>
      <c r="C26" s="2">
        <f t="shared" si="0"/>
        <v>-52.8</v>
      </c>
      <c r="D26" s="2">
        <f t="shared" si="1"/>
        <v>2787.8399999999997</v>
      </c>
    </row>
    <row r="27" spans="2:9" x14ac:dyDescent="0.3">
      <c r="B27" s="2">
        <v>126</v>
      </c>
      <c r="C27" s="2">
        <f t="shared" si="0"/>
        <v>16.200000000000003</v>
      </c>
      <c r="D27" s="2">
        <f t="shared" si="1"/>
        <v>262.44000000000011</v>
      </c>
    </row>
    <row r="28" spans="2:9" x14ac:dyDescent="0.3">
      <c r="B28" s="2">
        <v>78</v>
      </c>
      <c r="C28" s="2">
        <f t="shared" si="0"/>
        <v>-31.799999999999997</v>
      </c>
      <c r="D28" s="2">
        <f t="shared" si="1"/>
        <v>1011.2399999999998</v>
      </c>
    </row>
    <row r="29" spans="2:9" x14ac:dyDescent="0.3">
      <c r="B29" s="2">
        <v>90</v>
      </c>
      <c r="C29" s="2">
        <f t="shared" si="0"/>
        <v>-19.799999999999997</v>
      </c>
      <c r="D29" s="2">
        <f t="shared" si="1"/>
        <v>392.03999999999991</v>
      </c>
    </row>
    <row r="30" spans="2:9" x14ac:dyDescent="0.3">
      <c r="B30" s="2">
        <v>129</v>
      </c>
      <c r="C30" s="2">
        <f t="shared" si="0"/>
        <v>19.200000000000003</v>
      </c>
      <c r="D30" s="2">
        <f t="shared" si="1"/>
        <v>368.6400000000001</v>
      </c>
    </row>
    <row r="31" spans="2:9" x14ac:dyDescent="0.3">
      <c r="B31" s="2">
        <v>95</v>
      </c>
      <c r="C31" s="2">
        <f t="shared" si="0"/>
        <v>-14.799999999999997</v>
      </c>
      <c r="D31" s="2">
        <f t="shared" si="1"/>
        <v>219.03999999999991</v>
      </c>
    </row>
    <row r="32" spans="2:9" x14ac:dyDescent="0.3">
      <c r="B32" s="2">
        <v>76</v>
      </c>
      <c r="C32" s="2">
        <f t="shared" si="0"/>
        <v>-33.799999999999997</v>
      </c>
      <c r="D32" s="2">
        <f t="shared" si="1"/>
        <v>1142.4399999999998</v>
      </c>
    </row>
    <row r="33" spans="2:4" x14ac:dyDescent="0.3">
      <c r="B33" s="2">
        <v>176</v>
      </c>
      <c r="C33" s="2">
        <f t="shared" si="0"/>
        <v>66.2</v>
      </c>
      <c r="D33" s="2">
        <f t="shared" si="1"/>
        <v>4382.4400000000005</v>
      </c>
    </row>
    <row r="34" spans="2:4" x14ac:dyDescent="0.3">
      <c r="B34" s="2">
        <v>101</v>
      </c>
      <c r="C34" s="2">
        <f t="shared" si="0"/>
        <v>-8.7999999999999972</v>
      </c>
      <c r="D34" s="2">
        <f t="shared" si="1"/>
        <v>77.439999999999955</v>
      </c>
    </row>
    <row r="35" spans="2:4" x14ac:dyDescent="0.3">
      <c r="B35" s="2">
        <v>122</v>
      </c>
      <c r="C35" s="2">
        <f t="shared" si="0"/>
        <v>12.200000000000003</v>
      </c>
      <c r="D35" s="2">
        <f t="shared" si="1"/>
        <v>148.84000000000006</v>
      </c>
    </row>
    <row r="36" spans="2:4" x14ac:dyDescent="0.3">
      <c r="B36" s="2">
        <v>160</v>
      </c>
      <c r="C36" s="2">
        <f t="shared" si="0"/>
        <v>50.2</v>
      </c>
      <c r="D36" s="2">
        <f t="shared" si="1"/>
        <v>2520.0400000000004</v>
      </c>
    </row>
    <row r="37" spans="2:4" x14ac:dyDescent="0.3">
      <c r="B37" s="2">
        <v>133</v>
      </c>
      <c r="C37" s="2">
        <f t="shared" si="0"/>
        <v>23.200000000000003</v>
      </c>
      <c r="D37" s="2">
        <f t="shared" si="1"/>
        <v>538.24000000000012</v>
      </c>
    </row>
    <row r="38" spans="2:4" x14ac:dyDescent="0.3">
      <c r="B38" s="2">
        <v>154</v>
      </c>
      <c r="C38" s="2">
        <f t="shared" si="0"/>
        <v>44.2</v>
      </c>
      <c r="D38" s="2">
        <f t="shared" si="1"/>
        <v>1953.6400000000003</v>
      </c>
    </row>
    <row r="39" spans="2:4" x14ac:dyDescent="0.3">
      <c r="B39" s="2">
        <v>126</v>
      </c>
      <c r="C39" s="2">
        <f t="shared" si="0"/>
        <v>16.200000000000003</v>
      </c>
      <c r="D39" s="2">
        <f t="shared" si="1"/>
        <v>262.44000000000011</v>
      </c>
    </row>
    <row r="40" spans="2:4" x14ac:dyDescent="0.3">
      <c r="B40" s="2">
        <v>58</v>
      </c>
      <c r="C40" s="2">
        <f t="shared" si="0"/>
        <v>-51.8</v>
      </c>
      <c r="D40" s="2">
        <f t="shared" si="1"/>
        <v>2683.24</v>
      </c>
    </row>
    <row r="41" spans="2:4" x14ac:dyDescent="0.3">
      <c r="B41" s="2">
        <v>101</v>
      </c>
      <c r="C41" s="2">
        <f t="shared" si="0"/>
        <v>-8.7999999999999972</v>
      </c>
      <c r="D41" s="2">
        <f t="shared" si="1"/>
        <v>77.439999999999955</v>
      </c>
    </row>
    <row r="42" spans="2:4" x14ac:dyDescent="0.3">
      <c r="B42" s="2">
        <v>77</v>
      </c>
      <c r="C42" s="2">
        <f t="shared" si="0"/>
        <v>-32.799999999999997</v>
      </c>
      <c r="D42" s="2">
        <f t="shared" si="1"/>
        <v>1075.8399999999999</v>
      </c>
    </row>
    <row r="43" spans="2:4" x14ac:dyDescent="0.3">
      <c r="B43" s="2">
        <v>176</v>
      </c>
      <c r="C43" s="2">
        <f t="shared" si="0"/>
        <v>66.2</v>
      </c>
      <c r="D43" s="2">
        <f t="shared" si="1"/>
        <v>4382.4400000000005</v>
      </c>
    </row>
    <row r="44" spans="2:4" x14ac:dyDescent="0.3">
      <c r="B44" s="2">
        <v>144</v>
      </c>
      <c r="C44" s="2">
        <f t="shared" si="0"/>
        <v>34.200000000000003</v>
      </c>
      <c r="D44" s="2">
        <f t="shared" si="1"/>
        <v>1169.6400000000001</v>
      </c>
    </row>
    <row r="45" spans="2:4" x14ac:dyDescent="0.3">
      <c r="B45" s="2">
        <v>51</v>
      </c>
      <c r="C45" s="2">
        <f t="shared" si="0"/>
        <v>-58.8</v>
      </c>
      <c r="D45" s="2">
        <f t="shared" si="1"/>
        <v>3457.4399999999996</v>
      </c>
    </row>
    <row r="46" spans="2:4" x14ac:dyDescent="0.3">
      <c r="B46" s="2">
        <v>69</v>
      </c>
      <c r="C46" s="2">
        <f t="shared" si="0"/>
        <v>-40.799999999999997</v>
      </c>
      <c r="D46" s="2">
        <f t="shared" si="1"/>
        <v>1664.6399999999999</v>
      </c>
    </row>
    <row r="47" spans="2:4" x14ac:dyDescent="0.3">
      <c r="B47" s="2">
        <v>90</v>
      </c>
      <c r="C47" s="2">
        <f t="shared" si="0"/>
        <v>-19.799999999999997</v>
      </c>
      <c r="D47" s="2">
        <f t="shared" si="1"/>
        <v>392.03999999999991</v>
      </c>
    </row>
    <row r="48" spans="2:4" x14ac:dyDescent="0.3">
      <c r="B48" s="2">
        <v>138</v>
      </c>
      <c r="C48" s="2">
        <f t="shared" si="0"/>
        <v>28.200000000000003</v>
      </c>
      <c r="D48" s="2">
        <f t="shared" si="1"/>
        <v>795.24000000000012</v>
      </c>
    </row>
    <row r="49" spans="2:4" x14ac:dyDescent="0.3">
      <c r="B49" s="2">
        <v>121</v>
      </c>
      <c r="C49" s="2">
        <f t="shared" si="0"/>
        <v>11.200000000000003</v>
      </c>
      <c r="D49" s="2">
        <f t="shared" si="1"/>
        <v>125.44000000000007</v>
      </c>
    </row>
    <row r="50" spans="2:4" x14ac:dyDescent="0.3">
      <c r="B50" s="2">
        <v>132</v>
      </c>
      <c r="C50" s="2">
        <f t="shared" si="0"/>
        <v>22.200000000000003</v>
      </c>
      <c r="D50" s="2">
        <f t="shared" si="1"/>
        <v>492.84000000000015</v>
      </c>
    </row>
    <row r="51" spans="2:4" x14ac:dyDescent="0.3">
      <c r="B51" s="2">
        <v>102</v>
      </c>
      <c r="C51" s="2">
        <f t="shared" si="0"/>
        <v>-7.7999999999999972</v>
      </c>
      <c r="D51" s="2">
        <f t="shared" si="1"/>
        <v>60.839999999999954</v>
      </c>
    </row>
    <row r="52" spans="2:4" x14ac:dyDescent="0.3">
      <c r="B52" s="2">
        <v>45</v>
      </c>
      <c r="C52" s="2">
        <f t="shared" si="0"/>
        <v>-64.8</v>
      </c>
      <c r="D52" s="2">
        <f t="shared" si="1"/>
        <v>4199.04</v>
      </c>
    </row>
    <row r="53" spans="2:4" x14ac:dyDescent="0.3">
      <c r="B53" s="2">
        <v>48</v>
      </c>
      <c r="C53" s="2">
        <f t="shared" si="0"/>
        <v>-61.8</v>
      </c>
      <c r="D53" s="2">
        <f t="shared" si="1"/>
        <v>3819.24</v>
      </c>
    </row>
    <row r="54" spans="2:4" x14ac:dyDescent="0.3">
      <c r="B54" s="2">
        <v>145</v>
      </c>
      <c r="C54" s="2">
        <f t="shared" si="0"/>
        <v>35.200000000000003</v>
      </c>
      <c r="D54" s="2">
        <f t="shared" si="1"/>
        <v>1239.0400000000002</v>
      </c>
    </row>
    <row r="55" spans="2:4" x14ac:dyDescent="0.3">
      <c r="B55" s="2">
        <v>110</v>
      </c>
      <c r="C55" s="2">
        <f t="shared" si="0"/>
        <v>0.20000000000000284</v>
      </c>
      <c r="D55" s="2">
        <f t="shared" si="1"/>
        <v>4.0000000000001139E-2</v>
      </c>
    </row>
    <row r="56" spans="2:4" x14ac:dyDescent="0.3">
      <c r="B56" s="2">
        <v>103</v>
      </c>
      <c r="C56" s="2">
        <f t="shared" si="0"/>
        <v>-6.7999999999999972</v>
      </c>
      <c r="D56" s="2">
        <f t="shared" si="1"/>
        <v>46.239999999999959</v>
      </c>
    </row>
    <row r="57" spans="2:4" x14ac:dyDescent="0.3">
      <c r="B57" s="2">
        <v>167</v>
      </c>
      <c r="C57" s="2">
        <f t="shared" si="0"/>
        <v>57.2</v>
      </c>
      <c r="D57" s="2">
        <f t="shared" si="1"/>
        <v>3271.84</v>
      </c>
    </row>
    <row r="58" spans="2:4" x14ac:dyDescent="0.3">
      <c r="B58" s="2">
        <v>97</v>
      </c>
      <c r="C58" s="2">
        <f t="shared" si="0"/>
        <v>-12.799999999999997</v>
      </c>
      <c r="D58" s="2">
        <f t="shared" si="1"/>
        <v>163.83999999999992</v>
      </c>
    </row>
    <row r="59" spans="2:4" x14ac:dyDescent="0.3">
      <c r="B59" s="2">
        <v>62</v>
      </c>
      <c r="C59" s="2">
        <f t="shared" si="0"/>
        <v>-47.8</v>
      </c>
      <c r="D59" s="2">
        <f t="shared" si="1"/>
        <v>2284.8399999999997</v>
      </c>
    </row>
    <row r="60" spans="2:4" x14ac:dyDescent="0.3">
      <c r="B60" s="2">
        <v>122</v>
      </c>
      <c r="C60" s="2">
        <f t="shared" si="0"/>
        <v>12.200000000000003</v>
      </c>
      <c r="D60" s="2">
        <f t="shared" si="1"/>
        <v>148.84000000000006</v>
      </c>
    </row>
    <row r="61" spans="2:4" x14ac:dyDescent="0.3">
      <c r="B61" s="2">
        <v>61</v>
      </c>
      <c r="C61" s="2">
        <f t="shared" si="0"/>
        <v>-48.8</v>
      </c>
      <c r="D61" s="2">
        <f t="shared" si="1"/>
        <v>2381.4399999999996</v>
      </c>
    </row>
    <row r="62" spans="2:4" x14ac:dyDescent="0.3">
      <c r="B62" s="2">
        <v>158</v>
      </c>
      <c r="C62" s="2">
        <f t="shared" si="0"/>
        <v>48.2</v>
      </c>
      <c r="D62" s="2">
        <f t="shared" si="1"/>
        <v>2323.2400000000002</v>
      </c>
    </row>
    <row r="63" spans="2:4" x14ac:dyDescent="0.3">
      <c r="B63" s="2">
        <v>176</v>
      </c>
      <c r="C63" s="2">
        <f t="shared" si="0"/>
        <v>66.2</v>
      </c>
      <c r="D63" s="2">
        <f t="shared" si="1"/>
        <v>4382.4400000000005</v>
      </c>
    </row>
    <row r="64" spans="2:4" x14ac:dyDescent="0.3">
      <c r="B64" s="2">
        <v>154</v>
      </c>
      <c r="C64" s="2">
        <f t="shared" si="0"/>
        <v>44.2</v>
      </c>
      <c r="D64" s="2">
        <f t="shared" si="1"/>
        <v>1953.6400000000003</v>
      </c>
    </row>
    <row r="65" spans="2:4" x14ac:dyDescent="0.3">
      <c r="B65" s="2">
        <v>105</v>
      </c>
      <c r="C65" s="2">
        <f t="shared" si="0"/>
        <v>-4.7999999999999972</v>
      </c>
      <c r="D65" s="2">
        <f t="shared" si="1"/>
        <v>23.039999999999974</v>
      </c>
    </row>
    <row r="66" spans="2:4" x14ac:dyDescent="0.3">
      <c r="B66" s="2">
        <v>135</v>
      </c>
      <c r="C66" s="2">
        <f t="shared" si="0"/>
        <v>25.200000000000003</v>
      </c>
      <c r="D66" s="2">
        <f t="shared" si="1"/>
        <v>635.04000000000019</v>
      </c>
    </row>
    <row r="67" spans="2:4" x14ac:dyDescent="0.3">
      <c r="B67" s="2">
        <v>167</v>
      </c>
      <c r="C67" s="2">
        <f t="shared" si="0"/>
        <v>57.2</v>
      </c>
      <c r="D67" s="2">
        <f t="shared" si="1"/>
        <v>3271.84</v>
      </c>
    </row>
    <row r="68" spans="2:4" x14ac:dyDescent="0.3">
      <c r="B68" s="2">
        <v>65</v>
      </c>
      <c r="C68" s="2">
        <f t="shared" si="0"/>
        <v>-44.8</v>
      </c>
      <c r="D68" s="2">
        <f t="shared" si="1"/>
        <v>2007.0399999999997</v>
      </c>
    </row>
    <row r="69" spans="2:4" x14ac:dyDescent="0.3">
      <c r="B69" s="2">
        <v>79</v>
      </c>
      <c r="C69" s="2">
        <f t="shared" ref="C69:C103" si="4">B69 - $M$6</f>
        <v>-30.799999999999997</v>
      </c>
      <c r="D69" s="2">
        <f t="shared" ref="D69:D103" si="5">C69*C69</f>
        <v>948.63999999999987</v>
      </c>
    </row>
    <row r="70" spans="2:4" x14ac:dyDescent="0.3">
      <c r="B70" s="2">
        <v>42</v>
      </c>
      <c r="C70" s="2">
        <f t="shared" si="4"/>
        <v>-67.8</v>
      </c>
      <c r="D70" s="2">
        <f t="shared" si="5"/>
        <v>4596.8399999999992</v>
      </c>
    </row>
    <row r="71" spans="2:4" x14ac:dyDescent="0.3">
      <c r="B71" s="2">
        <v>176</v>
      </c>
      <c r="C71" s="2">
        <f t="shared" si="4"/>
        <v>66.2</v>
      </c>
      <c r="D71" s="2">
        <f t="shared" si="5"/>
        <v>4382.4400000000005</v>
      </c>
    </row>
    <row r="72" spans="2:4" x14ac:dyDescent="0.3">
      <c r="B72" s="2">
        <v>134</v>
      </c>
      <c r="C72" s="2">
        <f t="shared" si="4"/>
        <v>24.200000000000003</v>
      </c>
      <c r="D72" s="2">
        <f t="shared" si="5"/>
        <v>585.6400000000001</v>
      </c>
    </row>
    <row r="73" spans="2:4" x14ac:dyDescent="0.3">
      <c r="B73" s="2">
        <v>153</v>
      </c>
      <c r="C73" s="2">
        <f t="shared" si="4"/>
        <v>43.2</v>
      </c>
      <c r="D73" s="2">
        <f t="shared" si="5"/>
        <v>1866.2400000000002</v>
      </c>
    </row>
    <row r="74" spans="2:4" x14ac:dyDescent="0.3">
      <c r="B74" s="2">
        <v>72</v>
      </c>
      <c r="C74" s="2">
        <f t="shared" si="4"/>
        <v>-37.799999999999997</v>
      </c>
      <c r="D74" s="2">
        <f t="shared" si="5"/>
        <v>1428.8399999999997</v>
      </c>
    </row>
    <row r="75" spans="2:4" x14ac:dyDescent="0.3">
      <c r="B75" s="2">
        <v>40</v>
      </c>
      <c r="C75" s="2">
        <f t="shared" si="4"/>
        <v>-69.8</v>
      </c>
      <c r="D75" s="2">
        <f t="shared" si="5"/>
        <v>4872.04</v>
      </c>
    </row>
    <row r="76" spans="2:4" x14ac:dyDescent="0.3">
      <c r="B76" s="2">
        <v>101</v>
      </c>
      <c r="C76" s="2">
        <f t="shared" si="4"/>
        <v>-8.7999999999999972</v>
      </c>
      <c r="D76" s="2">
        <f t="shared" si="5"/>
        <v>77.439999999999955</v>
      </c>
    </row>
    <row r="77" spans="2:4" x14ac:dyDescent="0.3">
      <c r="B77" s="2">
        <v>101</v>
      </c>
      <c r="C77" s="2">
        <f t="shared" si="4"/>
        <v>-8.7999999999999972</v>
      </c>
      <c r="D77" s="2">
        <f t="shared" si="5"/>
        <v>77.439999999999955</v>
      </c>
    </row>
    <row r="78" spans="2:4" x14ac:dyDescent="0.3">
      <c r="B78" s="2">
        <v>112</v>
      </c>
      <c r="C78" s="2">
        <f t="shared" si="4"/>
        <v>2.2000000000000028</v>
      </c>
      <c r="D78" s="2">
        <f t="shared" si="5"/>
        <v>4.8400000000000123</v>
      </c>
    </row>
    <row r="79" spans="2:4" x14ac:dyDescent="0.3">
      <c r="B79" s="2">
        <v>179</v>
      </c>
      <c r="C79" s="2">
        <f t="shared" si="4"/>
        <v>69.2</v>
      </c>
      <c r="D79" s="2">
        <f t="shared" si="5"/>
        <v>4788.6400000000003</v>
      </c>
    </row>
    <row r="80" spans="2:4" x14ac:dyDescent="0.3">
      <c r="B80" s="2">
        <v>112</v>
      </c>
      <c r="C80" s="2">
        <f t="shared" si="4"/>
        <v>2.2000000000000028</v>
      </c>
      <c r="D80" s="2">
        <f t="shared" si="5"/>
        <v>4.8400000000000123</v>
      </c>
    </row>
    <row r="81" spans="2:4" x14ac:dyDescent="0.3">
      <c r="B81" s="2">
        <v>149</v>
      </c>
      <c r="C81" s="2">
        <f t="shared" si="4"/>
        <v>39.200000000000003</v>
      </c>
      <c r="D81" s="2">
        <f t="shared" si="5"/>
        <v>1536.6400000000003</v>
      </c>
    </row>
    <row r="82" spans="2:4" x14ac:dyDescent="0.3">
      <c r="B82" s="2">
        <v>101</v>
      </c>
      <c r="C82" s="2">
        <f t="shared" si="4"/>
        <v>-8.7999999999999972</v>
      </c>
      <c r="D82" s="2">
        <f t="shared" si="5"/>
        <v>77.439999999999955</v>
      </c>
    </row>
    <row r="83" spans="2:4" x14ac:dyDescent="0.3">
      <c r="B83" s="2">
        <v>91</v>
      </c>
      <c r="C83" s="2">
        <f t="shared" si="4"/>
        <v>-18.799999999999997</v>
      </c>
      <c r="D83" s="2">
        <f t="shared" si="5"/>
        <v>353.43999999999988</v>
      </c>
    </row>
    <row r="84" spans="2:4" x14ac:dyDescent="0.3">
      <c r="B84" s="2">
        <v>40</v>
      </c>
      <c r="C84" s="2">
        <f t="shared" si="4"/>
        <v>-69.8</v>
      </c>
      <c r="D84" s="2">
        <f t="shared" si="5"/>
        <v>4872.04</v>
      </c>
    </row>
    <row r="85" spans="2:4" x14ac:dyDescent="0.3">
      <c r="B85" s="2">
        <v>154</v>
      </c>
      <c r="C85" s="2">
        <f t="shared" si="4"/>
        <v>44.2</v>
      </c>
      <c r="D85" s="2">
        <f t="shared" si="5"/>
        <v>1953.6400000000003</v>
      </c>
    </row>
    <row r="86" spans="2:4" x14ac:dyDescent="0.3">
      <c r="B86" s="2">
        <v>91</v>
      </c>
      <c r="C86" s="2">
        <f t="shared" si="4"/>
        <v>-18.799999999999997</v>
      </c>
      <c r="D86" s="2">
        <f t="shared" si="5"/>
        <v>353.43999999999988</v>
      </c>
    </row>
    <row r="87" spans="2:4" x14ac:dyDescent="0.3">
      <c r="B87" s="2">
        <v>90</v>
      </c>
      <c r="C87" s="2">
        <f t="shared" si="4"/>
        <v>-19.799999999999997</v>
      </c>
      <c r="D87" s="2">
        <f t="shared" si="5"/>
        <v>392.03999999999991</v>
      </c>
    </row>
    <row r="88" spans="2:4" x14ac:dyDescent="0.3">
      <c r="B88" s="2">
        <v>45</v>
      </c>
      <c r="C88" s="2">
        <f t="shared" si="4"/>
        <v>-64.8</v>
      </c>
      <c r="D88" s="2">
        <f t="shared" si="5"/>
        <v>4199.04</v>
      </c>
    </row>
    <row r="89" spans="2:4" x14ac:dyDescent="0.3">
      <c r="B89" s="2">
        <v>96</v>
      </c>
      <c r="C89" s="2">
        <f t="shared" si="4"/>
        <v>-13.799999999999997</v>
      </c>
      <c r="D89" s="2">
        <f t="shared" si="5"/>
        <v>190.43999999999991</v>
      </c>
    </row>
    <row r="90" spans="2:4" x14ac:dyDescent="0.3">
      <c r="B90" s="2">
        <v>142</v>
      </c>
      <c r="C90" s="2">
        <f t="shared" si="4"/>
        <v>32.200000000000003</v>
      </c>
      <c r="D90" s="2">
        <f t="shared" si="5"/>
        <v>1036.8400000000001</v>
      </c>
    </row>
    <row r="91" spans="2:4" x14ac:dyDescent="0.3">
      <c r="B91" s="2">
        <v>57</v>
      </c>
      <c r="C91" s="2">
        <f t="shared" si="4"/>
        <v>-52.8</v>
      </c>
      <c r="D91" s="2">
        <f t="shared" si="5"/>
        <v>2787.8399999999997</v>
      </c>
    </row>
    <row r="92" spans="2:4" x14ac:dyDescent="0.3">
      <c r="B92" s="2">
        <v>60</v>
      </c>
      <c r="C92" s="2">
        <f t="shared" si="4"/>
        <v>-49.8</v>
      </c>
      <c r="D92" s="2">
        <f t="shared" si="5"/>
        <v>2480.0399999999995</v>
      </c>
    </row>
    <row r="93" spans="2:4" x14ac:dyDescent="0.3">
      <c r="B93" s="2">
        <v>124</v>
      </c>
      <c r="C93" s="2">
        <f t="shared" si="4"/>
        <v>14.200000000000003</v>
      </c>
      <c r="D93" s="2">
        <f t="shared" si="5"/>
        <v>201.64000000000007</v>
      </c>
    </row>
    <row r="94" spans="2:4" x14ac:dyDescent="0.3">
      <c r="B94" s="2">
        <v>99</v>
      </c>
      <c r="C94" s="2">
        <f t="shared" si="4"/>
        <v>-10.799999999999997</v>
      </c>
      <c r="D94" s="2">
        <f t="shared" si="5"/>
        <v>116.63999999999994</v>
      </c>
    </row>
    <row r="95" spans="2:4" x14ac:dyDescent="0.3">
      <c r="B95" s="2">
        <v>131</v>
      </c>
      <c r="C95" s="2">
        <f t="shared" si="4"/>
        <v>21.200000000000003</v>
      </c>
      <c r="D95" s="2">
        <f t="shared" si="5"/>
        <v>449.44000000000011</v>
      </c>
    </row>
    <row r="96" spans="2:4" x14ac:dyDescent="0.3">
      <c r="B96" s="2">
        <v>170</v>
      </c>
      <c r="C96" s="2">
        <f t="shared" si="4"/>
        <v>60.2</v>
      </c>
      <c r="D96" s="2">
        <f t="shared" si="5"/>
        <v>3624.0400000000004</v>
      </c>
    </row>
    <row r="97" spans="2:4" x14ac:dyDescent="0.3">
      <c r="B97" s="2">
        <v>135</v>
      </c>
      <c r="C97" s="2">
        <f t="shared" si="4"/>
        <v>25.200000000000003</v>
      </c>
      <c r="D97" s="2">
        <f t="shared" si="5"/>
        <v>635.04000000000019</v>
      </c>
    </row>
    <row r="98" spans="2:4" x14ac:dyDescent="0.3">
      <c r="B98" s="2">
        <v>135</v>
      </c>
      <c r="C98" s="2">
        <f t="shared" si="4"/>
        <v>25.200000000000003</v>
      </c>
      <c r="D98" s="2">
        <f t="shared" si="5"/>
        <v>635.04000000000019</v>
      </c>
    </row>
    <row r="99" spans="2:4" x14ac:dyDescent="0.3">
      <c r="B99" s="2">
        <v>108</v>
      </c>
      <c r="C99" s="2">
        <f t="shared" si="4"/>
        <v>-1.7999999999999972</v>
      </c>
      <c r="D99" s="2">
        <f t="shared" si="5"/>
        <v>3.2399999999999896</v>
      </c>
    </row>
    <row r="100" spans="2:4" x14ac:dyDescent="0.3">
      <c r="B100" s="2">
        <v>78</v>
      </c>
      <c r="C100" s="2">
        <f t="shared" si="4"/>
        <v>-31.799999999999997</v>
      </c>
      <c r="D100" s="2">
        <f t="shared" si="5"/>
        <v>1011.2399999999998</v>
      </c>
    </row>
    <row r="101" spans="2:4" x14ac:dyDescent="0.3">
      <c r="B101" s="2">
        <v>92</v>
      </c>
      <c r="C101" s="2">
        <f t="shared" si="4"/>
        <v>-17.799999999999997</v>
      </c>
      <c r="D101" s="2">
        <f t="shared" si="5"/>
        <v>316.83999999999992</v>
      </c>
    </row>
    <row r="102" spans="2:4" x14ac:dyDescent="0.3">
      <c r="B102" s="2">
        <v>75</v>
      </c>
      <c r="C102" s="2">
        <f t="shared" si="4"/>
        <v>-34.799999999999997</v>
      </c>
      <c r="D102" s="2">
        <f t="shared" si="5"/>
        <v>1211.0399999999997</v>
      </c>
    </row>
    <row r="103" spans="2:4" x14ac:dyDescent="0.3">
      <c r="B103" s="2">
        <v>136</v>
      </c>
      <c r="C103" s="2">
        <f t="shared" si="4"/>
        <v>26.200000000000003</v>
      </c>
      <c r="D103" s="2">
        <f t="shared" si="5"/>
        <v>686.44000000000017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Equations</vt:lpstr>
      <vt:lpstr>Paul 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Garrett</cp:lastModifiedBy>
  <dcterms:created xsi:type="dcterms:W3CDTF">2018-09-06T05:55:14Z</dcterms:created>
  <dcterms:modified xsi:type="dcterms:W3CDTF">2019-11-02T05:26:33Z</dcterms:modified>
</cp:coreProperties>
</file>