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2"/>
  <workbookPr/>
  <xr:revisionPtr revIDLastSave="0" documentId="8_{08B8EAD9-7D47-4D96-B9D2-C46E1FE05E3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  <sheet name="Planilha2" sheetId="2" r:id="rId2"/>
  </sheets>
  <definedNames>
    <definedName name="aporte">Planilha1!$D$19:$D$19</definedName>
    <definedName name="patrimonio">Planilha1!$D$22:$D$22</definedName>
    <definedName name="qtd_anos">Planilha1!$D$20:$D$20</definedName>
    <definedName name="rendimento_carteira">Planilha1!$D$15:$D$15</definedName>
    <definedName name="salario">Planilha1!$D$14:$D$14</definedName>
    <definedName name="sugestao_investimento">Planilha1!$D$16:$D$16</definedName>
    <definedName name="taxa_mensal">Planilha1!$D$21:$D$21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" i="2" l="1"/>
  <c r="A10" i="2"/>
  <c r="A11" i="2"/>
  <c r="A12" i="2"/>
  <c r="A13" i="2"/>
  <c r="A14" i="2"/>
  <c r="A15" i="2"/>
  <c r="A16" i="2"/>
  <c r="A17" i="2"/>
  <c r="A18" i="2"/>
  <c r="A19" i="2"/>
  <c r="A8" i="2"/>
  <c r="C36" i="1"/>
  <c r="D29" i="1" a="1"/>
  <c r="D29" i="1"/>
  <c r="C37" i="1"/>
  <c r="C38" i="1"/>
  <c r="C39" i="1"/>
  <c r="C40" i="1"/>
  <c r="C41" i="1"/>
  <c r="A7" i="2"/>
  <c r="A3" i="2"/>
  <c r="A4" i="2"/>
  <c r="A5" i="2"/>
  <c r="A6" i="2"/>
  <c r="A2" i="2"/>
  <c r="D41" i="1"/>
  <c r="D37" i="1"/>
  <c r="D38" i="1"/>
  <c r="D39" i="1"/>
  <c r="D40" i="1"/>
  <c r="D36" i="1"/>
  <c r="D42" i="1" s="1"/>
  <c r="C33" i="1" a="1"/>
  <c r="C33" i="1"/>
  <c r="D22" i="1" a="1"/>
  <c r="D22" i="1"/>
  <c r="D23" i="1" s="1" a="1"/>
  <c r="D23" i="1" s="1"/>
  <c r="D16" i="1"/>
  <c r="C27" i="1"/>
  <c r="D27" i="1" s="1" a="1"/>
  <c r="D27" i="1" s="1"/>
  <c r="C28" i="1"/>
  <c r="D28" i="1" s="1" a="1"/>
  <c r="D28" i="1" s="1"/>
  <c r="C29" i="1"/>
  <c r="C30" i="1"/>
  <c r="D30" i="1" s="1" a="1"/>
  <c r="D30" i="1" s="1"/>
  <c r="C26" i="1"/>
  <c r="D26" i="1" s="1" a="1"/>
  <c r="D2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<sst xmlns="http://schemas.openxmlformats.org/spreadsheetml/2006/main" count="69" uniqueCount="34">
  <si>
    <t>CONFIGURAÇÕES</t>
  </si>
  <si>
    <t>Salário</t>
  </si>
  <si>
    <t>Rendimento Carteira</t>
  </si>
  <si>
    <t>Sugestão de Investimento</t>
  </si>
  <si>
    <t>INVESTIMENTO MENSAL</t>
  </si>
  <si>
    <t xml:space="preserve"> Quanto Investir por Mês  ?</t>
  </si>
  <si>
    <t>Por Quantos Anos ?</t>
  </si>
  <si>
    <t>Taxa de Rendimento Mensal ?</t>
  </si>
  <si>
    <t>Patrimônio Acumulado ?</t>
  </si>
  <si>
    <t>Dividendos Mensais ?</t>
  </si>
  <si>
    <t>CÉNARIOS</t>
  </si>
  <si>
    <t>DIVIDENDO</t>
  </si>
  <si>
    <t>Quanto em 2 anos?</t>
  </si>
  <si>
    <t>Quanto em 5 anos?</t>
  </si>
  <si>
    <t>Quanto em 10 anos?</t>
  </si>
  <si>
    <t>Quanto em 20 anos?</t>
  </si>
  <si>
    <t>Quanto em 30 anos?</t>
  </si>
  <si>
    <t>PERFIL</t>
  </si>
  <si>
    <t>AGRESSIVO</t>
  </si>
  <si>
    <t>Valor a ser investido por mês?</t>
  </si>
  <si>
    <t>TIPOS DE FII</t>
  </si>
  <si>
    <t>PERCENTUAL SUGERIDO</t>
  </si>
  <si>
    <t>VALORES</t>
  </si>
  <si>
    <t>PAPEL</t>
  </si>
  <si>
    <t>TIJOLO</t>
  </si>
  <si>
    <t>HÍBRIDOS</t>
  </si>
  <si>
    <t>FOFs</t>
  </si>
  <si>
    <t>DESENVOLVIMENTO</t>
  </si>
  <si>
    <t>HOTELARIAS</t>
  </si>
  <si>
    <t xml:space="preserve">CHAVE </t>
  </si>
  <si>
    <t>TIPO DE FII</t>
  </si>
  <si>
    <t>%</t>
  </si>
  <si>
    <t>CONSERVADOR</t>
  </si>
  <si>
    <t>MODERADO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</si>
</sst>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4" formatCode="&quot;R$&quot;\ #,##0.00"/>
  </numFmts>
  <fonts count="7">
    <font>
      <sz val="11"/>
      <color theme="1"/>
      <name val="Aptos Narrow"/>
      <family val="2"/>
      <scheme val="minor"/>
    </font>
    <font>
      <sz val="20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6"/>
      <color theme="0"/>
      <name val="Aptos Narrow"/>
      <family val="2"/>
      <scheme val="minor"/>
    </font>
    <font>
      <sz val="14"/>
      <color theme="0"/>
      <name val="Aptos Narrow"/>
      <family val="2"/>
      <scheme val="minor"/>
    </font>
    <font>
      <sz val="11"/>
      <color rgb="FF9C57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11013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EB9C"/>
      </patternFill>
    </fill>
    <fill>
      <patternFill patternType="solid">
        <fgColor theme="1" tint="0.499984740745262"/>
        <bgColor indexed="64"/>
      </patternFill>
    </fill>
  </fills>
  <borders count="39">
    <border>
      <left/>
      <right/>
      <top/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dotted">
        <color theme="0" tint="-0.34998626667073579"/>
      </left>
      <right style="thick">
        <color rgb="FF000000"/>
      </right>
      <top style="thick">
        <color rgb="FF000000"/>
      </top>
      <bottom style="dotted">
        <color theme="0" tint="-0.34998626667073579"/>
      </bottom>
      <diagonal/>
    </border>
    <border>
      <left style="dotted">
        <color theme="0" tint="-0.34998626667073579"/>
      </left>
      <right style="thick">
        <color rgb="FF000000"/>
      </right>
      <top style="dotted">
        <color theme="0" tint="-0.34998626667073579"/>
      </top>
      <bottom style="dotted">
        <color theme="0" tint="-0.34998626667073579"/>
      </bottom>
      <diagonal/>
    </border>
    <border>
      <left style="dotted">
        <color theme="0" tint="-0.34998626667073579"/>
      </left>
      <right style="thick">
        <color rgb="FF000000"/>
      </right>
      <top style="dotted">
        <color theme="0" tint="-0.34998626667073579"/>
      </top>
      <bottom style="thick">
        <color rgb="FF000000"/>
      </bottom>
      <diagonal/>
    </border>
    <border>
      <left style="thick">
        <color theme="1"/>
      </left>
      <right/>
      <top style="thick">
        <color theme="1"/>
      </top>
      <bottom/>
      <diagonal/>
    </border>
    <border>
      <left/>
      <right/>
      <top style="thick">
        <color theme="1"/>
      </top>
      <bottom/>
      <diagonal/>
    </border>
    <border>
      <left/>
      <right style="thick">
        <color theme="1"/>
      </right>
      <top style="thick">
        <color theme="1"/>
      </top>
      <bottom/>
      <diagonal/>
    </border>
    <border>
      <left style="thick">
        <color theme="1"/>
      </left>
      <right style="dotted">
        <color theme="0" tint="-4.9989318521683403E-2"/>
      </right>
      <top/>
      <bottom style="dotted">
        <color theme="0" tint="-4.9989318521683403E-2"/>
      </bottom>
      <diagonal/>
    </border>
    <border>
      <left style="dotted">
        <color theme="0" tint="-4.9989318521683403E-2"/>
      </left>
      <right style="dotted">
        <color theme="0" tint="-4.9989318521683403E-2"/>
      </right>
      <top/>
      <bottom style="dotted">
        <color theme="0" tint="-4.9989318521683403E-2"/>
      </bottom>
      <diagonal/>
    </border>
    <border>
      <left style="dotted">
        <color theme="0" tint="-4.9989318521683403E-2"/>
      </left>
      <right style="thick">
        <color theme="1"/>
      </right>
      <top/>
      <bottom style="dotted">
        <color theme="0" tint="-4.9989318521683403E-2"/>
      </bottom>
      <diagonal/>
    </border>
    <border>
      <left style="thick">
        <color theme="1"/>
      </left>
      <right style="dotted">
        <color theme="0" tint="-4.9989318521683403E-2"/>
      </right>
      <top style="dotted">
        <color theme="0" tint="-4.9989318521683403E-2"/>
      </top>
      <bottom style="dotted">
        <color theme="0" tint="-4.9989318521683403E-2"/>
      </bottom>
      <diagonal/>
    </border>
    <border>
      <left style="dotted">
        <color theme="0" tint="-4.9989318521683403E-2"/>
      </left>
      <right style="dotted">
        <color theme="0" tint="-4.9989318521683403E-2"/>
      </right>
      <top style="dotted">
        <color theme="0" tint="-4.9989318521683403E-2"/>
      </top>
      <bottom style="dotted">
        <color theme="0" tint="-4.9989318521683403E-2"/>
      </bottom>
      <diagonal/>
    </border>
    <border>
      <left style="thick">
        <color theme="1"/>
      </left>
      <right style="dotted">
        <color theme="0" tint="-4.9989318521683403E-2"/>
      </right>
      <top style="dotted">
        <color theme="0" tint="-4.9989318521683403E-2"/>
      </top>
      <bottom style="thick">
        <color theme="1"/>
      </bottom>
      <diagonal/>
    </border>
    <border>
      <left style="dotted">
        <color theme="0" tint="-0.249977111117893"/>
      </left>
      <right style="thick">
        <color theme="1"/>
      </right>
      <top style="thick">
        <color theme="1"/>
      </top>
      <bottom style="dotted">
        <color theme="0" tint="-0.249977111117893"/>
      </bottom>
      <diagonal/>
    </border>
    <border>
      <left style="dotted">
        <color theme="0" tint="-0.249977111117893"/>
      </left>
      <right style="thick">
        <color theme="1"/>
      </right>
      <top style="dotted">
        <color theme="0" tint="-0.249977111117893"/>
      </top>
      <bottom style="dotted">
        <color theme="0" tint="-0.249977111117893"/>
      </bottom>
      <diagonal/>
    </border>
    <border>
      <left style="dotted">
        <color theme="0" tint="-0.249977111117893"/>
      </left>
      <right style="thick">
        <color theme="1"/>
      </right>
      <top style="dotted">
        <color theme="0" tint="-0.249977111117893"/>
      </top>
      <bottom style="thick">
        <color theme="1"/>
      </bottom>
      <diagonal/>
    </border>
    <border>
      <left style="dotted">
        <color theme="0" tint="-4.9989318521683403E-2"/>
      </left>
      <right/>
      <top style="dotted">
        <color theme="0" tint="-4.9989318521683403E-2"/>
      </top>
      <bottom style="thick">
        <color theme="1"/>
      </bottom>
      <diagonal/>
    </border>
    <border>
      <left style="dotted">
        <color theme="0" tint="-4.9989318521683403E-2"/>
      </left>
      <right/>
      <top style="dotted">
        <color theme="0" tint="-4.9989318521683403E-2"/>
      </top>
      <bottom style="dotted">
        <color theme="0" tint="-4.9989318521683403E-2"/>
      </bottom>
      <diagonal/>
    </border>
    <border>
      <left style="dotted">
        <color theme="0" tint="-4.9989318521683403E-2"/>
      </left>
      <right style="thick">
        <color theme="1"/>
      </right>
      <top/>
      <bottom style="medium">
        <color theme="1"/>
      </bottom>
      <diagonal/>
    </border>
    <border>
      <left style="thick">
        <color rgb="FF000000"/>
      </left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ck">
        <color theme="1"/>
      </left>
      <right/>
      <top/>
      <bottom/>
      <diagonal/>
    </border>
    <border>
      <left/>
      <right style="dotted">
        <color theme="0" tint="-0.249977111117893"/>
      </right>
      <top/>
      <bottom/>
      <diagonal/>
    </border>
    <border>
      <left style="thick">
        <color rgb="FF000000"/>
      </left>
      <right/>
      <top style="thick">
        <color theme="1"/>
      </top>
      <bottom/>
      <diagonal/>
    </border>
    <border>
      <left style="dotted">
        <color theme="0" tint="-4.9989318521683403E-2"/>
      </left>
      <right style="dotted">
        <color theme="0" tint="-0.249977111117893"/>
      </right>
      <top/>
      <bottom style="dotted">
        <color theme="0" tint="-4.9989318521683403E-2"/>
      </bottom>
      <diagonal/>
    </border>
    <border>
      <left style="dotted">
        <color theme="0" tint="-4.9989318521683403E-2"/>
      </left>
      <right style="dotted">
        <color theme="0" tint="-0.249977111117893"/>
      </right>
      <top style="dotted">
        <color theme="0" tint="-4.9989318521683403E-2"/>
      </top>
      <bottom style="dotted">
        <color theme="0" tint="-4.9989318521683403E-2"/>
      </bottom>
      <diagonal/>
    </border>
    <border>
      <left style="thick">
        <color theme="1"/>
      </left>
      <right style="dotted">
        <color theme="0" tint="-4.9989318521683403E-2"/>
      </right>
      <top style="dotted">
        <color theme="0" tint="-4.9989318521683403E-2"/>
      </top>
      <bottom style="medium">
        <color theme="1"/>
      </bottom>
      <diagonal/>
    </border>
    <border>
      <left style="dotted">
        <color theme="0" tint="-4.9989318521683403E-2"/>
      </left>
      <right style="dotted">
        <color theme="0" tint="-0.249977111117893"/>
      </right>
      <top style="dotted">
        <color theme="0" tint="-4.9989318521683403E-2"/>
      </top>
      <bottom style="medium">
        <color theme="1"/>
      </bottom>
      <diagonal/>
    </border>
    <border>
      <left style="thick">
        <color rgb="FF000000"/>
      </left>
      <right style="dotted">
        <color theme="0" tint="-4.9989318521683403E-2"/>
      </right>
      <top/>
      <bottom style="dotted">
        <color theme="0" tint="-4.9989318521683403E-2"/>
      </bottom>
      <diagonal/>
    </border>
    <border>
      <left style="dotted">
        <color theme="0" tint="-4.9989318521683403E-2"/>
      </left>
      <right style="dotted">
        <color theme="0" tint="-0.34998626667073579"/>
      </right>
      <top/>
      <bottom style="dotted">
        <color theme="0" tint="-4.9989318521683403E-2"/>
      </bottom>
      <diagonal/>
    </border>
    <border>
      <left style="thick">
        <color rgb="FF000000"/>
      </left>
      <right style="dotted">
        <color theme="0" tint="-4.9989318521683403E-2"/>
      </right>
      <top style="dotted">
        <color theme="0" tint="-4.9989318521683403E-2"/>
      </top>
      <bottom style="medium">
        <color theme="1"/>
      </bottom>
      <diagonal/>
    </border>
    <border>
      <left style="dotted">
        <color theme="0" tint="-4.9989318521683403E-2"/>
      </left>
      <right style="dotted">
        <color theme="0" tint="-0.34998626667073579"/>
      </right>
      <top style="dotted">
        <color theme="0" tint="-4.9989318521683403E-2"/>
      </top>
      <bottom style="medium">
        <color theme="1"/>
      </bottom>
      <diagonal/>
    </border>
    <border>
      <left style="dotted">
        <color theme="1"/>
      </left>
      <right/>
      <top style="dotted">
        <color theme="1"/>
      </top>
      <bottom style="medium">
        <color theme="1"/>
      </bottom>
      <diagonal/>
    </border>
    <border>
      <left/>
      <right/>
      <top style="dotted">
        <color theme="1"/>
      </top>
      <bottom style="medium">
        <color theme="1"/>
      </bottom>
      <diagonal/>
    </border>
    <border>
      <left/>
      <right style="dotted">
        <color theme="1"/>
      </right>
      <top style="dotted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dotted">
        <color theme="1"/>
      </left>
      <right/>
      <top style="dotted">
        <color theme="1"/>
      </top>
      <bottom/>
      <diagonal/>
    </border>
    <border>
      <left style="dotted">
        <color theme="1"/>
      </left>
      <right/>
      <top/>
      <bottom/>
      <diagonal/>
    </border>
  </borders>
  <cellStyleXfs count="2">
    <xf numFmtId="0" fontId="0" fillId="0" borderId="0"/>
    <xf numFmtId="0" fontId="6" fillId="5" borderId="0" applyNumberFormat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164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0" fontId="2" fillId="0" borderId="3" xfId="0" applyNumberFormat="1" applyFont="1" applyBorder="1" applyAlignment="1">
      <alignment horizontal="center" vertical="center"/>
    </xf>
    <xf numFmtId="8" fontId="2" fillId="3" borderId="3" xfId="0" applyNumberFormat="1" applyFont="1" applyFill="1" applyBorder="1" applyAlignment="1">
      <alignment horizontal="center" vertical="center"/>
    </xf>
    <xf numFmtId="8" fontId="2" fillId="3" borderId="4" xfId="0" applyNumberFormat="1" applyFont="1" applyFill="1" applyBorder="1" applyAlignment="1">
      <alignment horizontal="center" vertical="center"/>
    </xf>
    <xf numFmtId="0" fontId="3" fillId="0" borderId="0" xfId="0" applyFont="1"/>
    <xf numFmtId="0" fontId="1" fillId="2" borderId="6" xfId="0" applyFont="1" applyFill="1" applyBorder="1" applyAlignment="1">
      <alignment vertical="center"/>
    </xf>
    <xf numFmtId="0" fontId="5" fillId="2" borderId="7" xfId="0" applyFont="1" applyFill="1" applyBorder="1" applyAlignment="1">
      <alignment horizontal="center" vertical="center"/>
    </xf>
    <xf numFmtId="0" fontId="0" fillId="0" borderId="0" xfId="0" applyBorder="1"/>
    <xf numFmtId="8" fontId="2" fillId="3" borderId="9" xfId="0" applyNumberFormat="1" applyFont="1" applyFill="1" applyBorder="1" applyAlignment="1">
      <alignment horizontal="center"/>
    </xf>
    <xf numFmtId="8" fontId="0" fillId="3" borderId="10" xfId="0" applyNumberFormat="1" applyFill="1" applyBorder="1" applyAlignment="1">
      <alignment horizontal="center"/>
    </xf>
    <xf numFmtId="8" fontId="2" fillId="3" borderId="12" xfId="0" applyNumberFormat="1" applyFont="1" applyFill="1" applyBorder="1" applyAlignment="1">
      <alignment horizontal="center"/>
    </xf>
    <xf numFmtId="8" fontId="2" fillId="3" borderId="17" xfId="0" applyNumberFormat="1" applyFont="1" applyFill="1" applyBorder="1" applyAlignment="1">
      <alignment horizontal="center"/>
    </xf>
    <xf numFmtId="8" fontId="2" fillId="3" borderId="18" xfId="0" applyNumberFormat="1" applyFont="1" applyFill="1" applyBorder="1" applyAlignment="1">
      <alignment horizontal="center"/>
    </xf>
    <xf numFmtId="8" fontId="0" fillId="3" borderId="19" xfId="0" applyNumberFormat="1" applyFill="1" applyBorder="1" applyAlignment="1">
      <alignment horizontal="center"/>
    </xf>
    <xf numFmtId="164" fontId="0" fillId="0" borderId="15" xfId="0" applyNumberFormat="1" applyBorder="1" applyAlignment="1">
      <alignment horizontal="left"/>
    </xf>
    <xf numFmtId="10" fontId="0" fillId="0" borderId="15" xfId="0" applyNumberFormat="1" applyBorder="1" applyAlignment="1">
      <alignment horizontal="left"/>
    </xf>
    <xf numFmtId="0" fontId="4" fillId="4" borderId="14" xfId="0" applyFont="1" applyFill="1" applyBorder="1" applyAlignment="1">
      <alignment horizontal="left" vertical="center"/>
    </xf>
    <xf numFmtId="0" fontId="0" fillId="3" borderId="13" xfId="0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164" fontId="0" fillId="3" borderId="16" xfId="0" applyNumberFormat="1" applyFill="1" applyBorder="1" applyAlignment="1">
      <alignment horizontal="left"/>
    </xf>
    <xf numFmtId="0" fontId="0" fillId="3" borderId="8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31" xfId="0" applyFont="1" applyFill="1" applyBorder="1" applyAlignment="1">
      <alignment horizontal="center" vertical="center"/>
    </xf>
    <xf numFmtId="0" fontId="0" fillId="3" borderId="32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27" xfId="0" applyFill="1" applyBorder="1" applyAlignment="1">
      <alignment horizontal="center" wrapText="1"/>
    </xf>
    <xf numFmtId="0" fontId="0" fillId="3" borderId="28" xfId="0" applyFill="1" applyBorder="1" applyAlignment="1">
      <alignment horizontal="center" wrapText="1"/>
    </xf>
    <xf numFmtId="0" fontId="4" fillId="4" borderId="22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3" borderId="29" xfId="0" applyFont="1" applyFill="1" applyBorder="1" applyAlignment="1">
      <alignment horizontal="center" vertical="center"/>
    </xf>
    <xf numFmtId="0" fontId="0" fillId="3" borderId="30" xfId="0" applyFont="1" applyFill="1" applyBorder="1" applyAlignment="1">
      <alignment horizontal="center" vertical="center"/>
    </xf>
    <xf numFmtId="0" fontId="6" fillId="5" borderId="0" xfId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164" fontId="0" fillId="3" borderId="0" xfId="0" applyNumberFormat="1" applyFill="1" applyAlignment="1">
      <alignment horizontal="center"/>
    </xf>
    <xf numFmtId="9" fontId="0" fillId="0" borderId="0" xfId="0" applyNumberFormat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/>
    <xf numFmtId="164" fontId="0" fillId="6" borderId="0" xfId="0" applyNumberFormat="1" applyFill="1"/>
    <xf numFmtId="0" fontId="0" fillId="0" borderId="0" xfId="0" applyBorder="1" applyAlignment="1">
      <alignment horizontal="center"/>
    </xf>
    <xf numFmtId="9" fontId="0" fillId="0" borderId="0" xfId="0" applyNumberFormat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9" fontId="0" fillId="0" borderId="35" xfId="0" applyNumberFormat="1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9" fontId="0" fillId="0" borderId="36" xfId="0" applyNumberFormat="1" applyBorder="1" applyAlignment="1">
      <alignment horizontal="center"/>
    </xf>
    <xf numFmtId="0" fontId="0" fillId="0" borderId="38" xfId="0" applyBorder="1" applyAlignment="1">
      <alignment horizontal="center"/>
    </xf>
  </cellXfs>
  <cellStyles count="2">
    <cellStyle name="Neutro" xfId="1" builtinId="28"/>
    <cellStyle name="Normal" xfId="0" builtinId="0"/>
  </cellStyles>
  <dxfs count="0"/>
  <tableStyles count="0" defaultTableStyle="TableStyleMedium2" defaultPivotStyle="PivotStyleMedium9"/>
  <colors>
    <mruColors>
      <color rgb="FF1101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ln>
              <a:solidFill>
                <a:srgbClr val="FFFFFF"/>
              </a:solidFill>
              <a:prstDash val="solid"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rgbClr val="FFFFFF"/>
                </a:solidFill>
                <a:prstDash val="solid"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rgbClr val="FFFFFF"/>
                </a:solidFill>
                <a:prstDash val="solid"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rgbClr val="FFFFFF"/>
                </a:solidFill>
                <a:prstDash val="solid"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rgbClr val="FFFFFF"/>
                </a:solidFill>
                <a:prstDash val="solid"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rgbClr val="FFFFFF"/>
                </a:solidFill>
                <a:prstDash val="solid"/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rgbClr val="FFFFFF"/>
                </a:solidFill>
                <a:prstDash val="solid"/>
              </a:ln>
              <a:effectLst/>
            </c:spPr>
          </c:dPt>
          <c:cat>
            <c:strRef>
              <c:f>Planilha1!$B$36:$B$41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Planilha1!$C$36:$C$41</c:f>
              <c:numCache>
                <c:formatCode>0%</c:formatCode>
                <c:ptCount val="6"/>
                <c:pt idx="0">
                  <c:v>0.5</c:v>
                </c:pt>
                <c:pt idx="1">
                  <c:v>0.1</c:v>
                </c:pt>
                <c:pt idx="2">
                  <c:v>0.05</c:v>
                </c:pt>
                <c:pt idx="3">
                  <c:v>0.05</c:v>
                </c:pt>
                <c:pt idx="4">
                  <c:v>0.2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F0-4E2E-AA80-209E1627B9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1</xdr:row>
      <xdr:rowOff>133350</xdr:rowOff>
    </xdr:from>
    <xdr:to>
      <xdr:col>5</xdr:col>
      <xdr:colOff>123825</xdr:colOff>
      <xdr:row>9</xdr:row>
      <xdr:rowOff>133350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A30BB19-6A2E-F4B4-8B38-7DB054EA91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t="12917" b="20417"/>
        <a:stretch>
          <a:fillRect/>
        </a:stretch>
      </xdr:blipFill>
      <xdr:spPr>
        <a:xfrm>
          <a:off x="190500" y="323850"/>
          <a:ext cx="7019925" cy="1524000"/>
        </a:xfrm>
        <a:prstGeom prst="rect">
          <a:avLst/>
        </a:prstGeom>
      </xdr:spPr>
    </xdr:pic>
    <xdr:clientData/>
  </xdr:twoCellAnchor>
  <xdr:twoCellAnchor>
    <xdr:from>
      <xdr:col>1</xdr:col>
      <xdr:colOff>190500</xdr:colOff>
      <xdr:row>42</xdr:row>
      <xdr:rowOff>123825</xdr:rowOff>
    </xdr:from>
    <xdr:to>
      <xdr:col>3</xdr:col>
      <xdr:colOff>647700</xdr:colOff>
      <xdr:row>57</xdr:row>
      <xdr:rowOff>9525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8E17BB7-2E61-1D9B-1AD8-D67839DBA1ED}"/>
            </a:ext>
            <a:ext uri="{147F2762-F138-4A5C-976F-8EAC2B608ADB}">
              <a16:predDERef xmlns:a16="http://schemas.microsoft.com/office/drawing/2014/main" pred="{0A30BB19-6A2E-F4B4-8B38-7DB054EA91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3:J42"/>
  <sheetViews>
    <sheetView showGridLines="0" showRowColHeaders="0" tabSelected="1" workbookViewId="0">
      <selection activeCell="G42" sqref="G42"/>
    </sheetView>
  </sheetViews>
  <sheetFormatPr defaultColWidth="0" defaultRowHeight="15"/>
  <cols>
    <col min="1" max="1" width="3" bestFit="1" customWidth="1"/>
    <col min="2" max="2" width="43.140625" customWidth="1"/>
    <col min="3" max="3" width="44.7109375" customWidth="1"/>
    <col min="4" max="4" width="14" bestFit="1" customWidth="1"/>
    <col min="5" max="5" width="1.42578125" customWidth="1"/>
    <col min="6" max="7" width="2.140625" customWidth="1"/>
    <col min="8" max="10" width="9.140625" hidden="1" customWidth="1"/>
  </cols>
  <sheetData>
    <row r="13" spans="2:4" ht="21">
      <c r="B13" s="36" t="s">
        <v>0</v>
      </c>
      <c r="C13" s="37"/>
      <c r="D13" s="20"/>
    </row>
    <row r="14" spans="2:4">
      <c r="B14" s="30" t="s">
        <v>1</v>
      </c>
      <c r="C14" s="31"/>
      <c r="D14" s="18">
        <v>5000</v>
      </c>
    </row>
    <row r="15" spans="2:4">
      <c r="B15" s="32" t="s">
        <v>2</v>
      </c>
      <c r="C15" s="33"/>
      <c r="D15" s="19">
        <v>8.9999999999999993E-3</v>
      </c>
    </row>
    <row r="16" spans="2:4">
      <c r="B16" s="34" t="s">
        <v>3</v>
      </c>
      <c r="C16" s="35"/>
      <c r="D16" s="23">
        <f>D14*30%</f>
        <v>1500</v>
      </c>
    </row>
    <row r="18" spans="1:8" s="1" customFormat="1" ht="33" customHeight="1">
      <c r="B18" s="28" t="s">
        <v>4</v>
      </c>
      <c r="C18" s="29"/>
      <c r="D18" s="2"/>
      <c r="G18"/>
    </row>
    <row r="19" spans="1:8">
      <c r="B19" s="38" t="s">
        <v>5</v>
      </c>
      <c r="C19" s="39"/>
      <c r="D19" s="3">
        <v>500</v>
      </c>
    </row>
    <row r="20" spans="1:8">
      <c r="B20" s="38" t="s">
        <v>6</v>
      </c>
      <c r="C20" s="39"/>
      <c r="D20" s="4">
        <v>5</v>
      </c>
    </row>
    <row r="21" spans="1:8" ht="16.5" customHeight="1">
      <c r="B21" s="38" t="s">
        <v>7</v>
      </c>
      <c r="C21" s="39"/>
      <c r="D21" s="5">
        <v>1.0789999999999999E-2</v>
      </c>
    </row>
    <row r="22" spans="1:8">
      <c r="B22" s="40" t="s">
        <v>8</v>
      </c>
      <c r="C22" s="41"/>
      <c r="D22" s="6" cm="1">
        <f t="array" ref="D22">FV(taxa_mensal,qtd_anos*12,aporte*-1)</f>
        <v>41888.456999243819</v>
      </c>
    </row>
    <row r="23" spans="1:8">
      <c r="B23" s="26" t="s">
        <v>9</v>
      </c>
      <c r="C23" s="27"/>
      <c r="D23" s="7" cm="1">
        <f t="array" ref="D23">patrimonio*rendimento_carteira</f>
        <v>376.99611299319434</v>
      </c>
    </row>
    <row r="24" spans="1:8">
      <c r="D24" s="11"/>
      <c r="E24" s="11"/>
    </row>
    <row r="25" spans="1:8" ht="26.25">
      <c r="B25" s="22" t="s">
        <v>10</v>
      </c>
      <c r="C25" s="9"/>
      <c r="D25" s="10" t="s">
        <v>11</v>
      </c>
    </row>
    <row r="26" spans="1:8">
      <c r="A26" s="8">
        <v>2</v>
      </c>
      <c r="B26" s="24" t="s">
        <v>12</v>
      </c>
      <c r="C26" s="12">
        <f>FV($D$21,$A26*12,$D$19*-1)</f>
        <v>13613.813648822608</v>
      </c>
      <c r="D26" s="13" cm="1">
        <f t="array" ref="D26">C26*rendimento_carteira</f>
        <v>122.52432283940347</v>
      </c>
    </row>
    <row r="27" spans="1:8">
      <c r="A27" s="8">
        <v>5</v>
      </c>
      <c r="B27" s="25" t="s">
        <v>13</v>
      </c>
      <c r="C27" s="14">
        <f>FV($D$21,$A27*12,$D$19*-1)</f>
        <v>41888.456999243819</v>
      </c>
      <c r="D27" s="13" cm="1">
        <f t="array" ref="D27">C27*rendimento_carteira</f>
        <v>376.99611299319434</v>
      </c>
    </row>
    <row r="28" spans="1:8">
      <c r="A28" s="8">
        <v>10</v>
      </c>
      <c r="B28" s="25" t="s">
        <v>14</v>
      </c>
      <c r="C28" s="16">
        <f>FV($D$21,$A28*12,$D$19*-1)</f>
        <v>121642.1062650861</v>
      </c>
      <c r="D28" s="13" cm="1">
        <f t="array" ref="D28">C28*rendimento_carteira</f>
        <v>1094.7789563857748</v>
      </c>
    </row>
    <row r="29" spans="1:8">
      <c r="A29" s="8">
        <v>20</v>
      </c>
      <c r="B29" s="25" t="s">
        <v>15</v>
      </c>
      <c r="C29" s="16">
        <f>FV($D$21,$A29*12,$D$19*-1)</f>
        <v>562599.20004854025</v>
      </c>
      <c r="D29" s="13" cm="1">
        <f t="array" ref="D29">C29*rendimento_carteira</f>
        <v>5063.3928004368618</v>
      </c>
    </row>
    <row r="30" spans="1:8">
      <c r="A30" s="8">
        <v>30</v>
      </c>
      <c r="B30" s="21" t="s">
        <v>16</v>
      </c>
      <c r="C30" s="15">
        <f>FV($D$21,$A30*12,$D$19*-1)</f>
        <v>2161084.8275023573</v>
      </c>
      <c r="D30" s="17" cm="1">
        <f t="array" ref="D30">C30*rendimento_carteira</f>
        <v>19449.763447521214</v>
      </c>
    </row>
    <row r="31" spans="1:8">
      <c r="H31" s="11"/>
    </row>
    <row r="32" spans="1:8">
      <c r="B32" s="42" t="s">
        <v>17</v>
      </c>
      <c r="C32" s="42" t="s">
        <v>18</v>
      </c>
      <c r="D32" s="42"/>
    </row>
    <row r="33" spans="2:4">
      <c r="B33" s="44" t="s">
        <v>19</v>
      </c>
      <c r="C33" s="45" cm="1">
        <f t="array" ref="C33">aporte</f>
        <v>500</v>
      </c>
      <c r="D33" s="44"/>
    </row>
    <row r="35" spans="2:4">
      <c r="B35" s="47" t="s">
        <v>20</v>
      </c>
      <c r="C35" s="47" t="s">
        <v>21</v>
      </c>
      <c r="D35" s="47" t="s">
        <v>22</v>
      </c>
    </row>
    <row r="36" spans="2:4">
      <c r="B36" s="43" t="s">
        <v>23</v>
      </c>
      <c r="C36" s="46">
        <f>VLOOKUP($C$32&amp;"-"&amp;B36,Planilha2!$A:$D,4,FALSE)</f>
        <v>0.5</v>
      </c>
      <c r="D36" s="45">
        <f>C36*$C$33</f>
        <v>250</v>
      </c>
    </row>
    <row r="37" spans="2:4">
      <c r="B37" s="43" t="s">
        <v>24</v>
      </c>
      <c r="C37" s="46">
        <f>VLOOKUP($C$32&amp;"-"&amp;B37,Planilha2!$A:$D,4,FALSE)</f>
        <v>0.1</v>
      </c>
      <c r="D37" s="45">
        <f t="shared" ref="D37:D41" si="0">C37*$C$33</f>
        <v>50</v>
      </c>
    </row>
    <row r="38" spans="2:4">
      <c r="B38" s="43" t="s">
        <v>25</v>
      </c>
      <c r="C38" s="46">
        <f>VLOOKUP($C$32&amp;"-"&amp;B38,Planilha2!$A:$D,4,FALSE)</f>
        <v>0.05</v>
      </c>
      <c r="D38" s="45">
        <f t="shared" si="0"/>
        <v>25</v>
      </c>
    </row>
    <row r="39" spans="2:4">
      <c r="B39" s="43" t="s">
        <v>26</v>
      </c>
      <c r="C39" s="46">
        <f>VLOOKUP($C$32&amp;"-"&amp;B39,Planilha2!$A:$D,4,FALSE)</f>
        <v>0.05</v>
      </c>
      <c r="D39" s="45">
        <f t="shared" si="0"/>
        <v>25</v>
      </c>
    </row>
    <row r="40" spans="2:4">
      <c r="B40" s="43" t="s">
        <v>27</v>
      </c>
      <c r="C40" s="46">
        <f>VLOOKUP($C$32&amp;"-"&amp;B40,Planilha2!$A:$D,4,FALSE)</f>
        <v>0.2</v>
      </c>
      <c r="D40" s="45">
        <f t="shared" si="0"/>
        <v>100</v>
      </c>
    </row>
    <row r="41" spans="2:4">
      <c r="B41" s="43" t="s">
        <v>28</v>
      </c>
      <c r="C41" s="46">
        <f>VLOOKUP($C$32&amp;"-"&amp;B41,Planilha2!$A:$D,4,FALSE)</f>
        <v>0.1</v>
      </c>
      <c r="D41" s="45">
        <f t="shared" si="0"/>
        <v>50</v>
      </c>
    </row>
    <row r="42" spans="2:4">
      <c r="B42" s="48"/>
      <c r="C42" s="48"/>
      <c r="D42" s="49">
        <f>SUM(D36:D41)</f>
        <v>500</v>
      </c>
    </row>
  </sheetData>
  <mergeCells count="10">
    <mergeCell ref="B13:C13"/>
    <mergeCell ref="B19:C19"/>
    <mergeCell ref="B20:C20"/>
    <mergeCell ref="B21:C21"/>
    <mergeCell ref="B22:C22"/>
    <mergeCell ref="B23:C23"/>
    <mergeCell ref="B18:C18"/>
    <mergeCell ref="B14:C14"/>
    <mergeCell ref="B15:C15"/>
    <mergeCell ref="B16:C16"/>
  </mergeCells>
  <dataValidations count="1">
    <dataValidation type="list" allowBlank="1" showInputMessage="1" showErrorMessage="1" sqref="C32" xr:uid="{291B007D-E0F9-4BA8-953A-39D985BFDDC6}">
      <formula1>"CONSERVADOR,MODERADO,AGRESSIVO"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A62C8-419E-4617-B4C6-8BB0EE2864BC}">
  <dimension ref="A1:D19"/>
  <sheetViews>
    <sheetView workbookViewId="0">
      <selection activeCell="D12" sqref="D12"/>
    </sheetView>
  </sheetViews>
  <sheetFormatPr defaultRowHeight="15"/>
  <cols>
    <col min="1" max="1" width="41.5703125" customWidth="1"/>
    <col min="2" max="2" width="22.42578125" customWidth="1"/>
    <col min="3" max="3" width="24" customWidth="1"/>
    <col min="4" max="4" width="10.5703125" customWidth="1"/>
  </cols>
  <sheetData>
    <row r="1" spans="1:4">
      <c r="A1" s="50" t="s">
        <v>29</v>
      </c>
      <c r="B1" s="50" t="s">
        <v>17</v>
      </c>
      <c r="C1" s="50" t="s">
        <v>30</v>
      </c>
      <c r="D1" s="50" t="s">
        <v>31</v>
      </c>
    </row>
    <row r="2" spans="1:4">
      <c r="A2" s="50" t="str">
        <f>$B$2&amp;"-"&amp;C2</f>
        <v>CONSERVADOR-PAPEL</v>
      </c>
      <c r="B2" s="50" t="s">
        <v>32</v>
      </c>
      <c r="C2" s="50" t="s">
        <v>23</v>
      </c>
      <c r="D2" s="51">
        <v>0.3</v>
      </c>
    </row>
    <row r="3" spans="1:4">
      <c r="A3" s="50" t="str">
        <f t="shared" ref="A3:A7" si="0">$B$2&amp;"-"&amp;C3</f>
        <v>CONSERVADOR-TIJOLO</v>
      </c>
      <c r="B3" s="50" t="s">
        <v>32</v>
      </c>
      <c r="C3" s="50" t="s">
        <v>24</v>
      </c>
      <c r="D3" s="51">
        <v>0.5</v>
      </c>
    </row>
    <row r="4" spans="1:4">
      <c r="A4" s="50" t="str">
        <f t="shared" si="0"/>
        <v>CONSERVADOR-HÍBRIDOS</v>
      </c>
      <c r="B4" s="50" t="s">
        <v>32</v>
      </c>
      <c r="C4" s="50" t="s">
        <v>25</v>
      </c>
      <c r="D4" s="51">
        <v>0.1</v>
      </c>
    </row>
    <row r="5" spans="1:4">
      <c r="A5" s="50" t="str">
        <f t="shared" si="0"/>
        <v>CONSERVADOR-FOFs</v>
      </c>
      <c r="B5" s="50" t="s">
        <v>32</v>
      </c>
      <c r="C5" s="50" t="s">
        <v>26</v>
      </c>
      <c r="D5" s="51">
        <v>0.1</v>
      </c>
    </row>
    <row r="6" spans="1:4">
      <c r="A6" s="50" t="str">
        <f t="shared" si="0"/>
        <v>CONSERVADOR-DESENVOLVIMENTO</v>
      </c>
      <c r="B6" s="50" t="s">
        <v>32</v>
      </c>
      <c r="C6" s="50" t="s">
        <v>27</v>
      </c>
      <c r="D6" s="51">
        <v>0</v>
      </c>
    </row>
    <row r="7" spans="1:4">
      <c r="A7" s="52" t="str">
        <f>$B$2&amp;"-"&amp;C7</f>
        <v>CONSERVADOR-HOTELARIAS</v>
      </c>
      <c r="B7" s="53" t="s">
        <v>32</v>
      </c>
      <c r="C7" s="53" t="s">
        <v>28</v>
      </c>
      <c r="D7" s="54">
        <v>0</v>
      </c>
    </row>
    <row r="8" spans="1:4">
      <c r="A8" s="56" t="str">
        <f>B8&amp;"-"&amp;C8</f>
        <v>MODERADO-PAPEL</v>
      </c>
      <c r="B8" s="43" t="s">
        <v>33</v>
      </c>
      <c r="C8" s="43" t="s">
        <v>23</v>
      </c>
      <c r="D8" s="46">
        <v>0.32</v>
      </c>
    </row>
    <row r="9" spans="1:4">
      <c r="A9" s="56" t="str">
        <f t="shared" ref="A9:A19" si="1">B9&amp;"-"&amp;C9</f>
        <v>MODERADO-TIJOLO</v>
      </c>
      <c r="B9" s="43" t="s">
        <v>33</v>
      </c>
      <c r="C9" s="43" t="s">
        <v>24</v>
      </c>
      <c r="D9" s="46">
        <v>0.35</v>
      </c>
    </row>
    <row r="10" spans="1:4">
      <c r="A10" s="56" t="str">
        <f t="shared" si="1"/>
        <v>MODERADO-HÍBRIDOS</v>
      </c>
      <c r="B10" s="43" t="s">
        <v>33</v>
      </c>
      <c r="C10" s="43" t="s">
        <v>25</v>
      </c>
      <c r="D10" s="46">
        <v>0.08</v>
      </c>
    </row>
    <row r="11" spans="1:4">
      <c r="A11" s="56" t="str">
        <f t="shared" si="1"/>
        <v>MODERADO-FOFs</v>
      </c>
      <c r="B11" s="43" t="s">
        <v>33</v>
      </c>
      <c r="C11" s="43" t="s">
        <v>26</v>
      </c>
      <c r="D11" s="46">
        <v>0.05</v>
      </c>
    </row>
    <row r="12" spans="1:4">
      <c r="A12" s="56" t="str">
        <f t="shared" si="1"/>
        <v>MODERADO-DESENVOLVIMENTO</v>
      </c>
      <c r="B12" s="43" t="s">
        <v>33</v>
      </c>
      <c r="C12" s="43" t="s">
        <v>27</v>
      </c>
      <c r="D12" s="46">
        <v>0.1</v>
      </c>
    </row>
    <row r="13" spans="1:4">
      <c r="A13" s="52" t="str">
        <f t="shared" si="1"/>
        <v>MODERADO-HOTELARIAS</v>
      </c>
      <c r="B13" s="55" t="s">
        <v>33</v>
      </c>
      <c r="C13" s="55" t="s">
        <v>28</v>
      </c>
      <c r="D13" s="57">
        <v>0.1</v>
      </c>
    </row>
    <row r="14" spans="1:4">
      <c r="A14" s="58" t="str">
        <f t="shared" si="1"/>
        <v>AGRESSIVO-PAPEL</v>
      </c>
      <c r="B14" s="43" t="s">
        <v>18</v>
      </c>
      <c r="C14" s="43" t="s">
        <v>23</v>
      </c>
      <c r="D14" s="46">
        <v>0.5</v>
      </c>
    </row>
    <row r="15" spans="1:4">
      <c r="A15" s="56" t="str">
        <f t="shared" si="1"/>
        <v>AGRESSIVO-TIJOLO</v>
      </c>
      <c r="B15" s="43" t="s">
        <v>18</v>
      </c>
      <c r="C15" s="43" t="s">
        <v>24</v>
      </c>
      <c r="D15" s="46">
        <v>0.1</v>
      </c>
    </row>
    <row r="16" spans="1:4">
      <c r="A16" s="56" t="str">
        <f t="shared" si="1"/>
        <v>AGRESSIVO-HÍBRIDOS</v>
      </c>
      <c r="B16" s="43" t="s">
        <v>18</v>
      </c>
      <c r="C16" s="43" t="s">
        <v>25</v>
      </c>
      <c r="D16" s="46">
        <v>0.05</v>
      </c>
    </row>
    <row r="17" spans="1:4">
      <c r="A17" s="56" t="str">
        <f t="shared" si="1"/>
        <v>AGRESSIVO-FOFs</v>
      </c>
      <c r="B17" s="43" t="s">
        <v>18</v>
      </c>
      <c r="C17" s="43" t="s">
        <v>26</v>
      </c>
      <c r="D17" s="46">
        <v>0.05</v>
      </c>
    </row>
    <row r="18" spans="1:4">
      <c r="A18" s="56" t="str">
        <f t="shared" si="1"/>
        <v>AGRESSIVO-DESENVOLVIMENTO</v>
      </c>
      <c r="B18" s="43" t="s">
        <v>18</v>
      </c>
      <c r="C18" s="43" t="s">
        <v>27</v>
      </c>
      <c r="D18" s="46">
        <v>0.2</v>
      </c>
    </row>
    <row r="19" spans="1:4">
      <c r="A19" s="56" t="str">
        <f t="shared" si="1"/>
        <v>AGRESSIVO-HOTELARIAS</v>
      </c>
      <c r="B19" s="43" t="s">
        <v>18</v>
      </c>
      <c r="C19" s="43" t="s">
        <v>28</v>
      </c>
      <c r="D19" s="4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2025-05-27T01:25:42Z</dcterms:created>
  <dcterms:modified xsi:type="dcterms:W3CDTF">2025-05-28T03:11:32Z</dcterms:modified>
  <cp:category/>
  <cp:contentStatus/>
</cp:coreProperties>
</file>