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C-Denise\Downloads\"/>
    </mc:Choice>
  </mc:AlternateContent>
  <bookViews>
    <workbookView xWindow="0" yWindow="0" windowWidth="15090" windowHeight="6075"/>
  </bookViews>
  <sheets>
    <sheet name="APP" sheetId="1" r:id="rId1"/>
    <sheet name="Planilha2" sheetId="2" state="hidden" r:id="rId2"/>
  </sheets>
  <definedNames>
    <definedName name="aporte">APP!$D$17</definedName>
    <definedName name="Patrimônio">APP!$D$20</definedName>
    <definedName name="prazo">APP!$D$18</definedName>
    <definedName name="qtd_anos">APP!$D$18</definedName>
    <definedName name="Rendimento_Carteira">APP!$D$13</definedName>
    <definedName name="salario">APP!$D$12</definedName>
    <definedName name="salário">APP!$D$12</definedName>
    <definedName name="Sugestão_de_investimentos">APP!$D$14</definedName>
    <definedName name="taxa">APP!$D$19</definedName>
    <definedName name="taxa_mensal">APP!$D$19</definedName>
    <definedName name="Z_B591183B_79C1_4703_8450_16E4907207EB_.wvu.Cols" localSheetId="0" hidden="1">APP!$F:$XFD</definedName>
  </definedNames>
  <calcPr calcId="162913"/>
  <customWorkbookViews>
    <customWorkbookView name="tela inteira" guid="{B591183B-79C1-4703-8450-16E4907207EB}" maximized="1" xWindow="1352" yWindow="-8" windowWidth="1382" windowHeight="754" activeSheetId="1" showFormulaBar="0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7" i="1" l="1"/>
  <c r="C38" i="1"/>
  <c r="C39" i="1"/>
  <c r="C40" i="1"/>
  <c r="C41" i="1"/>
  <c r="C36" i="1"/>
  <c r="H4" i="2"/>
  <c r="A16" i="2"/>
  <c r="A17" i="2"/>
  <c r="A18" i="2"/>
  <c r="A19" i="2"/>
  <c r="A20" i="2"/>
  <c r="A15" i="2"/>
  <c r="A10" i="2"/>
  <c r="A11" i="2"/>
  <c r="A12" i="2"/>
  <c r="A13" i="2"/>
  <c r="A14" i="2"/>
  <c r="A9" i="2"/>
  <c r="A4" i="2"/>
  <c r="A5" i="2"/>
  <c r="A6" i="2"/>
  <c r="A7" i="2"/>
  <c r="A8" i="2"/>
  <c r="A3" i="2"/>
  <c r="D14" i="1"/>
  <c r="C33" i="1" l="1"/>
  <c r="D20" i="1"/>
  <c r="D21" i="1" s="1"/>
  <c r="D40" i="1"/>
  <c r="D39" i="1"/>
  <c r="D36" i="1"/>
  <c r="D38" i="1"/>
  <c r="D41" i="1"/>
  <c r="D37" i="1"/>
  <c r="C25" i="1"/>
  <c r="D25" i="1" s="1"/>
  <c r="C26" i="1"/>
  <c r="D26" i="1" s="1"/>
  <c r="C27" i="1"/>
  <c r="D27" i="1" s="1"/>
  <c r="C28" i="1"/>
  <c r="D28" i="1" s="1"/>
  <c r="C29" i="1"/>
  <c r="D29" i="1" s="1"/>
  <c r="D42" i="1" l="1"/>
</calcChain>
</file>

<file path=xl/sharedStrings.xml><?xml version="1.0" encoding="utf-8"?>
<sst xmlns="http://schemas.openxmlformats.org/spreadsheetml/2006/main" count="72" uniqueCount="35">
  <si>
    <t>INVESTIMENTO MENSAL</t>
  </si>
  <si>
    <t>Quanto investir por mês?</t>
  </si>
  <si>
    <t>Por quantos anos?</t>
  </si>
  <si>
    <t>Taxa de rendimento mensal?</t>
  </si>
  <si>
    <t>Patrimônio Acumulado?</t>
  </si>
  <si>
    <t>Dividendos Mensais?</t>
  </si>
  <si>
    <t>Quantos em 2 anos?</t>
  </si>
  <si>
    <t>Quantos em 5 anos?</t>
  </si>
  <si>
    <t>Quantos em 10 anos?</t>
  </si>
  <si>
    <t>Quantos em 20 anos?</t>
  </si>
  <si>
    <t>Quantos em 30 anos?</t>
  </si>
  <si>
    <t>Cenários</t>
  </si>
  <si>
    <t>Dividendos</t>
  </si>
  <si>
    <t>Configurações</t>
  </si>
  <si>
    <t>Salário</t>
  </si>
  <si>
    <t>Rendimento Carteira</t>
  </si>
  <si>
    <t>Agressivo</t>
  </si>
  <si>
    <t>Conservador</t>
  </si>
  <si>
    <t>PERFIL</t>
  </si>
  <si>
    <t>VALOR A SER INVESTIDO POR MÊS</t>
  </si>
  <si>
    <t>TIPO DE FII</t>
  </si>
  <si>
    <t>Percentual Sugerido</t>
  </si>
  <si>
    <t>Valores</t>
  </si>
  <si>
    <t>PAPEL</t>
  </si>
  <si>
    <t>TIJOLO</t>
  </si>
  <si>
    <t>HÍBRIDOS</t>
  </si>
  <si>
    <t>FOF's</t>
  </si>
  <si>
    <t>DESENVOLVIMENTO</t>
  </si>
  <si>
    <t>HOTELARIAS</t>
  </si>
  <si>
    <t>TOTAL</t>
  </si>
  <si>
    <t>%</t>
  </si>
  <si>
    <t>CHAVE</t>
  </si>
  <si>
    <t>Moderado</t>
  </si>
  <si>
    <t>Moderado-TIJOLO</t>
  </si>
  <si>
    <t>Sugestão de investimento (30%)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</si>
</sst>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&quot;R$&quot;\ #,##0.0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0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12"/>
      <color theme="1"/>
      <name val="Segoe UI"/>
      <family val="2"/>
    </font>
    <font>
      <sz val="11"/>
      <color theme="1"/>
      <name val="Segoe UI"/>
      <family val="2"/>
    </font>
    <font>
      <b/>
      <sz val="12"/>
      <color theme="1"/>
      <name val="Segoe UI"/>
      <family val="2"/>
    </font>
    <font>
      <sz val="14"/>
      <color rgb="FF9C65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EB9C"/>
      </patternFill>
    </fill>
    <fill>
      <patternFill patternType="solid">
        <fgColor rgb="FFFFC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4.9989318521683403E-2"/>
        <bgColor indexed="64"/>
      </patternFill>
    </fill>
  </fills>
  <borders count="28">
    <border>
      <left/>
      <right/>
      <top/>
      <bottom/>
      <diagonal/>
    </border>
    <border>
      <left style="medium">
        <color rgb="FFFFC000"/>
      </left>
      <right/>
      <top style="medium">
        <color rgb="FFFFC000"/>
      </top>
      <bottom/>
      <diagonal/>
    </border>
    <border>
      <left/>
      <right style="medium">
        <color rgb="FFFFC000"/>
      </right>
      <top style="medium">
        <color rgb="FFFFC000"/>
      </top>
      <bottom/>
      <diagonal/>
    </border>
    <border>
      <left/>
      <right/>
      <top style="medium">
        <color rgb="FFFFC000"/>
      </top>
      <bottom/>
      <diagonal/>
    </border>
    <border>
      <left style="medium">
        <color indexed="64"/>
      </left>
      <right/>
      <top style="medium">
        <color indexed="64"/>
      </top>
      <bottom style="thin">
        <color theme="9" tint="-0.499984740745262"/>
      </bottom>
      <diagonal/>
    </border>
    <border>
      <left/>
      <right style="thin">
        <color theme="0"/>
      </right>
      <top style="medium">
        <color indexed="64"/>
      </top>
      <bottom style="thin">
        <color theme="9" tint="-0.499984740745262"/>
      </bottom>
      <diagonal/>
    </border>
    <border>
      <left/>
      <right style="medium">
        <color indexed="64"/>
      </right>
      <top style="medium">
        <color indexed="64"/>
      </top>
      <bottom style="medium">
        <color theme="9" tint="-0.499984740745262"/>
      </bottom>
      <diagonal/>
    </border>
    <border>
      <left/>
      <right/>
      <top style="medium">
        <color indexed="64"/>
      </top>
      <bottom style="thin">
        <color theme="9" tint="-0.499984740745262"/>
      </bottom>
      <diagonal/>
    </border>
    <border>
      <left/>
      <right style="medium">
        <color indexed="64"/>
      </right>
      <top style="medium">
        <color indexed="64"/>
      </top>
      <bottom style="thin">
        <color theme="9" tint="-0.499984740745262"/>
      </bottom>
      <diagonal/>
    </border>
    <border>
      <left style="medium">
        <color rgb="FFFFC000"/>
      </left>
      <right style="thin">
        <color theme="2"/>
      </right>
      <top/>
      <bottom style="thin">
        <color theme="2"/>
      </bottom>
      <diagonal/>
    </border>
    <border>
      <left style="thin">
        <color theme="2"/>
      </left>
      <right style="thin">
        <color theme="2"/>
      </right>
      <top/>
      <bottom style="thin">
        <color theme="2"/>
      </bottom>
      <diagonal/>
    </border>
    <border>
      <left style="thin">
        <color theme="2"/>
      </left>
      <right style="medium">
        <color rgb="FFFFC000"/>
      </right>
      <top style="thin">
        <color theme="5" tint="0.39994506668294322"/>
      </top>
      <bottom style="thin">
        <color theme="2"/>
      </bottom>
      <diagonal/>
    </border>
    <border>
      <left style="medium">
        <color rgb="FFFFC000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 style="medium">
        <color rgb="FFFFC000"/>
      </right>
      <top style="thin">
        <color theme="2"/>
      </top>
      <bottom style="thin">
        <color theme="2"/>
      </bottom>
      <diagonal/>
    </border>
    <border>
      <left style="medium">
        <color rgb="FFFFC000"/>
      </left>
      <right style="thin">
        <color theme="2"/>
      </right>
      <top style="thin">
        <color theme="2"/>
      </top>
      <bottom style="medium">
        <color rgb="FFFFC000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medium">
        <color rgb="FFFFC000"/>
      </bottom>
      <diagonal/>
    </border>
    <border>
      <left style="thin">
        <color theme="2"/>
      </left>
      <right style="medium">
        <color rgb="FFFFC000"/>
      </right>
      <top style="thin">
        <color theme="2"/>
      </top>
      <bottom style="medium">
        <color rgb="FFFFC000"/>
      </bottom>
      <diagonal/>
    </border>
    <border>
      <left style="medium">
        <color indexed="64"/>
      </left>
      <right style="thin">
        <color theme="2"/>
      </right>
      <top/>
      <bottom style="thin">
        <color theme="2"/>
      </bottom>
      <diagonal/>
    </border>
    <border>
      <left style="thin">
        <color theme="2"/>
      </left>
      <right style="medium">
        <color indexed="64"/>
      </right>
      <top style="thin">
        <color theme="9" tint="-0.499984740745262"/>
      </top>
      <bottom style="thin">
        <color theme="2"/>
      </bottom>
      <diagonal/>
    </border>
    <border>
      <left style="medium">
        <color indexed="64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 style="medium">
        <color indexed="64"/>
      </right>
      <top style="thin">
        <color theme="2"/>
      </top>
      <bottom style="thin">
        <color theme="2"/>
      </bottom>
      <diagonal/>
    </border>
    <border>
      <left style="medium">
        <color indexed="64"/>
      </left>
      <right style="thin">
        <color theme="2"/>
      </right>
      <top style="thin">
        <color theme="2"/>
      </top>
      <bottom style="medium">
        <color indexed="64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medium">
        <color indexed="64"/>
      </bottom>
      <diagonal/>
    </border>
    <border>
      <left style="thin">
        <color theme="2"/>
      </left>
      <right style="medium">
        <color indexed="64"/>
      </right>
      <top style="thin">
        <color theme="2"/>
      </top>
      <bottom style="medium">
        <color indexed="64"/>
      </bottom>
      <diagonal/>
    </border>
    <border>
      <left style="medium">
        <color indexed="64"/>
      </left>
      <right style="thin">
        <color theme="2"/>
      </right>
      <top style="thin">
        <color theme="9" tint="-0.499984740745262"/>
      </top>
      <bottom style="thin">
        <color theme="2"/>
      </bottom>
      <diagonal/>
    </border>
    <border>
      <left style="thin">
        <color theme="2"/>
      </left>
      <right style="thin">
        <color theme="2"/>
      </right>
      <top style="thin">
        <color theme="9" tint="-0.499984740745262"/>
      </top>
      <bottom style="thin">
        <color theme="2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4" borderId="0" applyNumberFormat="0" applyBorder="0" applyAlignment="0" applyProtection="0"/>
  </cellStyleXfs>
  <cellXfs count="65">
    <xf numFmtId="0" fontId="0" fillId="0" borderId="0" xfId="0"/>
    <xf numFmtId="0" fontId="3" fillId="0" borderId="0" xfId="0" applyFont="1" applyFill="1" applyBorder="1" applyAlignment="1"/>
    <xf numFmtId="0" fontId="2" fillId="0" borderId="0" xfId="0" applyFont="1"/>
    <xf numFmtId="0" fontId="0" fillId="0" borderId="0" xfId="0" applyAlignment="1">
      <alignment horizontal="center"/>
    </xf>
    <xf numFmtId="0" fontId="8" fillId="5" borderId="1" xfId="0" applyFont="1" applyFill="1" applyBorder="1" applyAlignment="1">
      <alignment horizontal="center"/>
    </xf>
    <xf numFmtId="0" fontId="8" fillId="5" borderId="3" xfId="0" applyFont="1" applyFill="1" applyBorder="1" applyAlignment="1">
      <alignment horizontal="center"/>
    </xf>
    <xf numFmtId="0" fontId="8" fillId="5" borderId="2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8" fillId="2" borderId="4" xfId="0" applyFont="1" applyFill="1" applyBorder="1" applyAlignment="1">
      <alignment horizontal="center"/>
    </xf>
    <xf numFmtId="0" fontId="8" fillId="2" borderId="7" xfId="0" applyFont="1" applyFill="1" applyBorder="1" applyAlignment="1">
      <alignment horizontal="center"/>
    </xf>
    <xf numFmtId="0" fontId="8" fillId="2" borderId="8" xfId="0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/>
    </xf>
    <xf numFmtId="0" fontId="9" fillId="0" borderId="18" xfId="0" applyFont="1" applyBorder="1" applyAlignment="1">
      <alignment horizontal="left" indent="2"/>
    </xf>
    <xf numFmtId="0" fontId="9" fillId="0" borderId="10" xfId="0" applyFont="1" applyBorder="1" applyAlignment="1">
      <alignment horizontal="left" indent="2"/>
    </xf>
    <xf numFmtId="164" fontId="10" fillId="0" borderId="19" xfId="1" applyNumberFormat="1" applyFont="1" applyBorder="1" applyAlignment="1">
      <alignment horizontal="center"/>
    </xf>
    <xf numFmtId="0" fontId="9" fillId="0" borderId="20" xfId="0" applyFont="1" applyBorder="1" applyAlignment="1">
      <alignment horizontal="left" indent="2"/>
    </xf>
    <xf numFmtId="0" fontId="9" fillId="0" borderId="13" xfId="0" applyFont="1" applyBorder="1" applyAlignment="1">
      <alignment horizontal="left" indent="2"/>
    </xf>
    <xf numFmtId="0" fontId="10" fillId="0" borderId="21" xfId="0" applyFont="1" applyBorder="1" applyAlignment="1">
      <alignment horizontal="center"/>
    </xf>
    <xf numFmtId="10" fontId="10" fillId="0" borderId="21" xfId="2" applyNumberFormat="1" applyFont="1" applyBorder="1" applyAlignment="1">
      <alignment horizontal="center"/>
    </xf>
    <xf numFmtId="164" fontId="10" fillId="0" borderId="11" xfId="1" applyNumberFormat="1" applyFont="1" applyBorder="1" applyAlignment="1">
      <alignment horizontal="center"/>
    </xf>
    <xf numFmtId="10" fontId="10" fillId="0" borderId="14" xfId="1" applyNumberFormat="1" applyFont="1" applyBorder="1" applyAlignment="1">
      <alignment horizontal="center"/>
    </xf>
    <xf numFmtId="0" fontId="9" fillId="7" borderId="25" xfId="0" applyFont="1" applyFill="1" applyBorder="1" applyAlignment="1">
      <alignment horizontal="left" indent="2"/>
    </xf>
    <xf numFmtId="164" fontId="10" fillId="7" borderId="26" xfId="1" applyNumberFormat="1" applyFont="1" applyFill="1" applyBorder="1" applyAlignment="1">
      <alignment horizontal="center"/>
    </xf>
    <xf numFmtId="164" fontId="10" fillId="7" borderId="19" xfId="1" applyNumberFormat="1" applyFont="1" applyFill="1" applyBorder="1" applyAlignment="1">
      <alignment horizontal="center"/>
    </xf>
    <xf numFmtId="0" fontId="9" fillId="7" borderId="20" xfId="0" applyFont="1" applyFill="1" applyBorder="1" applyAlignment="1">
      <alignment horizontal="left" indent="2"/>
    </xf>
    <xf numFmtId="164" fontId="10" fillId="7" borderId="13" xfId="1" applyNumberFormat="1" applyFont="1" applyFill="1" applyBorder="1" applyAlignment="1">
      <alignment horizontal="center"/>
    </xf>
    <xf numFmtId="164" fontId="10" fillId="7" borderId="21" xfId="1" applyNumberFormat="1" applyFont="1" applyFill="1" applyBorder="1" applyAlignment="1">
      <alignment horizontal="center"/>
    </xf>
    <xf numFmtId="0" fontId="9" fillId="7" borderId="22" xfId="0" applyFont="1" applyFill="1" applyBorder="1" applyAlignment="1">
      <alignment horizontal="left" indent="2"/>
    </xf>
    <xf numFmtId="164" fontId="10" fillId="7" borderId="23" xfId="1" applyNumberFormat="1" applyFont="1" applyFill="1" applyBorder="1" applyAlignment="1">
      <alignment horizontal="center"/>
    </xf>
    <xf numFmtId="164" fontId="10" fillId="7" borderId="24" xfId="1" applyNumberFormat="1" applyFont="1" applyFill="1" applyBorder="1" applyAlignment="1">
      <alignment horizontal="center"/>
    </xf>
    <xf numFmtId="0" fontId="11" fillId="7" borderId="20" xfId="0" applyFont="1" applyFill="1" applyBorder="1" applyAlignment="1">
      <alignment horizontal="left" indent="2"/>
    </xf>
    <xf numFmtId="0" fontId="11" fillId="7" borderId="13" xfId="0" applyFont="1" applyFill="1" applyBorder="1" applyAlignment="1">
      <alignment horizontal="left" indent="2"/>
    </xf>
    <xf numFmtId="8" fontId="10" fillId="7" borderId="21" xfId="0" applyNumberFormat="1" applyFont="1" applyFill="1" applyBorder="1" applyAlignment="1">
      <alignment horizontal="center"/>
    </xf>
    <xf numFmtId="0" fontId="11" fillId="7" borderId="22" xfId="0" applyFont="1" applyFill="1" applyBorder="1" applyAlignment="1">
      <alignment horizontal="left" indent="2"/>
    </xf>
    <xf numFmtId="0" fontId="11" fillId="7" borderId="23" xfId="0" applyFont="1" applyFill="1" applyBorder="1" applyAlignment="1">
      <alignment horizontal="left" indent="2"/>
    </xf>
    <xf numFmtId="8" fontId="10" fillId="7" borderId="24" xfId="0" applyNumberFormat="1" applyFont="1" applyFill="1" applyBorder="1" applyAlignment="1">
      <alignment horizontal="center"/>
    </xf>
    <xf numFmtId="0" fontId="9" fillId="7" borderId="9" xfId="0" applyFont="1" applyFill="1" applyBorder="1" applyAlignment="1">
      <alignment horizontal="left" indent="2"/>
    </xf>
    <xf numFmtId="0" fontId="9" fillId="7" borderId="10" xfId="0" applyFont="1" applyFill="1" applyBorder="1" applyAlignment="1">
      <alignment horizontal="left" indent="2"/>
    </xf>
    <xf numFmtId="0" fontId="9" fillId="7" borderId="12" xfId="0" applyFont="1" applyFill="1" applyBorder="1" applyAlignment="1">
      <alignment horizontal="left" indent="2"/>
    </xf>
    <xf numFmtId="0" fontId="9" fillId="7" borderId="13" xfId="0" applyFont="1" applyFill="1" applyBorder="1" applyAlignment="1">
      <alignment horizontal="left" indent="2"/>
    </xf>
    <xf numFmtId="0" fontId="9" fillId="7" borderId="15" xfId="0" applyFont="1" applyFill="1" applyBorder="1" applyAlignment="1">
      <alignment horizontal="left" indent="2"/>
    </xf>
    <xf numFmtId="0" fontId="9" fillId="7" borderId="16" xfId="0" applyFont="1" applyFill="1" applyBorder="1" applyAlignment="1">
      <alignment horizontal="left" indent="2"/>
    </xf>
    <xf numFmtId="164" fontId="10" fillId="7" borderId="17" xfId="1" applyNumberFormat="1" applyFont="1" applyFill="1" applyBorder="1" applyAlignment="1">
      <alignment horizontal="center"/>
    </xf>
    <xf numFmtId="0" fontId="9" fillId="7" borderId="0" xfId="0" applyFont="1" applyFill="1" applyBorder="1" applyAlignment="1">
      <alignment horizontal="left" indent="2"/>
    </xf>
    <xf numFmtId="0" fontId="5" fillId="4" borderId="0" xfId="3"/>
    <xf numFmtId="0" fontId="11" fillId="7" borderId="0" xfId="0" applyFont="1" applyFill="1" applyBorder="1" applyAlignment="1">
      <alignment horizontal="left" indent="2"/>
    </xf>
    <xf numFmtId="0" fontId="7" fillId="0" borderId="0" xfId="0" applyFont="1" applyAlignment="1">
      <alignment horizontal="center"/>
    </xf>
    <xf numFmtId="9" fontId="0" fillId="0" borderId="0" xfId="0" applyNumberFormat="1" applyAlignment="1">
      <alignment horizontal="center"/>
    </xf>
    <xf numFmtId="0" fontId="7" fillId="6" borderId="0" xfId="0" applyFont="1" applyFill="1" applyAlignment="1">
      <alignment horizontal="center"/>
    </xf>
    <xf numFmtId="0" fontId="6" fillId="8" borderId="0" xfId="0" applyFont="1" applyFill="1" applyAlignment="1">
      <alignment horizontal="center"/>
    </xf>
    <xf numFmtId="0" fontId="6" fillId="8" borderId="0" xfId="0" applyFont="1" applyFill="1"/>
    <xf numFmtId="164" fontId="6" fillId="8" borderId="0" xfId="0" applyNumberFormat="1" applyFont="1" applyFill="1" applyAlignment="1">
      <alignment horizontal="center"/>
    </xf>
    <xf numFmtId="164" fontId="0" fillId="7" borderId="0" xfId="0" applyNumberFormat="1" applyFill="1" applyAlignment="1">
      <alignment horizontal="center"/>
    </xf>
    <xf numFmtId="0" fontId="0" fillId="7" borderId="0" xfId="0" applyFill="1"/>
    <xf numFmtId="164" fontId="0" fillId="3" borderId="0" xfId="0" applyNumberFormat="1" applyFill="1" applyAlignment="1">
      <alignment horizontal="center"/>
    </xf>
    <xf numFmtId="164" fontId="10" fillId="7" borderId="0" xfId="1" applyNumberFormat="1" applyFont="1" applyFill="1" applyBorder="1" applyAlignment="1">
      <alignment horizontal="center"/>
    </xf>
    <xf numFmtId="0" fontId="12" fillId="4" borderId="0" xfId="3" applyFont="1" applyBorder="1" applyAlignment="1">
      <alignment horizontal="left" indent="2"/>
    </xf>
    <xf numFmtId="0" fontId="12" fillId="4" borderId="0" xfId="3" applyFont="1" applyAlignment="1">
      <alignment horizontal="center"/>
    </xf>
    <xf numFmtId="9" fontId="0" fillId="0" borderId="0" xfId="2" applyFont="1"/>
    <xf numFmtId="9" fontId="0" fillId="0" borderId="0" xfId="2" applyFont="1" applyAlignment="1">
      <alignment horizontal="center"/>
    </xf>
    <xf numFmtId="0" fontId="0" fillId="0" borderId="27" xfId="0" applyBorder="1"/>
    <xf numFmtId="0" fontId="0" fillId="0" borderId="27" xfId="0" applyBorder="1" applyAlignment="1">
      <alignment horizontal="center"/>
    </xf>
    <xf numFmtId="9" fontId="0" fillId="0" borderId="27" xfId="2" applyFont="1" applyBorder="1" applyAlignment="1">
      <alignment horizontal="center"/>
    </xf>
    <xf numFmtId="0" fontId="7" fillId="0" borderId="0" xfId="0" applyFont="1"/>
    <xf numFmtId="9" fontId="5" fillId="4" borderId="0" xfId="2" applyFont="1" applyFill="1"/>
  </cellXfs>
  <cellStyles count="4">
    <cellStyle name="Moeda" xfId="1" builtinId="4"/>
    <cellStyle name="Neutra" xfId="3" builtinId="28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APP!$C$35</c:f>
              <c:strCache>
                <c:ptCount val="1"/>
                <c:pt idx="0">
                  <c:v>Percentual Sugerido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APP!$B$36:$B$41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HÍBRIDOS</c:v>
                </c:pt>
                <c:pt idx="3">
                  <c:v>FOF's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APP!$C$36:$C$41</c:f>
              <c:numCache>
                <c:formatCode>0%</c:formatCode>
                <c:ptCount val="6"/>
                <c:pt idx="0">
                  <c:v>0.3</c:v>
                </c:pt>
                <c:pt idx="1">
                  <c:v>0.5</c:v>
                </c:pt>
                <c:pt idx="2">
                  <c:v>0.1</c:v>
                </c:pt>
                <c:pt idx="3">
                  <c:v>0.1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44-4A30-BDB0-D4C2E41156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5</xdr:col>
      <xdr:colOff>0</xdr:colOff>
      <xdr:row>9</xdr:row>
      <xdr:rowOff>174625</xdr:rowOff>
    </xdr:to>
    <xdr:pic>
      <xdr:nvPicPr>
        <xdr:cNvPr id="2" name="Imagem 1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1811" b="28264"/>
        <a:stretch/>
      </xdr:blipFill>
      <xdr:spPr>
        <a:xfrm>
          <a:off x="0" y="0"/>
          <a:ext cx="7810500" cy="1889125"/>
        </a:xfrm>
        <a:prstGeom prst="rect">
          <a:avLst/>
        </a:prstGeom>
      </xdr:spPr>
    </xdr:pic>
    <xdr:clientData/>
  </xdr:twoCellAnchor>
  <xdr:twoCellAnchor>
    <xdr:from>
      <xdr:col>1</xdr:col>
      <xdr:colOff>4762</xdr:colOff>
      <xdr:row>43</xdr:row>
      <xdr:rowOff>19050</xdr:rowOff>
    </xdr:from>
    <xdr:to>
      <xdr:col>4</xdr:col>
      <xdr:colOff>9525</xdr:colOff>
      <xdr:row>57</xdr:row>
      <xdr:rowOff>95250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G42"/>
  <sheetViews>
    <sheetView showGridLines="0" showRowColHeaders="0" tabSelected="1" topLeftCell="A23" zoomScale="118" zoomScaleNormal="118" workbookViewId="0">
      <selection activeCell="D26" sqref="D26"/>
    </sheetView>
  </sheetViews>
  <sheetFormatPr defaultColWidth="0" defaultRowHeight="15" x14ac:dyDescent="0.25"/>
  <cols>
    <col min="1" max="1" width="5.42578125" customWidth="1"/>
    <col min="2" max="2" width="43.5703125" customWidth="1"/>
    <col min="3" max="3" width="49.85546875" customWidth="1"/>
    <col min="4" max="4" width="13.85546875" customWidth="1"/>
    <col min="5" max="5" width="4.5703125" customWidth="1"/>
    <col min="6" max="6" width="13" hidden="1" customWidth="1"/>
    <col min="7" max="7" width="4.85546875" hidden="1" customWidth="1"/>
    <col min="8" max="8" width="0" hidden="1" customWidth="1"/>
  </cols>
  <sheetData>
    <row r="10" spans="2:4" ht="15.75" thickBot="1" x14ac:dyDescent="0.3"/>
    <row r="11" spans="2:4" ht="26.25" x14ac:dyDescent="0.4">
      <c r="B11" s="4" t="s">
        <v>13</v>
      </c>
      <c r="C11" s="5"/>
      <c r="D11" s="6"/>
    </row>
    <row r="12" spans="2:4" ht="17.25" x14ac:dyDescent="0.3">
      <c r="B12" s="36" t="s">
        <v>14</v>
      </c>
      <c r="C12" s="37"/>
      <c r="D12" s="19">
        <v>2000</v>
      </c>
    </row>
    <row r="13" spans="2:4" ht="17.25" x14ac:dyDescent="0.3">
      <c r="B13" s="38" t="s">
        <v>15</v>
      </c>
      <c r="C13" s="39"/>
      <c r="D13" s="20">
        <v>6.0000000000000001E-3</v>
      </c>
    </row>
    <row r="14" spans="2:4" ht="18" thickBot="1" x14ac:dyDescent="0.35">
      <c r="B14" s="40" t="s">
        <v>34</v>
      </c>
      <c r="C14" s="41"/>
      <c r="D14" s="42">
        <f>D12*30%</f>
        <v>600</v>
      </c>
    </row>
    <row r="15" spans="2:4" ht="15.75" thickBot="1" x14ac:dyDescent="0.3"/>
    <row r="16" spans="2:4" ht="29.25" customHeight="1" x14ac:dyDescent="0.4">
      <c r="B16" s="8" t="s">
        <v>0</v>
      </c>
      <c r="C16" s="9"/>
      <c r="D16" s="10"/>
    </row>
    <row r="17" spans="1:5" ht="17.25" x14ac:dyDescent="0.3">
      <c r="B17" s="12" t="s">
        <v>1</v>
      </c>
      <c r="C17" s="13"/>
      <c r="D17" s="14">
        <v>200</v>
      </c>
    </row>
    <row r="18" spans="1:5" ht="17.25" x14ac:dyDescent="0.3">
      <c r="B18" s="15" t="s">
        <v>2</v>
      </c>
      <c r="C18" s="16"/>
      <c r="D18" s="17">
        <v>5</v>
      </c>
    </row>
    <row r="19" spans="1:5" ht="17.25" x14ac:dyDescent="0.3">
      <c r="B19" s="15" t="s">
        <v>3</v>
      </c>
      <c r="C19" s="16"/>
      <c r="D19" s="18">
        <v>1.0789999999999999E-2</v>
      </c>
    </row>
    <row r="20" spans="1:5" ht="17.25" x14ac:dyDescent="0.3">
      <c r="B20" s="30" t="s">
        <v>4</v>
      </c>
      <c r="C20" s="31"/>
      <c r="D20" s="32">
        <f>FV(taxa,qtd_anos*12,aporte*-1)</f>
        <v>16755.382799697527</v>
      </c>
    </row>
    <row r="21" spans="1:5" ht="18" thickBot="1" x14ac:dyDescent="0.35">
      <c r="B21" s="33" t="s">
        <v>5</v>
      </c>
      <c r="C21" s="34"/>
      <c r="D21" s="35">
        <f>Patrimônio*Rendimento_Carteira</f>
        <v>100.53229679818516</v>
      </c>
    </row>
    <row r="23" spans="1:5" ht="15.75" thickBot="1" x14ac:dyDescent="0.3"/>
    <row r="24" spans="1:5" ht="27" thickBot="1" x14ac:dyDescent="0.45">
      <c r="B24" s="8" t="s">
        <v>11</v>
      </c>
      <c r="C24" s="11"/>
      <c r="D24" s="7" t="s">
        <v>12</v>
      </c>
      <c r="E24" s="1"/>
    </row>
    <row r="25" spans="1:5" ht="17.25" x14ac:dyDescent="0.3">
      <c r="A25" s="2">
        <v>2</v>
      </c>
      <c r="B25" s="21" t="s">
        <v>6</v>
      </c>
      <c r="C25" s="22">
        <f>FV($D$19,$A25*12,$D$17*-1)</f>
        <v>5445.5254595290435</v>
      </c>
      <c r="D25" s="23">
        <f>C25*Rendimento_Carteira</f>
        <v>32.673152757174265</v>
      </c>
    </row>
    <row r="26" spans="1:5" ht="17.25" x14ac:dyDescent="0.3">
      <c r="A26" s="2">
        <v>5</v>
      </c>
      <c r="B26" s="24" t="s">
        <v>7</v>
      </c>
      <c r="C26" s="25">
        <f>FV($D$19,$A26*12,$D$17*-1)</f>
        <v>16755.382799697527</v>
      </c>
      <c r="D26" s="26">
        <f>C26*Rendimento_Carteira</f>
        <v>100.53229679818516</v>
      </c>
    </row>
    <row r="27" spans="1:5" ht="17.25" x14ac:dyDescent="0.3">
      <c r="A27" s="2">
        <v>10</v>
      </c>
      <c r="B27" s="24" t="s">
        <v>8</v>
      </c>
      <c r="C27" s="25">
        <f>FV($D$19,$A27*12,$D$17*-1)</f>
        <v>48656.842506034438</v>
      </c>
      <c r="D27" s="26">
        <f>C27*Rendimento_Carteira</f>
        <v>291.94105503620665</v>
      </c>
    </row>
    <row r="28" spans="1:5" ht="17.25" x14ac:dyDescent="0.3">
      <c r="A28" s="2">
        <v>20</v>
      </c>
      <c r="B28" s="24" t="s">
        <v>9</v>
      </c>
      <c r="C28" s="25">
        <f>FV($D$19,$A28*12,$D$17*-1)</f>
        <v>225039.68001941612</v>
      </c>
      <c r="D28" s="26">
        <f>C28*Rendimento_Carteira</f>
        <v>1350.2380801164968</v>
      </c>
    </row>
    <row r="29" spans="1:5" ht="18" thickBot="1" x14ac:dyDescent="0.35">
      <c r="A29" s="2">
        <v>30</v>
      </c>
      <c r="B29" s="27" t="s">
        <v>10</v>
      </c>
      <c r="C29" s="28">
        <f>FV($D$19,$A29*12,$D$17*-1)</f>
        <v>864433.93100094295</v>
      </c>
      <c r="D29" s="29">
        <f>C29*Rendimento_Carteira</f>
        <v>5186.6035860056581</v>
      </c>
    </row>
    <row r="30" spans="1:5" ht="17.25" x14ac:dyDescent="0.3">
      <c r="A30" s="2"/>
      <c r="B30" s="43"/>
      <c r="C30" s="55"/>
      <c r="D30" s="55"/>
    </row>
    <row r="32" spans="1:5" ht="18.75" x14ac:dyDescent="0.3">
      <c r="B32" s="56" t="s">
        <v>18</v>
      </c>
      <c r="C32" s="57" t="s">
        <v>17</v>
      </c>
      <c r="D32" s="44"/>
    </row>
    <row r="33" spans="2:4" ht="17.25" x14ac:dyDescent="0.3">
      <c r="B33" s="45" t="s">
        <v>19</v>
      </c>
      <c r="C33" s="52">
        <f>aporte</f>
        <v>200</v>
      </c>
      <c r="D33" s="53"/>
    </row>
    <row r="35" spans="2:4" x14ac:dyDescent="0.25">
      <c r="B35" s="48" t="s">
        <v>20</v>
      </c>
      <c r="C35" s="48" t="s">
        <v>21</v>
      </c>
      <c r="D35" s="48" t="s">
        <v>22</v>
      </c>
    </row>
    <row r="36" spans="2:4" x14ac:dyDescent="0.25">
      <c r="B36" s="3" t="s">
        <v>23</v>
      </c>
      <c r="C36" s="47">
        <f>VLOOKUP($C$32&amp;"-"&amp;B36,Planilha2!A2:D20,4,FALSE)</f>
        <v>0.3</v>
      </c>
      <c r="D36" s="54">
        <f>$C$33*C36</f>
        <v>60</v>
      </c>
    </row>
    <row r="37" spans="2:4" x14ac:dyDescent="0.25">
      <c r="B37" s="3" t="s">
        <v>24</v>
      </c>
      <c r="C37" s="47">
        <f>VLOOKUP($C$32&amp;"-"&amp;B37,Planilha2!A3:D21,4,FALSE)</f>
        <v>0.5</v>
      </c>
      <c r="D37" s="54">
        <f t="shared" ref="D37:D41" si="0">$C$33*C37</f>
        <v>100</v>
      </c>
    </row>
    <row r="38" spans="2:4" x14ac:dyDescent="0.25">
      <c r="B38" s="3" t="s">
        <v>25</v>
      </c>
      <c r="C38" s="47">
        <f>VLOOKUP($C$32&amp;"-"&amp;B38,Planilha2!A4:D22,4,FALSE)</f>
        <v>0.1</v>
      </c>
      <c r="D38" s="54">
        <f t="shared" si="0"/>
        <v>20</v>
      </c>
    </row>
    <row r="39" spans="2:4" x14ac:dyDescent="0.25">
      <c r="B39" s="3" t="s">
        <v>26</v>
      </c>
      <c r="C39" s="47">
        <f>VLOOKUP($C$32&amp;"-"&amp;B39,Planilha2!A5:D23,4,FALSE)</f>
        <v>0.1</v>
      </c>
      <c r="D39" s="54">
        <f t="shared" si="0"/>
        <v>20</v>
      </c>
    </row>
    <row r="40" spans="2:4" x14ac:dyDescent="0.25">
      <c r="B40" s="3" t="s">
        <v>27</v>
      </c>
      <c r="C40" s="47">
        <f>VLOOKUP($C$32&amp;"-"&amp;B40,Planilha2!A6:D24,4,FALSE)</f>
        <v>0</v>
      </c>
      <c r="D40" s="54">
        <f t="shared" si="0"/>
        <v>0</v>
      </c>
    </row>
    <row r="41" spans="2:4" x14ac:dyDescent="0.25">
      <c r="B41" s="3" t="s">
        <v>28</v>
      </c>
      <c r="C41" s="47">
        <f>VLOOKUP($C$32&amp;"-"&amp;B41,Planilha2!A7:D25,4,FALSE)</f>
        <v>0</v>
      </c>
      <c r="D41" s="54">
        <f t="shared" si="0"/>
        <v>0</v>
      </c>
    </row>
    <row r="42" spans="2:4" x14ac:dyDescent="0.25">
      <c r="B42" s="49" t="s">
        <v>29</v>
      </c>
      <c r="C42" s="50"/>
      <c r="D42" s="51">
        <f>SUM(D36:D41)</f>
        <v>200</v>
      </c>
    </row>
  </sheetData>
  <customSheetViews>
    <customSheetView guid="{B591183B-79C1-4703-8450-16E4907207EB}" scale="80" showPageBreaks="1" showGridLines="0" showRowCol="0" hiddenColumns="1">
      <selection activeCell="C38" sqref="C38"/>
      <pageMargins left="0.511811024" right="0.511811024" top="0.78740157499999996" bottom="0.78740157499999996" header="0.31496062000000002" footer="0.31496062000000002"/>
      <pageSetup paperSize="9" orientation="portrait" verticalDpi="0" r:id="rId1"/>
    </customSheetView>
  </customSheetViews>
  <mergeCells count="11">
    <mergeCell ref="B24:C24"/>
    <mergeCell ref="B17:C17"/>
    <mergeCell ref="B18:C18"/>
    <mergeCell ref="B19:C19"/>
    <mergeCell ref="B20:C20"/>
    <mergeCell ref="B21:C21"/>
    <mergeCell ref="B16:D16"/>
    <mergeCell ref="B11:D11"/>
    <mergeCell ref="B12:C12"/>
    <mergeCell ref="B13:C13"/>
    <mergeCell ref="B14:C14"/>
  </mergeCells>
  <dataValidations disablePrompts="1" count="1">
    <dataValidation type="list" allowBlank="1" showInputMessage="1" showErrorMessage="1" sqref="C32">
      <formula1>"Conservador,Moderado,Agressivo"</formula1>
    </dataValidation>
  </dataValidations>
  <pageMargins left="0.511811024" right="0.511811024" top="0.78740157499999996" bottom="0.78740157499999996" header="0.31496062000000002" footer="0.31496062000000002"/>
  <pageSetup paperSize="9" orientation="portrait" verticalDpi="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0"/>
  <sheetViews>
    <sheetView workbookViewId="0">
      <selection activeCell="D9" sqref="D9:D14"/>
    </sheetView>
  </sheetViews>
  <sheetFormatPr defaultRowHeight="15" x14ac:dyDescent="0.25"/>
  <cols>
    <col min="1" max="1" width="18.5703125" bestFit="1" customWidth="1"/>
    <col min="2" max="2" width="12.140625" bestFit="1" customWidth="1"/>
    <col min="3" max="3" width="19" bestFit="1" customWidth="1"/>
    <col min="7" max="7" width="28.42578125" customWidth="1"/>
    <col min="8" max="8" width="9.140625" style="58"/>
  </cols>
  <sheetData>
    <row r="2" spans="1:8" x14ac:dyDescent="0.25">
      <c r="A2" s="63" t="s">
        <v>31</v>
      </c>
      <c r="B2" s="63" t="s">
        <v>18</v>
      </c>
      <c r="C2" s="46" t="s">
        <v>20</v>
      </c>
      <c r="D2" s="63" t="s">
        <v>30</v>
      </c>
    </row>
    <row r="3" spans="1:8" x14ac:dyDescent="0.25">
      <c r="A3" t="str">
        <f>$B$3&amp;"-"&amp;C3</f>
        <v>Conservador-PAPEL</v>
      </c>
      <c r="B3" t="s">
        <v>17</v>
      </c>
      <c r="C3" s="3" t="s">
        <v>23</v>
      </c>
      <c r="D3" s="59">
        <v>0.3</v>
      </c>
      <c r="H3" s="58" t="s">
        <v>30</v>
      </c>
    </row>
    <row r="4" spans="1:8" x14ac:dyDescent="0.25">
      <c r="A4" t="str">
        <f t="shared" ref="A4:A20" si="0">$B$3&amp;"-"&amp;C4</f>
        <v>Conservador-TIJOLO</v>
      </c>
      <c r="B4" t="s">
        <v>17</v>
      </c>
      <c r="C4" s="3" t="s">
        <v>24</v>
      </c>
      <c r="D4" s="59">
        <v>0.5</v>
      </c>
      <c r="G4" s="44" t="s">
        <v>33</v>
      </c>
      <c r="H4" s="64">
        <f>VLOOKUP(G4,$A:$D,4,)</f>
        <v>0.35</v>
      </c>
    </row>
    <row r="5" spans="1:8" x14ac:dyDescent="0.25">
      <c r="A5" t="str">
        <f t="shared" si="0"/>
        <v>Conservador-HÍBRIDOS</v>
      </c>
      <c r="B5" t="s">
        <v>17</v>
      </c>
      <c r="C5" s="3" t="s">
        <v>25</v>
      </c>
      <c r="D5" s="59">
        <v>0.1</v>
      </c>
    </row>
    <row r="6" spans="1:8" x14ac:dyDescent="0.25">
      <c r="A6" t="str">
        <f t="shared" si="0"/>
        <v>Conservador-FOF's</v>
      </c>
      <c r="B6" t="s">
        <v>17</v>
      </c>
      <c r="C6" s="3" t="s">
        <v>26</v>
      </c>
      <c r="D6" s="59">
        <v>0.1</v>
      </c>
    </row>
    <row r="7" spans="1:8" x14ac:dyDescent="0.25">
      <c r="A7" t="str">
        <f t="shared" si="0"/>
        <v>Conservador-DESENVOLVIMENTO</v>
      </c>
      <c r="B7" t="s">
        <v>17</v>
      </c>
      <c r="C7" s="3" t="s">
        <v>27</v>
      </c>
      <c r="D7" s="59">
        <v>0</v>
      </c>
    </row>
    <row r="8" spans="1:8" ht="15.75" thickBot="1" x14ac:dyDescent="0.3">
      <c r="A8" s="60" t="str">
        <f t="shared" si="0"/>
        <v>Conservador-HOTELARIAS</v>
      </c>
      <c r="B8" s="60" t="s">
        <v>17</v>
      </c>
      <c r="C8" s="61" t="s">
        <v>28</v>
      </c>
      <c r="D8" s="62">
        <v>0</v>
      </c>
    </row>
    <row r="9" spans="1:8" x14ac:dyDescent="0.25">
      <c r="A9" t="str">
        <f>$B$9&amp;"-"&amp;C9</f>
        <v>Moderado-PAPEL</v>
      </c>
      <c r="B9" t="s">
        <v>32</v>
      </c>
      <c r="C9" s="3" t="s">
        <v>23</v>
      </c>
      <c r="D9" s="59">
        <v>0.32</v>
      </c>
    </row>
    <row r="10" spans="1:8" x14ac:dyDescent="0.25">
      <c r="A10" t="str">
        <f t="shared" ref="A10:A14" si="1">$B$9&amp;"-"&amp;C10</f>
        <v>Moderado-TIJOLO</v>
      </c>
      <c r="B10" t="s">
        <v>32</v>
      </c>
      <c r="C10" s="3" t="s">
        <v>24</v>
      </c>
      <c r="D10" s="59">
        <v>0.35</v>
      </c>
    </row>
    <row r="11" spans="1:8" x14ac:dyDescent="0.25">
      <c r="A11" t="str">
        <f t="shared" si="1"/>
        <v>Moderado-HÍBRIDOS</v>
      </c>
      <c r="B11" t="s">
        <v>32</v>
      </c>
      <c r="C11" s="3" t="s">
        <v>25</v>
      </c>
      <c r="D11" s="59">
        <v>0.08</v>
      </c>
    </row>
    <row r="12" spans="1:8" x14ac:dyDescent="0.25">
      <c r="A12" t="str">
        <f t="shared" si="1"/>
        <v>Moderado-FOF's</v>
      </c>
      <c r="B12" t="s">
        <v>32</v>
      </c>
      <c r="C12" s="3" t="s">
        <v>26</v>
      </c>
      <c r="D12" s="59">
        <v>0.05</v>
      </c>
    </row>
    <row r="13" spans="1:8" x14ac:dyDescent="0.25">
      <c r="A13" t="str">
        <f t="shared" si="1"/>
        <v>Moderado-DESENVOLVIMENTO</v>
      </c>
      <c r="B13" t="s">
        <v>32</v>
      </c>
      <c r="C13" s="3" t="s">
        <v>27</v>
      </c>
      <c r="D13" s="59">
        <v>0.1</v>
      </c>
    </row>
    <row r="14" spans="1:8" ht="15.75" thickBot="1" x14ac:dyDescent="0.3">
      <c r="A14" s="60" t="str">
        <f t="shared" si="1"/>
        <v>Moderado-HOTELARIAS</v>
      </c>
      <c r="B14" s="60" t="s">
        <v>32</v>
      </c>
      <c r="C14" s="61" t="s">
        <v>28</v>
      </c>
      <c r="D14" s="62">
        <v>0.1</v>
      </c>
    </row>
    <row r="15" spans="1:8" x14ac:dyDescent="0.25">
      <c r="A15" t="str">
        <f>$B$15&amp;"-"&amp;C15</f>
        <v>Agressivo-PAPEL</v>
      </c>
      <c r="B15" t="s">
        <v>16</v>
      </c>
      <c r="C15" s="3" t="s">
        <v>23</v>
      </c>
      <c r="D15" s="59">
        <v>0.5</v>
      </c>
    </row>
    <row r="16" spans="1:8" x14ac:dyDescent="0.25">
      <c r="A16" t="str">
        <f t="shared" ref="A16:A20" si="2">$B$15&amp;"-"&amp;C16</f>
        <v>Agressivo-TIJOLO</v>
      </c>
      <c r="B16" t="s">
        <v>16</v>
      </c>
      <c r="C16" s="3" t="s">
        <v>24</v>
      </c>
      <c r="D16" s="59">
        <v>0.1</v>
      </c>
    </row>
    <row r="17" spans="1:4" x14ac:dyDescent="0.25">
      <c r="A17" t="str">
        <f t="shared" si="2"/>
        <v>Agressivo-HÍBRIDOS</v>
      </c>
      <c r="B17" t="s">
        <v>16</v>
      </c>
      <c r="C17" s="3" t="s">
        <v>25</v>
      </c>
      <c r="D17" s="59">
        <v>0.05</v>
      </c>
    </row>
    <row r="18" spans="1:4" x14ac:dyDescent="0.25">
      <c r="A18" t="str">
        <f t="shared" si="2"/>
        <v>Agressivo-FOF's</v>
      </c>
      <c r="B18" t="s">
        <v>16</v>
      </c>
      <c r="C18" s="3" t="s">
        <v>26</v>
      </c>
      <c r="D18" s="59">
        <v>0.05</v>
      </c>
    </row>
    <row r="19" spans="1:4" x14ac:dyDescent="0.25">
      <c r="A19" t="str">
        <f t="shared" si="2"/>
        <v>Agressivo-DESENVOLVIMENTO</v>
      </c>
      <c r="B19" t="s">
        <v>16</v>
      </c>
      <c r="C19" s="3" t="s">
        <v>27</v>
      </c>
      <c r="D19" s="59">
        <v>0.2</v>
      </c>
    </row>
    <row r="20" spans="1:4" x14ac:dyDescent="0.25">
      <c r="A20" t="str">
        <f t="shared" si="2"/>
        <v>Agressivo-HOTELARIAS</v>
      </c>
      <c r="B20" t="s">
        <v>16</v>
      </c>
      <c r="C20" s="3" t="s">
        <v>28</v>
      </c>
      <c r="D20" s="59">
        <v>0.1</v>
      </c>
    </row>
  </sheetData>
  <customSheetViews>
    <customSheetView guid="{B591183B-79C1-4703-8450-16E4907207EB}">
      <selection activeCell="D9" sqref="D9:D14"/>
      <pageMargins left="0.511811024" right="0.511811024" top="0.78740157499999996" bottom="0.78740157499999996" header="0.31496062000000002" footer="0.31496062000000002"/>
    </customSheetView>
  </customSheetView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10</vt:i4>
      </vt:variant>
    </vt:vector>
  </HeadingPairs>
  <TitlesOfParts>
    <vt:vector size="12" baseType="lpstr">
      <vt:lpstr>APP</vt:lpstr>
      <vt:lpstr>Planilha2</vt:lpstr>
      <vt:lpstr>aporte</vt:lpstr>
      <vt:lpstr>Patrimônio</vt:lpstr>
      <vt:lpstr>prazo</vt:lpstr>
      <vt:lpstr>qtd_anos</vt:lpstr>
      <vt:lpstr>Rendimento_Carteira</vt:lpstr>
      <vt:lpstr>salario</vt:lpstr>
      <vt:lpstr>salário</vt:lpstr>
      <vt:lpstr>Sugestão_de_investimentos</vt:lpstr>
      <vt:lpstr>taxa</vt:lpstr>
      <vt:lpstr>taxa_mensal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PC-Denise</dc:creator>
  <cp:lastModifiedBy>PC-Denise</cp:lastModifiedBy>
  <dcterms:created xsi:type="dcterms:W3CDTF">2025-05-19T17:51:11Z</dcterms:created>
  <dcterms:modified xsi:type="dcterms:W3CDTF">2025-05-20T17:06:07Z</dcterms:modified>
</cp:coreProperties>
</file>