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2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stephanvanderzwaard/Documents/Publicaties/2022.myoglobin/data/"/>
    </mc:Choice>
  </mc:AlternateContent>
  <xr:revisionPtr revIDLastSave="0" documentId="13_ncr:1_{8113A8AC-8124-ED46-A498-D221BAAF6C9A}" xr6:coauthVersionLast="36" xr6:coauthVersionMax="47" xr10:uidLastSave="{00000000-0000-0000-0000-000000000000}"/>
  <bookViews>
    <workbookView xWindow="-300" yWindow="1360" windowWidth="35840" windowHeight="18520" tabRatio="815" xr2:uid="{00000000-000D-0000-FFFF-FFFF00000000}"/>
  </bookViews>
  <sheets>
    <sheet name="Overzicht totaal" sheetId="1" r:id="rId1"/>
    <sheet name="Overzicht PCR wielrenners" sheetId="2" r:id="rId2"/>
    <sheet name="Overzicht PCR sportvasters" sheetId="7" r:id="rId3"/>
    <sheet name="mRNA Mb 1 WR" sheetId="3" r:id="rId4"/>
    <sheet name="mRNA Mb 2 WR" sheetId="4" r:id="rId5"/>
    <sheet name="mRNA Mb 1 SV" sheetId="8" r:id="rId6"/>
    <sheet name="mRNA 18s WR" sheetId="9" r:id="rId7"/>
    <sheet name="mRNA 18s WR SV" sheetId="11" r:id="rId8"/>
    <sheet name=" mRNA 18s WR SV 2" sheetId="12" r:id="rId9"/>
  </sheets>
  <calcPr calcId="18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54" i="1" l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J53" i="1" l="1"/>
  <c r="N53" i="1"/>
  <c r="K53" i="1" l="1"/>
  <c r="L53" i="1"/>
  <c r="K54" i="1"/>
  <c r="L54" i="1"/>
  <c r="N54" i="1"/>
  <c r="M54" i="1"/>
  <c r="M53" i="1"/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3" i="1"/>
  <c r="E54" i="1" l="1"/>
  <c r="E53" i="1"/>
  <c r="D53" i="1"/>
  <c r="C53" i="1"/>
  <c r="D54" i="1"/>
  <c r="S28" i="1"/>
  <c r="S29" i="1"/>
  <c r="C54" i="1"/>
  <c r="F54" i="1"/>
  <c r="F53" i="1"/>
  <c r="AB4" i="1" l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3" i="1"/>
  <c r="AB24" i="1"/>
  <c r="AB25" i="1"/>
  <c r="AB26" i="1"/>
  <c r="AB27" i="1"/>
  <c r="AB28" i="1"/>
  <c r="AB29" i="1"/>
  <c r="AB30" i="1"/>
  <c r="AB31" i="1"/>
  <c r="AB32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3" i="1"/>
  <c r="S23" i="1"/>
  <c r="S24" i="1"/>
  <c r="S25" i="1"/>
  <c r="S26" i="1"/>
  <c r="S27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Q24" i="1"/>
  <c r="R24" i="1" s="1"/>
  <c r="Q25" i="1"/>
  <c r="Q26" i="1"/>
  <c r="Q27" i="1"/>
  <c r="Q28" i="1"/>
  <c r="R28" i="1" s="1"/>
  <c r="Q29" i="1"/>
  <c r="R29" i="1" s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23" i="1"/>
  <c r="U48" i="1"/>
  <c r="V48" i="1" s="1"/>
  <c r="U49" i="1"/>
  <c r="V49" i="1" s="1"/>
  <c r="U50" i="1"/>
  <c r="V50" i="1" s="1"/>
  <c r="U51" i="1"/>
  <c r="V51" i="1" s="1"/>
  <c r="U47" i="1"/>
  <c r="V47" i="1" s="1"/>
  <c r="AB53" i="1" l="1"/>
  <c r="AB54" i="1"/>
  <c r="S54" i="1"/>
  <c r="O54" i="1" l="1"/>
  <c r="R51" i="1"/>
  <c r="Q54" i="1"/>
  <c r="W55" i="1"/>
  <c r="W53" i="1"/>
  <c r="W54" i="1"/>
  <c r="U28" i="1" l="1"/>
  <c r="V28" i="1" s="1"/>
  <c r="AH28" i="1"/>
  <c r="AI28" i="1" s="1"/>
  <c r="AJ28" i="1"/>
  <c r="R23" i="1" l="1"/>
  <c r="Y53" i="1"/>
  <c r="Z53" i="1"/>
  <c r="Y54" i="1"/>
  <c r="Z54" i="1"/>
  <c r="AA54" i="1"/>
  <c r="AA53" i="1"/>
  <c r="U3" i="1"/>
  <c r="O3" i="1"/>
  <c r="Q3" i="1" s="1"/>
  <c r="AJ4" i="1"/>
  <c r="AJ5" i="1"/>
  <c r="AJ6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3" i="1"/>
  <c r="H33" i="2"/>
  <c r="AJ46" i="1"/>
  <c r="AJ47" i="1"/>
  <c r="AJ48" i="1"/>
  <c r="AJ49" i="1"/>
  <c r="AJ50" i="1"/>
  <c r="AJ51" i="1"/>
  <c r="AJ45" i="1"/>
  <c r="AJ24" i="1"/>
  <c r="AJ25" i="1"/>
  <c r="AJ26" i="1"/>
  <c r="AJ27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23" i="1"/>
  <c r="H55" i="2"/>
  <c r="AH23" i="1"/>
  <c r="AI23" i="1" s="1"/>
  <c r="AH3" i="1"/>
  <c r="V3" i="1" l="1"/>
  <c r="AJ54" i="1"/>
  <c r="AJ53" i="1"/>
  <c r="AI3" i="1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35" i="2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V23" i="1" s="1"/>
  <c r="U24" i="1"/>
  <c r="V24" i="1" s="1"/>
  <c r="U25" i="1"/>
  <c r="V25" i="1" s="1"/>
  <c r="U26" i="1"/>
  <c r="V26" i="1" s="1"/>
  <c r="U27" i="1"/>
  <c r="V27" i="1" s="1"/>
  <c r="U29" i="1"/>
  <c r="V29" i="1" s="1"/>
  <c r="U30" i="1"/>
  <c r="V30" i="1" s="1"/>
  <c r="U31" i="1"/>
  <c r="V31" i="1" s="1"/>
  <c r="U32" i="1"/>
  <c r="V32" i="1" s="1"/>
  <c r="U33" i="1"/>
  <c r="V33" i="1" s="1"/>
  <c r="U34" i="1"/>
  <c r="V34" i="1" s="1"/>
  <c r="U35" i="1"/>
  <c r="V35" i="1" s="1"/>
  <c r="U36" i="1"/>
  <c r="V36" i="1" s="1"/>
  <c r="U37" i="1"/>
  <c r="V37" i="1" s="1"/>
  <c r="U38" i="1"/>
  <c r="V38" i="1" s="1"/>
  <c r="U39" i="1"/>
  <c r="V39" i="1" s="1"/>
  <c r="U40" i="1"/>
  <c r="V40" i="1" s="1"/>
  <c r="U41" i="1"/>
  <c r="V41" i="1" s="1"/>
  <c r="U42" i="1"/>
  <c r="V42" i="1" s="1"/>
  <c r="U43" i="1"/>
  <c r="V43" i="1" s="1"/>
  <c r="U44" i="1"/>
  <c r="V44" i="1" s="1"/>
  <c r="U45" i="1"/>
  <c r="V45" i="1" s="1"/>
  <c r="U46" i="1"/>
  <c r="V46" i="1" s="1"/>
  <c r="R25" i="1"/>
  <c r="R26" i="1"/>
  <c r="R27" i="1"/>
  <c r="R30" i="1"/>
  <c r="R31" i="1"/>
  <c r="R34" i="1"/>
  <c r="R35" i="1"/>
  <c r="R36" i="1"/>
  <c r="R38" i="1"/>
  <c r="R39" i="1"/>
  <c r="R41" i="1"/>
  <c r="R42" i="1"/>
  <c r="R43" i="1"/>
  <c r="R45" i="1"/>
  <c r="R46" i="1"/>
  <c r="R47" i="1"/>
  <c r="R49" i="1"/>
  <c r="R50" i="1"/>
  <c r="O4" i="1"/>
  <c r="Q4" i="1" s="1"/>
  <c r="O5" i="1"/>
  <c r="Q5" i="1" s="1"/>
  <c r="O6" i="1"/>
  <c r="Q6" i="1" s="1"/>
  <c r="O7" i="1"/>
  <c r="Q7" i="1" s="1"/>
  <c r="O8" i="1"/>
  <c r="Q8" i="1" s="1"/>
  <c r="O9" i="1"/>
  <c r="Q9" i="1" s="1"/>
  <c r="O10" i="1"/>
  <c r="Q10" i="1" s="1"/>
  <c r="O11" i="1"/>
  <c r="Q11" i="1" s="1"/>
  <c r="O12" i="1"/>
  <c r="Q12" i="1" s="1"/>
  <c r="O13" i="1"/>
  <c r="Q13" i="1" s="1"/>
  <c r="O14" i="1"/>
  <c r="Q14" i="1" s="1"/>
  <c r="O15" i="1"/>
  <c r="Q15" i="1" s="1"/>
  <c r="O16" i="1"/>
  <c r="Q16" i="1" s="1"/>
  <c r="O17" i="1"/>
  <c r="Q17" i="1" s="1"/>
  <c r="O18" i="1"/>
  <c r="Q18" i="1" s="1"/>
  <c r="O19" i="1"/>
  <c r="Q19" i="1" s="1"/>
  <c r="O20" i="1"/>
  <c r="Q20" i="1" s="1"/>
  <c r="O21" i="1"/>
  <c r="Q21" i="1" s="1"/>
  <c r="O22" i="1"/>
  <c r="Q22" i="1" s="1"/>
  <c r="R48" i="1"/>
  <c r="R44" i="1"/>
  <c r="R40" i="1"/>
  <c r="R37" i="1"/>
  <c r="R33" i="1"/>
  <c r="R32" i="1"/>
  <c r="AH24" i="1"/>
  <c r="AI24" i="1" s="1"/>
  <c r="AH25" i="1"/>
  <c r="AI25" i="1" s="1"/>
  <c r="AH26" i="1"/>
  <c r="AI26" i="1" s="1"/>
  <c r="AH27" i="1"/>
  <c r="AI27" i="1" s="1"/>
  <c r="AH29" i="1"/>
  <c r="AI29" i="1" s="1"/>
  <c r="AH30" i="1"/>
  <c r="AI30" i="1" s="1"/>
  <c r="AH31" i="1"/>
  <c r="AI31" i="1" s="1"/>
  <c r="AH32" i="1"/>
  <c r="AI32" i="1" s="1"/>
  <c r="AH33" i="1"/>
  <c r="AI33" i="1" s="1"/>
  <c r="AH34" i="1"/>
  <c r="AI34" i="1" s="1"/>
  <c r="AH35" i="1"/>
  <c r="AI35" i="1" s="1"/>
  <c r="AH36" i="1"/>
  <c r="AI36" i="1" s="1"/>
  <c r="AH37" i="1"/>
  <c r="AI37" i="1" s="1"/>
  <c r="AH38" i="1"/>
  <c r="AI38" i="1" s="1"/>
  <c r="AH39" i="1"/>
  <c r="AI39" i="1" s="1"/>
  <c r="AH40" i="1"/>
  <c r="AI40" i="1" s="1"/>
  <c r="AH41" i="1"/>
  <c r="AI41" i="1" s="1"/>
  <c r="AH42" i="1"/>
  <c r="AI42" i="1" s="1"/>
  <c r="AH43" i="1"/>
  <c r="AI43" i="1" s="1"/>
  <c r="AH44" i="1"/>
  <c r="AI44" i="1" s="1"/>
  <c r="AH45" i="1"/>
  <c r="AI45" i="1" s="1"/>
  <c r="AH46" i="1"/>
  <c r="AI46" i="1" s="1"/>
  <c r="AH47" i="1"/>
  <c r="AI47" i="1" s="1"/>
  <c r="AH48" i="1"/>
  <c r="AI48" i="1" s="1"/>
  <c r="AH49" i="1"/>
  <c r="AI49" i="1" s="1"/>
  <c r="AH50" i="1"/>
  <c r="AI50" i="1" s="1"/>
  <c r="AH51" i="1"/>
  <c r="AI51" i="1" s="1"/>
  <c r="AH4" i="1"/>
  <c r="AI4" i="1" s="1"/>
  <c r="AH5" i="1"/>
  <c r="AI5" i="1" s="1"/>
  <c r="AH6" i="1"/>
  <c r="AI6" i="1" s="1"/>
  <c r="AH8" i="1"/>
  <c r="AI8" i="1" s="1"/>
  <c r="AH9" i="1"/>
  <c r="AI9" i="1" s="1"/>
  <c r="AH10" i="1"/>
  <c r="AI10" i="1" s="1"/>
  <c r="AH11" i="1"/>
  <c r="AI11" i="1" s="1"/>
  <c r="AH12" i="1"/>
  <c r="AI12" i="1" s="1"/>
  <c r="AH13" i="1"/>
  <c r="AI13" i="1" s="1"/>
  <c r="AH14" i="1"/>
  <c r="AI14" i="1" s="1"/>
  <c r="AH15" i="1"/>
  <c r="AI15" i="1" s="1"/>
  <c r="AH16" i="1"/>
  <c r="AI16" i="1" s="1"/>
  <c r="AH17" i="1"/>
  <c r="AI17" i="1" s="1"/>
  <c r="AH18" i="1"/>
  <c r="AI18" i="1" s="1"/>
  <c r="AH19" i="1"/>
  <c r="AI19" i="1" s="1"/>
  <c r="AH20" i="1"/>
  <c r="AI20" i="1" s="1"/>
  <c r="AH21" i="1"/>
  <c r="AI21" i="1" s="1"/>
  <c r="AH22" i="1"/>
  <c r="AI22" i="1" s="1"/>
  <c r="S20" i="1" l="1"/>
  <c r="S16" i="1"/>
  <c r="S12" i="1"/>
  <c r="S8" i="1"/>
  <c r="S4" i="1"/>
  <c r="R54" i="1"/>
  <c r="S19" i="1"/>
  <c r="S15" i="1"/>
  <c r="S11" i="1"/>
  <c r="S7" i="1"/>
  <c r="S21" i="1"/>
  <c r="S17" i="1"/>
  <c r="S13" i="1"/>
  <c r="S9" i="1"/>
  <c r="S5" i="1"/>
  <c r="S3" i="1"/>
  <c r="R3" i="1"/>
  <c r="S22" i="1"/>
  <c r="S18" i="1"/>
  <c r="S14" i="1"/>
  <c r="S10" i="1"/>
  <c r="S6" i="1"/>
  <c r="V20" i="1"/>
  <c r="V16" i="1"/>
  <c r="V12" i="1"/>
  <c r="V8" i="1"/>
  <c r="V4" i="1"/>
  <c r="V54" i="1"/>
  <c r="V19" i="1"/>
  <c r="V15" i="1"/>
  <c r="V11" i="1"/>
  <c r="V7" i="1"/>
  <c r="V22" i="1"/>
  <c r="V18" i="1"/>
  <c r="V14" i="1"/>
  <c r="V10" i="1"/>
  <c r="V6" i="1"/>
  <c r="V21" i="1"/>
  <c r="V17" i="1"/>
  <c r="V13" i="1"/>
  <c r="V9" i="1"/>
  <c r="V5" i="1"/>
  <c r="U53" i="1"/>
  <c r="U54" i="1"/>
  <c r="Q53" i="1"/>
  <c r="R16" i="1"/>
  <c r="O53" i="1"/>
  <c r="AI54" i="1"/>
  <c r="R12" i="1"/>
  <c r="AI53" i="1"/>
  <c r="R17" i="1"/>
  <c r="R4" i="1"/>
  <c r="R10" i="1"/>
  <c r="R20" i="1"/>
  <c r="R6" i="1"/>
  <c r="R15" i="1"/>
  <c r="R9" i="1"/>
  <c r="R5" i="1"/>
  <c r="R14" i="1"/>
  <c r="R22" i="1"/>
  <c r="R8" i="1"/>
  <c r="R13" i="1"/>
  <c r="R7" i="1"/>
  <c r="R19" i="1"/>
  <c r="R21" i="1"/>
  <c r="R18" i="1"/>
  <c r="R11" i="1"/>
  <c r="S53" i="1" l="1"/>
  <c r="R53" i="1"/>
  <c r="V5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Stephan van der Zwaard</author>
  </authors>
  <commentList>
    <comment ref="A28" authorId="0" shapeId="0" xr:uid="{28D27675-3C99-D74B-B165-5EF02F54BD6D}">
      <text>
        <r>
          <rPr>
            <b/>
            <sz val="10"/>
            <color rgb="FF000000"/>
            <rFont val="Tahoma"/>
            <family val="2"/>
          </rPr>
          <t>Stephan van der Zwaard: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Wt, Ht from https://www.olympedia.org/athletes/106881</t>
        </r>
      </text>
    </comment>
  </commentList>
</comments>
</file>

<file path=xl/sharedStrings.xml><?xml version="1.0" encoding="utf-8"?>
<sst xmlns="http://schemas.openxmlformats.org/spreadsheetml/2006/main" count="4216" uniqueCount="368">
  <si>
    <t>NaN</t>
  </si>
  <si>
    <t>Groep</t>
  </si>
  <si>
    <t>Groep: 1= wielrenners</t>
  </si>
  <si>
    <t>Groep: 2=sportvasters</t>
  </si>
  <si>
    <t>Ppnummer</t>
  </si>
  <si>
    <t>PCR WIELRENNERS BIOPTEN</t>
  </si>
  <si>
    <t>epje</t>
  </si>
  <si>
    <t>opmerkingen</t>
  </si>
  <si>
    <t>Concentratie (ng/ul)</t>
  </si>
  <si>
    <t>Concentratie (ng/mg)</t>
  </si>
  <si>
    <t>PS-PP000-S5</t>
  </si>
  <si>
    <t>PS-PP06-S5</t>
  </si>
  <si>
    <t>gewicht (mg)</t>
  </si>
  <si>
    <t>PS-PP02-S1</t>
  </si>
  <si>
    <t>PS-PP19-S2</t>
  </si>
  <si>
    <t>PS-PP25-S4</t>
  </si>
  <si>
    <t>PS-PP21-S2</t>
  </si>
  <si>
    <t>PS-PP13-S2</t>
  </si>
  <si>
    <t>PS-PP23-S2</t>
  </si>
  <si>
    <t>Biopt over</t>
  </si>
  <si>
    <t>PS-PP01-S3</t>
  </si>
  <si>
    <t>Veel bloed</t>
  </si>
  <si>
    <t>Leeg</t>
  </si>
  <si>
    <t>PS-PP29-S3</t>
  </si>
  <si>
    <t>Gebruikt voor histologie</t>
  </si>
  <si>
    <t>PS-PP04-S2</t>
  </si>
  <si>
    <t>PS-PP08-S2</t>
  </si>
  <si>
    <t>PS-PP11-S2</t>
  </si>
  <si>
    <t>PS-PP09-S2</t>
  </si>
  <si>
    <t>PS-PP15-S3</t>
  </si>
  <si>
    <t>Te klein voor PCR</t>
  </si>
  <si>
    <t>PS-PP20-S3</t>
  </si>
  <si>
    <t>PS-PP18-S2</t>
  </si>
  <si>
    <t>PS-PP15-S2</t>
  </si>
  <si>
    <t>PS-PP16-S2</t>
  </si>
  <si>
    <t>PS-PP10-S1 /S2</t>
  </si>
  <si>
    <t>PS-PP03-S3</t>
  </si>
  <si>
    <t>PS-PP07-S3</t>
  </si>
  <si>
    <t>PS-PP22-S2</t>
  </si>
  <si>
    <t>PS-PP24-S2</t>
  </si>
  <si>
    <t>PS-PP30-S7</t>
  </si>
  <si>
    <t>PS-PP14-S2</t>
  </si>
  <si>
    <t>PS-PP12-S2</t>
  </si>
  <si>
    <t>PS-PP05-S2</t>
  </si>
  <si>
    <t>PS-PP17-S5</t>
  </si>
  <si>
    <t>PS-PP29-S2</t>
  </si>
  <si>
    <t>PS-PP23-S3</t>
  </si>
  <si>
    <t>1.79</t>
  </si>
  <si>
    <t>0.86</t>
  </si>
  <si>
    <t>1.89</t>
  </si>
  <si>
    <t>0.99</t>
  </si>
  <si>
    <t>1.71</t>
  </si>
  <si>
    <t>0.79</t>
  </si>
  <si>
    <t>1.78</t>
  </si>
  <si>
    <t>0.92</t>
  </si>
  <si>
    <t>1.96</t>
  </si>
  <si>
    <t>1.00</t>
  </si>
  <si>
    <t>2.02</t>
  </si>
  <si>
    <t>1.63</t>
  </si>
  <si>
    <t>1.93</t>
  </si>
  <si>
    <t>1.20</t>
  </si>
  <si>
    <t>1.74</t>
  </si>
  <si>
    <t>0.48</t>
  </si>
  <si>
    <t>1.58</t>
  </si>
  <si>
    <t>0.91</t>
  </si>
  <si>
    <t>1.82</t>
  </si>
  <si>
    <t>0.85</t>
  </si>
  <si>
    <t>1.88</t>
  </si>
  <si>
    <t>0.09</t>
  </si>
  <si>
    <t>0.22</t>
  </si>
  <si>
    <t>1.66</t>
  </si>
  <si>
    <t>0.75</t>
  </si>
  <si>
    <t>1.76</t>
  </si>
  <si>
    <t>0.49</t>
  </si>
  <si>
    <t>0.62</t>
  </si>
  <si>
    <t>0.84</t>
  </si>
  <si>
    <t>2.09</t>
  </si>
  <si>
    <t>1.04</t>
  </si>
  <si>
    <t>2.05</t>
  </si>
  <si>
    <t>0.95</t>
  </si>
  <si>
    <t>1.44</t>
  </si>
  <si>
    <t>1.28</t>
  </si>
  <si>
    <t>Klein biopt, opnieuw gedaan (s3)</t>
  </si>
  <si>
    <t>2.00</t>
  </si>
  <si>
    <t>1.14</t>
  </si>
  <si>
    <t>0.93</t>
  </si>
  <si>
    <t>1.98</t>
  </si>
  <si>
    <t>1.05</t>
  </si>
  <si>
    <t>PS-PP00 (profiel Stephan links 2)</t>
  </si>
  <si>
    <t>ul benodigd voor cDNA</t>
  </si>
  <si>
    <t>ul water benodigd voor cDNA</t>
  </si>
  <si>
    <t>1.39</t>
  </si>
  <si>
    <t>260/280</t>
  </si>
  <si>
    <t xml:space="preserve">260/230 </t>
  </si>
  <si>
    <t>Cт Mean</t>
  </si>
  <si>
    <t>Cт SD</t>
  </si>
  <si>
    <t>ΔCт</t>
  </si>
  <si>
    <t>ΔCт Mean</t>
  </si>
  <si>
    <t/>
  </si>
  <si>
    <t>CT Std</t>
  </si>
  <si>
    <t>Ct Mb mean</t>
  </si>
  <si>
    <t>CT 18s mean</t>
  </si>
  <si>
    <t>CT 18s Std</t>
  </si>
  <si>
    <t>ΔCT</t>
  </si>
  <si>
    <t>Block Type</t>
  </si>
  <si>
    <t>48well</t>
  </si>
  <si>
    <t>Chemistry</t>
  </si>
  <si>
    <t>SYBR_GREEN</t>
  </si>
  <si>
    <t>Experiment File Name</t>
  </si>
  <si>
    <t>D:\Applied Biosystems\StepOne Software v2.2\experiments\carla\Carla Myoglobine humaan 01-05-2017.eds</t>
  </si>
  <si>
    <t>Experiment Run End Time</t>
  </si>
  <si>
    <t>2017-05-01 15:26:03 PM CEST</t>
  </si>
  <si>
    <t>Instrument Type</t>
  </si>
  <si>
    <t>stepone</t>
  </si>
  <si>
    <t>Passive Reference</t>
  </si>
  <si>
    <t>ROX</t>
  </si>
  <si>
    <t>Well</t>
  </si>
  <si>
    <t>Sample Name</t>
  </si>
  <si>
    <t>Target</t>
  </si>
  <si>
    <t>Task</t>
  </si>
  <si>
    <t>Reporter</t>
  </si>
  <si>
    <t>Quencher</t>
  </si>
  <si>
    <t>RQ</t>
  </si>
  <si>
    <t>RQ Min</t>
  </si>
  <si>
    <t>RQ Max</t>
  </si>
  <si>
    <t>Cт</t>
  </si>
  <si>
    <t>ΔCт SE</t>
  </si>
  <si>
    <t>HK Control ΔCт Mean</t>
  </si>
  <si>
    <t>HK Control ΔCт SE</t>
  </si>
  <si>
    <t>ΔΔCт</t>
  </si>
  <si>
    <t>Automatic Ct Threshold</t>
  </si>
  <si>
    <t>Ct Threshold</t>
  </si>
  <si>
    <t>Automatic Baseline</t>
  </si>
  <si>
    <t>Baseline Start</t>
  </si>
  <si>
    <t>Baseline End</t>
  </si>
  <si>
    <t>Efficiency</t>
  </si>
  <si>
    <t>Tm1</t>
  </si>
  <si>
    <t>Tm2</t>
  </si>
  <si>
    <t>Tm3</t>
  </si>
  <si>
    <t>Comments</t>
  </si>
  <si>
    <t>MTP</t>
  </si>
  <si>
    <t>A1</t>
  </si>
  <si>
    <t>myoglobine</t>
  </si>
  <si>
    <t>NTC</t>
  </si>
  <si>
    <t>SYBR</t>
  </si>
  <si>
    <t>None</t>
  </si>
  <si>
    <t>Undetermined</t>
  </si>
  <si>
    <t>Y</t>
  </si>
  <si>
    <t>A2</t>
  </si>
  <si>
    <t>A3</t>
  </si>
  <si>
    <t>1</t>
  </si>
  <si>
    <t>UNKNOWN</t>
  </si>
  <si>
    <t>N</t>
  </si>
  <si>
    <t>A4</t>
  </si>
  <si>
    <t>A5</t>
  </si>
  <si>
    <t>2</t>
  </si>
  <si>
    <t>A6</t>
  </si>
  <si>
    <t>A7</t>
  </si>
  <si>
    <t>3</t>
  </si>
  <si>
    <t>A8</t>
  </si>
  <si>
    <t>B1</t>
  </si>
  <si>
    <t>4</t>
  </si>
  <si>
    <t>B2</t>
  </si>
  <si>
    <t>B3</t>
  </si>
  <si>
    <t>5</t>
  </si>
  <si>
    <t>B4</t>
  </si>
  <si>
    <t>B5</t>
  </si>
  <si>
    <t>6</t>
  </si>
  <si>
    <t>B6</t>
  </si>
  <si>
    <t>B7</t>
  </si>
  <si>
    <t>7</t>
  </si>
  <si>
    <t>B8</t>
  </si>
  <si>
    <t>C1</t>
  </si>
  <si>
    <t>8</t>
  </si>
  <si>
    <t>C2</t>
  </si>
  <si>
    <t>C3</t>
  </si>
  <si>
    <t>9</t>
  </si>
  <si>
    <t>C4</t>
  </si>
  <si>
    <t>C5</t>
  </si>
  <si>
    <t>12</t>
  </si>
  <si>
    <t>C6</t>
  </si>
  <si>
    <t>C7</t>
  </si>
  <si>
    <t>13</t>
  </si>
  <si>
    <t>C8</t>
  </si>
  <si>
    <t>D1</t>
  </si>
  <si>
    <t>15</t>
  </si>
  <si>
    <t>D2</t>
  </si>
  <si>
    <t>D3</t>
  </si>
  <si>
    <t>16</t>
  </si>
  <si>
    <t>D4</t>
  </si>
  <si>
    <t>D5</t>
  </si>
  <si>
    <t>17</t>
  </si>
  <si>
    <t>D6</t>
  </si>
  <si>
    <t>D7</t>
  </si>
  <si>
    <t>18</t>
  </si>
  <si>
    <t>D8</t>
  </si>
  <si>
    <t>Analysis Type</t>
  </si>
  <si>
    <t>Singleplex</t>
  </si>
  <si>
    <t>Endogenous Control</t>
  </si>
  <si>
    <t>RQ Min/Max Confidence Level</t>
  </si>
  <si>
    <t>95.0</t>
  </si>
  <si>
    <t>Reference Sample</t>
  </si>
  <si>
    <t>PS-PP01</t>
  </si>
  <si>
    <t>PS-PP02</t>
  </si>
  <si>
    <t>PS-PP03</t>
  </si>
  <si>
    <t>PS-PP04</t>
  </si>
  <si>
    <t>PS-PP05</t>
  </si>
  <si>
    <t>PS-PP06</t>
  </si>
  <si>
    <t>PS-PP07</t>
  </si>
  <si>
    <t>PS-PP08</t>
  </si>
  <si>
    <t>PS-PP09</t>
  </si>
  <si>
    <t>PS-PP10</t>
  </si>
  <si>
    <t>PS-PP11</t>
  </si>
  <si>
    <t>PS-PP12</t>
  </si>
  <si>
    <t>PS-PP13</t>
  </si>
  <si>
    <t>PS-PP14</t>
  </si>
  <si>
    <t>PS-PP15</t>
  </si>
  <si>
    <t>PS-PP16</t>
  </si>
  <si>
    <t>PS-PP17</t>
  </si>
  <si>
    <t>PS-PP18</t>
  </si>
  <si>
    <t>PS-PP19</t>
  </si>
  <si>
    <t>PS-PP20</t>
  </si>
  <si>
    <t>PS-PP21</t>
  </si>
  <si>
    <t>PS-PP22</t>
  </si>
  <si>
    <t>PS-PP23</t>
  </si>
  <si>
    <t>PS-PP24</t>
  </si>
  <si>
    <t>PS-PP25</t>
  </si>
  <si>
    <t>PS-PP29</t>
  </si>
  <si>
    <t>PS-PP30</t>
  </si>
  <si>
    <t>PS-PP00</t>
  </si>
  <si>
    <t>PS-PP000</t>
  </si>
  <si>
    <t>D:\Applied Biosystems\StepOne Software v2.2\experiments\carla\Carla myoglobine 2 wielrennen 02-05-2017.eds</t>
  </si>
  <si>
    <t>2017-05-02 12:22:16 PM CEST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</si>
  <si>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</si>
  <si>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</si>
  <si>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</si>
  <si>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</si>
  <si>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</si>
  <si>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</si>
  <si>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</si>
  <si>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</si>
  <si>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</si>
  <si>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</si>
  <si>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</si>
  <si>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0</t>
  </si>
  <si>
    <t>31</t>
  </si>
  <si>
    <t>32</t>
  </si>
  <si>
    <t>33</t>
  </si>
  <si>
    <t>E1</t>
  </si>
  <si>
    <t>E2</t>
  </si>
  <si>
    <t>18S</t>
  </si>
  <si>
    <t>30</t>
  </si>
  <si>
    <t>SF-PP01</t>
  </si>
  <si>
    <t>SF-PP02</t>
  </si>
  <si>
    <t>SF-PP03</t>
  </si>
  <si>
    <t>SF-PP04</t>
  </si>
  <si>
    <t>SF-PP05</t>
  </si>
  <si>
    <t>SF-PP06</t>
  </si>
  <si>
    <t>SF-PP07</t>
  </si>
  <si>
    <t>SF-PP08</t>
  </si>
  <si>
    <t>SF-PP09</t>
  </si>
  <si>
    <t>SF-PP10</t>
  </si>
  <si>
    <t>SF-PP11</t>
  </si>
  <si>
    <t>SF-PP12</t>
  </si>
  <si>
    <t>SF-PP13</t>
  </si>
  <si>
    <t>SF-PP14</t>
  </si>
  <si>
    <t>SF-PP15</t>
  </si>
  <si>
    <t>SF-PP16</t>
  </si>
  <si>
    <t>SF-PP17</t>
  </si>
  <si>
    <t>SF-PP18</t>
  </si>
  <si>
    <t>SF-PP19</t>
  </si>
  <si>
    <t>SF-PP20</t>
  </si>
  <si>
    <r>
      <t xml:space="preserve">S2 volledig gebruikt, </t>
    </r>
    <r>
      <rPr>
        <sz val="11"/>
        <color rgb="FF00B050"/>
        <rFont val="Calibri"/>
        <family val="2"/>
        <scheme val="minor"/>
      </rPr>
      <t>S1 biopt over</t>
    </r>
  </si>
  <si>
    <r>
      <rPr>
        <sz val="11"/>
        <color rgb="FF00B050"/>
        <rFont val="Calibri"/>
        <family val="2"/>
        <scheme val="minor"/>
      </rPr>
      <t>Biopt over</t>
    </r>
    <r>
      <rPr>
        <sz val="11"/>
        <color rgb="FFFF0000"/>
        <rFont val="Calibri"/>
        <family val="2"/>
        <scheme val="minor"/>
      </rPr>
      <t>, veel bloed</t>
    </r>
  </si>
  <si>
    <t>D:\Applied Biosystems\StepOne Software v2.2\experiments\carla\Carla myoglobine sportvasten 4-5-17.eds</t>
  </si>
  <si>
    <t>2017-05-04 12:48:26 PM CEST</t>
  </si>
  <si>
    <t>11</t>
  </si>
  <si>
    <t>E3</t>
  </si>
  <si>
    <t>35</t>
  </si>
  <si>
    <t>E4</t>
  </si>
  <si>
    <t>E5</t>
  </si>
  <si>
    <t>37</t>
  </si>
  <si>
    <t>E6</t>
  </si>
  <si>
    <t>E7</t>
  </si>
  <si>
    <t>39</t>
  </si>
  <si>
    <t>E8</t>
  </si>
  <si>
    <t>Kerndichtheid</t>
  </si>
  <si>
    <t>Mb eiwitconcentratie</t>
  </si>
  <si>
    <t>Mb mRNA concentratie</t>
  </si>
  <si>
    <t>PCR SPORTVASTERS PRE BIOPTEN</t>
  </si>
  <si>
    <t>niet aanwezig</t>
  </si>
  <si>
    <t>0.38</t>
  </si>
  <si>
    <t>1.80</t>
  </si>
  <si>
    <t>0.52</t>
  </si>
  <si>
    <t>1.77</t>
  </si>
  <si>
    <t>0.12</t>
  </si>
  <si>
    <t>1.90</t>
  </si>
  <si>
    <t>1.18</t>
  </si>
  <si>
    <t>0.66</t>
  </si>
  <si>
    <r>
      <t xml:space="preserve">Groot biopt, </t>
    </r>
    <r>
      <rPr>
        <sz val="11"/>
        <color rgb="FFFF0000"/>
        <rFont val="Calibri"/>
        <family val="2"/>
        <scheme val="minor"/>
      </rPr>
      <t>Veel bloed</t>
    </r>
    <r>
      <rPr>
        <sz val="11"/>
        <color theme="1"/>
        <rFont val="Calibri"/>
        <family val="2"/>
        <scheme val="minor"/>
      </rPr>
      <t xml:space="preserve"> </t>
    </r>
  </si>
  <si>
    <r>
      <t xml:space="preserve">Biopt over, </t>
    </r>
    <r>
      <rPr>
        <sz val="11"/>
        <color rgb="FFFF0000"/>
        <rFont val="Calibri"/>
        <family val="2"/>
        <scheme val="minor"/>
      </rPr>
      <t>veel bloed</t>
    </r>
  </si>
  <si>
    <r>
      <rPr>
        <sz val="11"/>
        <color rgb="FF00B050"/>
        <rFont val="Calibri"/>
        <family val="2"/>
        <scheme val="minor"/>
      </rPr>
      <t>Biopt over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rgb="FFFF0000"/>
        <rFont val="Calibri"/>
        <family val="2"/>
        <scheme val="minor"/>
      </rPr>
      <t>veel bloed</t>
    </r>
  </si>
  <si>
    <t>TAQMAN</t>
  </si>
  <si>
    <t>D:\Applied Biosystems\StepOne Software v2.2\experiments\carla wielrenners taqman 18S 1tm 26.eds</t>
  </si>
  <si>
    <t>2017-06-06 11:42:08 AM CEST</t>
  </si>
  <si>
    <t>FAM</t>
  </si>
  <si>
    <t>NFQ-MGB</t>
  </si>
  <si>
    <t>F1</t>
  </si>
  <si>
    <t>F2</t>
  </si>
  <si>
    <t>F3</t>
  </si>
  <si>
    <t>F4</t>
  </si>
  <si>
    <t>F5</t>
  </si>
  <si>
    <t>F6</t>
  </si>
  <si>
    <t>F7</t>
  </si>
  <si>
    <t>F8</t>
  </si>
  <si>
    <t>D:\Applied Biosystems\StepOne Software v2.2\experiments\carla\Carla wielrenners sportvasten 18S deel 2 06-06-17.eds</t>
  </si>
  <si>
    <t>2017-06-06 13:16:54 PM CEST</t>
  </si>
  <si>
    <t>2s</t>
  </si>
  <si>
    <t>5s</t>
  </si>
  <si>
    <t>7s</t>
  </si>
  <si>
    <t>9s</t>
  </si>
  <si>
    <t>11s</t>
  </si>
  <si>
    <t>13s</t>
  </si>
  <si>
    <t>15s</t>
  </si>
  <si>
    <t>17s</t>
  </si>
  <si>
    <t>19s</t>
  </si>
  <si>
    <t>21s</t>
  </si>
  <si>
    <t>23s</t>
  </si>
  <si>
    <t>25s</t>
  </si>
  <si>
    <t>27s</t>
  </si>
  <si>
    <t>29s</t>
  </si>
  <si>
    <t>31s</t>
  </si>
  <si>
    <t>D:\Applied Biosystems\StepOne Software v2.2\experiments\carla\carla wielrenners en sportvasters 18s taqman 06-06-17.eds</t>
  </si>
  <si>
    <t>2017-06-06 15:11:55 PM CEST</t>
  </si>
  <si>
    <t>18s</t>
  </si>
  <si>
    <t>33s</t>
  </si>
  <si>
    <t>35s</t>
  </si>
  <si>
    <t>37s</t>
  </si>
  <si>
    <t>39s</t>
  </si>
  <si>
    <t>Mean CSA</t>
  </si>
  <si>
    <t>Mean nuclei/fiber</t>
  </si>
  <si>
    <t>Total circular cells</t>
  </si>
  <si>
    <t>Total circular cells used for nuclei counting</t>
  </si>
  <si>
    <t>Total CSA of cells used for nuclei counting</t>
  </si>
  <si>
    <t xml:space="preserve">Total nuclei </t>
  </si>
  <si>
    <t>Myonuclear number for a given muscle fiber length (1mm) [Mf,l]</t>
  </si>
  <si>
    <t>Myonuclear domain size [MDS]</t>
  </si>
  <si>
    <t>Number of satellite cells in all circular cells</t>
  </si>
  <si>
    <t>Satellite cells/Total circular cells</t>
  </si>
  <si>
    <t xml:space="preserve">Nuclear length </t>
  </si>
  <si>
    <t>Total Mb</t>
  </si>
  <si>
    <t>Mb type I</t>
  </si>
  <si>
    <t>Mb type Iia</t>
  </si>
  <si>
    <t xml:space="preserve">Mb mRNA Relative concentration </t>
  </si>
  <si>
    <t>PCR SPORTVASTERS BEREKENINGEN</t>
  </si>
  <si>
    <t>total mRNA per mg tissue</t>
  </si>
  <si>
    <t>SF</t>
  </si>
  <si>
    <t>PS</t>
  </si>
  <si>
    <t>Satellite cells/Nuclei (%)</t>
  </si>
  <si>
    <t>Myonuclear domain (MD)</t>
  </si>
  <si>
    <t>Age</t>
  </si>
  <si>
    <t>Height</t>
  </si>
  <si>
    <t>Weight</t>
  </si>
  <si>
    <t>BMI</t>
  </si>
  <si>
    <t>FCSA I</t>
  </si>
  <si>
    <t>FCSA II</t>
  </si>
  <si>
    <t>FT I</t>
  </si>
  <si>
    <t>FT 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</si>
</sst>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 * #,##0.00_ ;_ * \-#,##0.00_ ;_ * &quot;-&quot;??_ ;_ @_ "/>
    <numFmt numFmtId="165" formatCode="0.0"/>
    <numFmt numFmtId="166" formatCode="_ * #,##0.000_ ;_ * \-#,##0.000_ ;_ * &quot;-&quot;??_ ;_ @_ "/>
    <numFmt numFmtId="167" formatCode="0.000"/>
    <numFmt numFmtId="168" formatCode="#,##0.000"/>
    <numFmt numFmtId="169" formatCode="_ * #,##0.000_ ;_ * \-#,##0.000_ ;_ * &quot;-&quot;???_ ;_ @_ "/>
  </numFmts>
  <fonts count="2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2"/>
      <color theme="1"/>
      <name val="Calibri"/>
      <family val="2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0000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2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9"/>
      <color rgb="FF0070C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b/>
      <sz val="11"/>
      <color theme="0" tint="-0.1499984740745262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5">
    <xf numFmtId="0" fontId="0" fillId="0" borderId="0"/>
    <xf numFmtId="164" fontId="6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6" fillId="0" borderId="0" applyFont="0" applyFill="0" applyBorder="0" applyAlignment="0" applyProtection="0"/>
  </cellStyleXfs>
  <cellXfs count="89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0" xfId="0" applyFont="1"/>
    <xf numFmtId="0" fontId="5" fillId="0" borderId="0" xfId="0" applyFont="1"/>
    <xf numFmtId="0" fontId="1" fillId="0" borderId="0" xfId="0" applyFont="1" applyAlignment="1">
      <alignment horizontal="right"/>
    </xf>
    <xf numFmtId="0" fontId="0" fillId="0" borderId="0" xfId="0" applyFont="1"/>
    <xf numFmtId="0" fontId="0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165" fontId="0" fillId="0" borderId="0" xfId="0" applyNumberFormat="1" applyFont="1"/>
    <xf numFmtId="0" fontId="11" fillId="0" borderId="0" xfId="0" applyFont="1" applyAlignment="1">
      <alignment horizontal="right"/>
    </xf>
    <xf numFmtId="166" fontId="0" fillId="0" borderId="0" xfId="1" applyNumberFormat="1" applyFont="1" applyAlignment="1">
      <alignment horizontal="right"/>
    </xf>
    <xf numFmtId="167" fontId="8" fillId="0" borderId="0" xfId="0" applyNumberFormat="1" applyFont="1" applyFill="1" applyBorder="1" applyAlignment="1">
      <alignment horizontal="right"/>
    </xf>
    <xf numFmtId="167" fontId="10" fillId="0" borderId="0" xfId="0" applyNumberFormat="1" applyFont="1" applyAlignment="1">
      <alignment horizontal="right"/>
    </xf>
    <xf numFmtId="0" fontId="0" fillId="0" borderId="4" xfId="0" applyBorder="1"/>
    <xf numFmtId="0" fontId="0" fillId="0" borderId="5" xfId="0" applyBorder="1"/>
    <xf numFmtId="0" fontId="1" fillId="0" borderId="8" xfId="0" applyFont="1" applyBorder="1"/>
    <xf numFmtId="166" fontId="1" fillId="0" borderId="8" xfId="1" applyNumberFormat="1" applyFont="1" applyBorder="1"/>
    <xf numFmtId="166" fontId="9" fillId="0" borderId="8" xfId="1" applyNumberFormat="1" applyFont="1" applyBorder="1"/>
    <xf numFmtId="0" fontId="12" fillId="0" borderId="0" xfId="0" applyFont="1"/>
    <xf numFmtId="0" fontId="0" fillId="0" borderId="12" xfId="0" applyBorder="1"/>
    <xf numFmtId="0" fontId="0" fillId="0" borderId="4" xfId="0" applyFill="1" applyBorder="1"/>
    <xf numFmtId="0" fontId="1" fillId="0" borderId="10" xfId="0" applyFont="1" applyBorder="1"/>
    <xf numFmtId="0" fontId="1" fillId="0" borderId="13" xfId="0" applyFont="1" applyBorder="1"/>
    <xf numFmtId="0" fontId="14" fillId="0" borderId="9" xfId="0" applyFont="1" applyBorder="1"/>
    <xf numFmtId="0" fontId="14" fillId="0" borderId="6" xfId="0" applyFont="1" applyBorder="1" applyAlignment="1">
      <alignment horizontal="right"/>
    </xf>
    <xf numFmtId="0" fontId="14" fillId="0" borderId="7" xfId="0" applyFont="1" applyBorder="1" applyAlignment="1">
      <alignment horizontal="right"/>
    </xf>
    <xf numFmtId="0" fontId="15" fillId="0" borderId="0" xfId="0" applyFont="1" applyAlignment="1">
      <alignment horizontal="right"/>
    </xf>
    <xf numFmtId="0" fontId="13" fillId="0" borderId="2" xfId="0" applyFont="1" applyBorder="1"/>
    <xf numFmtId="0" fontId="14" fillId="0" borderId="2" xfId="0" applyFont="1" applyBorder="1" applyAlignment="1">
      <alignment horizontal="right"/>
    </xf>
    <xf numFmtId="0" fontId="14" fillId="0" borderId="3" xfId="0" applyFont="1" applyBorder="1" applyAlignment="1">
      <alignment horizontal="right"/>
    </xf>
    <xf numFmtId="0" fontId="14" fillId="0" borderId="11" xfId="0" applyFont="1" applyBorder="1"/>
    <xf numFmtId="0" fontId="16" fillId="0" borderId="0" xfId="0" applyFont="1" applyBorder="1" applyAlignment="1">
      <alignment horizontal="right"/>
    </xf>
    <xf numFmtId="0" fontId="7" fillId="0" borderId="0" xfId="0" applyFont="1"/>
    <xf numFmtId="165" fontId="7" fillId="0" borderId="0" xfId="0" applyNumberFormat="1" applyFont="1"/>
    <xf numFmtId="0" fontId="0" fillId="0" borderId="0" xfId="0" applyAlignment="1">
      <alignment horizontal="right"/>
    </xf>
    <xf numFmtId="0" fontId="0" fillId="0" borderId="2" xfId="0" applyFill="1" applyBorder="1"/>
    <xf numFmtId="167" fontId="0" fillId="0" borderId="0" xfId="0" applyNumberFormat="1" applyAlignment="1">
      <alignment horizontal="center"/>
    </xf>
    <xf numFmtId="169" fontId="0" fillId="0" borderId="0" xfId="0" applyNumberFormat="1"/>
    <xf numFmtId="2" fontId="0" fillId="0" borderId="0" xfId="0" applyNumberFormat="1"/>
    <xf numFmtId="165" fontId="0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0" xfId="1" applyNumberFormat="1" applyFont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7" fontId="0" fillId="0" borderId="1" xfId="0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14" xfId="0" applyNumberForma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14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0" xfId="0" applyBorder="1" applyAlignment="1">
      <alignment horizontal="center"/>
    </xf>
    <xf numFmtId="168" fontId="0" fillId="0" borderId="0" xfId="0" applyNumberFormat="1" applyAlignment="1">
      <alignment horizontal="center"/>
    </xf>
    <xf numFmtId="167" fontId="3" fillId="0" borderId="0" xfId="0" applyNumberFormat="1" applyFont="1" applyFill="1" applyAlignment="1">
      <alignment horizontal="center"/>
    </xf>
    <xf numFmtId="167" fontId="3" fillId="0" borderId="1" xfId="0" applyNumberFormat="1" applyFont="1" applyFill="1" applyBorder="1" applyAlignment="1">
      <alignment horizontal="center"/>
    </xf>
    <xf numFmtId="167" fontId="8" fillId="0" borderId="0" xfId="0" applyNumberFormat="1" applyFont="1" applyFill="1" applyBorder="1" applyAlignment="1">
      <alignment horizontal="center"/>
    </xf>
    <xf numFmtId="167" fontId="10" fillId="0" borderId="0" xfId="0" applyNumberFormat="1" applyFont="1" applyBorder="1" applyAlignment="1">
      <alignment horizontal="center"/>
    </xf>
    <xf numFmtId="167" fontId="10" fillId="0" borderId="0" xfId="0" applyNumberFormat="1" applyFont="1" applyAlignment="1">
      <alignment horizontal="center"/>
    </xf>
    <xf numFmtId="166" fontId="0" fillId="0" borderId="0" xfId="1" applyNumberFormat="1" applyFont="1" applyAlignment="1">
      <alignment horizontal="center"/>
    </xf>
    <xf numFmtId="166" fontId="0" fillId="0" borderId="1" xfId="1" applyNumberFormat="1" applyFont="1" applyBorder="1" applyAlignment="1">
      <alignment horizontal="center"/>
    </xf>
    <xf numFmtId="166" fontId="0" fillId="0" borderId="0" xfId="1" applyNumberFormat="1" applyFont="1" applyBorder="1" applyAlignment="1">
      <alignment horizontal="center"/>
    </xf>
    <xf numFmtId="166" fontId="0" fillId="0" borderId="0" xfId="1" applyNumberFormat="1" applyFont="1" applyAlignment="1">
      <alignment horizontal="left"/>
    </xf>
    <xf numFmtId="166" fontId="0" fillId="0" borderId="1" xfId="1" applyNumberFormat="1" applyFont="1" applyBorder="1" applyAlignment="1">
      <alignment horizontal="left"/>
    </xf>
    <xf numFmtId="166" fontId="0" fillId="0" borderId="0" xfId="1" applyNumberFormat="1" applyFont="1" applyBorder="1" applyAlignment="1">
      <alignment horizontal="left"/>
    </xf>
    <xf numFmtId="167" fontId="0" fillId="0" borderId="0" xfId="0" applyNumberFormat="1" applyFont="1" applyAlignment="1">
      <alignment horizontal="center"/>
    </xf>
    <xf numFmtId="2" fontId="0" fillId="0" borderId="1" xfId="0" applyNumberFormat="1" applyBorder="1" applyAlignment="1">
      <alignment horizontal="center"/>
    </xf>
    <xf numFmtId="165" fontId="0" fillId="0" borderId="0" xfId="0" applyNumberFormat="1" applyFont="1" applyBorder="1" applyAlignment="1">
      <alignment horizontal="center"/>
    </xf>
    <xf numFmtId="165" fontId="0" fillId="0" borderId="1" xfId="0" applyNumberFormat="1" applyFont="1" applyBorder="1" applyAlignment="1">
      <alignment horizontal="center"/>
    </xf>
    <xf numFmtId="0" fontId="21" fillId="0" borderId="0" xfId="0" applyFont="1" applyAlignment="1">
      <alignment horizontal="center"/>
    </xf>
    <xf numFmtId="0" fontId="1" fillId="0" borderId="0" xfId="0" applyFont="1" applyBorder="1"/>
    <xf numFmtId="165" fontId="0" fillId="2" borderId="2" xfId="0" applyNumberFormat="1" applyFill="1" applyBorder="1" applyAlignment="1">
      <alignment horizontal="center"/>
    </xf>
    <xf numFmtId="1" fontId="0" fillId="2" borderId="0" xfId="0" applyNumberFormat="1" applyFill="1" applyAlignment="1">
      <alignment horizontal="center"/>
    </xf>
    <xf numFmtId="165" fontId="0" fillId="2" borderId="15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5" fontId="0" fillId="0" borderId="0" xfId="0" applyNumberFormat="1" applyFill="1" applyBorder="1" applyAlignment="1">
      <alignment horizontal="center"/>
    </xf>
    <xf numFmtId="0" fontId="22" fillId="0" borderId="8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1" fontId="0" fillId="0" borderId="0" xfId="0" applyNumberFormat="1" applyFont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2" fontId="0" fillId="2" borderId="0" xfId="0" applyNumberFormat="1" applyFill="1" applyAlignment="1">
      <alignment horizontal="center"/>
    </xf>
    <xf numFmtId="165" fontId="0" fillId="0" borderId="14" xfId="0" applyNumberFormat="1" applyBorder="1" applyAlignment="1">
      <alignment horizontal="center"/>
    </xf>
    <xf numFmtId="1" fontId="0" fillId="0" borderId="0" xfId="0" applyNumberFormat="1"/>
  </cellXfs>
  <cellStyles count="5">
    <cellStyle name="Comma 2" xfId="4" xr:uid="{5BC73A70-51AF-344E-BDFC-6EF318040FE5}"/>
    <cellStyle name="Gevolgde hyperlink" xfId="3" builtinId="9" hidden="1"/>
    <cellStyle name="Hyperlink" xfId="2" builtinId="8" hidden="1"/>
    <cellStyle name="Komma" xfId="1" builtinId="3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O84"/>
  <sheetViews>
    <sheetView tabSelected="1" zoomScale="80" zoomScaleNormal="80" zoomScalePageLayoutView="8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23" sqref="M23"/>
    </sheetView>
  </sheetViews>
  <sheetFormatPr baseColWidth="10" defaultColWidth="8.83203125" defaultRowHeight="15" x14ac:dyDescent="0.2"/>
  <cols>
    <col min="1" max="1" width="10.83203125" customWidth="1"/>
    <col min="2" max="2" width="6.6640625" customWidth="1"/>
    <col min="3" max="3" width="9.1640625" customWidth="1"/>
    <col min="4" max="4" width="10" bestFit="1" customWidth="1"/>
    <col min="5" max="5" width="10" customWidth="1"/>
    <col min="6" max="6" width="9.1640625" customWidth="1"/>
    <col min="7" max="7" width="18.1640625" customWidth="1"/>
    <col min="8" max="8" width="15.83203125" customWidth="1"/>
    <col min="9" max="9" width="26" hidden="1" customWidth="1"/>
    <col min="10" max="14" width="13.5" customWidth="1"/>
    <col min="15" max="15" width="17.6640625" customWidth="1"/>
    <col min="16" max="16" width="13.33203125" customWidth="1"/>
    <col min="17" max="17" width="24.1640625" customWidth="1"/>
    <col min="18" max="19" width="20.1640625" customWidth="1"/>
    <col min="20" max="20" width="16.6640625" customWidth="1"/>
    <col min="21" max="22" width="21.33203125" customWidth="1"/>
    <col min="23" max="23" width="15.5" customWidth="1"/>
    <col min="24" max="24" width="13" customWidth="1"/>
    <col min="25" max="25" width="17" customWidth="1"/>
    <col min="26" max="26" width="17.1640625" customWidth="1"/>
    <col min="27" max="28" width="18.5" customWidth="1"/>
    <col min="29" max="30" width="13" customWidth="1"/>
    <col min="31" max="31" width="12.5" customWidth="1"/>
    <col min="32" max="32" width="12.83203125" customWidth="1"/>
    <col min="33" max="33" width="10.83203125" customWidth="1"/>
    <col min="35" max="35" width="15.83203125" customWidth="1"/>
    <col min="36" max="36" width="10.1640625" bestFit="1" customWidth="1"/>
    <col min="38" max="40" width="12.83203125" bestFit="1" customWidth="1"/>
    <col min="41" max="41" width="9.83203125" bestFit="1" customWidth="1"/>
  </cols>
  <sheetData>
    <row r="1" spans="1:36" ht="16" x14ac:dyDescent="0.2">
      <c r="A1" s="1"/>
      <c r="B1" s="23"/>
      <c r="C1" s="76"/>
      <c r="D1" s="76"/>
      <c r="E1" s="76"/>
      <c r="F1" s="76"/>
      <c r="G1" s="19" t="s">
        <v>286</v>
      </c>
      <c r="H1" s="2"/>
      <c r="X1" s="28"/>
      <c r="Y1" s="19" t="s">
        <v>287</v>
      </c>
      <c r="AC1" s="28"/>
      <c r="AD1" s="19" t="s">
        <v>288</v>
      </c>
    </row>
    <row r="2" spans="1:36" x14ac:dyDescent="0.2">
      <c r="A2" s="24" t="s">
        <v>4</v>
      </c>
      <c r="B2" s="22" t="s">
        <v>1</v>
      </c>
      <c r="C2" s="82" t="s">
        <v>362</v>
      </c>
      <c r="D2" s="83" t="s">
        <v>361</v>
      </c>
      <c r="E2" s="83" t="s">
        <v>363</v>
      </c>
      <c r="F2" s="83" t="s">
        <v>360</v>
      </c>
      <c r="G2" s="16" t="s">
        <v>341</v>
      </c>
      <c r="H2" s="16" t="s">
        <v>342</v>
      </c>
      <c r="I2" s="16" t="s">
        <v>343</v>
      </c>
      <c r="J2" s="16" t="s">
        <v>339</v>
      </c>
      <c r="K2" s="16" t="s">
        <v>364</v>
      </c>
      <c r="L2" s="16" t="s">
        <v>365</v>
      </c>
      <c r="M2" s="16" t="s">
        <v>366</v>
      </c>
      <c r="N2" s="16" t="s">
        <v>367</v>
      </c>
      <c r="O2" s="16" t="s">
        <v>340</v>
      </c>
      <c r="P2" s="16" t="s">
        <v>344</v>
      </c>
      <c r="Q2" s="16" t="s">
        <v>345</v>
      </c>
      <c r="R2" s="16" t="s">
        <v>346</v>
      </c>
      <c r="S2" s="16" t="s">
        <v>359</v>
      </c>
      <c r="T2" s="16" t="s">
        <v>347</v>
      </c>
      <c r="U2" s="16" t="s">
        <v>348</v>
      </c>
      <c r="V2" s="16" t="s">
        <v>358</v>
      </c>
      <c r="W2" s="16" t="s">
        <v>349</v>
      </c>
      <c r="X2" s="31" t="s">
        <v>4</v>
      </c>
      <c r="Y2" s="16" t="s">
        <v>350</v>
      </c>
      <c r="Z2" s="16" t="s">
        <v>351</v>
      </c>
      <c r="AA2" s="16" t="s">
        <v>352</v>
      </c>
      <c r="AB2" s="16"/>
      <c r="AC2" s="31" t="s">
        <v>4</v>
      </c>
      <c r="AD2" s="17" t="s">
        <v>100</v>
      </c>
      <c r="AE2" s="17" t="s">
        <v>99</v>
      </c>
      <c r="AF2" s="17" t="s">
        <v>101</v>
      </c>
      <c r="AG2" s="17" t="s">
        <v>102</v>
      </c>
      <c r="AH2" s="18" t="s">
        <v>103</v>
      </c>
      <c r="AI2" s="18" t="s">
        <v>353</v>
      </c>
      <c r="AJ2" s="22" t="s">
        <v>355</v>
      </c>
    </row>
    <row r="3" spans="1:36" ht="16" x14ac:dyDescent="0.2">
      <c r="A3" s="25" t="s">
        <v>252</v>
      </c>
      <c r="B3" s="20">
        <v>2</v>
      </c>
      <c r="C3" s="55">
        <v>78</v>
      </c>
      <c r="D3" s="54">
        <v>1.7749999999999999</v>
      </c>
      <c r="E3" s="54">
        <f>C3/D3^2</f>
        <v>24.756992660186473</v>
      </c>
      <c r="F3" s="45">
        <v>26</v>
      </c>
      <c r="G3" s="45">
        <v>140</v>
      </c>
      <c r="H3" s="45">
        <v>137</v>
      </c>
      <c r="I3" s="45">
        <v>1017909.914</v>
      </c>
      <c r="J3" s="48">
        <v>4748.7679981566816</v>
      </c>
      <c r="K3" s="48">
        <v>3960.4652000000001</v>
      </c>
      <c r="L3" s="48">
        <v>5515.5716290909095</v>
      </c>
      <c r="M3" s="42">
        <v>49.308755760368697</v>
      </c>
      <c r="N3" s="42">
        <f>100-M3</f>
        <v>50.691244239631303</v>
      </c>
      <c r="O3" s="52">
        <f>P3/H3</f>
        <v>6.2408759124087592</v>
      </c>
      <c r="P3" s="45">
        <v>855</v>
      </c>
      <c r="Q3" s="48">
        <f>O3*1000/(10*2)</f>
        <v>312.04379562043795</v>
      </c>
      <c r="R3" s="40">
        <f>J3/Q3</f>
        <v>15.218274052572291</v>
      </c>
      <c r="S3" s="40">
        <f>J3/O3</f>
        <v>760.91370262861449</v>
      </c>
      <c r="T3" s="45">
        <v>31</v>
      </c>
      <c r="U3" s="37">
        <f>T3/G3</f>
        <v>0.22142857142857142</v>
      </c>
      <c r="V3" s="37">
        <f t="shared" ref="V3:V34" si="0">U3/O3*100</f>
        <v>3.5480367585630743</v>
      </c>
      <c r="W3" s="45"/>
      <c r="X3" s="29" t="s">
        <v>252</v>
      </c>
      <c r="Y3" s="60">
        <v>0.38107741485714303</v>
      </c>
      <c r="Z3" s="37">
        <v>0.5428233320000001</v>
      </c>
      <c r="AA3" s="37">
        <v>0.22374274999999999</v>
      </c>
      <c r="AB3" s="37">
        <f>Z3/AA3</f>
        <v>2.4261046760174358</v>
      </c>
      <c r="AC3" s="29" t="s">
        <v>252</v>
      </c>
      <c r="AD3" s="11">
        <v>18.03160285949707</v>
      </c>
      <c r="AE3" s="11">
        <v>4.1283681988716125E-2</v>
      </c>
      <c r="AF3">
        <v>15.019824981689453</v>
      </c>
      <c r="AG3">
        <v>8.0811358988285065E-2</v>
      </c>
      <c r="AH3" s="11">
        <f>AD3-AF3</f>
        <v>3.0117778778076172</v>
      </c>
      <c r="AI3" s="11">
        <f>2^-AH3</f>
        <v>0.12398367881805106</v>
      </c>
      <c r="AJ3" s="42">
        <f>'Overzicht PCR wielrenners'!H35</f>
        <v>59.523809523809518</v>
      </c>
    </row>
    <row r="4" spans="1:36" ht="16" x14ac:dyDescent="0.2">
      <c r="A4" s="25" t="s">
        <v>253</v>
      </c>
      <c r="B4" s="14">
        <v>2</v>
      </c>
      <c r="C4" s="55">
        <v>91</v>
      </c>
      <c r="D4" s="54">
        <v>1.7849999999999999</v>
      </c>
      <c r="E4" s="54">
        <f t="shared" ref="E4:E51" si="1">C4/D4^2</f>
        <v>28.560443785357283</v>
      </c>
      <c r="F4" s="45">
        <v>45</v>
      </c>
      <c r="G4" s="45">
        <v>228</v>
      </c>
      <c r="H4" s="45">
        <v>165</v>
      </c>
      <c r="I4" s="45">
        <v>1080101.8589999999</v>
      </c>
      <c r="J4" s="48">
        <v>8170.3367241542774</v>
      </c>
      <c r="K4" s="48">
        <v>7532.5554285714297</v>
      </c>
      <c r="L4" s="48">
        <v>9309.2318948379361</v>
      </c>
      <c r="M4" s="42">
        <v>64.102564102564102</v>
      </c>
      <c r="N4" s="42">
        <f t="shared" ref="N4:N22" si="2">100-M4</f>
        <v>35.897435897435898</v>
      </c>
      <c r="O4" s="52">
        <f>P4/H4</f>
        <v>3.3393939393939394</v>
      </c>
      <c r="P4" s="45">
        <v>551</v>
      </c>
      <c r="Q4" s="48">
        <f t="shared" ref="Q4:Q22" si="3">O4*1000/(10*2)</f>
        <v>166.96969696969697</v>
      </c>
      <c r="R4" s="40">
        <f>J4/Q4</f>
        <v>48.933051160996577</v>
      </c>
      <c r="S4" s="40">
        <f>J4/O4</f>
        <v>2446.6525580498292</v>
      </c>
      <c r="T4" s="45">
        <v>28</v>
      </c>
      <c r="U4" s="37">
        <f>T4/G4</f>
        <v>0.12280701754385964</v>
      </c>
      <c r="V4" s="37">
        <f t="shared" si="0"/>
        <v>3.6775241188270127</v>
      </c>
      <c r="W4" s="45"/>
      <c r="X4" s="29" t="s">
        <v>253</v>
      </c>
      <c r="Y4" s="60">
        <v>0.32081663646153846</v>
      </c>
      <c r="Z4" s="37">
        <v>0.38942522600000007</v>
      </c>
      <c r="AA4" s="37">
        <v>0.19830129800000001</v>
      </c>
      <c r="AB4" s="37">
        <f t="shared" ref="AB4:AB51" si="4">Z4/AA4</f>
        <v>1.9638057336367007</v>
      </c>
      <c r="AC4" s="29" t="s">
        <v>253</v>
      </c>
      <c r="AD4" s="11">
        <v>22.145736694335938</v>
      </c>
      <c r="AE4" s="11">
        <v>8.3578890189528465E-3</v>
      </c>
      <c r="AF4">
        <v>15.769626617431641</v>
      </c>
      <c r="AG4">
        <v>1.7719883471727371E-2</v>
      </c>
      <c r="AH4" s="11">
        <f t="shared" ref="AH4:AH22" si="5">AD4-AF4</f>
        <v>6.3761100769042969</v>
      </c>
      <c r="AI4" s="11">
        <f t="shared" ref="AI4:AI22" si="6">2^-AH4</f>
        <v>1.2039254943972557E-2</v>
      </c>
      <c r="AJ4" s="42">
        <f>'Overzicht PCR wielrenners'!H36</f>
        <v>12.5</v>
      </c>
    </row>
    <row r="5" spans="1:36" ht="16" x14ac:dyDescent="0.2">
      <c r="A5" s="25" t="s">
        <v>254</v>
      </c>
      <c r="B5" s="14">
        <v>2</v>
      </c>
      <c r="C5" s="55">
        <v>88</v>
      </c>
      <c r="D5" s="54">
        <v>1.83</v>
      </c>
      <c r="E5" s="54">
        <f t="shared" si="1"/>
        <v>26.277285078682549</v>
      </c>
      <c r="F5" s="45">
        <v>29</v>
      </c>
      <c r="G5" s="45">
        <v>210</v>
      </c>
      <c r="H5" s="45">
        <v>200</v>
      </c>
      <c r="I5" s="45">
        <v>1105595.575</v>
      </c>
      <c r="J5" s="48">
        <v>7935.3896266666661</v>
      </c>
      <c r="K5" s="48">
        <v>7050.8491999999997</v>
      </c>
      <c r="L5" s="48">
        <v>8377.6598399999984</v>
      </c>
      <c r="M5" s="42">
        <v>33.333333333333329</v>
      </c>
      <c r="N5" s="42">
        <f t="shared" si="2"/>
        <v>66.666666666666671</v>
      </c>
      <c r="O5" s="52">
        <f>P5/H5</f>
        <v>3.2</v>
      </c>
      <c r="P5" s="45">
        <v>640</v>
      </c>
      <c r="Q5" s="48">
        <f t="shared" si="3"/>
        <v>160</v>
      </c>
      <c r="R5" s="40">
        <f>J5/Q5</f>
        <v>49.596185166666665</v>
      </c>
      <c r="S5" s="40">
        <f>J5/O5</f>
        <v>2479.8092583333332</v>
      </c>
      <c r="T5" s="45">
        <v>24</v>
      </c>
      <c r="U5" s="37">
        <f>T5/G5</f>
        <v>0.11428571428571428</v>
      </c>
      <c r="V5" s="37">
        <f t="shared" si="0"/>
        <v>3.5714285714285712</v>
      </c>
      <c r="W5" s="45"/>
      <c r="X5" s="29" t="s">
        <v>254</v>
      </c>
      <c r="Y5" s="60">
        <v>0.30451920200000004</v>
      </c>
      <c r="Z5" s="37">
        <v>0.51436533200000001</v>
      </c>
      <c r="AA5" s="37">
        <v>0.19959613700000006</v>
      </c>
      <c r="AB5" s="37">
        <f t="shared" si="4"/>
        <v>2.5770304963367092</v>
      </c>
      <c r="AC5" s="29" t="s">
        <v>254</v>
      </c>
      <c r="AD5" s="11">
        <v>20.7396240234375</v>
      </c>
      <c r="AE5" s="11">
        <v>4.1069239377975464E-2</v>
      </c>
      <c r="AF5">
        <v>17.396633148193359</v>
      </c>
      <c r="AG5">
        <v>1.611560583114624E-2</v>
      </c>
      <c r="AH5" s="11">
        <f t="shared" si="5"/>
        <v>3.3429908752441406</v>
      </c>
      <c r="AI5" s="11">
        <f t="shared" si="6"/>
        <v>9.8550645068065004E-2</v>
      </c>
      <c r="AJ5" s="42">
        <f>'Overzicht PCR wielrenners'!H37</f>
        <v>18.2</v>
      </c>
    </row>
    <row r="6" spans="1:36" ht="16" x14ac:dyDescent="0.2">
      <c r="A6" s="25" t="s">
        <v>255</v>
      </c>
      <c r="B6" s="14">
        <v>2</v>
      </c>
      <c r="C6" s="55">
        <v>99.8</v>
      </c>
      <c r="D6" s="54">
        <v>1.845</v>
      </c>
      <c r="E6" s="54">
        <f t="shared" si="1"/>
        <v>29.318233561739412</v>
      </c>
      <c r="F6" s="45">
        <v>33</v>
      </c>
      <c r="G6" s="45">
        <v>418</v>
      </c>
      <c r="H6" s="45">
        <v>200</v>
      </c>
      <c r="I6" s="45">
        <v>1424882.8219999999</v>
      </c>
      <c r="J6" s="48">
        <v>6956.2001195206612</v>
      </c>
      <c r="K6" s="48">
        <v>6484.9991111111121</v>
      </c>
      <c r="L6" s="48">
        <v>7537.8658331983806</v>
      </c>
      <c r="M6" s="42">
        <v>55.245901639344261</v>
      </c>
      <c r="N6" s="42">
        <f t="shared" si="2"/>
        <v>44.754098360655739</v>
      </c>
      <c r="O6" s="52">
        <f>P6/H6</f>
        <v>4.3650000000000002</v>
      </c>
      <c r="P6" s="45">
        <v>873</v>
      </c>
      <c r="Q6" s="48">
        <f t="shared" si="3"/>
        <v>218.25</v>
      </c>
      <c r="R6" s="40">
        <f>J6/Q6</f>
        <v>31.872623686234416</v>
      </c>
      <c r="S6" s="40">
        <f>J6/O6</f>
        <v>1593.6311843117207</v>
      </c>
      <c r="T6" s="45">
        <v>58</v>
      </c>
      <c r="U6" s="37">
        <f>T6/G6</f>
        <v>0.13875598086124402</v>
      </c>
      <c r="V6" s="37">
        <f t="shared" si="0"/>
        <v>3.1788311766608022</v>
      </c>
      <c r="W6" s="45"/>
      <c r="X6" s="29" t="s">
        <v>255</v>
      </c>
      <c r="Y6" s="60">
        <v>0.27716979920000007</v>
      </c>
      <c r="Z6" s="37">
        <v>0.34993975100000008</v>
      </c>
      <c r="AA6" s="37">
        <v>0.18734022500000003</v>
      </c>
      <c r="AB6" s="37">
        <f t="shared" si="4"/>
        <v>1.8679370701086755</v>
      </c>
      <c r="AC6" s="29" t="s">
        <v>255</v>
      </c>
      <c r="AD6" s="11">
        <v>16.890888214111328</v>
      </c>
      <c r="AE6" s="11">
        <v>9.3219384551048279E-2</v>
      </c>
      <c r="AF6">
        <v>13.23777961730957</v>
      </c>
      <c r="AG6">
        <v>8.4539160132408142E-2</v>
      </c>
      <c r="AH6" s="11">
        <f t="shared" si="5"/>
        <v>3.6531085968017578</v>
      </c>
      <c r="AI6" s="11">
        <f t="shared" si="6"/>
        <v>7.9488579307375434E-2</v>
      </c>
      <c r="AJ6" s="42">
        <f>'Overzicht PCR wielrenners'!H38</f>
        <v>78.275862068965523</v>
      </c>
    </row>
    <row r="7" spans="1:36" ht="16" x14ac:dyDescent="0.2">
      <c r="A7" s="25" t="s">
        <v>256</v>
      </c>
      <c r="B7" s="14">
        <v>2</v>
      </c>
      <c r="C7" s="55">
        <v>90</v>
      </c>
      <c r="D7" s="54">
        <v>1.8</v>
      </c>
      <c r="E7" s="54">
        <f t="shared" si="1"/>
        <v>27.777777777777775</v>
      </c>
      <c r="F7" s="45">
        <v>38</v>
      </c>
      <c r="G7" s="45">
        <v>528</v>
      </c>
      <c r="H7" s="45">
        <v>200</v>
      </c>
      <c r="I7" s="45">
        <v>1205059.2450000001</v>
      </c>
      <c r="J7" s="48">
        <v>5317.7975731414863</v>
      </c>
      <c r="K7" s="48">
        <v>5970.076</v>
      </c>
      <c r="L7" s="48">
        <v>5041.7479999999996</v>
      </c>
      <c r="M7" s="42">
        <v>29.73621103117506</v>
      </c>
      <c r="N7" s="42">
        <f t="shared" si="2"/>
        <v>70.26378896882494</v>
      </c>
      <c r="O7" s="52">
        <f>P7/H7</f>
        <v>4.4400000000000004</v>
      </c>
      <c r="P7" s="45">
        <v>888</v>
      </c>
      <c r="Q7" s="48">
        <f t="shared" si="3"/>
        <v>222</v>
      </c>
      <c r="R7" s="40">
        <f>J7/Q7</f>
        <v>23.954043122258948</v>
      </c>
      <c r="S7" s="40">
        <f>J7/O7</f>
        <v>1197.7021561129473</v>
      </c>
      <c r="T7" s="45">
        <v>111</v>
      </c>
      <c r="U7" s="37">
        <f>T7/G7</f>
        <v>0.21022727272727273</v>
      </c>
      <c r="V7" s="37">
        <f t="shared" si="0"/>
        <v>4.7348484848484844</v>
      </c>
      <c r="W7" s="45"/>
      <c r="X7" s="29" t="s">
        <v>256</v>
      </c>
      <c r="Y7" s="60">
        <v>0.78835560251798564</v>
      </c>
      <c r="Z7" s="37">
        <v>0.93882375000000007</v>
      </c>
      <c r="AA7" s="37">
        <v>0.72467625000000013</v>
      </c>
      <c r="AB7" s="37">
        <f t="shared" si="4"/>
        <v>1.2955078215961955</v>
      </c>
      <c r="AC7" s="29" t="s">
        <v>256</v>
      </c>
      <c r="AD7" s="11" t="s">
        <v>0</v>
      </c>
      <c r="AE7" s="11" t="s">
        <v>0</v>
      </c>
      <c r="AF7" s="11" t="s">
        <v>0</v>
      </c>
      <c r="AG7" s="11" t="s">
        <v>0</v>
      </c>
      <c r="AH7" s="11" t="s">
        <v>0</v>
      </c>
      <c r="AI7" s="11" t="s">
        <v>0</v>
      </c>
      <c r="AJ7" s="43" t="s">
        <v>0</v>
      </c>
    </row>
    <row r="8" spans="1:36" ht="16" x14ac:dyDescent="0.2">
      <c r="A8" s="25" t="s">
        <v>257</v>
      </c>
      <c r="B8" s="14">
        <v>2</v>
      </c>
      <c r="C8" s="55">
        <v>88.9</v>
      </c>
      <c r="D8" s="54">
        <v>1.7549999999999999</v>
      </c>
      <c r="E8" s="54">
        <f t="shared" si="1"/>
        <v>28.863402082775309</v>
      </c>
      <c r="F8" s="45">
        <v>36</v>
      </c>
      <c r="G8" s="45">
        <v>110</v>
      </c>
      <c r="H8" s="45">
        <v>110</v>
      </c>
      <c r="I8" s="45">
        <v>259451.54199999999</v>
      </c>
      <c r="J8" s="48">
        <v>8541.6092419749912</v>
      </c>
      <c r="K8" s="48">
        <v>8525.9525714285701</v>
      </c>
      <c r="L8" s="48">
        <v>8546.6597808609331</v>
      </c>
      <c r="M8" s="42">
        <v>24.390243902439025</v>
      </c>
      <c r="N8" s="42">
        <f t="shared" si="2"/>
        <v>75.609756097560975</v>
      </c>
      <c r="O8" s="52">
        <f>P8/H8</f>
        <v>4.290909090909091</v>
      </c>
      <c r="P8" s="45">
        <v>472</v>
      </c>
      <c r="Q8" s="48">
        <f t="shared" si="3"/>
        <v>214.54545454545456</v>
      </c>
      <c r="R8" s="40">
        <f>J8/Q8</f>
        <v>39.812585449883429</v>
      </c>
      <c r="S8" s="40">
        <f>J8/O8</f>
        <v>1990.6292724941716</v>
      </c>
      <c r="T8" s="45">
        <v>11</v>
      </c>
      <c r="U8" s="37">
        <f>T8/G8</f>
        <v>0.1</v>
      </c>
      <c r="V8" s="37">
        <f t="shared" si="0"/>
        <v>2.3305084745762712</v>
      </c>
      <c r="W8" s="45"/>
      <c r="X8" s="29" t="s">
        <v>257</v>
      </c>
      <c r="Y8" s="60">
        <v>0.36776220975609764</v>
      </c>
      <c r="Z8" s="37">
        <v>0.66792470000000004</v>
      </c>
      <c r="AA8" s="37">
        <v>0.27093560000000005</v>
      </c>
      <c r="AB8" s="37">
        <f t="shared" si="4"/>
        <v>2.4652526282998615</v>
      </c>
      <c r="AC8" s="29" t="s">
        <v>257</v>
      </c>
      <c r="AD8" s="11">
        <v>19.492954254150391</v>
      </c>
      <c r="AE8" s="11">
        <v>1.3949595391750336E-2</v>
      </c>
      <c r="AF8">
        <v>16.279375076293945</v>
      </c>
      <c r="AG8">
        <v>6.8637996912002605E-2</v>
      </c>
      <c r="AH8" s="11">
        <f t="shared" si="5"/>
        <v>3.2135791778564453</v>
      </c>
      <c r="AI8" s="11">
        <f t="shared" si="6"/>
        <v>0.10779938272494236</v>
      </c>
      <c r="AJ8" s="42">
        <f>'Overzicht PCR wielrenners'!H39</f>
        <v>17.302052785923753</v>
      </c>
    </row>
    <row r="9" spans="1:36" ht="16" x14ac:dyDescent="0.2">
      <c r="A9" s="25" t="s">
        <v>258</v>
      </c>
      <c r="B9" s="14">
        <v>2</v>
      </c>
      <c r="C9" s="55">
        <v>98</v>
      </c>
      <c r="D9" s="54">
        <v>1.86</v>
      </c>
      <c r="E9" s="54">
        <f t="shared" si="1"/>
        <v>28.326974216672443</v>
      </c>
      <c r="F9" s="45">
        <v>19</v>
      </c>
      <c r="G9" s="45">
        <v>225</v>
      </c>
      <c r="H9" s="45">
        <v>200</v>
      </c>
      <c r="I9" s="45">
        <v>1306444.642</v>
      </c>
      <c r="J9" s="48">
        <v>5381.4531102661604</v>
      </c>
      <c r="K9" s="48">
        <v>5228.3119999999999</v>
      </c>
      <c r="L9" s="48">
        <v>5486.4922051282047</v>
      </c>
      <c r="M9" s="42">
        <v>40.684410646387832</v>
      </c>
      <c r="N9" s="42">
        <f t="shared" si="2"/>
        <v>59.315589353612168</v>
      </c>
      <c r="O9" s="52">
        <f>P9/H9</f>
        <v>4.6749999999999998</v>
      </c>
      <c r="P9" s="45">
        <v>935</v>
      </c>
      <c r="Q9" s="48">
        <f t="shared" si="3"/>
        <v>233.75</v>
      </c>
      <c r="R9" s="40">
        <f>J9/Q9</f>
        <v>23.022259295256301</v>
      </c>
      <c r="S9" s="40">
        <f>J9/O9</f>
        <v>1151.1129647628152</v>
      </c>
      <c r="T9" s="45">
        <v>37</v>
      </c>
      <c r="U9" s="37">
        <f>T9/G9</f>
        <v>0.16444444444444445</v>
      </c>
      <c r="V9" s="37">
        <f t="shared" si="0"/>
        <v>3.5175282234105767</v>
      </c>
      <c r="W9" s="45"/>
      <c r="X9" s="29" t="s">
        <v>258</v>
      </c>
      <c r="Y9" s="60">
        <v>0.75294375265159086</v>
      </c>
      <c r="Z9" s="37">
        <v>0.87146657894736834</v>
      </c>
      <c r="AA9" s="37">
        <v>0.67164924999999998</v>
      </c>
      <c r="AB9" s="37">
        <f t="shared" si="4"/>
        <v>1.2975024969466851</v>
      </c>
      <c r="AC9" s="29" t="s">
        <v>258</v>
      </c>
      <c r="AD9" s="65">
        <v>17.522571563720703</v>
      </c>
      <c r="AE9" s="65">
        <v>3.655514121055603E-2</v>
      </c>
      <c r="AF9" s="37">
        <v>14.537271499633789</v>
      </c>
      <c r="AG9" s="37">
        <v>3.5072922706604004E-2</v>
      </c>
      <c r="AH9" s="65">
        <f t="shared" si="5"/>
        <v>2.9853000640869141</v>
      </c>
      <c r="AI9" s="68">
        <f t="shared" si="6"/>
        <v>0.12628016324795394</v>
      </c>
      <c r="AJ9" s="42">
        <f>'Overzicht PCR wielrenners'!H40</f>
        <v>23.250000000000004</v>
      </c>
    </row>
    <row r="10" spans="1:36" ht="16" x14ac:dyDescent="0.2">
      <c r="A10" s="25" t="s">
        <v>259</v>
      </c>
      <c r="B10" s="14">
        <v>2</v>
      </c>
      <c r="C10" s="55">
        <v>109</v>
      </c>
      <c r="D10" s="54">
        <v>1.93</v>
      </c>
      <c r="E10" s="54">
        <f t="shared" si="1"/>
        <v>29.262530537732559</v>
      </c>
      <c r="F10" s="45">
        <v>43</v>
      </c>
      <c r="G10" s="45">
        <v>86</v>
      </c>
      <c r="H10" s="45">
        <v>86</v>
      </c>
      <c r="I10" s="45">
        <v>497342.29</v>
      </c>
      <c r="J10" s="48">
        <v>5699.212361078432</v>
      </c>
      <c r="K10" s="48">
        <v>5704.4061666666666</v>
      </c>
      <c r="L10" s="48">
        <v>5695.997148095239</v>
      </c>
      <c r="M10" s="42">
        <v>38.235294117647058</v>
      </c>
      <c r="N10" s="42">
        <f t="shared" si="2"/>
        <v>61.764705882352942</v>
      </c>
      <c r="O10" s="52">
        <f>P10/H10</f>
        <v>3.9534883720930232</v>
      </c>
      <c r="P10" s="45">
        <v>340</v>
      </c>
      <c r="Q10" s="48">
        <f t="shared" si="3"/>
        <v>197.67441860465118</v>
      </c>
      <c r="R10" s="40">
        <f>J10/Q10</f>
        <v>28.831309591337948</v>
      </c>
      <c r="S10" s="40">
        <f>J10/O10</f>
        <v>1441.5654795668975</v>
      </c>
      <c r="T10" s="45">
        <v>12</v>
      </c>
      <c r="U10" s="37">
        <f>T10/G10</f>
        <v>0.13953488372093023</v>
      </c>
      <c r="V10" s="37">
        <f t="shared" si="0"/>
        <v>3.5294117647058822</v>
      </c>
      <c r="W10" s="45"/>
      <c r="X10" s="29" t="s">
        <v>259</v>
      </c>
      <c r="Y10" s="60">
        <v>0.47656459850000005</v>
      </c>
      <c r="Z10" s="37">
        <v>0.7978164980000001</v>
      </c>
      <c r="AA10" s="37">
        <v>0.27769437500000005</v>
      </c>
      <c r="AB10" s="37">
        <f t="shared" si="4"/>
        <v>2.8730020116539992</v>
      </c>
      <c r="AC10" s="29" t="s">
        <v>259</v>
      </c>
      <c r="AD10" s="65">
        <v>17.080757141113281</v>
      </c>
      <c r="AE10" s="65">
        <v>0.12794974446296692</v>
      </c>
      <c r="AF10" s="37">
        <v>13.357563018798828</v>
      </c>
      <c r="AG10" s="37">
        <v>2.5273947045207024E-2</v>
      </c>
      <c r="AH10" s="65">
        <f t="shared" si="5"/>
        <v>3.7231941223144531</v>
      </c>
      <c r="AI10" s="68">
        <f t="shared" si="6"/>
        <v>7.5719352148614458E-2</v>
      </c>
      <c r="AJ10" s="42">
        <f>'Overzicht PCR wielrenners'!H41</f>
        <v>73.976608187134502</v>
      </c>
    </row>
    <row r="11" spans="1:36" ht="16" x14ac:dyDescent="0.2">
      <c r="A11" s="25" t="s">
        <v>260</v>
      </c>
      <c r="B11" s="14">
        <v>2</v>
      </c>
      <c r="C11" s="55">
        <v>83.8</v>
      </c>
      <c r="D11" s="54">
        <v>1.79</v>
      </c>
      <c r="E11" s="54">
        <f t="shared" si="1"/>
        <v>26.153990200056178</v>
      </c>
      <c r="F11" s="45">
        <v>18</v>
      </c>
      <c r="G11" s="45">
        <v>318</v>
      </c>
      <c r="H11" s="45">
        <v>200</v>
      </c>
      <c r="I11" s="45">
        <v>841543.38399999996</v>
      </c>
      <c r="J11" s="48">
        <v>4380.2835880799094</v>
      </c>
      <c r="K11" s="48">
        <v>4017.3046896551723</v>
      </c>
      <c r="L11" s="48">
        <v>4554.8308179234973</v>
      </c>
      <c r="M11" s="42">
        <v>32.472324723247233</v>
      </c>
      <c r="N11" s="42">
        <f t="shared" si="2"/>
        <v>67.527675276752774</v>
      </c>
      <c r="O11" s="52">
        <f>P11/H11</f>
        <v>3.0249999999999999</v>
      </c>
      <c r="P11" s="45">
        <v>605</v>
      </c>
      <c r="Q11" s="48">
        <f t="shared" si="3"/>
        <v>151.25</v>
      </c>
      <c r="R11" s="40">
        <f>J11/Q11</f>
        <v>28.960552648462212</v>
      </c>
      <c r="S11" s="40">
        <f>J11/O11</f>
        <v>1448.0276324231106</v>
      </c>
      <c r="T11" s="45">
        <v>16</v>
      </c>
      <c r="U11" s="37">
        <f>T11/G11</f>
        <v>5.0314465408805034E-2</v>
      </c>
      <c r="V11" s="37">
        <f t="shared" si="0"/>
        <v>1.6632881126877699</v>
      </c>
      <c r="W11" s="45"/>
      <c r="X11" s="29" t="s">
        <v>260</v>
      </c>
      <c r="Y11" s="60">
        <v>0.42745522140221404</v>
      </c>
      <c r="Z11" s="37">
        <v>0.55157460000000003</v>
      </c>
      <c r="AA11" s="37">
        <v>0.36776940000000002</v>
      </c>
      <c r="AB11" s="37">
        <f t="shared" si="4"/>
        <v>1.499783831933815</v>
      </c>
      <c r="AC11" s="29" t="s">
        <v>260</v>
      </c>
      <c r="AD11" s="65">
        <v>16.982589721679688</v>
      </c>
      <c r="AE11" s="65">
        <v>1.6802094876766205E-2</v>
      </c>
      <c r="AF11" s="37">
        <v>13.150533676147461</v>
      </c>
      <c r="AG11" s="37">
        <v>4.034903272986412E-2</v>
      </c>
      <c r="AH11" s="65">
        <f t="shared" si="5"/>
        <v>3.8320560455322266</v>
      </c>
      <c r="AI11" s="68">
        <f t="shared" si="6"/>
        <v>7.0216016148555896E-2</v>
      </c>
      <c r="AJ11" s="42">
        <f>'Overzicht PCR wielrenners'!H42</f>
        <v>102.77777777777779</v>
      </c>
    </row>
    <row r="12" spans="1:36" ht="16" x14ac:dyDescent="0.2">
      <c r="A12" s="25" t="s">
        <v>261</v>
      </c>
      <c r="B12" s="14">
        <v>2</v>
      </c>
      <c r="C12" s="55">
        <v>76</v>
      </c>
      <c r="D12" s="54">
        <v>1.75</v>
      </c>
      <c r="E12" s="54">
        <f t="shared" si="1"/>
        <v>24.816326530612244</v>
      </c>
      <c r="F12" s="45">
        <v>21</v>
      </c>
      <c r="G12" s="45">
        <v>92</v>
      </c>
      <c r="H12" s="45">
        <v>92</v>
      </c>
      <c r="I12" s="45">
        <v>707322.38300000003</v>
      </c>
      <c r="J12" s="48">
        <v>6237.9738616216209</v>
      </c>
      <c r="K12" s="48">
        <v>6473.6675999999998</v>
      </c>
      <c r="L12" s="48">
        <v>5966.652</v>
      </c>
      <c r="M12" s="42">
        <v>53.513513513513509</v>
      </c>
      <c r="N12" s="42">
        <f t="shared" si="2"/>
        <v>46.486486486486491</v>
      </c>
      <c r="O12" s="52">
        <f>P12/H12</f>
        <v>4.9347826086956523</v>
      </c>
      <c r="P12" s="45">
        <v>454</v>
      </c>
      <c r="Q12" s="48">
        <f t="shared" si="3"/>
        <v>246.7391304347826</v>
      </c>
      <c r="R12" s="40">
        <f>J12/Q12</f>
        <v>25.281656179259436</v>
      </c>
      <c r="S12" s="40">
        <f>J12/O12</f>
        <v>1264.0828089629715</v>
      </c>
      <c r="T12" s="45">
        <v>23</v>
      </c>
      <c r="U12" s="37">
        <f>T12/G12</f>
        <v>0.25</v>
      </c>
      <c r="V12" s="37">
        <f t="shared" si="0"/>
        <v>5.0660792951541849</v>
      </c>
      <c r="W12" s="45">
        <v>16.620999999999999</v>
      </c>
      <c r="X12" s="29" t="s">
        <v>261</v>
      </c>
      <c r="Y12" s="60">
        <v>0.33903738864864863</v>
      </c>
      <c r="Z12" s="37">
        <v>0.44310649999999996</v>
      </c>
      <c r="AA12" s="37">
        <v>0.21923690000000001</v>
      </c>
      <c r="AB12" s="37">
        <f t="shared" si="4"/>
        <v>2.0211310231078796</v>
      </c>
      <c r="AC12" s="29" t="s">
        <v>261</v>
      </c>
      <c r="AD12" s="65">
        <v>17.595710754394531</v>
      </c>
      <c r="AE12" s="65">
        <v>4.5533433556556702E-2</v>
      </c>
      <c r="AF12" s="37">
        <v>14.378284454345703</v>
      </c>
      <c r="AG12" s="37">
        <v>6.7148357629776001E-2</v>
      </c>
      <c r="AH12" s="65">
        <f t="shared" si="5"/>
        <v>3.2174263000488281</v>
      </c>
      <c r="AI12" s="68">
        <f t="shared" si="6"/>
        <v>0.10751230546343286</v>
      </c>
      <c r="AJ12" s="42">
        <f>'Overzicht PCR wielrenners'!H43</f>
        <v>53.174603174603178</v>
      </c>
    </row>
    <row r="13" spans="1:36" ht="16" x14ac:dyDescent="0.2">
      <c r="A13" s="25" t="s">
        <v>262</v>
      </c>
      <c r="B13" s="14">
        <v>2</v>
      </c>
      <c r="C13" s="55">
        <v>100.5</v>
      </c>
      <c r="D13" s="54">
        <v>1.93</v>
      </c>
      <c r="E13" s="54">
        <f t="shared" si="1"/>
        <v>26.980590082955249</v>
      </c>
      <c r="F13" s="45">
        <v>44</v>
      </c>
      <c r="G13" s="45">
        <v>554</v>
      </c>
      <c r="H13" s="45">
        <v>200</v>
      </c>
      <c r="I13" s="45">
        <v>1113656.314</v>
      </c>
      <c r="J13" s="48">
        <v>5427.6725056179775</v>
      </c>
      <c r="K13" s="48">
        <v>6336.7359999999999</v>
      </c>
      <c r="L13" s="48">
        <v>4780.8388653846159</v>
      </c>
      <c r="M13" s="42">
        <v>41.573033707865171</v>
      </c>
      <c r="N13" s="42">
        <f t="shared" si="2"/>
        <v>58.426966292134829</v>
      </c>
      <c r="O13" s="52">
        <f>P13/H13</f>
        <v>3.4350000000000001</v>
      </c>
      <c r="P13" s="45">
        <v>687</v>
      </c>
      <c r="Q13" s="48">
        <f t="shared" si="3"/>
        <v>171.75</v>
      </c>
      <c r="R13" s="40">
        <f>J13/Q13</f>
        <v>31.602168882782983</v>
      </c>
      <c r="S13" s="40">
        <f>J13/O13</f>
        <v>1580.1084441391492</v>
      </c>
      <c r="T13" s="45">
        <v>74</v>
      </c>
      <c r="U13" s="37">
        <f>T13/G13</f>
        <v>0.13357400722021662</v>
      </c>
      <c r="V13" s="37">
        <f t="shared" si="0"/>
        <v>3.8886173863236277</v>
      </c>
      <c r="W13" s="45"/>
      <c r="X13" s="29" t="s">
        <v>262</v>
      </c>
      <c r="Y13" s="60">
        <v>0.41858089213483152</v>
      </c>
      <c r="Z13" s="37">
        <v>0.47471459999999999</v>
      </c>
      <c r="AA13" s="37">
        <v>0.37863960000000002</v>
      </c>
      <c r="AB13" s="37">
        <f t="shared" si="4"/>
        <v>1.2537373269990777</v>
      </c>
      <c r="AC13" s="29" t="s">
        <v>262</v>
      </c>
      <c r="AD13" s="65">
        <v>17.992151260375977</v>
      </c>
      <c r="AE13" s="65">
        <v>1.7560062697157264E-3</v>
      </c>
      <c r="AF13" s="37">
        <v>14.479063034057617</v>
      </c>
      <c r="AG13" s="37">
        <v>0.11886894702911377</v>
      </c>
      <c r="AH13" s="65">
        <f t="shared" si="5"/>
        <v>3.5130882263183594</v>
      </c>
      <c r="AI13" s="68">
        <f t="shared" si="6"/>
        <v>8.7590108933668698E-2</v>
      </c>
      <c r="AJ13" s="42">
        <f>'Overzicht PCR wielrenners'!H44</f>
        <v>35.893416927899686</v>
      </c>
    </row>
    <row r="14" spans="1:36" ht="16" x14ac:dyDescent="0.2">
      <c r="A14" s="25" t="s">
        <v>263</v>
      </c>
      <c r="B14" s="14">
        <v>2</v>
      </c>
      <c r="C14" s="55">
        <v>96</v>
      </c>
      <c r="D14" s="54">
        <v>1.97</v>
      </c>
      <c r="E14" s="54">
        <f t="shared" si="1"/>
        <v>24.736530186296992</v>
      </c>
      <c r="F14" s="45">
        <v>31</v>
      </c>
      <c r="G14" s="45">
        <v>454</v>
      </c>
      <c r="H14" s="45">
        <v>200</v>
      </c>
      <c r="I14" s="45">
        <v>1560215.64</v>
      </c>
      <c r="J14" s="48">
        <v>8099.5591394799048</v>
      </c>
      <c r="K14" s="48">
        <v>7655.24</v>
      </c>
      <c r="L14" s="48">
        <v>8375.3434329501924</v>
      </c>
      <c r="M14" s="42">
        <v>38.297872340425535</v>
      </c>
      <c r="N14" s="42">
        <f t="shared" si="2"/>
        <v>61.702127659574465</v>
      </c>
      <c r="O14" s="52">
        <f>P14/H14</f>
        <v>3.9350000000000001</v>
      </c>
      <c r="P14" s="45">
        <v>787</v>
      </c>
      <c r="Q14" s="48">
        <f t="shared" si="3"/>
        <v>196.75</v>
      </c>
      <c r="R14" s="40">
        <f>J14/Q14</f>
        <v>41.166755473849577</v>
      </c>
      <c r="S14" s="40">
        <f>J14/O14</f>
        <v>2058.337773692479</v>
      </c>
      <c r="T14" s="45">
        <v>46</v>
      </c>
      <c r="U14" s="37">
        <f>T14/G14</f>
        <v>0.1013215859030837</v>
      </c>
      <c r="V14" s="37">
        <f t="shared" si="0"/>
        <v>2.5748814714887853</v>
      </c>
      <c r="W14" s="45"/>
      <c r="X14" s="29" t="s">
        <v>263</v>
      </c>
      <c r="Y14" s="60">
        <v>0.4837182000000001</v>
      </c>
      <c r="Z14" s="37">
        <v>0.57287580000000005</v>
      </c>
      <c r="AA14" s="37">
        <v>0.42837900000000007</v>
      </c>
      <c r="AB14" s="37">
        <f t="shared" si="4"/>
        <v>1.3373106524829648</v>
      </c>
      <c r="AC14" s="29" t="s">
        <v>263</v>
      </c>
      <c r="AD14" s="65">
        <v>16.598564147949219</v>
      </c>
      <c r="AE14" s="65">
        <v>2.8011132031679153E-2</v>
      </c>
      <c r="AF14" s="37">
        <v>12.748651504516602</v>
      </c>
      <c r="AG14" s="37">
        <v>7.2402894496917725E-2</v>
      </c>
      <c r="AH14" s="65">
        <f t="shared" si="5"/>
        <v>3.8499126434326172</v>
      </c>
      <c r="AI14" s="68">
        <f t="shared" si="6"/>
        <v>6.9352291224805462E-2</v>
      </c>
      <c r="AJ14" s="42">
        <f>'Overzicht PCR wielrenners'!H45</f>
        <v>37.215909090909086</v>
      </c>
    </row>
    <row r="15" spans="1:36" ht="16" x14ac:dyDescent="0.2">
      <c r="A15" s="25" t="s">
        <v>264</v>
      </c>
      <c r="B15" s="14">
        <v>2</v>
      </c>
      <c r="C15" s="55">
        <v>82.5</v>
      </c>
      <c r="D15" s="54">
        <v>1.7549999999999999</v>
      </c>
      <c r="E15" s="54">
        <f t="shared" si="1"/>
        <v>26.785496870966959</v>
      </c>
      <c r="F15" s="45">
        <v>36</v>
      </c>
      <c r="G15" s="45">
        <v>263</v>
      </c>
      <c r="H15" s="45">
        <v>200</v>
      </c>
      <c r="I15" s="45">
        <v>1272449.2930000001</v>
      </c>
      <c r="J15" s="48">
        <v>5856.1962307692293</v>
      </c>
      <c r="K15" s="48">
        <v>5589.3879999999999</v>
      </c>
      <c r="L15" s="48">
        <v>6110.9679999999998</v>
      </c>
      <c r="M15" s="42">
        <v>48.846153846153847</v>
      </c>
      <c r="N15" s="42">
        <f t="shared" si="2"/>
        <v>51.153846153846153</v>
      </c>
      <c r="O15" s="52">
        <f>P15/H15</f>
        <v>3.9849999999999999</v>
      </c>
      <c r="P15" s="45">
        <v>797</v>
      </c>
      <c r="Q15" s="48">
        <f t="shared" si="3"/>
        <v>199.25</v>
      </c>
      <c r="R15" s="40">
        <f>J15/Q15</f>
        <v>29.391198146897011</v>
      </c>
      <c r="S15" s="40">
        <f>J15/O15</f>
        <v>1469.5599073448504</v>
      </c>
      <c r="T15" s="45">
        <v>55</v>
      </c>
      <c r="U15" s="37">
        <f>T15/G15</f>
        <v>0.20912547528517111</v>
      </c>
      <c r="V15" s="37">
        <f t="shared" si="0"/>
        <v>5.2478161928524747</v>
      </c>
      <c r="W15" s="45">
        <v>10.176</v>
      </c>
      <c r="X15" s="29" t="s">
        <v>264</v>
      </c>
      <c r="Y15" s="60">
        <v>0.45831877369999996</v>
      </c>
      <c r="Z15" s="37">
        <v>0.657907099</v>
      </c>
      <c r="AA15" s="37">
        <v>0.26773443299999999</v>
      </c>
      <c r="AB15" s="37">
        <f t="shared" si="4"/>
        <v>2.4573122389528432</v>
      </c>
      <c r="AC15" s="29" t="s">
        <v>264</v>
      </c>
      <c r="AD15" s="65">
        <v>16.410900115966797</v>
      </c>
      <c r="AE15" s="65">
        <v>2.348489873111248E-2</v>
      </c>
      <c r="AF15" s="37">
        <v>13.056339263916016</v>
      </c>
      <c r="AG15" s="37">
        <v>0.17449672520160675</v>
      </c>
      <c r="AH15" s="65">
        <f t="shared" si="5"/>
        <v>3.3545608520507812</v>
      </c>
      <c r="AI15" s="68">
        <f t="shared" si="6"/>
        <v>9.7763459488766011E-2</v>
      </c>
      <c r="AJ15" s="42">
        <f>'Overzicht PCR wielrenners'!H46</f>
        <v>58.359133126934999</v>
      </c>
    </row>
    <row r="16" spans="1:36" ht="16" x14ac:dyDescent="0.2">
      <c r="A16" s="25" t="s">
        <v>265</v>
      </c>
      <c r="B16" s="14">
        <v>2</v>
      </c>
      <c r="C16" s="55">
        <v>96</v>
      </c>
      <c r="D16" s="54">
        <v>1.87</v>
      </c>
      <c r="E16" s="54">
        <f t="shared" si="1"/>
        <v>27.45288684263204</v>
      </c>
      <c r="F16" s="45">
        <v>43</v>
      </c>
      <c r="G16" s="45">
        <v>192</v>
      </c>
      <c r="H16" s="45">
        <v>192</v>
      </c>
      <c r="I16" s="45">
        <v>1176990.4339999999</v>
      </c>
      <c r="J16" s="48">
        <v>6328.2628812500006</v>
      </c>
      <c r="K16" s="48">
        <v>6515.9920000000002</v>
      </c>
      <c r="L16" s="48">
        <v>6112.1377613445384</v>
      </c>
      <c r="M16" s="42">
        <v>53.515625</v>
      </c>
      <c r="N16" s="42">
        <f t="shared" si="2"/>
        <v>46.484375</v>
      </c>
      <c r="O16" s="52">
        <f>P16/H16</f>
        <v>4.734375</v>
      </c>
      <c r="P16" s="45">
        <v>909</v>
      </c>
      <c r="Q16" s="48">
        <f t="shared" si="3"/>
        <v>236.71875</v>
      </c>
      <c r="R16" s="40">
        <f>J16/Q16</f>
        <v>26.7332557359736</v>
      </c>
      <c r="S16" s="40">
        <f>J16/O16</f>
        <v>1336.6627867986799</v>
      </c>
      <c r="T16" s="45">
        <v>27</v>
      </c>
      <c r="U16" s="37">
        <f>T16/G16</f>
        <v>0.140625</v>
      </c>
      <c r="V16" s="37">
        <f t="shared" si="0"/>
        <v>2.9702970297029703</v>
      </c>
      <c r="W16" s="37">
        <v>13.28</v>
      </c>
      <c r="X16" s="29" t="s">
        <v>265</v>
      </c>
      <c r="Y16" s="60">
        <v>0.43929380625000003</v>
      </c>
      <c r="Z16" s="37">
        <v>0.48053400000000002</v>
      </c>
      <c r="AA16" s="37">
        <v>0.39181560000000004</v>
      </c>
      <c r="AB16" s="37">
        <f t="shared" si="4"/>
        <v>1.2264289630121923</v>
      </c>
      <c r="AC16" s="29" t="s">
        <v>265</v>
      </c>
      <c r="AD16" s="65">
        <v>16.590229034423828</v>
      </c>
      <c r="AE16" s="65">
        <v>7.5702485628426075E-3</v>
      </c>
      <c r="AF16" s="37">
        <v>13.153933525085449</v>
      </c>
      <c r="AG16" s="37">
        <v>0.13179083168506622</v>
      </c>
      <c r="AH16" s="65">
        <f t="shared" si="5"/>
        <v>3.4362955093383789</v>
      </c>
      <c r="AI16" s="68">
        <f t="shared" si="6"/>
        <v>9.2378727946410305E-2</v>
      </c>
      <c r="AJ16" s="42">
        <f>'Overzicht PCR wielrenners'!H47</f>
        <v>62.867647058823536</v>
      </c>
    </row>
    <row r="17" spans="1:40" ht="16" x14ac:dyDescent="0.2">
      <c r="A17" s="25" t="s">
        <v>266</v>
      </c>
      <c r="B17" s="14">
        <v>2</v>
      </c>
      <c r="C17" s="55">
        <v>89.5</v>
      </c>
      <c r="D17" s="54">
        <v>1.86</v>
      </c>
      <c r="E17" s="54">
        <f t="shared" si="1"/>
        <v>25.87004277951208</v>
      </c>
      <c r="F17" s="45">
        <v>33</v>
      </c>
      <c r="G17" s="45">
        <v>287</v>
      </c>
      <c r="H17" s="45">
        <v>200</v>
      </c>
      <c r="I17" s="45">
        <v>1544699.602</v>
      </c>
      <c r="J17" s="48">
        <v>7862.1136883629197</v>
      </c>
      <c r="K17" s="48">
        <v>8309.2880000000005</v>
      </c>
      <c r="L17" s="48">
        <v>7368.5519999999997</v>
      </c>
      <c r="M17" s="42">
        <v>52.465483234714007</v>
      </c>
      <c r="N17" s="42">
        <f t="shared" si="2"/>
        <v>47.534516765285993</v>
      </c>
      <c r="O17" s="52">
        <f>P17/H17</f>
        <v>3.78</v>
      </c>
      <c r="P17" s="45">
        <v>756</v>
      </c>
      <c r="Q17" s="48">
        <f t="shared" si="3"/>
        <v>189</v>
      </c>
      <c r="R17" s="40">
        <f>J17/Q17</f>
        <v>41.59848512361333</v>
      </c>
      <c r="S17" s="40">
        <f>J17/O17</f>
        <v>2079.9242561806668</v>
      </c>
      <c r="T17" s="45">
        <v>30</v>
      </c>
      <c r="U17" s="37">
        <f>T17/G17</f>
        <v>0.10452961672473868</v>
      </c>
      <c r="V17" s="37">
        <f t="shared" si="0"/>
        <v>2.7653337757867376</v>
      </c>
      <c r="W17" s="45"/>
      <c r="X17" s="29" t="s">
        <v>266</v>
      </c>
      <c r="Y17" s="60">
        <v>0.42630341183431952</v>
      </c>
      <c r="Z17" s="37">
        <v>0.464613</v>
      </c>
      <c r="AA17" s="37">
        <v>0.38401979999999997</v>
      </c>
      <c r="AB17" s="37">
        <f t="shared" si="4"/>
        <v>1.2098673037171521</v>
      </c>
      <c r="AC17" s="29" t="s">
        <v>266</v>
      </c>
      <c r="AD17" s="65">
        <v>16.840545654296875</v>
      </c>
      <c r="AE17" s="65">
        <v>0.10855274647474289</v>
      </c>
      <c r="AF17" s="37">
        <v>13.009795188903809</v>
      </c>
      <c r="AG17" s="37">
        <v>5.6962307542562485E-2</v>
      </c>
      <c r="AH17" s="65">
        <f t="shared" si="5"/>
        <v>3.8307504653930664</v>
      </c>
      <c r="AI17" s="68">
        <f t="shared" si="6"/>
        <v>7.0279587538245286E-2</v>
      </c>
      <c r="AJ17" s="42">
        <f>'Overzicht PCR wielrenners'!H48</f>
        <v>29.617834394904456</v>
      </c>
    </row>
    <row r="18" spans="1:40" ht="16" x14ac:dyDescent="0.2">
      <c r="A18" s="25" t="s">
        <v>267</v>
      </c>
      <c r="B18" s="14">
        <v>2</v>
      </c>
      <c r="C18" s="55">
        <v>86.5</v>
      </c>
      <c r="D18" s="54">
        <v>1.78</v>
      </c>
      <c r="E18" s="54">
        <f t="shared" si="1"/>
        <v>27.300845852796364</v>
      </c>
      <c r="F18" s="45">
        <v>33</v>
      </c>
      <c r="G18" s="45">
        <v>492</v>
      </c>
      <c r="H18" s="45">
        <v>200</v>
      </c>
      <c r="I18" s="45">
        <v>1599287.692</v>
      </c>
      <c r="J18" s="48">
        <v>7998.9636210526305</v>
      </c>
      <c r="K18" s="48">
        <v>8659.9159999999993</v>
      </c>
      <c r="L18" s="48">
        <v>7300.8147878787886</v>
      </c>
      <c r="M18" s="42">
        <v>51.368421052631575</v>
      </c>
      <c r="N18" s="42">
        <f t="shared" si="2"/>
        <v>48.631578947368425</v>
      </c>
      <c r="O18" s="52">
        <f>P18/H18</f>
        <v>5.1449999999999996</v>
      </c>
      <c r="P18" s="45">
        <v>1029</v>
      </c>
      <c r="Q18" s="48">
        <f t="shared" si="3"/>
        <v>257.25</v>
      </c>
      <c r="R18" s="40">
        <f>J18/Q18</f>
        <v>31.094124863178351</v>
      </c>
      <c r="S18" s="40">
        <f>J18/O18</f>
        <v>1554.7062431589177</v>
      </c>
      <c r="T18" s="45">
        <v>83</v>
      </c>
      <c r="U18" s="37">
        <f>T18/G18</f>
        <v>0.16869918699186992</v>
      </c>
      <c r="V18" s="37">
        <f t="shared" si="0"/>
        <v>3.2788957627185602</v>
      </c>
      <c r="W18" s="45"/>
      <c r="X18" s="29" t="s">
        <v>267</v>
      </c>
      <c r="Y18" s="60">
        <v>0.41827390395157893</v>
      </c>
      <c r="Z18" s="37">
        <v>0.54612618299999993</v>
      </c>
      <c r="AA18" s="37">
        <v>0.28322647499999998</v>
      </c>
      <c r="AB18" s="37">
        <f t="shared" si="4"/>
        <v>1.9282314020961493</v>
      </c>
      <c r="AC18" s="29" t="s">
        <v>267</v>
      </c>
      <c r="AD18" s="65">
        <v>17.778522491455078</v>
      </c>
      <c r="AE18" s="65">
        <v>1.3236133381724358E-2</v>
      </c>
      <c r="AF18" s="37">
        <v>14.593790054321289</v>
      </c>
      <c r="AG18" s="37">
        <v>6.6505029797554016E-2</v>
      </c>
      <c r="AH18" s="65">
        <f t="shared" si="5"/>
        <v>3.1847324371337891</v>
      </c>
      <c r="AI18" s="68">
        <f t="shared" si="6"/>
        <v>0.10997652889520376</v>
      </c>
      <c r="AJ18" s="42">
        <f>'Overzicht PCR wielrenners'!H49</f>
        <v>34.507042253521135</v>
      </c>
    </row>
    <row r="19" spans="1:40" ht="16" x14ac:dyDescent="0.2">
      <c r="A19" s="25" t="s">
        <v>268</v>
      </c>
      <c r="B19" s="14">
        <v>2</v>
      </c>
      <c r="C19" s="55">
        <v>99</v>
      </c>
      <c r="D19" s="54">
        <v>1.95</v>
      </c>
      <c r="E19" s="54">
        <f t="shared" si="1"/>
        <v>26.035502958579883</v>
      </c>
      <c r="F19" s="45">
        <v>44</v>
      </c>
      <c r="G19" s="45">
        <v>136</v>
      </c>
      <c r="H19" s="45">
        <v>136</v>
      </c>
      <c r="I19" s="45">
        <v>1156781.091</v>
      </c>
      <c r="J19" s="48">
        <v>8374.9637037037028</v>
      </c>
      <c r="K19" s="48">
        <v>8217.7000000000007</v>
      </c>
      <c r="L19" s="48">
        <v>8477.666530612245</v>
      </c>
      <c r="M19" s="42">
        <v>39.506172839506171</v>
      </c>
      <c r="N19" s="42">
        <f t="shared" si="2"/>
        <v>60.493827160493829</v>
      </c>
      <c r="O19" s="52">
        <f>P19/H19</f>
        <v>4.7647058823529411</v>
      </c>
      <c r="P19" s="45">
        <v>648</v>
      </c>
      <c r="Q19" s="48">
        <f t="shared" si="3"/>
        <v>238.23529411764707</v>
      </c>
      <c r="R19" s="40">
        <f>J19/Q19</f>
        <v>35.154168632830356</v>
      </c>
      <c r="S19" s="40">
        <f>J19/O19</f>
        <v>1757.7084316415178</v>
      </c>
      <c r="T19" s="45">
        <v>23</v>
      </c>
      <c r="U19" s="37">
        <f>T19/G19</f>
        <v>0.16911764705882354</v>
      </c>
      <c r="V19" s="37">
        <f t="shared" si="0"/>
        <v>3.5493827160493834</v>
      </c>
      <c r="W19" s="37">
        <v>13.96</v>
      </c>
      <c r="X19" s="29" t="s">
        <v>268</v>
      </c>
      <c r="Y19" s="60">
        <v>0.4562097484444444</v>
      </c>
      <c r="Z19" s="37">
        <v>0.54730118399999994</v>
      </c>
      <c r="AA19" s="37">
        <v>0.39672146400000002</v>
      </c>
      <c r="AB19" s="37">
        <f t="shared" si="4"/>
        <v>1.3795603053128476</v>
      </c>
      <c r="AC19" s="29" t="s">
        <v>268</v>
      </c>
      <c r="AD19" s="65">
        <v>16.988685607910156</v>
      </c>
      <c r="AE19" s="65">
        <v>9.5622770488262177E-2</v>
      </c>
      <c r="AF19" s="37">
        <v>13.28520679473877</v>
      </c>
      <c r="AG19" s="37">
        <v>0.1285054087638855</v>
      </c>
      <c r="AH19" s="65">
        <f t="shared" si="5"/>
        <v>3.7034788131713867</v>
      </c>
      <c r="AI19" s="68">
        <f t="shared" si="6"/>
        <v>7.6761205926681314E-2</v>
      </c>
      <c r="AJ19" s="42">
        <f>'Overzicht PCR wielrenners'!H50</f>
        <v>62.38095238095238</v>
      </c>
    </row>
    <row r="20" spans="1:40" ht="16" x14ac:dyDescent="0.2">
      <c r="A20" s="25" t="s">
        <v>269</v>
      </c>
      <c r="B20" s="14">
        <v>2</v>
      </c>
      <c r="C20" s="55">
        <v>116.5</v>
      </c>
      <c r="D20" s="54">
        <v>1.98</v>
      </c>
      <c r="E20" s="54">
        <f t="shared" si="1"/>
        <v>29.716355473931234</v>
      </c>
      <c r="F20" s="45">
        <v>42</v>
      </c>
      <c r="G20" s="45">
        <v>389</v>
      </c>
      <c r="H20" s="45">
        <v>200</v>
      </c>
      <c r="I20" s="45">
        <v>1594452.2120000001</v>
      </c>
      <c r="J20" s="48">
        <v>7283.9742783882775</v>
      </c>
      <c r="K20" s="48">
        <v>7436.0519999999997</v>
      </c>
      <c r="L20" s="48">
        <v>7163.8079475409832</v>
      </c>
      <c r="M20" s="42">
        <v>44.139194139194139</v>
      </c>
      <c r="N20" s="42">
        <f t="shared" si="2"/>
        <v>55.860805860805861</v>
      </c>
      <c r="O20" s="52">
        <f>P20/H20</f>
        <v>5.5650000000000004</v>
      </c>
      <c r="P20" s="45">
        <v>1113</v>
      </c>
      <c r="Q20" s="48">
        <f t="shared" si="3"/>
        <v>278.25</v>
      </c>
      <c r="R20" s="40">
        <f>J20/Q20</f>
        <v>26.177805133470898</v>
      </c>
      <c r="S20" s="40">
        <f>J20/O20</f>
        <v>1308.8902566735449</v>
      </c>
      <c r="T20" s="45">
        <v>75</v>
      </c>
      <c r="U20" s="37">
        <f>T20/G20</f>
        <v>0.19280205655526991</v>
      </c>
      <c r="V20" s="37">
        <f t="shared" si="0"/>
        <v>3.4645472876059284</v>
      </c>
      <c r="W20" s="45">
        <v>10.531000000000001</v>
      </c>
      <c r="X20" s="29" t="s">
        <v>269</v>
      </c>
      <c r="Y20" s="60">
        <v>0.50117435539377275</v>
      </c>
      <c r="Z20" s="37">
        <v>0.7122352999999999</v>
      </c>
      <c r="AA20" s="37">
        <v>0.33440160899999988</v>
      </c>
      <c r="AB20" s="37">
        <f t="shared" si="4"/>
        <v>2.1298800030594354</v>
      </c>
      <c r="AC20" s="29" t="s">
        <v>269</v>
      </c>
      <c r="AD20" s="65">
        <v>16.844890594482422</v>
      </c>
      <c r="AE20" s="65">
        <v>3.3253524452447891E-2</v>
      </c>
      <c r="AF20" s="37">
        <v>13.192203521728516</v>
      </c>
      <c r="AG20" s="37">
        <v>8.1329934298992157E-2</v>
      </c>
      <c r="AH20" s="65">
        <f t="shared" si="5"/>
        <v>3.6526870727539062</v>
      </c>
      <c r="AI20" s="68">
        <f t="shared" si="6"/>
        <v>7.9511807531044934E-2</v>
      </c>
      <c r="AJ20" s="42">
        <f>'Overzicht PCR wielrenners'!H51</f>
        <v>18.720748829953198</v>
      </c>
    </row>
    <row r="21" spans="1:40" ht="16" x14ac:dyDescent="0.2">
      <c r="A21" s="25" t="s">
        <v>270</v>
      </c>
      <c r="B21" s="14">
        <v>2</v>
      </c>
      <c r="C21" s="55">
        <v>85</v>
      </c>
      <c r="D21" s="54">
        <v>1.7549999999999999</v>
      </c>
      <c r="E21" s="54">
        <f t="shared" si="1"/>
        <v>27.597178594329595</v>
      </c>
      <c r="F21" s="45">
        <v>33</v>
      </c>
      <c r="G21" s="45">
        <v>245</v>
      </c>
      <c r="H21" s="45">
        <v>200</v>
      </c>
      <c r="I21" s="45">
        <v>1368844.25</v>
      </c>
      <c r="J21" s="48">
        <v>6395.9721877256316</v>
      </c>
      <c r="K21" s="48">
        <v>6318.8519999999999</v>
      </c>
      <c r="L21" s="48">
        <v>6501.435692307693</v>
      </c>
      <c r="M21" s="42">
        <v>57.761732851985556</v>
      </c>
      <c r="N21" s="42">
        <f t="shared" si="2"/>
        <v>42.238267148014444</v>
      </c>
      <c r="O21" s="52">
        <f>P21/H21</f>
        <v>3.4849999999999999</v>
      </c>
      <c r="P21" s="45">
        <v>697</v>
      </c>
      <c r="Q21" s="48">
        <f t="shared" si="3"/>
        <v>174.25</v>
      </c>
      <c r="R21" s="73">
        <f>J21/Q21</f>
        <v>36.705722741610508</v>
      </c>
      <c r="S21" s="73">
        <f>J21/O21</f>
        <v>1835.2861370805256</v>
      </c>
      <c r="T21" s="45">
        <v>30</v>
      </c>
      <c r="U21" s="37">
        <f>T21/G21</f>
        <v>0.12244897959183673</v>
      </c>
      <c r="V21" s="37">
        <f t="shared" si="0"/>
        <v>3.51360056217609</v>
      </c>
      <c r="W21" s="45">
        <v>11.992000000000001</v>
      </c>
      <c r="X21" s="29" t="s">
        <v>270</v>
      </c>
      <c r="Y21" s="60">
        <v>1.0237561739415817</v>
      </c>
      <c r="Z21" s="37">
        <v>1.2498474999999998</v>
      </c>
      <c r="AA21" s="37">
        <v>0.71457145454545445</v>
      </c>
      <c r="AB21" s="37">
        <f t="shared" si="4"/>
        <v>1.7490868016761729</v>
      </c>
      <c r="AC21" s="29" t="s">
        <v>270</v>
      </c>
      <c r="AD21" s="65">
        <v>18.667068481445312</v>
      </c>
      <c r="AE21" s="65">
        <v>2.8704363852739334E-2</v>
      </c>
      <c r="AF21" s="37">
        <v>15.634904861450195</v>
      </c>
      <c r="AG21" s="37">
        <v>5.2831918001174927E-2</v>
      </c>
      <c r="AH21" s="65">
        <f t="shared" si="5"/>
        <v>3.0321636199951172</v>
      </c>
      <c r="AI21" s="68">
        <f t="shared" si="6"/>
        <v>0.12224406936006173</v>
      </c>
      <c r="AJ21" s="42">
        <f>'Overzicht PCR wielrenners'!H52</f>
        <v>12.03125</v>
      </c>
    </row>
    <row r="22" spans="1:40" ht="15" customHeight="1" thickBot="1" x14ac:dyDescent="0.25">
      <c r="A22" s="26" t="s">
        <v>271</v>
      </c>
      <c r="B22" s="15">
        <v>2</v>
      </c>
      <c r="C22" s="44">
        <v>111</v>
      </c>
      <c r="D22" s="72">
        <v>1.89</v>
      </c>
      <c r="E22" s="72">
        <f t="shared" si="1"/>
        <v>31.074158058285043</v>
      </c>
      <c r="F22" s="56">
        <v>34</v>
      </c>
      <c r="G22" s="56">
        <v>452</v>
      </c>
      <c r="H22" s="56">
        <v>200</v>
      </c>
      <c r="I22" s="56">
        <v>1497486.959</v>
      </c>
      <c r="J22" s="49">
        <v>9183.3267906976744</v>
      </c>
      <c r="K22" s="51">
        <v>8861.3359999999993</v>
      </c>
      <c r="L22" s="51">
        <v>9590.0519999999997</v>
      </c>
      <c r="M22" s="55">
        <v>55.813953488372093</v>
      </c>
      <c r="N22" s="55">
        <f t="shared" si="2"/>
        <v>44.186046511627907</v>
      </c>
      <c r="O22" s="52">
        <f>P22/H22</f>
        <v>4.6150000000000002</v>
      </c>
      <c r="P22" s="56">
        <v>923</v>
      </c>
      <c r="Q22" s="49">
        <f t="shared" si="3"/>
        <v>230.75</v>
      </c>
      <c r="R22" s="74">
        <f>J22/Q22</f>
        <v>39.79773257073748</v>
      </c>
      <c r="S22" s="74">
        <f>J22/O22</f>
        <v>1989.886628536874</v>
      </c>
      <c r="T22" s="56">
        <v>79</v>
      </c>
      <c r="U22" s="47">
        <f>T22/G22</f>
        <v>0.1747787610619469</v>
      </c>
      <c r="V22" s="47">
        <f t="shared" si="0"/>
        <v>3.7871887554051331</v>
      </c>
      <c r="W22" s="56"/>
      <c r="X22" s="30" t="s">
        <v>271</v>
      </c>
      <c r="Y22" s="61" t="s">
        <v>0</v>
      </c>
      <c r="Z22" s="47" t="s">
        <v>0</v>
      </c>
      <c r="AA22" s="47" t="s">
        <v>0</v>
      </c>
      <c r="AB22" s="47" t="s">
        <v>0</v>
      </c>
      <c r="AC22" s="30" t="s">
        <v>271</v>
      </c>
      <c r="AD22" s="66">
        <v>16.818332672119141</v>
      </c>
      <c r="AE22" s="66">
        <v>6.3537214882671833E-3</v>
      </c>
      <c r="AF22" s="47">
        <v>13.04585075378418</v>
      </c>
      <c r="AG22" s="47">
        <v>7.6896082609891891E-3</v>
      </c>
      <c r="AH22" s="66">
        <f t="shared" si="5"/>
        <v>3.7724819183349609</v>
      </c>
      <c r="AI22" s="69">
        <f t="shared" si="6"/>
        <v>7.3176188444601512E-2</v>
      </c>
      <c r="AJ22" s="44">
        <f>'Overzicht PCR wielrenners'!H53</f>
        <v>67.100977198697066</v>
      </c>
    </row>
    <row r="23" spans="1:40" x14ac:dyDescent="0.2">
      <c r="A23" s="25" t="s">
        <v>202</v>
      </c>
      <c r="B23" s="14">
        <v>1</v>
      </c>
      <c r="C23" s="55">
        <v>76</v>
      </c>
      <c r="D23" s="54">
        <v>1.8725000000000001</v>
      </c>
      <c r="E23" s="54">
        <f t="shared" si="1"/>
        <v>21.675540685310718</v>
      </c>
      <c r="F23" s="58">
        <v>23</v>
      </c>
      <c r="G23" s="57">
        <v>219</v>
      </c>
      <c r="H23" s="57">
        <v>128</v>
      </c>
      <c r="I23" s="58"/>
      <c r="J23" s="50">
        <v>7495.16</v>
      </c>
      <c r="K23" s="50">
        <v>7679</v>
      </c>
      <c r="L23" s="50">
        <v>6913</v>
      </c>
      <c r="M23" s="87">
        <v>76</v>
      </c>
      <c r="N23" s="87">
        <v>24</v>
      </c>
      <c r="O23" s="53">
        <v>5.703125</v>
      </c>
      <c r="P23" s="57">
        <v>730</v>
      </c>
      <c r="Q23" s="48">
        <f>O23*1000/(10*2)</f>
        <v>285.15625</v>
      </c>
      <c r="R23" s="40">
        <f>J23/Q23</f>
        <v>26.284396712328768</v>
      </c>
      <c r="S23" s="40">
        <f>J23/O23</f>
        <v>1314.2198356164383</v>
      </c>
      <c r="T23" s="57">
        <v>42</v>
      </c>
      <c r="U23" s="37">
        <f>T23/G23</f>
        <v>0.19178082191780821</v>
      </c>
      <c r="V23" s="37">
        <f t="shared" si="0"/>
        <v>3.362732219928692</v>
      </c>
      <c r="W23" s="58"/>
      <c r="X23" s="29" t="s">
        <v>202</v>
      </c>
      <c r="Y23" s="62">
        <v>0.38080000000000003</v>
      </c>
      <c r="Z23" s="63">
        <v>0.4</v>
      </c>
      <c r="AA23" s="63">
        <v>0.32</v>
      </c>
      <c r="AB23" s="63">
        <f t="shared" si="4"/>
        <v>1.25</v>
      </c>
      <c r="AC23" s="29" t="s">
        <v>202</v>
      </c>
      <c r="AD23" s="67">
        <v>18.21467399597168</v>
      </c>
      <c r="AE23" s="67">
        <v>2.2105179727077484E-2</v>
      </c>
      <c r="AF23" s="37">
        <v>13.953420639038086</v>
      </c>
      <c r="AG23" s="37">
        <v>4.442884773015976E-2</v>
      </c>
      <c r="AH23" s="67">
        <f>AD23-AF23</f>
        <v>4.2612533569335938</v>
      </c>
      <c r="AI23" s="70">
        <f>2^-AH23</f>
        <v>5.2147671425429608E-2</v>
      </c>
      <c r="AJ23" s="42">
        <f>'Overzicht PCR wielrenners'!H2</f>
        <v>53.942307692307693</v>
      </c>
      <c r="AL23" s="45"/>
      <c r="AM23" s="45"/>
      <c r="AN23" s="37"/>
    </row>
    <row r="24" spans="1:40" x14ac:dyDescent="0.2">
      <c r="A24" s="25" t="s">
        <v>203</v>
      </c>
      <c r="B24" s="21">
        <v>1</v>
      </c>
      <c r="C24" s="81">
        <v>79.5</v>
      </c>
      <c r="D24" s="85">
        <v>1.94</v>
      </c>
      <c r="E24" s="85">
        <f t="shared" si="1"/>
        <v>21.123392496545861</v>
      </c>
      <c r="F24" s="80">
        <v>24</v>
      </c>
      <c r="G24" s="58">
        <v>697</v>
      </c>
      <c r="H24" s="58">
        <v>276.0000000063086</v>
      </c>
      <c r="I24" s="45"/>
      <c r="J24" s="51">
        <v>4930.49</v>
      </c>
      <c r="K24" s="51">
        <v>5060</v>
      </c>
      <c r="L24" s="51">
        <v>4744.890510948906</v>
      </c>
      <c r="M24" s="55">
        <v>58.9</v>
      </c>
      <c r="N24" s="55">
        <v>41.1</v>
      </c>
      <c r="O24" s="54">
        <v>4.4384057969999997</v>
      </c>
      <c r="P24" s="58">
        <v>1225</v>
      </c>
      <c r="Q24" s="48">
        <f t="shared" ref="Q24:Q51" si="7">O24*1000/(10*2)</f>
        <v>221.92028984999996</v>
      </c>
      <c r="R24" s="40">
        <f>J24/Q24</f>
        <v>22.217391673977218</v>
      </c>
      <c r="S24" s="40">
        <f>J24/O24</f>
        <v>1110.8695836988607</v>
      </c>
      <c r="T24" s="58">
        <v>117</v>
      </c>
      <c r="U24" s="37">
        <f>T24/G24</f>
        <v>0.16786226685796271</v>
      </c>
      <c r="V24" s="37">
        <f t="shared" si="0"/>
        <v>3.7820396452127905</v>
      </c>
      <c r="W24" s="45"/>
      <c r="X24" s="29" t="s">
        <v>203</v>
      </c>
      <c r="Y24" s="62">
        <v>0.37535000000000002</v>
      </c>
      <c r="Z24" s="64">
        <v>0.41499999999999998</v>
      </c>
      <c r="AA24" s="64">
        <v>0.32900000000000001</v>
      </c>
      <c r="AB24" s="64">
        <f t="shared" si="4"/>
        <v>1.2613981762917932</v>
      </c>
      <c r="AC24" s="29" t="s">
        <v>203</v>
      </c>
      <c r="AD24" s="65">
        <v>16.980308532714844</v>
      </c>
      <c r="AE24" s="65">
        <v>3.4051954746246338E-2</v>
      </c>
      <c r="AF24" s="37">
        <v>13.327333450317383</v>
      </c>
      <c r="AG24" s="37">
        <v>1.353217288851738E-2</v>
      </c>
      <c r="AH24" s="65">
        <f t="shared" ref="AH24:AH51" si="8">AD24-AF24</f>
        <v>3.6529750823974609</v>
      </c>
      <c r="AI24" s="68">
        <f t="shared" ref="AI24:AI51" si="9">2^-AH24</f>
        <v>7.9495935928916198E-2</v>
      </c>
      <c r="AJ24" s="42">
        <f>'Overzicht PCR wielrenners'!H3</f>
        <v>27.8</v>
      </c>
      <c r="AL24" s="45"/>
      <c r="AM24" s="45"/>
      <c r="AN24" s="37"/>
    </row>
    <row r="25" spans="1:40" x14ac:dyDescent="0.2">
      <c r="A25" s="25" t="s">
        <v>204</v>
      </c>
      <c r="B25" s="21">
        <v>1</v>
      </c>
      <c r="C25" s="81">
        <v>70</v>
      </c>
      <c r="D25" s="85">
        <v>1.8419999999999999</v>
      </c>
      <c r="E25" s="85">
        <f t="shared" si="1"/>
        <v>20.630929181683037</v>
      </c>
      <c r="F25" s="80">
        <v>22</v>
      </c>
      <c r="G25" s="58">
        <v>515</v>
      </c>
      <c r="H25" s="58">
        <v>259.00000002097732</v>
      </c>
      <c r="I25" s="45"/>
      <c r="J25" s="51">
        <v>3354.2</v>
      </c>
      <c r="K25" s="51">
        <v>3449.3933054393306</v>
      </c>
      <c r="L25" s="51">
        <v>3102.0704225352115</v>
      </c>
      <c r="M25" s="55">
        <v>68.099999999999994</v>
      </c>
      <c r="N25" s="55">
        <v>32</v>
      </c>
      <c r="O25" s="54">
        <v>3.5752895750000002</v>
      </c>
      <c r="P25" s="58">
        <v>926</v>
      </c>
      <c r="Q25" s="48">
        <f t="shared" si="7"/>
        <v>178.76447875000002</v>
      </c>
      <c r="R25" s="40">
        <f>J25/Q25</f>
        <v>18.763235422686005</v>
      </c>
      <c r="S25" s="40">
        <f>J25/O25</f>
        <v>938.16177113430024</v>
      </c>
      <c r="T25" s="58">
        <v>43</v>
      </c>
      <c r="U25" s="37">
        <f>T25/G25</f>
        <v>8.3495145631067955E-2</v>
      </c>
      <c r="V25" s="37">
        <f t="shared" si="0"/>
        <v>2.3353393866304648</v>
      </c>
      <c r="W25" s="45"/>
      <c r="X25" s="29" t="s">
        <v>204</v>
      </c>
      <c r="Y25" s="62">
        <v>0.421516</v>
      </c>
      <c r="Z25" s="64">
        <v>0.46</v>
      </c>
      <c r="AA25" s="64">
        <v>0.33200000000000002</v>
      </c>
      <c r="AB25" s="64">
        <f t="shared" si="4"/>
        <v>1.3855421686746987</v>
      </c>
      <c r="AC25" s="29" t="s">
        <v>204</v>
      </c>
      <c r="AD25" s="65">
        <v>17.990787506103516</v>
      </c>
      <c r="AE25" s="65">
        <v>3.5644769668579102E-2</v>
      </c>
      <c r="AF25" s="37">
        <v>14.014665603637695</v>
      </c>
      <c r="AG25" s="37">
        <v>0.29945504665374756</v>
      </c>
      <c r="AH25" s="65">
        <f t="shared" si="8"/>
        <v>3.9761219024658203</v>
      </c>
      <c r="AI25" s="68">
        <f t="shared" si="9"/>
        <v>6.3543047698274541E-2</v>
      </c>
      <c r="AJ25" s="42">
        <f>'Overzicht PCR wielrenners'!H4</f>
        <v>63.529411764705877</v>
      </c>
      <c r="AL25" s="45"/>
      <c r="AM25" s="45"/>
      <c r="AN25" s="37"/>
    </row>
    <row r="26" spans="1:40" x14ac:dyDescent="0.2">
      <c r="A26" s="25" t="s">
        <v>205</v>
      </c>
      <c r="B26" s="21">
        <v>1</v>
      </c>
      <c r="C26" s="81">
        <v>76</v>
      </c>
      <c r="D26" s="85">
        <v>1.8819999999999999</v>
      </c>
      <c r="E26" s="85">
        <f t="shared" si="1"/>
        <v>21.457264469819233</v>
      </c>
      <c r="F26" s="80">
        <v>20</v>
      </c>
      <c r="G26" s="58">
        <v>450</v>
      </c>
      <c r="H26" s="58">
        <v>286.00000001966521</v>
      </c>
      <c r="I26" s="45"/>
      <c r="J26" s="51">
        <v>6308.36</v>
      </c>
      <c r="K26" s="51">
        <v>6694</v>
      </c>
      <c r="L26" s="51">
        <v>5473.6139240506327</v>
      </c>
      <c r="M26" s="55">
        <v>68.400000000000006</v>
      </c>
      <c r="N26" s="55">
        <v>31.6</v>
      </c>
      <c r="O26" s="54">
        <v>4.6783216779999997</v>
      </c>
      <c r="P26" s="58">
        <v>1338</v>
      </c>
      <c r="Q26" s="48">
        <f t="shared" si="7"/>
        <v>233.91608389999996</v>
      </c>
      <c r="R26" s="40">
        <f>J26/Q26</f>
        <v>26.968474740269883</v>
      </c>
      <c r="S26" s="40">
        <f>J26/O26</f>
        <v>1348.423737013494</v>
      </c>
      <c r="T26" s="58">
        <v>48</v>
      </c>
      <c r="U26" s="37">
        <f>T26/G26</f>
        <v>0.10666666666666667</v>
      </c>
      <c r="V26" s="37">
        <f t="shared" si="0"/>
        <v>2.2800199304009188</v>
      </c>
      <c r="W26" s="45">
        <v>8.9659999999999993</v>
      </c>
      <c r="X26" s="29" t="s">
        <v>205</v>
      </c>
      <c r="Y26" s="62">
        <v>0.41399799999999998</v>
      </c>
      <c r="Z26" s="64">
        <v>0.443</v>
      </c>
      <c r="AA26" s="64">
        <v>0.34699999999999998</v>
      </c>
      <c r="AB26" s="64">
        <f t="shared" si="4"/>
        <v>1.2766570605187322</v>
      </c>
      <c r="AC26" s="29" t="s">
        <v>205</v>
      </c>
      <c r="AD26" s="65">
        <v>17.312252044677734</v>
      </c>
      <c r="AE26" s="65">
        <v>6.028415635228157E-2</v>
      </c>
      <c r="AF26" s="37">
        <v>13.692092895507812</v>
      </c>
      <c r="AG26" s="37">
        <v>0.13613972067832947</v>
      </c>
      <c r="AH26" s="65">
        <f t="shared" si="8"/>
        <v>3.6201591491699219</v>
      </c>
      <c r="AI26" s="68">
        <f>2^-AH26</f>
        <v>8.1324894212289223E-2</v>
      </c>
      <c r="AJ26" s="42">
        <f>'Overzicht PCR wielrenners'!H5</f>
        <v>17.353846153846153</v>
      </c>
      <c r="AL26" s="45"/>
      <c r="AM26" s="45"/>
      <c r="AN26" s="37"/>
    </row>
    <row r="27" spans="1:40" x14ac:dyDescent="0.2">
      <c r="A27" s="25" t="s">
        <v>206</v>
      </c>
      <c r="B27" s="21">
        <v>1</v>
      </c>
      <c r="C27" s="81">
        <v>70.5</v>
      </c>
      <c r="D27" s="85">
        <v>1.8685</v>
      </c>
      <c r="E27" s="85">
        <f t="shared" si="1"/>
        <v>20.193096123648772</v>
      </c>
      <c r="F27" s="80">
        <v>23</v>
      </c>
      <c r="G27" s="58">
        <v>295</v>
      </c>
      <c r="H27" s="58">
        <v>141.00000000110501</v>
      </c>
      <c r="I27" s="45"/>
      <c r="J27" s="51">
        <v>6986.61</v>
      </c>
      <c r="K27" s="51">
        <v>7451.4567474048445</v>
      </c>
      <c r="L27" s="51">
        <v>6387</v>
      </c>
      <c r="M27" s="55">
        <v>57.4</v>
      </c>
      <c r="N27" s="55">
        <v>42.7</v>
      </c>
      <c r="O27" s="54">
        <v>4.5248226950000001</v>
      </c>
      <c r="P27" s="58">
        <v>638</v>
      </c>
      <c r="Q27" s="48">
        <f t="shared" si="7"/>
        <v>226.24113474999999</v>
      </c>
      <c r="R27" s="40">
        <f>J27/Q27</f>
        <v>30.881254232216939</v>
      </c>
      <c r="S27" s="40">
        <f>J27/O27</f>
        <v>1544.0627116108467</v>
      </c>
      <c r="T27" s="58">
        <v>68</v>
      </c>
      <c r="U27" s="37">
        <f>T27/G27</f>
        <v>0.23050847457627119</v>
      </c>
      <c r="V27" s="37">
        <f t="shared" si="0"/>
        <v>5.0943095478854161</v>
      </c>
      <c r="W27" s="45"/>
      <c r="X27" s="29" t="s">
        <v>206</v>
      </c>
      <c r="Y27" s="62">
        <v>0.38490000000000002</v>
      </c>
      <c r="Z27" s="64">
        <v>0.42</v>
      </c>
      <c r="AA27" s="64">
        <v>0.34</v>
      </c>
      <c r="AB27" s="64">
        <f t="shared" si="4"/>
        <v>1.2352941176470587</v>
      </c>
      <c r="AC27" s="29" t="s">
        <v>206</v>
      </c>
      <c r="AD27" s="65">
        <v>17.046009063720703</v>
      </c>
      <c r="AE27" s="65">
        <v>7.6484726741909981E-3</v>
      </c>
      <c r="AF27" s="37">
        <v>13.26488208770752</v>
      </c>
      <c r="AG27" s="37">
        <v>5.7755343616008759E-2</v>
      </c>
      <c r="AH27" s="65">
        <f t="shared" si="8"/>
        <v>3.7811269760131836</v>
      </c>
      <c r="AI27" s="68">
        <f t="shared" si="9"/>
        <v>7.2739006135482093E-2</v>
      </c>
      <c r="AJ27" s="42">
        <f>'Overzicht PCR wielrenners'!H6</f>
        <v>88.994413407821241</v>
      </c>
      <c r="AL27" s="45"/>
      <c r="AM27" s="45"/>
      <c r="AN27" s="37"/>
    </row>
    <row r="28" spans="1:40" x14ac:dyDescent="0.2">
      <c r="A28" s="25" t="s">
        <v>207</v>
      </c>
      <c r="B28" s="21">
        <v>1</v>
      </c>
      <c r="C28" s="81">
        <v>75</v>
      </c>
      <c r="D28" s="85">
        <v>1.79</v>
      </c>
      <c r="E28" s="85">
        <f t="shared" si="1"/>
        <v>23.40750912892856</v>
      </c>
      <c r="F28" s="80">
        <v>36</v>
      </c>
      <c r="G28" s="58">
        <v>308</v>
      </c>
      <c r="H28" s="58">
        <v>180.00000001601779</v>
      </c>
      <c r="I28" s="45"/>
      <c r="J28" s="84">
        <v>5039</v>
      </c>
      <c r="K28" s="84">
        <v>3578</v>
      </c>
      <c r="L28" s="84">
        <v>5604.1012482662973</v>
      </c>
      <c r="M28" s="73">
        <v>27.9</v>
      </c>
      <c r="N28" s="73">
        <v>72.099999999999994</v>
      </c>
      <c r="O28" s="54">
        <v>4.994444444</v>
      </c>
      <c r="P28" s="58">
        <v>899</v>
      </c>
      <c r="Q28" s="48">
        <f t="shared" si="7"/>
        <v>249.72222219999998</v>
      </c>
      <c r="R28" s="40">
        <f>J28/Q28</f>
        <v>20.178420468981397</v>
      </c>
      <c r="S28" s="40">
        <f>J28/O28</f>
        <v>1008.9210234490697</v>
      </c>
      <c r="T28" s="58">
        <v>41</v>
      </c>
      <c r="U28" s="37">
        <f>T28/G28</f>
        <v>0.13311688311688311</v>
      </c>
      <c r="V28" s="37">
        <f t="shared" si="0"/>
        <v>2.6652991060257172</v>
      </c>
      <c r="W28" s="59">
        <v>9.8109999999999999</v>
      </c>
      <c r="X28" s="29" t="s">
        <v>207</v>
      </c>
      <c r="Y28" s="62">
        <v>0.34823999999999999</v>
      </c>
      <c r="Z28" s="64">
        <v>0.42</v>
      </c>
      <c r="AA28" s="64">
        <v>0.33</v>
      </c>
      <c r="AB28" s="64">
        <f t="shared" si="4"/>
        <v>1.2727272727272727</v>
      </c>
      <c r="AC28" s="29" t="s">
        <v>207</v>
      </c>
      <c r="AD28" s="65">
        <v>17.004650115966797</v>
      </c>
      <c r="AE28" s="65">
        <v>8.1771630793809891E-3</v>
      </c>
      <c r="AF28" s="37">
        <v>13.024559020996094</v>
      </c>
      <c r="AG28" s="37">
        <v>8.3591699600219727E-2</v>
      </c>
      <c r="AH28" s="65">
        <f t="shared" si="8"/>
        <v>3.9800910949707031</v>
      </c>
      <c r="AI28" s="68">
        <f t="shared" si="9"/>
        <v>6.3368466134787832E-2</v>
      </c>
      <c r="AJ28" s="42">
        <f>'Overzicht PCR wielrenners'!H7</f>
        <v>102.25352112676056</v>
      </c>
      <c r="AL28" s="45"/>
      <c r="AM28" s="45"/>
      <c r="AN28" s="37"/>
    </row>
    <row r="29" spans="1:40" x14ac:dyDescent="0.2">
      <c r="A29" s="25" t="s">
        <v>208</v>
      </c>
      <c r="B29" s="21">
        <v>1</v>
      </c>
      <c r="C29" s="81">
        <v>65</v>
      </c>
      <c r="D29" s="85">
        <v>1.806</v>
      </c>
      <c r="E29" s="85">
        <f t="shared" si="1"/>
        <v>19.928649303601013</v>
      </c>
      <c r="F29" s="80">
        <v>19</v>
      </c>
      <c r="G29" s="58">
        <v>492</v>
      </c>
      <c r="H29" s="58">
        <v>263.99999999026727</v>
      </c>
      <c r="I29" s="45"/>
      <c r="J29" s="51">
        <v>8822.64</v>
      </c>
      <c r="K29" s="51">
        <v>8934.7570093457944</v>
      </c>
      <c r="L29" s="51">
        <v>8700</v>
      </c>
      <c r="M29" s="55">
        <v>64</v>
      </c>
      <c r="N29" s="55">
        <v>36</v>
      </c>
      <c r="O29" s="54">
        <v>4.9318181819999998</v>
      </c>
      <c r="P29" s="58">
        <v>1302</v>
      </c>
      <c r="Q29" s="48">
        <f t="shared" si="7"/>
        <v>246.5909091</v>
      </c>
      <c r="R29" s="40">
        <f>J29/Q29</f>
        <v>35.77844792494826</v>
      </c>
      <c r="S29" s="40">
        <f>J29/O29</f>
        <v>1788.922396247413</v>
      </c>
      <c r="T29" s="58">
        <v>50</v>
      </c>
      <c r="U29" s="37">
        <f>T29/G29</f>
        <v>0.1016260162601626</v>
      </c>
      <c r="V29" s="37">
        <f t="shared" si="0"/>
        <v>2.0606196844618916</v>
      </c>
      <c r="W29" s="45"/>
      <c r="X29" s="29" t="s">
        <v>208</v>
      </c>
      <c r="Y29" s="62">
        <v>0.44247999999999998</v>
      </c>
      <c r="Z29" s="64">
        <v>0.48</v>
      </c>
      <c r="AA29" s="64">
        <v>0.38</v>
      </c>
      <c r="AB29" s="64">
        <f t="shared" si="4"/>
        <v>1.263157894736842</v>
      </c>
      <c r="AC29" s="29" t="s">
        <v>208</v>
      </c>
      <c r="AD29" s="65">
        <v>16.650667190551758</v>
      </c>
      <c r="AE29" s="65">
        <v>1.1442363262176514E-2</v>
      </c>
      <c r="AF29" s="37">
        <v>13.730950355529785</v>
      </c>
      <c r="AG29" s="37">
        <v>0.16797508299350739</v>
      </c>
      <c r="AH29" s="65">
        <f t="shared" si="8"/>
        <v>2.9197168350219727</v>
      </c>
      <c r="AI29" s="68">
        <f t="shared" si="9"/>
        <v>0.13215319089316807</v>
      </c>
      <c r="AJ29" s="42">
        <f>'Overzicht PCR wielrenners'!H8</f>
        <v>19.636363636363637</v>
      </c>
      <c r="AL29" s="45"/>
      <c r="AM29" s="45"/>
      <c r="AN29" s="37"/>
    </row>
    <row r="30" spans="1:40" x14ac:dyDescent="0.2">
      <c r="A30" s="25" t="s">
        <v>209</v>
      </c>
      <c r="B30" s="21">
        <v>1</v>
      </c>
      <c r="C30" s="81">
        <v>67</v>
      </c>
      <c r="D30" s="85">
        <v>1.7694999999999999</v>
      </c>
      <c r="E30" s="85">
        <f t="shared" si="1"/>
        <v>21.398023924427932</v>
      </c>
      <c r="F30" s="80">
        <v>18</v>
      </c>
      <c r="G30" s="58">
        <v>487</v>
      </c>
      <c r="H30" s="58">
        <v>317.00000004018705</v>
      </c>
      <c r="I30" s="45"/>
      <c r="J30" s="51">
        <v>5062.8</v>
      </c>
      <c r="K30" s="51">
        <v>5350</v>
      </c>
      <c r="L30" s="51">
        <v>4500.3076923076924</v>
      </c>
      <c r="M30" s="55">
        <v>66.2</v>
      </c>
      <c r="N30" s="55">
        <v>33.799999999999997</v>
      </c>
      <c r="O30" s="54">
        <v>3.5583596210000001</v>
      </c>
      <c r="P30" s="58">
        <v>1128</v>
      </c>
      <c r="Q30" s="48">
        <f t="shared" si="7"/>
        <v>177.91798105000001</v>
      </c>
      <c r="R30" s="40">
        <f>J30/Q30</f>
        <v>28.455808514245728</v>
      </c>
      <c r="S30" s="40">
        <f>J30/O30</f>
        <v>1422.7904257122864</v>
      </c>
      <c r="T30" s="58">
        <v>50</v>
      </c>
      <c r="U30" s="37">
        <f>T30/G30</f>
        <v>0.10266940451745379</v>
      </c>
      <c r="V30" s="37">
        <f t="shared" si="0"/>
        <v>2.8853015280282652</v>
      </c>
      <c r="W30" s="45"/>
      <c r="X30" s="29" t="s">
        <v>209</v>
      </c>
      <c r="Y30" s="62">
        <v>0.37581999999999999</v>
      </c>
      <c r="Z30" s="64">
        <v>0.4</v>
      </c>
      <c r="AA30" s="64">
        <v>0.33</v>
      </c>
      <c r="AB30" s="64">
        <f t="shared" si="4"/>
        <v>1.2121212121212122</v>
      </c>
      <c r="AC30" s="29" t="s">
        <v>209</v>
      </c>
      <c r="AD30" s="65">
        <v>17.926141738891602</v>
      </c>
      <c r="AE30" s="65">
        <v>9.2407472431659698E-2</v>
      </c>
      <c r="AF30" s="37">
        <v>14.548126220703125</v>
      </c>
      <c r="AG30" s="37">
        <v>7.2728604078292847E-2</v>
      </c>
      <c r="AH30" s="65">
        <f t="shared" si="8"/>
        <v>3.3780155181884766</v>
      </c>
      <c r="AI30" s="68">
        <f t="shared" si="9"/>
        <v>9.6186916630636943E-2</v>
      </c>
      <c r="AJ30" s="42">
        <f>'Overzicht PCR wielrenners'!H9</f>
        <v>31.39240506329114</v>
      </c>
      <c r="AL30" s="45"/>
      <c r="AM30" s="45"/>
      <c r="AN30" s="37"/>
    </row>
    <row r="31" spans="1:40" x14ac:dyDescent="0.2">
      <c r="A31" s="25" t="s">
        <v>210</v>
      </c>
      <c r="B31" s="21">
        <v>1</v>
      </c>
      <c r="C31" s="81">
        <v>65.5</v>
      </c>
      <c r="D31" s="85">
        <v>1.8134999999999999</v>
      </c>
      <c r="E31" s="85">
        <f t="shared" si="1"/>
        <v>19.916186302696083</v>
      </c>
      <c r="F31" s="80">
        <v>18</v>
      </c>
      <c r="G31" s="58">
        <v>646</v>
      </c>
      <c r="H31" s="58">
        <v>309.99999997703702</v>
      </c>
      <c r="I31" s="45"/>
      <c r="J31" s="51">
        <v>4227.43</v>
      </c>
      <c r="K31" s="51">
        <v>3722</v>
      </c>
      <c r="L31" s="51">
        <v>5187</v>
      </c>
      <c r="M31" s="55">
        <v>65.5</v>
      </c>
      <c r="N31" s="55">
        <v>34.5</v>
      </c>
      <c r="O31" s="54">
        <v>3.4838709680000002</v>
      </c>
      <c r="P31" s="58">
        <v>1080</v>
      </c>
      <c r="Q31" s="48">
        <f t="shared" si="7"/>
        <v>174.1935484</v>
      </c>
      <c r="R31" s="40">
        <f>J31/Q31</f>
        <v>24.268579627831958</v>
      </c>
      <c r="S31" s="40">
        <f>J31/O31</f>
        <v>1213.428981391598</v>
      </c>
      <c r="T31" s="58">
        <v>68</v>
      </c>
      <c r="U31" s="37">
        <f>T31/G31</f>
        <v>0.10526315789473684</v>
      </c>
      <c r="V31" s="37">
        <f t="shared" si="0"/>
        <v>3.0214424949028951</v>
      </c>
      <c r="W31" s="45"/>
      <c r="X31" s="29" t="s">
        <v>210</v>
      </c>
      <c r="Y31" s="62">
        <v>0.4355</v>
      </c>
      <c r="Z31" s="64">
        <v>0.47</v>
      </c>
      <c r="AA31" s="64">
        <v>0.37</v>
      </c>
      <c r="AB31" s="64">
        <f t="shared" si="4"/>
        <v>1.2702702702702702</v>
      </c>
      <c r="AC31" s="29" t="s">
        <v>210</v>
      </c>
      <c r="AD31" s="65">
        <v>18.299705505371094</v>
      </c>
      <c r="AE31" s="65">
        <v>2.0316803827881813E-2</v>
      </c>
      <c r="AF31" s="37">
        <v>14.222678184509277</v>
      </c>
      <c r="AG31" s="37">
        <v>0.15559671819210052</v>
      </c>
      <c r="AH31" s="65">
        <f t="shared" si="8"/>
        <v>4.0770273208618164</v>
      </c>
      <c r="AI31" s="68">
        <f t="shared" si="9"/>
        <v>5.9250563259582695E-2</v>
      </c>
      <c r="AJ31" s="42">
        <f>'Overzicht PCR wielrenners'!H10</f>
        <v>26.540755467196821</v>
      </c>
      <c r="AL31" s="45"/>
      <c r="AM31" s="45"/>
      <c r="AN31" s="37"/>
    </row>
    <row r="32" spans="1:40" x14ac:dyDescent="0.2">
      <c r="A32" s="25" t="s">
        <v>211</v>
      </c>
      <c r="B32" s="21">
        <v>1</v>
      </c>
      <c r="C32" s="81">
        <v>78.2</v>
      </c>
      <c r="D32" s="85">
        <v>1.9244999999999999</v>
      </c>
      <c r="E32" s="85">
        <f t="shared" si="1"/>
        <v>21.114019688823365</v>
      </c>
      <c r="F32" s="80">
        <v>25</v>
      </c>
      <c r="G32" s="58">
        <v>1624</v>
      </c>
      <c r="H32" s="58">
        <v>87.000000001348837</v>
      </c>
      <c r="I32" s="45"/>
      <c r="J32" s="51">
        <v>6564.4</v>
      </c>
      <c r="K32" s="51">
        <v>6533</v>
      </c>
      <c r="L32" s="51">
        <v>6721</v>
      </c>
      <c r="M32" s="55">
        <v>83.3</v>
      </c>
      <c r="N32" s="55">
        <v>16.7</v>
      </c>
      <c r="O32" s="54">
        <v>4.448275862</v>
      </c>
      <c r="P32" s="58">
        <v>387</v>
      </c>
      <c r="Q32" s="48">
        <f t="shared" si="7"/>
        <v>222.41379310000002</v>
      </c>
      <c r="R32" s="40">
        <f>J32/Q32</f>
        <v>29.514356589604869</v>
      </c>
      <c r="S32" s="40">
        <f>J32/O32</f>
        <v>1475.7178294802436</v>
      </c>
      <c r="T32" s="58">
        <v>159</v>
      </c>
      <c r="U32" s="37">
        <f>T32/G32</f>
        <v>9.7906403940886705E-2</v>
      </c>
      <c r="V32" s="37">
        <f t="shared" si="0"/>
        <v>2.2009966777749876</v>
      </c>
      <c r="W32" s="45"/>
      <c r="X32" s="29" t="s">
        <v>211</v>
      </c>
      <c r="Y32" s="62">
        <v>0.35831000000000002</v>
      </c>
      <c r="Z32" s="64">
        <v>0.37</v>
      </c>
      <c r="AA32" s="64">
        <v>0.3</v>
      </c>
      <c r="AB32" s="64">
        <f t="shared" si="4"/>
        <v>1.2333333333333334</v>
      </c>
      <c r="AC32" s="29" t="s">
        <v>211</v>
      </c>
      <c r="AD32" s="65">
        <v>17.082395553588867</v>
      </c>
      <c r="AE32" s="65">
        <v>3.0963435769081116E-2</v>
      </c>
      <c r="AF32" s="37">
        <v>12.957058906555176</v>
      </c>
      <c r="AG32" s="37">
        <v>0.45044258236885071</v>
      </c>
      <c r="AH32" s="65">
        <f t="shared" si="8"/>
        <v>4.1253366470336914</v>
      </c>
      <c r="AI32" s="68">
        <f t="shared" si="9"/>
        <v>5.7299380562238079E-2</v>
      </c>
      <c r="AJ32" s="42">
        <f>'Overzicht PCR wielrenners'!H11</f>
        <v>47.882352941176471</v>
      </c>
      <c r="AL32" s="45"/>
      <c r="AM32" s="45"/>
      <c r="AN32" s="37"/>
    </row>
    <row r="33" spans="1:40" x14ac:dyDescent="0.2">
      <c r="A33" s="25" t="s">
        <v>212</v>
      </c>
      <c r="B33" s="21">
        <v>1</v>
      </c>
      <c r="C33" s="81">
        <v>78</v>
      </c>
      <c r="D33" s="85">
        <v>1.911</v>
      </c>
      <c r="E33" s="85">
        <f t="shared" si="1"/>
        <v>21.358621941712318</v>
      </c>
      <c r="F33" s="80">
        <v>44</v>
      </c>
      <c r="G33" s="58">
        <v>471</v>
      </c>
      <c r="H33" s="58">
        <v>211.99999999179354</v>
      </c>
      <c r="I33" s="45"/>
      <c r="J33" s="51">
        <v>6113.11</v>
      </c>
      <c r="K33" s="51">
        <v>6113.1120000000001</v>
      </c>
      <c r="L33" s="51" t="s">
        <v>0</v>
      </c>
      <c r="M33" s="55">
        <v>88.8</v>
      </c>
      <c r="N33" s="55">
        <v>11.2</v>
      </c>
      <c r="O33" s="54">
        <v>4.386792453</v>
      </c>
      <c r="P33" s="58">
        <v>930</v>
      </c>
      <c r="Q33" s="48">
        <f t="shared" si="7"/>
        <v>219.33962265</v>
      </c>
      <c r="R33" s="40">
        <f>J33/Q33</f>
        <v>27.870523009673828</v>
      </c>
      <c r="S33" s="40">
        <f>J33/O33</f>
        <v>1393.5261504836915</v>
      </c>
      <c r="T33" s="58">
        <v>69</v>
      </c>
      <c r="U33" s="37">
        <f>T33/G33</f>
        <v>0.1464968152866242</v>
      </c>
      <c r="V33" s="37">
        <f t="shared" si="0"/>
        <v>3.3394972945765709</v>
      </c>
      <c r="W33" s="45"/>
      <c r="X33" s="29" t="s">
        <v>212</v>
      </c>
      <c r="Y33" s="62">
        <v>0.42880000000000001</v>
      </c>
      <c r="Z33" s="64">
        <v>0.44</v>
      </c>
      <c r="AA33" s="64" t="s">
        <v>0</v>
      </c>
      <c r="AB33" s="64" t="s">
        <v>0</v>
      </c>
      <c r="AC33" s="29" t="s">
        <v>212</v>
      </c>
      <c r="AD33" s="65">
        <v>18.470388412475586</v>
      </c>
      <c r="AE33" s="65">
        <v>4.4124040752649307E-2</v>
      </c>
      <c r="AF33" s="37">
        <v>13.802624702453613</v>
      </c>
      <c r="AG33" s="37">
        <v>1.9819134846329689E-2</v>
      </c>
      <c r="AH33" s="65">
        <f t="shared" si="8"/>
        <v>4.6677637100219727</v>
      </c>
      <c r="AI33" s="68">
        <f t="shared" si="9"/>
        <v>3.9342604823017789E-2</v>
      </c>
      <c r="AJ33" s="42">
        <f>'Overzicht PCR wielrenners'!H12</f>
        <v>47.948717948717949</v>
      </c>
      <c r="AL33" s="45"/>
      <c r="AM33" s="45"/>
      <c r="AN33" s="37"/>
    </row>
    <row r="34" spans="1:40" x14ac:dyDescent="0.2">
      <c r="A34" s="25" t="s">
        <v>213</v>
      </c>
      <c r="B34" s="21">
        <v>1</v>
      </c>
      <c r="C34" s="81">
        <v>64.599999999999994</v>
      </c>
      <c r="D34" s="85">
        <v>1.7825</v>
      </c>
      <c r="E34" s="85">
        <f t="shared" si="1"/>
        <v>20.331688202860519</v>
      </c>
      <c r="F34" s="80">
        <v>31</v>
      </c>
      <c r="G34" s="58">
        <v>788</v>
      </c>
      <c r="H34" s="58">
        <v>246.00000002459998</v>
      </c>
      <c r="I34" s="45"/>
      <c r="J34" s="51">
        <v>6079.71</v>
      </c>
      <c r="K34" s="51">
        <v>6652.2029197080283</v>
      </c>
      <c r="L34" s="51">
        <v>4834.7619047619046</v>
      </c>
      <c r="M34" s="55">
        <v>62.3</v>
      </c>
      <c r="N34" s="55">
        <v>37.700000000000003</v>
      </c>
      <c r="O34" s="54">
        <v>3.8211382110000001</v>
      </c>
      <c r="P34" s="58">
        <v>940</v>
      </c>
      <c r="Q34" s="48">
        <f t="shared" si="7"/>
        <v>191.05691055</v>
      </c>
      <c r="R34" s="40">
        <f>J34/Q34</f>
        <v>31.821460854245977</v>
      </c>
      <c r="S34" s="40">
        <f>J34/O34</f>
        <v>1591.0730427122987</v>
      </c>
      <c r="T34" s="58">
        <v>67</v>
      </c>
      <c r="U34" s="37">
        <f>T34/G34</f>
        <v>8.5025380710659904E-2</v>
      </c>
      <c r="V34" s="37">
        <f t="shared" si="0"/>
        <v>2.2251323039270172</v>
      </c>
      <c r="W34" s="45">
        <v>9.6029999999999998</v>
      </c>
      <c r="X34" s="29" t="s">
        <v>213</v>
      </c>
      <c r="Y34" s="62">
        <v>0.30737999999999999</v>
      </c>
      <c r="Z34" s="64">
        <v>0.33</v>
      </c>
      <c r="AA34" s="64">
        <v>0.27</v>
      </c>
      <c r="AB34" s="64">
        <f t="shared" si="4"/>
        <v>1.2222222222222221</v>
      </c>
      <c r="AC34" s="29" t="s">
        <v>213</v>
      </c>
      <c r="AD34" s="65">
        <v>17.872940063476562</v>
      </c>
      <c r="AE34" s="65">
        <v>5.147984717041254E-3</v>
      </c>
      <c r="AF34" s="37">
        <v>14.371399879455566</v>
      </c>
      <c r="AG34" s="37">
        <v>3.7377849221229553E-2</v>
      </c>
      <c r="AH34" s="65">
        <f t="shared" si="8"/>
        <v>3.5015401840209961</v>
      </c>
      <c r="AI34" s="68">
        <f t="shared" si="9"/>
        <v>8.8294036878584725E-2</v>
      </c>
      <c r="AJ34" s="42">
        <f>'Overzicht PCR wielrenners'!H13</f>
        <v>59.512195121951216</v>
      </c>
      <c r="AL34" s="45"/>
      <c r="AM34" s="45"/>
      <c r="AN34" s="37"/>
    </row>
    <row r="35" spans="1:40" x14ac:dyDescent="0.2">
      <c r="A35" s="25" t="s">
        <v>214</v>
      </c>
      <c r="B35" s="21">
        <v>1</v>
      </c>
      <c r="C35" s="81">
        <v>66.5</v>
      </c>
      <c r="D35" s="85">
        <v>1.7634999999999998</v>
      </c>
      <c r="E35" s="85">
        <f t="shared" si="1"/>
        <v>21.383102477553976</v>
      </c>
      <c r="F35" s="80">
        <v>42</v>
      </c>
      <c r="G35" s="58">
        <v>327</v>
      </c>
      <c r="H35" s="58">
        <v>251.99999999436869</v>
      </c>
      <c r="I35" s="45"/>
      <c r="J35" s="51">
        <v>7927.56</v>
      </c>
      <c r="K35" s="51">
        <v>7901.8770301624127</v>
      </c>
      <c r="L35" s="51">
        <v>8088</v>
      </c>
      <c r="M35" s="55">
        <v>79</v>
      </c>
      <c r="N35" s="55">
        <v>21</v>
      </c>
      <c r="O35" s="54">
        <v>4.2619047620000003</v>
      </c>
      <c r="P35" s="58">
        <v>1074</v>
      </c>
      <c r="Q35" s="48">
        <f t="shared" si="7"/>
        <v>213.09523810000002</v>
      </c>
      <c r="R35" s="40">
        <f>J35/Q35</f>
        <v>37.201957541068111</v>
      </c>
      <c r="S35" s="40">
        <f>J35/O35</f>
        <v>1860.0978770534057</v>
      </c>
      <c r="T35" s="58">
        <v>70</v>
      </c>
      <c r="U35" s="37">
        <f>T35/G35</f>
        <v>0.21406727828746178</v>
      </c>
      <c r="V35" s="37">
        <f t="shared" ref="V35:V51" si="10">U35/O35*100</f>
        <v>5.0228076468561351</v>
      </c>
      <c r="W35" s="45">
        <v>9.4749999999999996</v>
      </c>
      <c r="X35" s="29" t="s">
        <v>214</v>
      </c>
      <c r="Y35" s="62">
        <v>0.38718000000000002</v>
      </c>
      <c r="Z35" s="64">
        <v>0.39</v>
      </c>
      <c r="AA35" s="64">
        <v>0.38</v>
      </c>
      <c r="AB35" s="64">
        <f t="shared" si="4"/>
        <v>1.0263157894736843</v>
      </c>
      <c r="AC35" s="29" t="s">
        <v>214</v>
      </c>
      <c r="AD35" s="65">
        <v>17.731803894042969</v>
      </c>
      <c r="AE35" s="65">
        <v>4.4378947466611862E-2</v>
      </c>
      <c r="AF35" s="37">
        <v>14.066308975219727</v>
      </c>
      <c r="AG35" s="37">
        <v>5.9915957972407341E-3</v>
      </c>
      <c r="AH35" s="65">
        <f t="shared" si="8"/>
        <v>3.6654949188232422</v>
      </c>
      <c r="AI35" s="68">
        <f t="shared" si="9"/>
        <v>7.8809047845197128E-2</v>
      </c>
      <c r="AJ35" s="42">
        <f>'Overzicht PCR wielrenners'!H14</f>
        <v>27.1875</v>
      </c>
      <c r="AL35" s="45"/>
      <c r="AM35" s="45"/>
      <c r="AN35" s="37"/>
    </row>
    <row r="36" spans="1:40" x14ac:dyDescent="0.2">
      <c r="A36" s="25" t="s">
        <v>215</v>
      </c>
      <c r="B36" s="21">
        <v>1</v>
      </c>
      <c r="C36" s="81">
        <v>75</v>
      </c>
      <c r="D36" s="85">
        <v>1.8330000000000002</v>
      </c>
      <c r="E36" s="85">
        <f t="shared" si="1"/>
        <v>22.322166000126785</v>
      </c>
      <c r="F36" s="80">
        <v>21</v>
      </c>
      <c r="G36" s="58">
        <v>472</v>
      </c>
      <c r="H36" s="58">
        <v>231.9999999728899</v>
      </c>
      <c r="I36" s="45"/>
      <c r="J36" s="51">
        <v>6149.26</v>
      </c>
      <c r="K36" s="51">
        <v>6021.8754863813228</v>
      </c>
      <c r="L36" s="51">
        <v>6607</v>
      </c>
      <c r="M36" s="55">
        <v>75.8</v>
      </c>
      <c r="N36" s="55">
        <v>24.1</v>
      </c>
      <c r="O36" s="54">
        <v>3.8362068969999998</v>
      </c>
      <c r="P36" s="58">
        <v>890</v>
      </c>
      <c r="Q36" s="48">
        <f t="shared" si="7"/>
        <v>191.81034485000001</v>
      </c>
      <c r="R36" s="40">
        <f>J36/Q36</f>
        <v>32.059063367040288</v>
      </c>
      <c r="S36" s="40">
        <f>J36/O36</f>
        <v>1602.9531683520145</v>
      </c>
      <c r="T36" s="58">
        <v>40</v>
      </c>
      <c r="U36" s="37">
        <f>T36/G36</f>
        <v>8.4745762711864403E-2</v>
      </c>
      <c r="V36" s="37">
        <f t="shared" si="10"/>
        <v>2.2091030277365253</v>
      </c>
      <c r="W36" s="45">
        <v>11.148999999999999</v>
      </c>
      <c r="X36" s="29" t="s">
        <v>215</v>
      </c>
      <c r="Y36" s="62">
        <v>0.35543000000000002</v>
      </c>
      <c r="Z36" s="64">
        <v>0.37</v>
      </c>
      <c r="AA36" s="64">
        <v>0.31</v>
      </c>
      <c r="AB36" s="64">
        <f t="shared" si="4"/>
        <v>1.1935483870967742</v>
      </c>
      <c r="AC36" s="29" t="s">
        <v>215</v>
      </c>
      <c r="AD36" s="65">
        <v>17.397243499755859</v>
      </c>
      <c r="AE36" s="65">
        <v>2.0822566002607346E-2</v>
      </c>
      <c r="AF36" s="37">
        <v>13.288571357727051</v>
      </c>
      <c r="AG36" s="37">
        <v>1.1579930782318115E-2</v>
      </c>
      <c r="AH36" s="65">
        <f t="shared" si="8"/>
        <v>4.1086721420288086</v>
      </c>
      <c r="AI36" s="68">
        <f t="shared" si="9"/>
        <v>5.7965080441988094E-2</v>
      </c>
      <c r="AJ36" s="42">
        <f>'Overzicht PCR wielrenners'!H15</f>
        <v>31.52073732718894</v>
      </c>
      <c r="AL36" s="45"/>
      <c r="AM36" s="45"/>
      <c r="AN36" s="37"/>
    </row>
    <row r="37" spans="1:40" x14ac:dyDescent="0.2">
      <c r="A37" s="25" t="s">
        <v>216</v>
      </c>
      <c r="B37" s="21">
        <v>1</v>
      </c>
      <c r="C37" s="81">
        <v>76.8</v>
      </c>
      <c r="D37" s="85">
        <v>1.8685</v>
      </c>
      <c r="E37" s="85">
        <f t="shared" si="1"/>
        <v>21.997585564485469</v>
      </c>
      <c r="F37" s="80">
        <v>26</v>
      </c>
      <c r="G37" s="58">
        <v>560</v>
      </c>
      <c r="H37" s="58">
        <v>214.99999998530274</v>
      </c>
      <c r="I37" s="45"/>
      <c r="J37" s="51">
        <v>6884.63</v>
      </c>
      <c r="K37" s="51">
        <v>6789.7898706896558</v>
      </c>
      <c r="L37" s="51">
        <v>8107</v>
      </c>
      <c r="M37" s="55">
        <v>85.1</v>
      </c>
      <c r="N37" s="55">
        <v>14.9</v>
      </c>
      <c r="O37" s="54">
        <v>4.7627906979999999</v>
      </c>
      <c r="P37" s="58">
        <v>1024</v>
      </c>
      <c r="Q37" s="48">
        <f t="shared" si="7"/>
        <v>238.1395349</v>
      </c>
      <c r="R37" s="40">
        <f>J37/Q37</f>
        <v>28.910067380836225</v>
      </c>
      <c r="S37" s="40">
        <f>J37/O37</f>
        <v>1445.5033690418113</v>
      </c>
      <c r="T37" s="58">
        <v>91</v>
      </c>
      <c r="U37" s="37">
        <f>T37/G37</f>
        <v>0.16250000000000001</v>
      </c>
      <c r="V37" s="37">
        <f t="shared" si="10"/>
        <v>3.411865234141767</v>
      </c>
      <c r="W37" s="45"/>
      <c r="X37" s="29" t="s">
        <v>216</v>
      </c>
      <c r="Y37" s="62">
        <v>0.39807999999999999</v>
      </c>
      <c r="Z37" s="64">
        <v>0.41</v>
      </c>
      <c r="AA37" s="64">
        <v>0.33</v>
      </c>
      <c r="AB37" s="64">
        <f t="shared" si="4"/>
        <v>1.2424242424242422</v>
      </c>
      <c r="AC37" s="29" t="s">
        <v>216</v>
      </c>
      <c r="AD37" s="65">
        <v>16.468708038330078</v>
      </c>
      <c r="AE37" s="65">
        <v>5.1718566566705704E-2</v>
      </c>
      <c r="AF37" s="37">
        <v>12.508417129516602</v>
      </c>
      <c r="AG37" s="37">
        <v>2.007606066763401E-2</v>
      </c>
      <c r="AH37" s="65">
        <f t="shared" si="8"/>
        <v>3.9602909088134766</v>
      </c>
      <c r="AI37" s="68">
        <f t="shared" si="9"/>
        <v>6.4244158499153214E-2</v>
      </c>
      <c r="AJ37" s="42">
        <f>'Overzicht PCR wielrenners'!H16</f>
        <v>57.009345794392523</v>
      </c>
      <c r="AL37" s="45"/>
      <c r="AM37" s="45"/>
      <c r="AN37" s="37"/>
    </row>
    <row r="38" spans="1:40" x14ac:dyDescent="0.2">
      <c r="A38" s="25" t="s">
        <v>217</v>
      </c>
      <c r="B38" s="21">
        <v>1</v>
      </c>
      <c r="C38" s="81">
        <v>71.5</v>
      </c>
      <c r="D38" s="85">
        <v>1.8105000000000002</v>
      </c>
      <c r="E38" s="85">
        <f t="shared" si="1"/>
        <v>21.812677757116745</v>
      </c>
      <c r="F38" s="80">
        <v>24</v>
      </c>
      <c r="G38" s="58">
        <v>439</v>
      </c>
      <c r="H38" s="58">
        <v>262.00000000403423</v>
      </c>
      <c r="I38" s="45"/>
      <c r="J38" s="51">
        <v>7832.81</v>
      </c>
      <c r="K38" s="51">
        <v>7388</v>
      </c>
      <c r="L38" s="51">
        <v>9211</v>
      </c>
      <c r="M38" s="55">
        <v>75.599999999999994</v>
      </c>
      <c r="N38" s="55">
        <v>24.4</v>
      </c>
      <c r="O38" s="54">
        <v>4.461832061</v>
      </c>
      <c r="P38" s="58">
        <v>1169</v>
      </c>
      <c r="Q38" s="48">
        <f t="shared" si="7"/>
        <v>223.09160305</v>
      </c>
      <c r="R38" s="40">
        <f>J38/Q38</f>
        <v>35.110286056999136</v>
      </c>
      <c r="S38" s="40">
        <f>J38/O38</f>
        <v>1755.5143028499567</v>
      </c>
      <c r="T38" s="58">
        <v>61</v>
      </c>
      <c r="U38" s="37">
        <f>T38/G38</f>
        <v>0.13895216400911162</v>
      </c>
      <c r="V38" s="37">
        <f t="shared" si="10"/>
        <v>3.1142401172752616</v>
      </c>
      <c r="W38" s="45">
        <v>8.4890000000000008</v>
      </c>
      <c r="X38" s="29" t="s">
        <v>217</v>
      </c>
      <c r="Y38" s="62">
        <v>0.38804</v>
      </c>
      <c r="Z38" s="64">
        <v>0.41</v>
      </c>
      <c r="AA38" s="64">
        <v>0.32</v>
      </c>
      <c r="AB38" s="64">
        <f t="shared" si="4"/>
        <v>1.28125</v>
      </c>
      <c r="AC38" s="29" t="s">
        <v>217</v>
      </c>
      <c r="AD38" s="65">
        <v>17.222221374511719</v>
      </c>
      <c r="AE38" s="65">
        <v>2.3002063855528831E-2</v>
      </c>
      <c r="AF38" s="37">
        <v>13.390401840209961</v>
      </c>
      <c r="AG38" s="37">
        <v>5.1783978939056396E-2</v>
      </c>
      <c r="AH38" s="65">
        <f t="shared" si="8"/>
        <v>3.8318195343017578</v>
      </c>
      <c r="AI38" s="68">
        <f t="shared" si="9"/>
        <v>7.0227528101687448E-2</v>
      </c>
      <c r="AJ38" s="42">
        <f>'Overzicht PCR wielrenners'!H17</f>
        <v>32.516129032258064</v>
      </c>
      <c r="AL38" s="45"/>
      <c r="AM38" s="45"/>
      <c r="AN38" s="37"/>
    </row>
    <row r="39" spans="1:40" x14ac:dyDescent="0.2">
      <c r="A39" s="25" t="s">
        <v>218</v>
      </c>
      <c r="B39" s="21">
        <v>1</v>
      </c>
      <c r="C39" s="81">
        <v>78</v>
      </c>
      <c r="D39" s="85">
        <v>1.8855000000000002</v>
      </c>
      <c r="E39" s="85">
        <f t="shared" si="1"/>
        <v>21.940247844634349</v>
      </c>
      <c r="F39" s="80">
        <v>29</v>
      </c>
      <c r="G39" s="58">
        <v>1353</v>
      </c>
      <c r="H39" s="58">
        <v>338.00000001601893</v>
      </c>
      <c r="I39" s="45"/>
      <c r="J39" s="51">
        <v>5342.65</v>
      </c>
      <c r="K39" s="51">
        <v>5468.3429286608261</v>
      </c>
      <c r="L39" s="51">
        <v>4843</v>
      </c>
      <c r="M39" s="55">
        <v>77.8</v>
      </c>
      <c r="N39" s="55">
        <v>22.2</v>
      </c>
      <c r="O39" s="54">
        <v>4.3698224850000003</v>
      </c>
      <c r="P39" s="58">
        <v>1477</v>
      </c>
      <c r="Q39" s="48">
        <f t="shared" si="7"/>
        <v>218.49112425000004</v>
      </c>
      <c r="R39" s="40">
        <f>J39/Q39</f>
        <v>24.452480705288874</v>
      </c>
      <c r="S39" s="40">
        <f>J39/O39</f>
        <v>1222.6240352644438</v>
      </c>
      <c r="T39" s="58">
        <v>121</v>
      </c>
      <c r="U39" s="37">
        <f>T39/G39</f>
        <v>8.943089430894309E-2</v>
      </c>
      <c r="V39" s="37">
        <f t="shared" si="10"/>
        <v>2.0465566877356367</v>
      </c>
      <c r="W39" s="45"/>
      <c r="X39" s="29" t="s">
        <v>218</v>
      </c>
      <c r="Y39" s="62">
        <v>0.40287000000000001</v>
      </c>
      <c r="Z39" s="64">
        <v>0.42</v>
      </c>
      <c r="AA39" s="64">
        <v>0.34</v>
      </c>
      <c r="AB39" s="64">
        <f t="shared" si="4"/>
        <v>1.2352941176470587</v>
      </c>
      <c r="AC39" s="29" t="s">
        <v>218</v>
      </c>
      <c r="AD39" s="65">
        <v>18.002391815185547</v>
      </c>
      <c r="AE39" s="65">
        <v>2.1772051230072975E-2</v>
      </c>
      <c r="AF39" s="37">
        <v>13.75178050994873</v>
      </c>
      <c r="AG39" s="37">
        <v>3.7594988942146301E-2</v>
      </c>
      <c r="AH39" s="65">
        <f t="shared" si="8"/>
        <v>4.2506113052368164</v>
      </c>
      <c r="AI39" s="68">
        <f t="shared" si="9"/>
        <v>5.2533761394819183E-2</v>
      </c>
      <c r="AJ39" s="42">
        <f>'Overzicht PCR wielrenners'!H18</f>
        <v>67.5</v>
      </c>
      <c r="AL39" s="45"/>
      <c r="AM39" s="45"/>
      <c r="AN39" s="37"/>
    </row>
    <row r="40" spans="1:40" x14ac:dyDescent="0.2">
      <c r="A40" s="25" t="s">
        <v>219</v>
      </c>
      <c r="B40" s="21">
        <v>1</v>
      </c>
      <c r="C40" s="81">
        <v>83.1</v>
      </c>
      <c r="D40" s="85">
        <v>1.9430000000000001</v>
      </c>
      <c r="E40" s="85">
        <f t="shared" si="1"/>
        <v>22.011793129406826</v>
      </c>
      <c r="F40" s="80">
        <v>20</v>
      </c>
      <c r="G40" s="58">
        <v>367</v>
      </c>
      <c r="H40" s="58">
        <v>334</v>
      </c>
      <c r="I40" s="45"/>
      <c r="J40" s="51">
        <v>5955.46</v>
      </c>
      <c r="K40" s="51">
        <v>5643</v>
      </c>
      <c r="L40" s="51">
        <v>7514</v>
      </c>
      <c r="M40" s="55">
        <v>83.3</v>
      </c>
      <c r="N40" s="55">
        <v>16.7</v>
      </c>
      <c r="O40" s="54">
        <v>2.820359281</v>
      </c>
      <c r="P40" s="58">
        <v>942</v>
      </c>
      <c r="Q40" s="48">
        <f t="shared" si="7"/>
        <v>141.01796404999999</v>
      </c>
      <c r="R40" s="40">
        <f>J40/Q40</f>
        <v>42.231924422681388</v>
      </c>
      <c r="S40" s="40">
        <f>J40/O40</f>
        <v>2111.5962211340689</v>
      </c>
      <c r="T40" s="58">
        <v>74</v>
      </c>
      <c r="U40" s="37">
        <f>T40/G40</f>
        <v>0.20163487738419619</v>
      </c>
      <c r="V40" s="37">
        <f t="shared" si="10"/>
        <v>7.1492621079362477</v>
      </c>
      <c r="W40" s="45"/>
      <c r="X40" s="29" t="s">
        <v>219</v>
      </c>
      <c r="Y40" s="62">
        <v>0.36497000000000002</v>
      </c>
      <c r="Z40" s="64">
        <v>0.38</v>
      </c>
      <c r="AA40" s="64">
        <v>0.28999999999999998</v>
      </c>
      <c r="AB40" s="64">
        <f t="shared" si="4"/>
        <v>1.3103448275862071</v>
      </c>
      <c r="AC40" s="29" t="s">
        <v>219</v>
      </c>
      <c r="AD40" s="65">
        <v>17.595449447631836</v>
      </c>
      <c r="AE40" s="65">
        <v>0.11030470579862595</v>
      </c>
      <c r="AF40" s="37">
        <v>13.578729629516602</v>
      </c>
      <c r="AG40" s="37">
        <v>0.28008165955543518</v>
      </c>
      <c r="AH40" s="65">
        <f t="shared" si="8"/>
        <v>4.0167198181152344</v>
      </c>
      <c r="AI40" s="68">
        <f t="shared" si="9"/>
        <v>6.177985015068322E-2</v>
      </c>
      <c r="AJ40" s="42">
        <f>'Overzicht PCR wielrenners'!H19</f>
        <v>32.4</v>
      </c>
      <c r="AL40" s="45"/>
      <c r="AM40" s="45"/>
      <c r="AN40" s="37"/>
    </row>
    <row r="41" spans="1:40" x14ac:dyDescent="0.2">
      <c r="A41" s="25" t="s">
        <v>220</v>
      </c>
      <c r="B41" s="21">
        <v>1</v>
      </c>
      <c r="C41" s="81">
        <v>86.65</v>
      </c>
      <c r="D41" s="85">
        <v>1.9444999999999999</v>
      </c>
      <c r="E41" s="85">
        <f t="shared" si="1"/>
        <v>22.91673127011785</v>
      </c>
      <c r="F41" s="80">
        <v>20</v>
      </c>
      <c r="G41" s="58">
        <v>475</v>
      </c>
      <c r="H41" s="58">
        <v>251.00000001703069</v>
      </c>
      <c r="I41" s="45"/>
      <c r="J41" s="51">
        <v>9154.2800000000007</v>
      </c>
      <c r="K41" s="51">
        <v>9595</v>
      </c>
      <c r="L41" s="51">
        <v>8021</v>
      </c>
      <c r="M41" s="55">
        <v>72</v>
      </c>
      <c r="N41" s="55">
        <v>28</v>
      </c>
      <c r="O41" s="54">
        <v>4.9322709160000002</v>
      </c>
      <c r="P41" s="58">
        <v>1238</v>
      </c>
      <c r="Q41" s="48">
        <f t="shared" si="7"/>
        <v>246.61354580000003</v>
      </c>
      <c r="R41" s="40">
        <f>J41/Q41</f>
        <v>37.119939905588105</v>
      </c>
      <c r="S41" s="40">
        <f>J41/O41</f>
        <v>1855.9969952794054</v>
      </c>
      <c r="T41" s="58">
        <v>74</v>
      </c>
      <c r="U41" s="37">
        <f>T41/G41</f>
        <v>0.15578947368421053</v>
      </c>
      <c r="V41" s="37">
        <f t="shared" si="10"/>
        <v>3.1585749513239136</v>
      </c>
      <c r="W41" s="45">
        <v>12.053000000000001</v>
      </c>
      <c r="X41" s="29" t="s">
        <v>220</v>
      </c>
      <c r="Y41" s="62">
        <v>0.36480000000000001</v>
      </c>
      <c r="Z41" s="64">
        <v>0.39</v>
      </c>
      <c r="AA41" s="64">
        <v>0.3</v>
      </c>
      <c r="AB41" s="64">
        <f t="shared" si="4"/>
        <v>1.3</v>
      </c>
      <c r="AC41" s="29" t="s">
        <v>220</v>
      </c>
      <c r="AD41" s="65">
        <v>18.839210510253906</v>
      </c>
      <c r="AE41" s="65">
        <v>3.3652741461992264E-2</v>
      </c>
      <c r="AF41" s="37">
        <v>14.538251876831055</v>
      </c>
      <c r="AG41" s="37">
        <v>6.2168287113308907E-3</v>
      </c>
      <c r="AH41" s="65">
        <f t="shared" si="8"/>
        <v>4.3009586334228516</v>
      </c>
      <c r="AI41" s="68">
        <f t="shared" si="9"/>
        <v>5.0732053436802149E-2</v>
      </c>
      <c r="AJ41" s="42">
        <f>'Overzicht PCR wielrenners'!H20</f>
        <v>26.129032258064516</v>
      </c>
      <c r="AL41" s="45"/>
      <c r="AM41" s="45"/>
      <c r="AN41" s="37"/>
    </row>
    <row r="42" spans="1:40" x14ac:dyDescent="0.2">
      <c r="A42" s="25" t="s">
        <v>221</v>
      </c>
      <c r="B42" s="21">
        <v>1</v>
      </c>
      <c r="C42" s="81">
        <v>84</v>
      </c>
      <c r="D42" s="85">
        <v>1.768</v>
      </c>
      <c r="E42" s="85">
        <f t="shared" si="1"/>
        <v>26.872914149996927</v>
      </c>
      <c r="F42" s="80">
        <v>26</v>
      </c>
      <c r="G42" s="58">
        <v>622</v>
      </c>
      <c r="H42" s="58">
        <v>376.99999999897443</v>
      </c>
      <c r="I42" s="45"/>
      <c r="J42" s="51">
        <v>8504.4500000000007</v>
      </c>
      <c r="K42" s="51">
        <v>8559.0275650842268</v>
      </c>
      <c r="L42" s="51">
        <v>8475</v>
      </c>
      <c r="M42" s="55">
        <v>63.3</v>
      </c>
      <c r="N42" s="55">
        <v>36.4</v>
      </c>
      <c r="O42" s="54">
        <v>4.8753315649999998</v>
      </c>
      <c r="P42" s="58">
        <v>1838</v>
      </c>
      <c r="Q42" s="48">
        <f t="shared" si="7"/>
        <v>243.76657824999998</v>
      </c>
      <c r="R42" s="40">
        <f>J42/Q42</f>
        <v>34.887678454747316</v>
      </c>
      <c r="S42" s="40">
        <f>J42/O42</f>
        <v>1744.383922737366</v>
      </c>
      <c r="T42" s="58">
        <v>88</v>
      </c>
      <c r="U42" s="37">
        <f>T42/G42</f>
        <v>0.14147909967845659</v>
      </c>
      <c r="V42" s="37">
        <f t="shared" si="10"/>
        <v>2.9019380075426029</v>
      </c>
      <c r="W42" s="45">
        <v>9.4359999999999999</v>
      </c>
      <c r="X42" s="29" t="s">
        <v>221</v>
      </c>
      <c r="Y42" s="62">
        <v>0.35626999999999998</v>
      </c>
      <c r="Z42" s="64">
        <v>0.39</v>
      </c>
      <c r="AA42" s="64">
        <v>0.3</v>
      </c>
      <c r="AB42" s="64">
        <f t="shared" si="4"/>
        <v>1.3</v>
      </c>
      <c r="AC42" s="29" t="s">
        <v>221</v>
      </c>
      <c r="AD42" s="65">
        <v>17.687919616699219</v>
      </c>
      <c r="AE42" s="65">
        <v>3.7433143705129623E-2</v>
      </c>
      <c r="AF42" s="37">
        <v>13.68983268737793</v>
      </c>
      <c r="AG42" s="37">
        <v>2.4907100945711136E-2</v>
      </c>
      <c r="AH42" s="65">
        <f t="shared" si="8"/>
        <v>3.9980869293212891</v>
      </c>
      <c r="AI42" s="68">
        <f t="shared" si="9"/>
        <v>6.2582932445396464E-2</v>
      </c>
      <c r="AJ42" s="42">
        <f>'Overzicht PCR wielrenners'!H21</f>
        <v>38.257839721254356</v>
      </c>
      <c r="AL42" s="45"/>
      <c r="AM42" s="45"/>
      <c r="AN42" s="37"/>
    </row>
    <row r="43" spans="1:40" x14ac:dyDescent="0.2">
      <c r="A43" s="25" t="s">
        <v>222</v>
      </c>
      <c r="B43" s="21">
        <v>1</v>
      </c>
      <c r="C43" s="81">
        <v>86.9</v>
      </c>
      <c r="D43" s="85">
        <v>1.8659999999999999</v>
      </c>
      <c r="E43" s="85">
        <f t="shared" si="1"/>
        <v>24.95723667961342</v>
      </c>
      <c r="F43" s="80">
        <v>26</v>
      </c>
      <c r="G43" s="58">
        <v>234</v>
      </c>
      <c r="H43" s="58">
        <v>109.99999999066213</v>
      </c>
      <c r="I43" s="45"/>
      <c r="J43" s="51">
        <v>9568.02</v>
      </c>
      <c r="K43" s="51">
        <v>8746</v>
      </c>
      <c r="L43" s="51">
        <v>10843</v>
      </c>
      <c r="M43" s="55">
        <v>60.8</v>
      </c>
      <c r="N43" s="55">
        <v>39.200000000000003</v>
      </c>
      <c r="O43" s="54">
        <v>5.3545454550000002</v>
      </c>
      <c r="P43" s="58">
        <v>589</v>
      </c>
      <c r="Q43" s="48">
        <f t="shared" si="7"/>
        <v>267.72727275</v>
      </c>
      <c r="R43" s="40">
        <f>J43/Q43</f>
        <v>35.737935480837187</v>
      </c>
      <c r="S43" s="40">
        <f>J43/O43</f>
        <v>1786.8967740418593</v>
      </c>
      <c r="T43" s="58">
        <v>51</v>
      </c>
      <c r="U43" s="37">
        <f>T43/G43</f>
        <v>0.21794871794871795</v>
      </c>
      <c r="V43" s="37">
        <f t="shared" si="10"/>
        <v>4.0703495708529376</v>
      </c>
      <c r="W43" s="45">
        <v>8.9320000000000004</v>
      </c>
      <c r="X43" s="29" t="s">
        <v>222</v>
      </c>
      <c r="Y43" s="62">
        <v>0.36864000000000002</v>
      </c>
      <c r="Z43" s="64">
        <v>0.4</v>
      </c>
      <c r="AA43" s="64">
        <v>0.32</v>
      </c>
      <c r="AB43" s="64">
        <f t="shared" si="4"/>
        <v>1.25</v>
      </c>
      <c r="AC43" s="29" t="s">
        <v>222</v>
      </c>
      <c r="AD43" s="65">
        <v>16.530008316040039</v>
      </c>
      <c r="AE43" s="65">
        <v>3.0634352937340736E-2</v>
      </c>
      <c r="AF43" s="37">
        <v>12.678182601928711</v>
      </c>
      <c r="AG43" s="37">
        <v>1.3339309021830559E-2</v>
      </c>
      <c r="AH43" s="65">
        <f t="shared" si="8"/>
        <v>3.8518257141113281</v>
      </c>
      <c r="AI43" s="68">
        <f t="shared" si="9"/>
        <v>6.9260388290884323E-2</v>
      </c>
      <c r="AJ43" s="42">
        <f>'Overzicht PCR wielrenners'!H22</f>
        <v>16.03846153846154</v>
      </c>
      <c r="AL43" s="45"/>
      <c r="AM43" s="45"/>
      <c r="AN43" s="37"/>
    </row>
    <row r="44" spans="1:40" x14ac:dyDescent="0.2">
      <c r="A44" s="25" t="s">
        <v>223</v>
      </c>
      <c r="B44" s="21">
        <v>1</v>
      </c>
      <c r="C44" s="81">
        <v>94</v>
      </c>
      <c r="D44" s="85">
        <v>1.9380000000000002</v>
      </c>
      <c r="E44" s="85">
        <f t="shared" si="1"/>
        <v>25.027663555781334</v>
      </c>
      <c r="F44" s="80">
        <v>18</v>
      </c>
      <c r="G44" s="58">
        <v>322</v>
      </c>
      <c r="H44" s="58">
        <v>265.00000000463285</v>
      </c>
      <c r="I44" s="45"/>
      <c r="J44" s="51">
        <v>7866.17</v>
      </c>
      <c r="K44" s="51">
        <v>7488</v>
      </c>
      <c r="L44" s="51">
        <v>8421.7407407407409</v>
      </c>
      <c r="M44" s="55">
        <v>59.5</v>
      </c>
      <c r="N44" s="55">
        <v>40.5</v>
      </c>
      <c r="O44" s="54">
        <v>5.3962264150000001</v>
      </c>
      <c r="P44" s="58">
        <v>1430</v>
      </c>
      <c r="Q44" s="48">
        <f t="shared" si="7"/>
        <v>269.81132074999999</v>
      </c>
      <c r="R44" s="40">
        <f>J44/Q44</f>
        <v>29.154336364146054</v>
      </c>
      <c r="S44" s="40">
        <f>J44/O44</f>
        <v>1457.7168182073028</v>
      </c>
      <c r="T44" s="58">
        <v>72</v>
      </c>
      <c r="U44" s="37">
        <f>T44/G44</f>
        <v>0.2236024844720497</v>
      </c>
      <c r="V44" s="37">
        <f t="shared" si="10"/>
        <v>4.1436824046244114</v>
      </c>
      <c r="W44" s="45"/>
      <c r="X44" s="29" t="s">
        <v>223</v>
      </c>
      <c r="Y44" s="62">
        <v>0.33881</v>
      </c>
      <c r="Z44" s="64">
        <v>0.37</v>
      </c>
      <c r="AA44" s="64">
        <v>0.3</v>
      </c>
      <c r="AB44" s="64">
        <f t="shared" si="4"/>
        <v>1.2333333333333334</v>
      </c>
      <c r="AC44" s="29" t="s">
        <v>223</v>
      </c>
      <c r="AD44" s="65">
        <v>17.111053466796875</v>
      </c>
      <c r="AE44" s="65">
        <v>2.4505862966179848E-3</v>
      </c>
      <c r="AF44" s="37">
        <v>12.845800399780273</v>
      </c>
      <c r="AG44" s="37">
        <v>0.21648643910884857</v>
      </c>
      <c r="AH44" s="65">
        <f t="shared" si="8"/>
        <v>4.2652530670166016</v>
      </c>
      <c r="AI44" s="68">
        <f t="shared" si="9"/>
        <v>5.2003298081007003E-2</v>
      </c>
      <c r="AJ44" s="42">
        <f>'Overzicht PCR wielrenners'!H23</f>
        <v>125.72164948453609</v>
      </c>
      <c r="AL44" s="45"/>
      <c r="AM44" s="45"/>
      <c r="AN44" s="37"/>
    </row>
    <row r="45" spans="1:40" x14ac:dyDescent="0.2">
      <c r="A45" s="25" t="s">
        <v>224</v>
      </c>
      <c r="B45" s="21">
        <v>1</v>
      </c>
      <c r="C45" s="81">
        <v>96</v>
      </c>
      <c r="D45" s="85">
        <v>1.903</v>
      </c>
      <c r="E45" s="85">
        <f t="shared" si="1"/>
        <v>26.509019003376864</v>
      </c>
      <c r="F45" s="80">
        <v>31</v>
      </c>
      <c r="G45" s="58">
        <v>430</v>
      </c>
      <c r="H45" s="58">
        <v>240.00000001442524</v>
      </c>
      <c r="I45" s="45"/>
      <c r="J45" s="51">
        <v>7650.2</v>
      </c>
      <c r="K45" s="51">
        <v>7269.2482269503544</v>
      </c>
      <c r="L45" s="51">
        <v>8143</v>
      </c>
      <c r="M45" s="55">
        <v>52</v>
      </c>
      <c r="N45" s="55">
        <v>48</v>
      </c>
      <c r="O45" s="54">
        <v>5.545833333</v>
      </c>
      <c r="P45" s="58">
        <v>1331</v>
      </c>
      <c r="Q45" s="48">
        <f t="shared" si="7"/>
        <v>277.29166664999997</v>
      </c>
      <c r="R45" s="40">
        <f>J45/Q45</f>
        <v>27.589000752973046</v>
      </c>
      <c r="S45" s="40">
        <f>J45/O45</f>
        <v>1379.4500376486521</v>
      </c>
      <c r="T45" s="58">
        <v>42</v>
      </c>
      <c r="U45" s="37">
        <f>T45/G45</f>
        <v>9.7674418604651161E-2</v>
      </c>
      <c r="V45" s="37">
        <f t="shared" si="10"/>
        <v>1.7612216729169989</v>
      </c>
      <c r="W45" s="45">
        <v>11.56</v>
      </c>
      <c r="X45" s="29" t="s">
        <v>224</v>
      </c>
      <c r="Y45" s="62">
        <v>0.34667999999999999</v>
      </c>
      <c r="Z45" s="64">
        <v>0.39</v>
      </c>
      <c r="AA45" s="64">
        <v>0.33</v>
      </c>
      <c r="AB45" s="64">
        <f t="shared" si="4"/>
        <v>1.1818181818181819</v>
      </c>
      <c r="AC45" s="29" t="s">
        <v>224</v>
      </c>
      <c r="AD45" s="65">
        <v>17.12774658203125</v>
      </c>
      <c r="AE45" s="65">
        <v>1.2666982598602772E-2</v>
      </c>
      <c r="AF45" s="37">
        <v>12.788267135620117</v>
      </c>
      <c r="AG45" s="37">
        <v>1.4637432061135769E-2</v>
      </c>
      <c r="AH45" s="65">
        <f t="shared" si="8"/>
        <v>4.3394794464111328</v>
      </c>
      <c r="AI45" s="68">
        <f t="shared" si="9"/>
        <v>4.9395401637712076E-2</v>
      </c>
      <c r="AJ45" s="42">
        <f>'Overzicht PCR wielrenners'!H25</f>
        <v>81.391304347826093</v>
      </c>
      <c r="AL45" s="45"/>
      <c r="AM45" s="45"/>
      <c r="AN45" s="37"/>
    </row>
    <row r="46" spans="1:40" x14ac:dyDescent="0.2">
      <c r="A46" s="25" t="s">
        <v>225</v>
      </c>
      <c r="B46" s="21">
        <v>1</v>
      </c>
      <c r="C46" s="81">
        <v>79.8</v>
      </c>
      <c r="D46" s="85">
        <v>1.8159999999999998</v>
      </c>
      <c r="E46" s="85">
        <f t="shared" si="1"/>
        <v>24.197539249742867</v>
      </c>
      <c r="F46" s="80">
        <v>18</v>
      </c>
      <c r="G46" s="58">
        <v>531</v>
      </c>
      <c r="H46" s="58">
        <v>347.00000000206239</v>
      </c>
      <c r="I46" s="45"/>
      <c r="J46" s="51">
        <v>5876.93</v>
      </c>
      <c r="K46" s="51">
        <v>6166.0147058823532</v>
      </c>
      <c r="L46" s="51">
        <v>6438.4716494845352</v>
      </c>
      <c r="M46" s="55">
        <v>57.3</v>
      </c>
      <c r="N46" s="55">
        <v>42.7</v>
      </c>
      <c r="O46" s="54">
        <v>3.878962536</v>
      </c>
      <c r="P46" s="58">
        <v>1346</v>
      </c>
      <c r="Q46" s="48">
        <f t="shared" si="7"/>
        <v>193.94812680000001</v>
      </c>
      <c r="R46" s="40">
        <f>J46/Q46</f>
        <v>30.301555869422298</v>
      </c>
      <c r="S46" s="40">
        <f>J46/O46</f>
        <v>1515.077793471115</v>
      </c>
      <c r="T46" s="58">
        <v>39</v>
      </c>
      <c r="U46" s="37">
        <f>T46/G46</f>
        <v>7.3446327683615822E-2</v>
      </c>
      <c r="V46" s="37">
        <f t="shared" si="10"/>
        <v>1.893452875658705</v>
      </c>
      <c r="W46" s="45"/>
      <c r="X46" s="29" t="s">
        <v>225</v>
      </c>
      <c r="Y46" s="62">
        <v>0.31866</v>
      </c>
      <c r="Z46" s="64">
        <v>0.37</v>
      </c>
      <c r="AA46" s="64">
        <v>0.31</v>
      </c>
      <c r="AB46" s="64">
        <f t="shared" si="4"/>
        <v>1.1935483870967742</v>
      </c>
      <c r="AC46" s="29" t="s">
        <v>225</v>
      </c>
      <c r="AD46" s="65">
        <v>17.182914733886719</v>
      </c>
      <c r="AE46" s="65">
        <v>3.5414140671491623E-2</v>
      </c>
      <c r="AF46" s="37">
        <v>12.701009750366211</v>
      </c>
      <c r="AG46" s="37">
        <v>0.23795706033706665</v>
      </c>
      <c r="AH46" s="65">
        <f t="shared" si="8"/>
        <v>4.4819049835205078</v>
      </c>
      <c r="AI46" s="68">
        <f t="shared" si="9"/>
        <v>4.4751970448372265E-2</v>
      </c>
      <c r="AJ46" s="42">
        <f>'Overzicht PCR wielrenners'!H26</f>
        <v>78.032786885245898</v>
      </c>
      <c r="AL46" s="45"/>
      <c r="AM46" s="45"/>
      <c r="AN46" s="37"/>
    </row>
    <row r="47" spans="1:40" x14ac:dyDescent="0.2">
      <c r="A47" s="25" t="s">
        <v>226</v>
      </c>
      <c r="B47" s="21">
        <v>1</v>
      </c>
      <c r="C47" s="81">
        <v>84.8</v>
      </c>
      <c r="D47" s="85">
        <v>1.8680000000000001</v>
      </c>
      <c r="E47" s="85">
        <f t="shared" si="1"/>
        <v>24.302005144688632</v>
      </c>
      <c r="F47" s="80">
        <v>39</v>
      </c>
      <c r="G47" s="58">
        <v>585</v>
      </c>
      <c r="H47" s="58">
        <v>590.99999998100361</v>
      </c>
      <c r="I47" s="58"/>
      <c r="J47" s="51">
        <v>6743.89</v>
      </c>
      <c r="K47" s="51">
        <v>6231.8611111111104</v>
      </c>
      <c r="L47" s="51">
        <v>8457.5983606557384</v>
      </c>
      <c r="M47" s="55">
        <v>75.099999999999994</v>
      </c>
      <c r="N47" s="55">
        <v>24.9</v>
      </c>
      <c r="O47" s="54">
        <v>2.842639594</v>
      </c>
      <c r="P47" s="58">
        <v>1680</v>
      </c>
      <c r="Q47" s="48">
        <f t="shared" si="7"/>
        <v>142.13197970000002</v>
      </c>
      <c r="R47" s="40">
        <f>J47/Q47</f>
        <v>47.448083212760594</v>
      </c>
      <c r="S47" s="40">
        <f>J47/O47</f>
        <v>2372.4041606380301</v>
      </c>
      <c r="T47" s="58">
        <v>6</v>
      </c>
      <c r="U47" s="37">
        <f>T47/G47</f>
        <v>1.0256410256410256E-2</v>
      </c>
      <c r="V47" s="37">
        <f t="shared" si="10"/>
        <v>0.36080586079426352</v>
      </c>
      <c r="W47" s="45"/>
      <c r="X47" s="29" t="s">
        <v>226</v>
      </c>
      <c r="Y47" s="62">
        <v>0.42399999999999999</v>
      </c>
      <c r="Z47" s="64">
        <v>0.43</v>
      </c>
      <c r="AA47" s="64">
        <v>0.43</v>
      </c>
      <c r="AB47" s="64">
        <f t="shared" si="4"/>
        <v>1</v>
      </c>
      <c r="AC47" s="29" t="s">
        <v>226</v>
      </c>
      <c r="AD47" s="65">
        <v>17.686450958251953</v>
      </c>
      <c r="AE47" s="65">
        <v>2.7185728773474693E-2</v>
      </c>
      <c r="AF47" s="37">
        <v>14.281814575195312</v>
      </c>
      <c r="AG47" s="37">
        <v>3.1813789159059525E-2</v>
      </c>
      <c r="AH47" s="65">
        <f t="shared" si="8"/>
        <v>3.4046363830566406</v>
      </c>
      <c r="AI47" s="68">
        <f t="shared" si="9"/>
        <v>9.4428333321397218E-2</v>
      </c>
      <c r="AJ47" s="42">
        <f>'Overzicht PCR wielrenners'!H27</f>
        <v>34.565217391304351</v>
      </c>
      <c r="AL47" s="45"/>
      <c r="AM47" s="45"/>
      <c r="AN47" s="37"/>
    </row>
    <row r="48" spans="1:40" x14ac:dyDescent="0.2">
      <c r="A48" s="25" t="s">
        <v>227</v>
      </c>
      <c r="B48" s="21">
        <v>1</v>
      </c>
      <c r="C48" s="81">
        <v>81</v>
      </c>
      <c r="D48" s="85">
        <v>1.9340000000000002</v>
      </c>
      <c r="E48" s="85">
        <f t="shared" si="1"/>
        <v>21.655692666687337</v>
      </c>
      <c r="F48" s="80">
        <v>21</v>
      </c>
      <c r="G48" s="58">
        <v>420</v>
      </c>
      <c r="H48" s="58">
        <v>264.00000001401327</v>
      </c>
      <c r="I48" s="58"/>
      <c r="J48" s="51">
        <v>7242.14</v>
      </c>
      <c r="K48" s="51">
        <v>7533</v>
      </c>
      <c r="L48" s="51">
        <v>6689.9159420289861</v>
      </c>
      <c r="M48" s="55">
        <v>65.5</v>
      </c>
      <c r="N48" s="55">
        <v>34.5</v>
      </c>
      <c r="O48" s="54">
        <v>4.6542750929999999</v>
      </c>
      <c r="P48" s="58">
        <v>1252</v>
      </c>
      <c r="Q48" s="48">
        <f t="shared" si="7"/>
        <v>232.71375465</v>
      </c>
      <c r="R48" s="40">
        <f>J48/Q48</f>
        <v>31.120377954849005</v>
      </c>
      <c r="S48" s="40">
        <f>J48/O48</f>
        <v>1556.0188977424502</v>
      </c>
      <c r="T48" s="58">
        <v>53</v>
      </c>
      <c r="U48" s="37">
        <f>T48/G48</f>
        <v>0.12619047619047619</v>
      </c>
      <c r="V48" s="37">
        <f t="shared" si="10"/>
        <v>2.7112809979853973</v>
      </c>
      <c r="W48" s="71"/>
      <c r="X48" s="29" t="s">
        <v>227</v>
      </c>
      <c r="Y48" s="62">
        <v>0.30812</v>
      </c>
      <c r="Z48" s="64">
        <v>0.33</v>
      </c>
      <c r="AA48" s="64">
        <v>0.27</v>
      </c>
      <c r="AB48" s="64">
        <f t="shared" si="4"/>
        <v>1.2222222222222221</v>
      </c>
      <c r="AC48" s="29" t="s">
        <v>227</v>
      </c>
      <c r="AD48" s="65">
        <v>16.891742706298828</v>
      </c>
      <c r="AE48" s="65">
        <v>5.0438649952411652E-2</v>
      </c>
      <c r="AF48" s="37">
        <v>12.628586769104004</v>
      </c>
      <c r="AG48" s="37">
        <v>0.1208137720823288</v>
      </c>
      <c r="AH48" s="65">
        <f t="shared" si="8"/>
        <v>4.2631559371948242</v>
      </c>
      <c r="AI48" s="68">
        <f t="shared" si="9"/>
        <v>5.2078946063946231E-2</v>
      </c>
      <c r="AJ48" s="42">
        <f>'Overzicht PCR wielrenners'!H28</f>
        <v>83.90862944162437</v>
      </c>
      <c r="AL48" s="45"/>
      <c r="AM48" s="45"/>
      <c r="AN48" s="37"/>
    </row>
    <row r="49" spans="1:41" x14ac:dyDescent="0.2">
      <c r="A49" s="25" t="s">
        <v>228</v>
      </c>
      <c r="B49" s="21">
        <v>1</v>
      </c>
      <c r="C49" s="81">
        <v>78.5</v>
      </c>
      <c r="D49" s="85">
        <v>1.835</v>
      </c>
      <c r="E49" s="85">
        <f t="shared" si="1"/>
        <v>23.312965424050962</v>
      </c>
      <c r="F49" s="80">
        <v>24</v>
      </c>
      <c r="G49" s="58">
        <v>331</v>
      </c>
      <c r="H49" s="58">
        <v>286.99999999040807</v>
      </c>
      <c r="I49" s="58"/>
      <c r="J49" s="51">
        <v>4474.53</v>
      </c>
      <c r="K49" s="51">
        <v>3902</v>
      </c>
      <c r="L49" s="51">
        <v>4892.4295532646047</v>
      </c>
      <c r="M49" s="55">
        <v>41.7</v>
      </c>
      <c r="N49" s="55">
        <v>58.2</v>
      </c>
      <c r="O49" s="54">
        <v>3.281632653</v>
      </c>
      <c r="P49" s="58">
        <v>804</v>
      </c>
      <c r="Q49" s="48">
        <f t="shared" si="7"/>
        <v>164.08163265000002</v>
      </c>
      <c r="R49" s="40">
        <f>J49/Q49</f>
        <v>27.270145522896826</v>
      </c>
      <c r="S49" s="40">
        <f>J49/O49</f>
        <v>1363.5072761448414</v>
      </c>
      <c r="T49" s="58">
        <v>26</v>
      </c>
      <c r="U49" s="37">
        <f>T49/G49</f>
        <v>7.8549848942598186E-2</v>
      </c>
      <c r="V49" s="37">
        <f t="shared" si="10"/>
        <v>2.3936210188178606</v>
      </c>
      <c r="W49" s="71"/>
      <c r="X49" s="29" t="s">
        <v>228</v>
      </c>
      <c r="Y49" s="62">
        <v>0.41361999999999999</v>
      </c>
      <c r="Z49" s="63">
        <v>0.5</v>
      </c>
      <c r="AA49" s="63">
        <v>0.36</v>
      </c>
      <c r="AB49" s="63">
        <f t="shared" si="4"/>
        <v>1.3888888888888888</v>
      </c>
      <c r="AC49" s="29" t="s">
        <v>228</v>
      </c>
      <c r="AD49" s="65">
        <v>17.127120971679688</v>
      </c>
      <c r="AE49" s="65">
        <v>1.0812520980834961E-2</v>
      </c>
      <c r="AF49" s="37">
        <v>13.023445129394531</v>
      </c>
      <c r="AG49" s="37">
        <v>6.4531885087490082E-2</v>
      </c>
      <c r="AH49" s="65">
        <f t="shared" si="8"/>
        <v>4.1036758422851562</v>
      </c>
      <c r="AI49" s="68">
        <f t="shared" si="9"/>
        <v>5.816617143753347E-2</v>
      </c>
      <c r="AJ49" s="42">
        <f>'Overzicht PCR wielrenners'!H29</f>
        <v>92.955665024630534</v>
      </c>
      <c r="AL49" s="45"/>
      <c r="AM49" s="45"/>
      <c r="AN49" s="37"/>
    </row>
    <row r="50" spans="1:41" x14ac:dyDescent="0.2">
      <c r="A50" s="25" t="s">
        <v>229</v>
      </c>
      <c r="B50" s="21">
        <v>1</v>
      </c>
      <c r="C50" s="77">
        <v>78.5</v>
      </c>
      <c r="D50" s="86">
        <v>1.8619999999999999</v>
      </c>
      <c r="E50" s="86">
        <f t="shared" si="1"/>
        <v>22.641766300052726</v>
      </c>
      <c r="F50" s="78">
        <v>24</v>
      </c>
      <c r="G50" s="58">
        <v>476</v>
      </c>
      <c r="H50" s="58">
        <v>268.99999999634747</v>
      </c>
      <c r="I50" s="58"/>
      <c r="J50" s="51">
        <v>6722.01</v>
      </c>
      <c r="K50" s="51">
        <v>6148</v>
      </c>
      <c r="L50" s="51">
        <v>7185.9837251356239</v>
      </c>
      <c r="M50" s="55">
        <v>44.7</v>
      </c>
      <c r="N50" s="55">
        <v>55.3</v>
      </c>
      <c r="O50" s="54">
        <v>3.9962121210000001</v>
      </c>
      <c r="P50" s="58">
        <v>1055</v>
      </c>
      <c r="Q50" s="48">
        <f t="shared" si="7"/>
        <v>199.81060604999999</v>
      </c>
      <c r="R50" s="40">
        <f>J50/Q50</f>
        <v>33.641907869084314</v>
      </c>
      <c r="S50" s="40">
        <f>J50/O50</f>
        <v>1682.0953934542156</v>
      </c>
      <c r="T50" s="58">
        <v>64</v>
      </c>
      <c r="U50" s="37">
        <f>T50/G50</f>
        <v>0.13445378151260504</v>
      </c>
      <c r="V50" s="37">
        <f t="shared" si="10"/>
        <v>3.3645306465603668</v>
      </c>
      <c r="W50" s="71"/>
      <c r="X50" s="29" t="s">
        <v>229</v>
      </c>
      <c r="Y50" s="62">
        <v>0.356624</v>
      </c>
      <c r="Z50" s="64">
        <v>0.42399999999999999</v>
      </c>
      <c r="AA50" s="64">
        <v>0.312</v>
      </c>
      <c r="AB50" s="64">
        <f t="shared" si="4"/>
        <v>1.358974358974359</v>
      </c>
      <c r="AC50" s="29" t="s">
        <v>229</v>
      </c>
      <c r="AD50" s="65">
        <v>17.2308540344238</v>
      </c>
      <c r="AE50" s="65">
        <v>3.3548891544342041E-2</v>
      </c>
      <c r="AF50" s="37">
        <v>12.998593330383301</v>
      </c>
      <c r="AG50" s="37">
        <v>4.3241992592811584E-2</v>
      </c>
      <c r="AH50" s="65">
        <f t="shared" si="8"/>
        <v>4.2322607040404989</v>
      </c>
      <c r="AI50" s="68">
        <f t="shared" si="9"/>
        <v>5.3206241164123175E-2</v>
      </c>
      <c r="AJ50" s="42">
        <f>'Overzicht PCR wielrenners'!H30</f>
        <v>34.035874439461885</v>
      </c>
      <c r="AL50" s="45"/>
      <c r="AM50" s="45"/>
      <c r="AN50" s="37"/>
    </row>
    <row r="51" spans="1:41" x14ac:dyDescent="0.2">
      <c r="A51" s="25" t="s">
        <v>230</v>
      </c>
      <c r="B51" s="36">
        <v>1</v>
      </c>
      <c r="C51" s="79">
        <v>76</v>
      </c>
      <c r="D51" s="86">
        <v>1.7919999999999998</v>
      </c>
      <c r="E51" s="86">
        <f t="shared" si="1"/>
        <v>23.666693239795922</v>
      </c>
      <c r="F51" s="78">
        <v>37</v>
      </c>
      <c r="G51" s="58">
        <v>590</v>
      </c>
      <c r="H51" s="58">
        <v>245.00000000457089</v>
      </c>
      <c r="I51" s="45"/>
      <c r="J51" s="51">
        <v>4951.2700000000004</v>
      </c>
      <c r="K51" s="51">
        <v>5536</v>
      </c>
      <c r="L51" s="51">
        <v>4153.6501182033089</v>
      </c>
      <c r="M51" s="55">
        <v>57.7</v>
      </c>
      <c r="N51" s="55">
        <v>42.3</v>
      </c>
      <c r="O51" s="54">
        <v>3.9616724740000002</v>
      </c>
      <c r="P51" s="58">
        <v>1137</v>
      </c>
      <c r="Q51" s="48">
        <f t="shared" si="7"/>
        <v>198.08362370000003</v>
      </c>
      <c r="R51" s="40">
        <f>J51/Q51</f>
        <v>24.995857343052027</v>
      </c>
      <c r="S51" s="40">
        <f>J51/O51</f>
        <v>1249.7928671526015</v>
      </c>
      <c r="T51" s="58">
        <v>40</v>
      </c>
      <c r="U51" s="37">
        <f>T51/G51</f>
        <v>6.7796610169491525E-2</v>
      </c>
      <c r="V51" s="37">
        <f t="shared" si="10"/>
        <v>1.711312851186787</v>
      </c>
      <c r="W51" s="71"/>
      <c r="X51" s="29" t="s">
        <v>230</v>
      </c>
      <c r="Y51" s="62">
        <v>0.41882399999999997</v>
      </c>
      <c r="Z51" s="64">
        <v>0.48199999999999998</v>
      </c>
      <c r="AA51" s="64">
        <v>0.34499999999999997</v>
      </c>
      <c r="AB51" s="64">
        <f t="shared" si="4"/>
        <v>1.3971014492753624</v>
      </c>
      <c r="AC51" s="29" t="s">
        <v>230</v>
      </c>
      <c r="AD51" s="65">
        <v>16.820960998535156</v>
      </c>
      <c r="AE51" s="65">
        <v>0.11318688094615936</v>
      </c>
      <c r="AF51" s="37">
        <v>13.073474884033203</v>
      </c>
      <c r="AG51" s="37">
        <v>4.7402054071426392E-2</v>
      </c>
      <c r="AH51" s="65">
        <f t="shared" si="8"/>
        <v>3.7474861145019531</v>
      </c>
      <c r="AI51" s="68">
        <f t="shared" si="9"/>
        <v>7.4455069130412221E-2</v>
      </c>
      <c r="AJ51" s="42">
        <f>'Overzicht PCR wielrenners'!H31</f>
        <v>101.63793103448276</v>
      </c>
      <c r="AL51" s="45"/>
      <c r="AM51" s="45"/>
      <c r="AN51" s="37"/>
    </row>
    <row r="52" spans="1:41" x14ac:dyDescent="0.2">
      <c r="A52" s="27"/>
      <c r="Q52" s="48"/>
      <c r="R52" s="35"/>
      <c r="S52" s="35"/>
      <c r="Y52" s="12"/>
      <c r="Z52" s="13"/>
      <c r="AA52" s="13"/>
      <c r="AB52" s="13"/>
      <c r="AF52" t="s">
        <v>98</v>
      </c>
    </row>
    <row r="53" spans="1:41" s="1" customFormat="1" x14ac:dyDescent="0.2">
      <c r="A53" s="5" t="s">
        <v>356</v>
      </c>
      <c r="C53" s="46" t="str">
        <f>ROUND(AVERAGE(C3:C22),1)&amp;" ± "&amp;ROUND(STDEV(C3:C22),1)</f>
        <v>93,3 ± 10,7</v>
      </c>
      <c r="D53" s="46" t="str">
        <f>ROUND(AVERAGE(D3:D22),2)&amp;" ± "&amp;ROUND(STDEV(D3:D22),2)</f>
        <v>1,84 ± 0,08</v>
      </c>
      <c r="E53" s="46" t="str">
        <f>ROUND(AVERAGE(E3:E22),0)&amp;" ± "&amp;ROUND(STDEV(E3:E22),0)</f>
        <v>27 ± 2</v>
      </c>
      <c r="F53" s="46" t="str">
        <f>ROUND(AVERAGE(F3:F22),0)&amp;" ± "&amp;ROUND(STDEV(F3:F22),0)</f>
        <v>34 ± 8</v>
      </c>
      <c r="J53" s="46" t="str">
        <f>ROUND(AVERAGE(J3:J22),0)&amp;" ± "&amp;ROUND(STDEV(J3:J22),0)</f>
        <v>6809 ± 1411</v>
      </c>
      <c r="K53" s="46" t="str">
        <f t="shared" ref="K53:L53" si="11">ROUND(AVERAGE(K3:K22),0)&amp;" ± "&amp;ROUND(STDEV(K3:K22),0)</f>
        <v>6742 ± 1433</v>
      </c>
      <c r="L53" s="46" t="str">
        <f t="shared" si="11"/>
        <v>6891 ± 1531</v>
      </c>
      <c r="M53" s="46" t="str">
        <f>ROUND(AVERAGE(M3:M22),1)&amp;" ± "&amp;ROUND(STDEV(M3:M22),1)</f>
        <v>45,2 ± 10,6</v>
      </c>
      <c r="N53" s="46" t="str">
        <f>ROUND(AVERAGE(N3:N22),1)&amp;" ± "&amp;ROUND(STDEV(N3:N22),1)</f>
        <v>54,8 ± 10,6</v>
      </c>
      <c r="O53" s="46" t="str">
        <f>ROUND(AVERAGE(O3:O22),2)&amp;" ± "&amp;ROUND(STDEV(O3:O22),2)</f>
        <v>4,3 ± 0,83</v>
      </c>
      <c r="Q53" s="46" t="str">
        <f>ROUND(AVERAGE(Q3:Q22),0)&amp;" ± "&amp;ROUND(STDEV(Q3:Q22),0)</f>
        <v>215 ± 41</v>
      </c>
      <c r="R53" s="46" t="str">
        <f>ROUND(AVERAGE(R3:R22),1)&amp;" ± "&amp;ROUND(STDEV(R3:R22),1)</f>
        <v>32,7 ± 8,8</v>
      </c>
      <c r="S53" s="46" t="str">
        <f>ROUND(AVERAGE(S3:S22),0)&amp;" ± "&amp;ROUND(STDEV(S3:S22),0)</f>
        <v>1637 ± 441</v>
      </c>
      <c r="U53" s="46" t="str">
        <f>ROUND(AVERAGE(U3:U22),2)&amp;" ± "&amp;ROUND(STDEV(U3:U22),2)</f>
        <v>0,15 ± 0,05</v>
      </c>
      <c r="V53" s="46" t="str">
        <f>ROUND(AVERAGE(V3:V22),2)&amp;" ± "&amp;ROUND(STDEV(V3:V22),2)</f>
        <v>3,49 ± 0,85</v>
      </c>
      <c r="W53" s="75" t="str">
        <f>ROUND(AVERAGE(W3:W22),0)&amp;" ± "&amp;ROUND(STDEV(W3:W22),0)</f>
        <v>13 ± 2</v>
      </c>
      <c r="X53" s="46"/>
      <c r="Y53" s="46" t="str">
        <f t="shared" ref="Y53:Z53" si="12">ROUND(AVERAGE(Y3:Y22),3)&amp;" ± "&amp;ROUND(STDEV(Y3:Y22),3)</f>
        <v>0,477 ± 0,186</v>
      </c>
      <c r="Z53" s="46" t="str">
        <f t="shared" si="12"/>
        <v>0,62 ± 0,219</v>
      </c>
      <c r="AA53" s="46" t="str">
        <f>ROUND(AVERAGE(AA3:AA22),3)&amp;" ± "&amp;ROUND(STDEV(AA3:AA22),3)</f>
        <v>0,364 ± 0,169</v>
      </c>
      <c r="AB53" s="46" t="str">
        <f>ROUND(AVERAGE(AB3:AB22),3)&amp;" ± "&amp;ROUND(STDEV(AB3:AB22),3)</f>
        <v>1,84 ± 0,536</v>
      </c>
      <c r="AC53" s="46"/>
      <c r="AD53" s="46"/>
      <c r="AE53" s="46"/>
      <c r="AF53" s="46"/>
      <c r="AG53" s="46"/>
      <c r="AH53" s="46"/>
      <c r="AI53" s="46" t="str">
        <f>ROUND(AVERAGE(AI3:AI22),3)&amp;" ± "&amp;ROUND(STDEV(AI3:AI22),3)</f>
        <v>0,088 ± 0,027</v>
      </c>
      <c r="AJ53" s="46" t="str">
        <f t="shared" ref="AJ53" si="13">ROUND(AVERAGE(AJ3:AJ22),0)&amp;" ± "&amp;ROUND(STDEV(AJ3:AJ22),0)</f>
        <v>45 ± 26</v>
      </c>
      <c r="AK53"/>
      <c r="AL53" s="46"/>
      <c r="AM53" s="46"/>
      <c r="AN53" s="46"/>
      <c r="AO53" s="46"/>
    </row>
    <row r="54" spans="1:41" s="1" customFormat="1" x14ac:dyDescent="0.2">
      <c r="A54" s="5" t="s">
        <v>357</v>
      </c>
      <c r="C54" s="46" t="str">
        <f>ROUND(AVERAGE(C23:C51),1)&amp;" ± "&amp;ROUND(STDEV(C23:C51),1)</f>
        <v>77,3 ± 8</v>
      </c>
      <c r="D54" s="46" t="str">
        <f>ROUND(AVERAGE(D23:D51),2)&amp;" ± "&amp;ROUND(STDEV(D23:D51),2)</f>
        <v>1,86 ± 0,06</v>
      </c>
      <c r="E54" s="46" t="str">
        <f>ROUND(AVERAGE(E23:E51),0)&amp;" ± "&amp;ROUND(STDEV(E23:E51),0)</f>
        <v>22 ± 2</v>
      </c>
      <c r="F54" s="46" t="str">
        <f>ROUND(AVERAGE(F23:F51),0)&amp;" ± "&amp;ROUND(STDEV(F23:F51),0)</f>
        <v>26 ± 7</v>
      </c>
      <c r="J54" s="46" t="str">
        <f>ROUND(AVERAGE(J23:J51),0)&amp;" ± "&amp;ROUND(STDEV(J23:J51),0)</f>
        <v>6546 ± 1530</v>
      </c>
      <c r="K54" s="46" t="str">
        <f t="shared" ref="K54:L54" si="14">ROUND(AVERAGE(K23:K51),0)&amp;" ± "&amp;ROUND(STDEV(K23:K51),0)</f>
        <v>6469 ± 1600</v>
      </c>
      <c r="L54" s="46" t="str">
        <f t="shared" si="14"/>
        <v>6724 ± 1813</v>
      </c>
      <c r="M54" s="46" t="str">
        <f>ROUND(AVERAGE(M23:M51),1)&amp;" ± "&amp;ROUND(STDEV(M23:M51),1)</f>
        <v>66 ± 13,7</v>
      </c>
      <c r="N54" s="46" t="str">
        <f>ROUND(AVERAGE(N23:N51),1)&amp;" ± "&amp;ROUND(STDEV(N23:N51),1)</f>
        <v>34 ± 13,7</v>
      </c>
      <c r="O54" s="46" t="str">
        <f>ROUND(AVERAGE(O23:O51),2)&amp;" ± "&amp;ROUND(STDEV(O23:O51),2)</f>
        <v>4,34 ± 0,75</v>
      </c>
      <c r="Q54" s="46" t="str">
        <f>ROUND(AVERAGE(Q23:Q51),0)&amp;" ± "&amp;ROUND(STDEV(Q23:Q51),0)</f>
        <v>217 ± 38</v>
      </c>
      <c r="R54" s="46" t="str">
        <f>ROUND(AVERAGE(R23:R51),1)&amp;" ± "&amp;ROUND(STDEV(R23:R51),1)</f>
        <v>30,4 ± 6,3</v>
      </c>
      <c r="S54" s="46" t="str">
        <f>ROUND(AVERAGE(S23:S51),0)&amp;" ± "&amp;ROUND(STDEV(S23:S51),0)</f>
        <v>1521 ± 315</v>
      </c>
      <c r="U54" s="46" t="str">
        <f>ROUND(AVERAGE(U23:U51),2)&amp;" ± "&amp;ROUND(STDEV(U23:U51),2)</f>
        <v>0,13 ± 0,05</v>
      </c>
      <c r="V54" s="46" t="str">
        <f>ROUND(AVERAGE(V23:V51),2)&amp;" ± "&amp;ROUND(STDEV(V23:V51),2)</f>
        <v>2,99 ± 1,28</v>
      </c>
      <c r="W54" s="75" t="str">
        <f>ROUND(AVERAGE(W23:W51),0)&amp;" ± "&amp;ROUND(STDEV(W23:W51),0)</f>
        <v>10 ± 1</v>
      </c>
      <c r="X54" s="46"/>
      <c r="Y54" s="46" t="str">
        <f t="shared" ref="Y54:Z54" si="15">ROUND(AVERAGE(Y23:Y51),3)&amp;" ± "&amp;ROUND(STDEV(Y23:Y51),3)</f>
        <v>0,379 ± 0,037</v>
      </c>
      <c r="Z54" s="46" t="str">
        <f t="shared" si="15"/>
        <v>0,41 ± 0,042</v>
      </c>
      <c r="AA54" s="46" t="str">
        <f>ROUND(AVERAGE(AA23:AA51),3)&amp;" ± "&amp;ROUND(STDEV(AA23:AA51),3)</f>
        <v>0,328 ± 0,034</v>
      </c>
      <c r="AB54" s="46" t="str">
        <f>ROUND(AVERAGE(AB23:AB51),3)&amp;" ± "&amp;ROUND(STDEV(AB23:AB51),3)</f>
        <v>1,25 ± 0,088</v>
      </c>
      <c r="AC54" s="46"/>
      <c r="AD54" s="46"/>
      <c r="AE54" s="46"/>
      <c r="AF54" s="46"/>
      <c r="AG54" s="46"/>
      <c r="AH54" s="46"/>
      <c r="AI54" s="46" t="str">
        <f>ROUND(AVERAGE(AI23:AI51),3)&amp;" ± "&amp;ROUND(STDEV(AI23:AI51),3)</f>
        <v>0,067 ± 0,019</v>
      </c>
      <c r="AJ54" s="46" t="str">
        <f t="shared" ref="AJ54" si="16">ROUND(AVERAGE(AJ23:AJ51),0)&amp;" ± "&amp;ROUND(STDEV(AJ23:AJ51),0)</f>
        <v>53 ± 30</v>
      </c>
      <c r="AK54"/>
      <c r="AL54" s="46"/>
      <c r="AM54" s="46"/>
      <c r="AN54" s="46"/>
      <c r="AO54" s="46"/>
    </row>
    <row r="55" spans="1:41" s="1" customFormat="1" x14ac:dyDescent="0.2">
      <c r="W55" s="46" t="str">
        <f>ROUND(AVERAGE(W12:W52),0)&amp;" ± "&amp;ROUND(STDEV(W12:W52),0)</f>
        <v>11 ± 2</v>
      </c>
      <c r="AK55"/>
    </row>
    <row r="56" spans="1:41" x14ac:dyDescent="0.2">
      <c r="K56" s="88"/>
      <c r="O56" s="39"/>
      <c r="AA56" s="5"/>
      <c r="AB56" s="5"/>
      <c r="AC56" s="6"/>
      <c r="AD56" s="37"/>
      <c r="AE56" s="38"/>
    </row>
    <row r="57" spans="1:41" x14ac:dyDescent="0.2">
      <c r="K57" s="88"/>
      <c r="AA57" s="5"/>
      <c r="AB57" s="5"/>
      <c r="AC57" s="6"/>
      <c r="AD57" s="37"/>
      <c r="AE57" s="38"/>
    </row>
    <row r="58" spans="1:41" x14ac:dyDescent="0.2">
      <c r="A58" s="1" t="s">
        <v>2</v>
      </c>
      <c r="K58" s="88"/>
      <c r="AA58" s="5"/>
      <c r="AB58" s="5"/>
      <c r="AC58" s="6"/>
      <c r="AE58" s="38"/>
    </row>
    <row r="59" spans="1:41" x14ac:dyDescent="0.2">
      <c r="A59" s="1" t="s">
        <v>3</v>
      </c>
      <c r="K59" s="88"/>
      <c r="AA59" s="5"/>
      <c r="AB59" s="5"/>
      <c r="AC59" s="6"/>
      <c r="AD59" s="37"/>
      <c r="AE59" s="38"/>
    </row>
    <row r="60" spans="1:41" x14ac:dyDescent="0.2">
      <c r="K60" s="88"/>
      <c r="AA60" s="5"/>
      <c r="AB60" s="5"/>
      <c r="AC60" s="6"/>
      <c r="AE60" s="38"/>
    </row>
    <row r="61" spans="1:41" x14ac:dyDescent="0.2">
      <c r="K61" s="88"/>
      <c r="AA61" s="5"/>
      <c r="AB61" s="5"/>
      <c r="AC61" s="6"/>
      <c r="AD61" s="37"/>
      <c r="AE61" s="38"/>
    </row>
    <row r="62" spans="1:41" x14ac:dyDescent="0.2">
      <c r="K62" s="88"/>
      <c r="AA62" s="5"/>
      <c r="AB62" s="5"/>
      <c r="AC62" s="6"/>
      <c r="AE62" s="38"/>
    </row>
    <row r="63" spans="1:41" x14ac:dyDescent="0.2">
      <c r="K63" s="88"/>
      <c r="AA63" s="5"/>
      <c r="AB63" s="5"/>
      <c r="AC63" s="6"/>
      <c r="AD63" s="37"/>
      <c r="AE63" s="38"/>
    </row>
    <row r="64" spans="1:41" x14ac:dyDescent="0.2">
      <c r="K64" s="88"/>
      <c r="AA64" s="5"/>
      <c r="AB64" s="5"/>
      <c r="AC64" s="6"/>
      <c r="AD64" s="37"/>
      <c r="AE64" s="38"/>
    </row>
    <row r="65" spans="11:31" x14ac:dyDescent="0.2">
      <c r="K65" s="88"/>
      <c r="AA65" s="5"/>
      <c r="AB65" s="5"/>
      <c r="AC65" s="6"/>
      <c r="AE65" s="38"/>
    </row>
    <row r="66" spans="11:31" x14ac:dyDescent="0.2">
      <c r="K66" s="88"/>
      <c r="AA66" s="5"/>
      <c r="AB66" s="5"/>
      <c r="AC66" s="6"/>
      <c r="AD66" s="37"/>
      <c r="AE66" s="38"/>
    </row>
    <row r="67" spans="11:31" x14ac:dyDescent="0.2">
      <c r="K67" s="88"/>
      <c r="AA67" s="5"/>
      <c r="AB67" s="5"/>
      <c r="AC67" s="6"/>
      <c r="AE67" s="38"/>
    </row>
    <row r="68" spans="11:31" x14ac:dyDescent="0.2">
      <c r="K68" s="88"/>
      <c r="AA68" s="5"/>
      <c r="AB68" s="5"/>
      <c r="AC68" s="6"/>
      <c r="AD68" s="37"/>
      <c r="AE68" s="38"/>
    </row>
    <row r="69" spans="11:31" x14ac:dyDescent="0.2">
      <c r="K69" s="88"/>
      <c r="AA69" s="5"/>
      <c r="AB69" s="5"/>
      <c r="AC69" s="6"/>
      <c r="AE69" s="38"/>
    </row>
    <row r="70" spans="11:31" x14ac:dyDescent="0.2">
      <c r="K70" s="88"/>
      <c r="AA70" s="5"/>
      <c r="AB70" s="5"/>
      <c r="AC70" s="6"/>
      <c r="AE70" s="38"/>
    </row>
    <row r="71" spans="11:31" x14ac:dyDescent="0.2">
      <c r="K71" s="88"/>
      <c r="AA71" s="5"/>
      <c r="AB71" s="5"/>
      <c r="AC71" s="6"/>
      <c r="AE71" s="38"/>
    </row>
    <row r="72" spans="11:31" x14ac:dyDescent="0.2">
      <c r="K72" s="88"/>
      <c r="AA72" s="5"/>
      <c r="AB72" s="5"/>
      <c r="AC72" s="6"/>
      <c r="AE72" s="38"/>
    </row>
    <row r="73" spans="11:31" x14ac:dyDescent="0.2">
      <c r="K73" s="88"/>
      <c r="AA73" s="5"/>
      <c r="AB73" s="5"/>
      <c r="AC73" s="6"/>
      <c r="AD73" s="37"/>
      <c r="AE73" s="38"/>
    </row>
    <row r="74" spans="11:31" x14ac:dyDescent="0.2">
      <c r="K74" s="88"/>
      <c r="AA74" s="5"/>
      <c r="AB74" s="5"/>
      <c r="AC74" s="6"/>
      <c r="AD74" s="37"/>
      <c r="AE74" s="38"/>
    </row>
    <row r="75" spans="11:31" x14ac:dyDescent="0.2">
      <c r="K75" s="88"/>
      <c r="AA75" s="5"/>
      <c r="AB75" s="5"/>
      <c r="AC75" s="6"/>
      <c r="AD75" s="37"/>
      <c r="AE75" s="38"/>
    </row>
    <row r="76" spans="11:31" x14ac:dyDescent="0.2">
      <c r="K76" s="88"/>
      <c r="AA76" s="5"/>
      <c r="AB76" s="5"/>
      <c r="AC76" s="6"/>
      <c r="AD76" s="37"/>
      <c r="AE76" s="38"/>
    </row>
    <row r="77" spans="11:31" x14ac:dyDescent="0.2">
      <c r="K77" s="88"/>
      <c r="AA77" s="5"/>
      <c r="AB77" s="5"/>
      <c r="AC77" s="6"/>
      <c r="AE77" s="38"/>
    </row>
    <row r="78" spans="11:31" x14ac:dyDescent="0.2">
      <c r="K78" s="88"/>
      <c r="AA78" s="5"/>
      <c r="AB78" s="5"/>
      <c r="AC78" s="6"/>
      <c r="AE78" s="38"/>
    </row>
    <row r="79" spans="11:31" x14ac:dyDescent="0.2">
      <c r="K79" s="88"/>
      <c r="AA79" s="5"/>
      <c r="AB79" s="5"/>
      <c r="AC79" s="6"/>
      <c r="AE79" s="38"/>
    </row>
    <row r="80" spans="11:31" x14ac:dyDescent="0.2">
      <c r="K80" s="88"/>
      <c r="AA80" s="5"/>
      <c r="AB80" s="5"/>
      <c r="AC80" s="6"/>
      <c r="AD80" s="37"/>
      <c r="AE80" s="38"/>
    </row>
    <row r="81" spans="11:31" x14ac:dyDescent="0.2">
      <c r="K81" s="88"/>
      <c r="AA81" s="5"/>
      <c r="AB81" s="5"/>
      <c r="AC81" s="6"/>
      <c r="AE81" s="38"/>
    </row>
    <row r="82" spans="11:31" x14ac:dyDescent="0.2">
      <c r="K82" s="88"/>
      <c r="AA82" s="5"/>
      <c r="AB82" s="5"/>
      <c r="AC82" s="6"/>
      <c r="AE82" s="38"/>
    </row>
    <row r="83" spans="11:31" x14ac:dyDescent="0.2">
      <c r="K83" s="88"/>
      <c r="AA83" s="5"/>
      <c r="AB83" s="5"/>
      <c r="AC83" s="6"/>
      <c r="AE83" s="38"/>
    </row>
    <row r="84" spans="11:31" x14ac:dyDescent="0.2">
      <c r="K84" s="88"/>
      <c r="AA84" s="5"/>
      <c r="AB84" s="5"/>
      <c r="AC84" s="6"/>
      <c r="AD84" s="37"/>
      <c r="AE84" s="38"/>
    </row>
  </sheetData>
  <pageMargins left="0.7" right="0.7" top="0.75" bottom="0.75" header="0.3" footer="0.3"/>
  <pageSetup paperSize="9" orientation="portrait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O56"/>
  <sheetViews>
    <sheetView topLeftCell="C13" workbookViewId="0">
      <selection activeCell="H35" sqref="H35"/>
    </sheetView>
  </sheetViews>
  <sheetFormatPr baseColWidth="10" defaultColWidth="8.83203125" defaultRowHeight="15" x14ac:dyDescent="0.2"/>
  <cols>
    <col min="1" max="1" width="34" customWidth="1"/>
    <col min="3" max="3" width="15.5" customWidth="1"/>
    <col min="4" max="4" width="32.1640625" customWidth="1"/>
    <col min="5" max="5" width="19.83203125" customWidth="1"/>
    <col min="6" max="6" width="17.6640625" customWidth="1"/>
    <col min="7" max="7" width="22" customWidth="1"/>
    <col min="8" max="8" width="21.5" customWidth="1"/>
    <col min="9" max="9" width="8.6640625" customWidth="1"/>
    <col min="10" max="10" width="8.1640625" customWidth="1"/>
    <col min="11" max="11" width="30.1640625" customWidth="1"/>
    <col min="12" max="12" width="20.1640625" customWidth="1"/>
  </cols>
  <sheetData>
    <row r="1" spans="1:15" x14ac:dyDescent="0.2">
      <c r="A1" s="1" t="s">
        <v>5</v>
      </c>
      <c r="B1" s="1" t="s">
        <v>6</v>
      </c>
      <c r="C1" s="1" t="s">
        <v>12</v>
      </c>
      <c r="D1" s="1" t="s">
        <v>7</v>
      </c>
      <c r="E1" s="1" t="s">
        <v>8</v>
      </c>
      <c r="F1" s="1" t="s">
        <v>89</v>
      </c>
      <c r="G1" s="1" t="s">
        <v>90</v>
      </c>
      <c r="H1" s="1" t="s">
        <v>9</v>
      </c>
      <c r="I1" s="1" t="s">
        <v>92</v>
      </c>
      <c r="J1" s="1" t="s">
        <v>93</v>
      </c>
      <c r="K1" s="3"/>
      <c r="L1" s="5" t="s">
        <v>22</v>
      </c>
      <c r="M1" s="6">
        <v>10</v>
      </c>
      <c r="N1" s="6"/>
      <c r="O1" s="6"/>
    </row>
    <row r="2" spans="1:15" x14ac:dyDescent="0.2">
      <c r="A2" s="5" t="s">
        <v>20</v>
      </c>
      <c r="B2" s="6">
        <v>9</v>
      </c>
      <c r="C2" s="7">
        <v>10.4</v>
      </c>
      <c r="D2" s="8" t="s">
        <v>21</v>
      </c>
      <c r="E2" s="6">
        <v>18.7</v>
      </c>
      <c r="F2" s="9">
        <v>10.695187165775401</v>
      </c>
      <c r="G2" s="9">
        <v>5.3048128342245988</v>
      </c>
      <c r="H2" s="9">
        <v>53.942307692307693</v>
      </c>
      <c r="I2" s="7" t="s">
        <v>47</v>
      </c>
      <c r="J2" s="7" t="s">
        <v>48</v>
      </c>
      <c r="K2" s="4"/>
      <c r="L2" s="5" t="s">
        <v>22</v>
      </c>
      <c r="M2" s="6">
        <v>11</v>
      </c>
      <c r="N2" s="6"/>
      <c r="O2" s="6"/>
    </row>
    <row r="3" spans="1:15" x14ac:dyDescent="0.2">
      <c r="A3" s="5" t="s">
        <v>13</v>
      </c>
      <c r="B3" s="6">
        <v>3</v>
      </c>
      <c r="C3" s="7">
        <v>15</v>
      </c>
      <c r="D3" s="7"/>
      <c r="E3" s="6">
        <v>13.9</v>
      </c>
      <c r="F3" s="9">
        <v>14.388489208633093</v>
      </c>
      <c r="G3" s="9">
        <v>1.6115107913669071</v>
      </c>
      <c r="H3" s="9">
        <v>27.8</v>
      </c>
      <c r="I3" s="7" t="s">
        <v>49</v>
      </c>
      <c r="J3" s="7" t="s">
        <v>50</v>
      </c>
      <c r="K3" s="4"/>
      <c r="L3" s="5" t="s">
        <v>22</v>
      </c>
      <c r="M3" s="6">
        <v>14</v>
      </c>
      <c r="N3" s="6"/>
      <c r="O3" s="6"/>
    </row>
    <row r="4" spans="1:15" x14ac:dyDescent="0.2">
      <c r="A4" s="5" t="s">
        <v>36</v>
      </c>
      <c r="B4" s="6">
        <v>22</v>
      </c>
      <c r="C4" s="7">
        <v>11.9</v>
      </c>
      <c r="D4" s="7"/>
      <c r="E4" s="6">
        <v>25.2</v>
      </c>
      <c r="F4" s="9">
        <v>7.9365079365079367</v>
      </c>
      <c r="G4" s="9">
        <v>8.0634920634920633</v>
      </c>
      <c r="H4" s="9">
        <v>63.529411764705877</v>
      </c>
      <c r="I4" s="7" t="s">
        <v>51</v>
      </c>
      <c r="J4" s="7" t="s">
        <v>52</v>
      </c>
      <c r="K4" s="4"/>
      <c r="L4" s="4"/>
      <c r="M4" s="4"/>
      <c r="N4" s="4"/>
      <c r="O4" s="4"/>
    </row>
    <row r="5" spans="1:15" x14ac:dyDescent="0.2">
      <c r="A5" s="5" t="s">
        <v>25</v>
      </c>
      <c r="B5" s="6">
        <v>12</v>
      </c>
      <c r="C5" s="7">
        <v>32.5</v>
      </c>
      <c r="D5" s="8" t="s">
        <v>21</v>
      </c>
      <c r="E5" s="6">
        <v>18.8</v>
      </c>
      <c r="F5" s="9">
        <v>10.638297872340425</v>
      </c>
      <c r="G5" s="9">
        <v>5.3617021276595747</v>
      </c>
      <c r="H5" s="9">
        <v>17.353846153846153</v>
      </c>
      <c r="I5" s="7" t="s">
        <v>53</v>
      </c>
      <c r="J5" s="7" t="s">
        <v>54</v>
      </c>
      <c r="K5" s="4"/>
      <c r="L5" s="4"/>
      <c r="M5" s="4"/>
      <c r="N5" s="4"/>
      <c r="O5" s="4"/>
    </row>
    <row r="6" spans="1:15" x14ac:dyDescent="0.2">
      <c r="A6" s="5" t="s">
        <v>43</v>
      </c>
      <c r="B6" s="6">
        <v>27</v>
      </c>
      <c r="C6" s="7">
        <v>17.899999999999999</v>
      </c>
      <c r="D6" s="7"/>
      <c r="E6" s="6">
        <v>53.1</v>
      </c>
      <c r="F6" s="9">
        <v>3.766478342749529</v>
      </c>
      <c r="G6" s="9">
        <v>12.233521657250471</v>
      </c>
      <c r="H6" s="9">
        <v>88.994413407821241</v>
      </c>
      <c r="I6" s="7" t="s">
        <v>55</v>
      </c>
      <c r="J6" s="7" t="s">
        <v>56</v>
      </c>
      <c r="K6" s="4"/>
      <c r="L6" s="4"/>
      <c r="M6" s="4"/>
      <c r="N6" s="4"/>
      <c r="O6" s="4"/>
    </row>
    <row r="7" spans="1:15" x14ac:dyDescent="0.2">
      <c r="A7" s="5" t="s">
        <v>11</v>
      </c>
      <c r="B7" s="6">
        <v>2</v>
      </c>
      <c r="C7" s="7">
        <v>21.3</v>
      </c>
      <c r="D7" s="7"/>
      <c r="E7" s="6">
        <v>72.599999999999994</v>
      </c>
      <c r="F7" s="9">
        <v>2.7548209366391188</v>
      </c>
      <c r="G7" s="9">
        <v>13.245179063360881</v>
      </c>
      <c r="H7" s="9">
        <v>102.25352112676056</v>
      </c>
      <c r="I7" s="7" t="s">
        <v>57</v>
      </c>
      <c r="J7" s="7" t="s">
        <v>58</v>
      </c>
      <c r="K7" s="4"/>
      <c r="L7" s="4"/>
      <c r="M7" s="4"/>
      <c r="N7" s="4"/>
      <c r="O7" s="4"/>
    </row>
    <row r="8" spans="1:15" x14ac:dyDescent="0.2">
      <c r="A8" s="5" t="s">
        <v>37</v>
      </c>
      <c r="B8" s="6">
        <v>23</v>
      </c>
      <c r="C8" s="7">
        <v>49.5</v>
      </c>
      <c r="D8" s="8" t="s">
        <v>21</v>
      </c>
      <c r="E8" s="6">
        <v>32.4</v>
      </c>
      <c r="F8" s="9">
        <v>6.1728395061728394</v>
      </c>
      <c r="G8" s="9">
        <v>9.8271604938271615</v>
      </c>
      <c r="H8" s="9">
        <v>19.636363636363637</v>
      </c>
      <c r="I8" s="7" t="s">
        <v>59</v>
      </c>
      <c r="J8" s="7" t="s">
        <v>60</v>
      </c>
      <c r="K8" s="4"/>
      <c r="L8" s="5" t="s">
        <v>23</v>
      </c>
      <c r="M8" s="6"/>
      <c r="N8" s="6"/>
      <c r="O8" s="6" t="s">
        <v>24</v>
      </c>
    </row>
    <row r="9" spans="1:15" x14ac:dyDescent="0.2">
      <c r="A9" s="5" t="s">
        <v>26</v>
      </c>
      <c r="B9" s="6">
        <v>13</v>
      </c>
      <c r="C9" s="7">
        <v>23.7</v>
      </c>
      <c r="D9" s="7"/>
      <c r="E9" s="6">
        <v>24.8</v>
      </c>
      <c r="F9" s="9">
        <v>8.064516129032258</v>
      </c>
      <c r="G9" s="9">
        <v>7.935483870967742</v>
      </c>
      <c r="H9" s="9">
        <v>31.39240506329114</v>
      </c>
      <c r="I9" s="7" t="s">
        <v>61</v>
      </c>
      <c r="J9" s="7" t="s">
        <v>62</v>
      </c>
      <c r="K9" s="4"/>
      <c r="L9" s="5" t="s">
        <v>29</v>
      </c>
      <c r="M9" s="6"/>
      <c r="N9" s="6"/>
      <c r="O9" s="6" t="s">
        <v>30</v>
      </c>
    </row>
    <row r="10" spans="1:15" x14ac:dyDescent="0.2">
      <c r="A10" s="5" t="s">
        <v>28</v>
      </c>
      <c r="B10" s="6">
        <v>16</v>
      </c>
      <c r="C10" s="7">
        <v>50.3</v>
      </c>
      <c r="D10" s="7" t="s">
        <v>299</v>
      </c>
      <c r="E10" s="6">
        <v>44.5</v>
      </c>
      <c r="F10" s="9">
        <v>4.4943820224719104</v>
      </c>
      <c r="G10" s="9">
        <v>11.50561797752809</v>
      </c>
      <c r="H10" s="9">
        <v>26.540755467196821</v>
      </c>
      <c r="I10" s="8" t="s">
        <v>63</v>
      </c>
      <c r="J10" s="7" t="s">
        <v>64</v>
      </c>
      <c r="K10" s="4"/>
      <c r="L10" s="4"/>
      <c r="M10" s="4"/>
    </row>
    <row r="11" spans="1:15" x14ac:dyDescent="0.2">
      <c r="A11" s="5" t="s">
        <v>35</v>
      </c>
      <c r="B11" s="6">
        <v>21</v>
      </c>
      <c r="C11" s="7">
        <v>25.5</v>
      </c>
      <c r="D11" s="7" t="s">
        <v>272</v>
      </c>
      <c r="E11" s="6">
        <v>40.700000000000003</v>
      </c>
      <c r="F11" s="9">
        <v>4.9140049140049138</v>
      </c>
      <c r="G11" s="9">
        <v>11.085995085995087</v>
      </c>
      <c r="H11" s="9">
        <v>47.882352941176471</v>
      </c>
      <c r="I11" s="7" t="s">
        <v>65</v>
      </c>
      <c r="J11" s="7" t="s">
        <v>66</v>
      </c>
      <c r="K11" s="4"/>
      <c r="L11" s="4"/>
      <c r="M11" s="4"/>
    </row>
    <row r="12" spans="1:15" x14ac:dyDescent="0.2">
      <c r="A12" s="5" t="s">
        <v>27</v>
      </c>
      <c r="B12" s="6">
        <v>15</v>
      </c>
      <c r="C12" s="7">
        <v>23.4</v>
      </c>
      <c r="D12" s="8" t="s">
        <v>21</v>
      </c>
      <c r="E12" s="6">
        <v>37.4</v>
      </c>
      <c r="F12" s="9">
        <v>5.3475935828877006</v>
      </c>
      <c r="G12" s="9">
        <v>10.652406417112299</v>
      </c>
      <c r="H12" s="9">
        <v>47.948717948717949</v>
      </c>
      <c r="I12" s="7" t="s">
        <v>67</v>
      </c>
      <c r="J12" s="7" t="s">
        <v>68</v>
      </c>
      <c r="K12" s="4"/>
      <c r="L12" s="4"/>
      <c r="M12" s="4"/>
    </row>
    <row r="13" spans="1:15" x14ac:dyDescent="0.2">
      <c r="A13" s="5" t="s">
        <v>42</v>
      </c>
      <c r="B13" s="6">
        <v>29</v>
      </c>
      <c r="C13" s="7">
        <v>12.3</v>
      </c>
      <c r="D13" s="7"/>
      <c r="E13" s="6">
        <v>24.4</v>
      </c>
      <c r="F13" s="9">
        <v>8.1967213114754109</v>
      </c>
      <c r="G13" s="9">
        <v>7.8032786885245891</v>
      </c>
      <c r="H13" s="9">
        <v>59.512195121951216</v>
      </c>
      <c r="I13" s="7" t="s">
        <v>61</v>
      </c>
      <c r="J13" s="7" t="s">
        <v>291</v>
      </c>
      <c r="K13" s="4"/>
      <c r="L13" s="4"/>
      <c r="M13" s="4"/>
    </row>
    <row r="14" spans="1:15" x14ac:dyDescent="0.2">
      <c r="A14" s="5" t="s">
        <v>17</v>
      </c>
      <c r="B14" s="6">
        <v>7</v>
      </c>
      <c r="C14" s="7">
        <v>22.4</v>
      </c>
      <c r="D14" s="8" t="s">
        <v>21</v>
      </c>
      <c r="E14" s="6">
        <v>20.3</v>
      </c>
      <c r="F14" s="9">
        <v>9.8522167487684733</v>
      </c>
      <c r="G14" s="9">
        <v>6.1477832512315267</v>
      </c>
      <c r="H14" s="9">
        <v>27.1875</v>
      </c>
      <c r="I14" s="7" t="s">
        <v>61</v>
      </c>
      <c r="J14" s="7" t="s">
        <v>69</v>
      </c>
      <c r="K14" s="4"/>
      <c r="L14" s="4"/>
      <c r="M14" s="4"/>
    </row>
    <row r="15" spans="1:15" x14ac:dyDescent="0.2">
      <c r="A15" s="5" t="s">
        <v>41</v>
      </c>
      <c r="B15" s="6">
        <v>28</v>
      </c>
      <c r="C15" s="7">
        <v>21.7</v>
      </c>
      <c r="D15" s="10" t="s">
        <v>300</v>
      </c>
      <c r="E15" s="6">
        <v>22.8</v>
      </c>
      <c r="F15" s="9">
        <v>8.7719298245614024</v>
      </c>
      <c r="G15" s="9">
        <v>7.2280701754385976</v>
      </c>
      <c r="H15" s="9">
        <v>31.52073732718894</v>
      </c>
      <c r="I15" s="7" t="s">
        <v>292</v>
      </c>
      <c r="J15" s="7" t="s">
        <v>293</v>
      </c>
      <c r="K15" s="4"/>
      <c r="L15" s="4"/>
      <c r="M15" s="4"/>
    </row>
    <row r="16" spans="1:15" x14ac:dyDescent="0.2">
      <c r="A16" s="5" t="s">
        <v>33</v>
      </c>
      <c r="B16" s="6">
        <v>19</v>
      </c>
      <c r="C16" s="7">
        <v>32.1</v>
      </c>
      <c r="D16" s="8" t="s">
        <v>21</v>
      </c>
      <c r="E16" s="6">
        <v>61</v>
      </c>
      <c r="F16" s="9">
        <v>3.278688524590164</v>
      </c>
      <c r="G16" s="9">
        <v>12.721311475409836</v>
      </c>
      <c r="H16" s="9">
        <v>57.009345794392523</v>
      </c>
      <c r="I16" s="7" t="s">
        <v>57</v>
      </c>
      <c r="J16" s="7" t="s">
        <v>60</v>
      </c>
      <c r="K16" s="4"/>
      <c r="L16" s="4"/>
      <c r="M16" s="4"/>
    </row>
    <row r="17" spans="1:13" x14ac:dyDescent="0.2">
      <c r="A17" s="5" t="s">
        <v>34</v>
      </c>
      <c r="B17" s="6">
        <v>20</v>
      </c>
      <c r="C17" s="7">
        <v>31</v>
      </c>
      <c r="D17" s="8" t="s">
        <v>21</v>
      </c>
      <c r="E17" s="6">
        <v>33.6</v>
      </c>
      <c r="F17" s="9">
        <v>5.9523809523809526</v>
      </c>
      <c r="G17" s="9">
        <v>10.047619047619047</v>
      </c>
      <c r="H17" s="9">
        <v>32.516129032258064</v>
      </c>
      <c r="I17" s="8" t="s">
        <v>70</v>
      </c>
      <c r="J17" s="7" t="s">
        <v>71</v>
      </c>
      <c r="K17" s="4"/>
      <c r="L17" s="4"/>
      <c r="M17" s="4"/>
    </row>
    <row r="18" spans="1:13" x14ac:dyDescent="0.2">
      <c r="A18" s="5" t="s">
        <v>44</v>
      </c>
      <c r="B18" s="6">
        <v>30</v>
      </c>
      <c r="C18" s="7">
        <v>29.2</v>
      </c>
      <c r="D18" s="7"/>
      <c r="E18" s="6">
        <v>65.7</v>
      </c>
      <c r="F18" s="9">
        <v>3.0441400304414001</v>
      </c>
      <c r="G18" s="9">
        <v>12.955859969558599</v>
      </c>
      <c r="H18" s="9">
        <v>67.5</v>
      </c>
      <c r="I18" s="7" t="s">
        <v>294</v>
      </c>
      <c r="J18" s="7" t="s">
        <v>295</v>
      </c>
      <c r="K18" s="4"/>
      <c r="L18" s="4"/>
      <c r="M18" s="4"/>
    </row>
    <row r="19" spans="1:13" x14ac:dyDescent="0.2">
      <c r="A19" s="5" t="s">
        <v>32</v>
      </c>
      <c r="B19" s="6">
        <v>18</v>
      </c>
      <c r="C19" s="7">
        <v>30</v>
      </c>
      <c r="D19" s="7" t="s">
        <v>273</v>
      </c>
      <c r="E19" s="7">
        <v>32.4</v>
      </c>
      <c r="F19" s="9">
        <v>6.1728395061728394</v>
      </c>
      <c r="G19" s="9">
        <v>9.8271604938271615</v>
      </c>
      <c r="H19" s="9">
        <v>32.4</v>
      </c>
      <c r="I19" s="7" t="s">
        <v>72</v>
      </c>
      <c r="J19" s="7" t="s">
        <v>73</v>
      </c>
      <c r="K19" s="4"/>
      <c r="L19" s="4"/>
      <c r="M19" s="4"/>
    </row>
    <row r="20" spans="1:13" x14ac:dyDescent="0.2">
      <c r="A20" s="5" t="s">
        <v>14</v>
      </c>
      <c r="B20" s="6">
        <v>4</v>
      </c>
      <c r="C20" s="7">
        <v>31</v>
      </c>
      <c r="D20" s="8" t="s">
        <v>21</v>
      </c>
      <c r="E20" s="6">
        <v>27</v>
      </c>
      <c r="F20" s="9">
        <v>7.4074074074074074</v>
      </c>
      <c r="G20" s="9">
        <v>8.5925925925925917</v>
      </c>
      <c r="H20" s="9">
        <v>26.129032258064516</v>
      </c>
      <c r="I20" s="7" t="s">
        <v>51</v>
      </c>
      <c r="J20" s="7" t="s">
        <v>74</v>
      </c>
      <c r="K20" s="4"/>
      <c r="L20" s="4"/>
      <c r="M20" s="4"/>
    </row>
    <row r="21" spans="1:13" x14ac:dyDescent="0.2">
      <c r="A21" s="5" t="s">
        <v>31</v>
      </c>
      <c r="B21" s="6">
        <v>17</v>
      </c>
      <c r="C21" s="7">
        <v>28.7</v>
      </c>
      <c r="D21" s="8" t="s">
        <v>21</v>
      </c>
      <c r="E21" s="6">
        <v>36.6</v>
      </c>
      <c r="F21" s="9">
        <v>5.4644808743169397</v>
      </c>
      <c r="G21" s="9">
        <v>10.535519125683059</v>
      </c>
      <c r="H21" s="9">
        <v>38.257839721254356</v>
      </c>
      <c r="I21" s="7" t="s">
        <v>72</v>
      </c>
      <c r="J21" s="7" t="s">
        <v>75</v>
      </c>
      <c r="K21" s="4"/>
      <c r="L21" s="4"/>
      <c r="M21" s="4"/>
    </row>
    <row r="22" spans="1:13" x14ac:dyDescent="0.2">
      <c r="A22" s="5" t="s">
        <v>16</v>
      </c>
      <c r="B22" s="6">
        <v>6</v>
      </c>
      <c r="C22" s="7">
        <v>26</v>
      </c>
      <c r="D22" s="7" t="s">
        <v>301</v>
      </c>
      <c r="E22" s="6">
        <v>13.9</v>
      </c>
      <c r="F22" s="9">
        <v>14.388489208633093</v>
      </c>
      <c r="G22" s="9">
        <v>1.6115107913669071</v>
      </c>
      <c r="H22" s="9">
        <v>16.03846153846154</v>
      </c>
      <c r="I22" s="7" t="s">
        <v>76</v>
      </c>
      <c r="J22" s="7" t="s">
        <v>77</v>
      </c>
      <c r="K22" s="4"/>
      <c r="L22" s="4"/>
      <c r="M22" s="4"/>
    </row>
    <row r="23" spans="1:13" x14ac:dyDescent="0.2">
      <c r="A23" s="5" t="s">
        <v>38</v>
      </c>
      <c r="B23" s="6">
        <v>24</v>
      </c>
      <c r="C23" s="7">
        <v>38.799999999999997</v>
      </c>
      <c r="D23" s="8" t="s">
        <v>21</v>
      </c>
      <c r="E23" s="6">
        <v>162.6</v>
      </c>
      <c r="F23" s="9">
        <v>1.2300123001230012</v>
      </c>
      <c r="G23" s="9">
        <v>14.769987699876999</v>
      </c>
      <c r="H23" s="9">
        <v>125.72164948453609</v>
      </c>
      <c r="I23" s="7" t="s">
        <v>78</v>
      </c>
      <c r="J23" s="7" t="s">
        <v>79</v>
      </c>
      <c r="K23" s="4"/>
      <c r="L23" s="4"/>
      <c r="M23" s="4"/>
    </row>
    <row r="24" spans="1:13" x14ac:dyDescent="0.2">
      <c r="A24" s="5" t="s">
        <v>18</v>
      </c>
      <c r="B24" s="33">
        <v>8</v>
      </c>
      <c r="C24" s="8">
        <v>6.7</v>
      </c>
      <c r="D24" s="8" t="s">
        <v>82</v>
      </c>
      <c r="E24" s="33">
        <v>38</v>
      </c>
      <c r="F24" s="34">
        <v>5.2631578947368425</v>
      </c>
      <c r="G24" s="34">
        <v>10.736842105263158</v>
      </c>
      <c r="H24" s="34">
        <v>170.14925373134326</v>
      </c>
      <c r="I24" s="8" t="s">
        <v>80</v>
      </c>
      <c r="J24" s="8" t="s">
        <v>81</v>
      </c>
      <c r="K24" s="4"/>
      <c r="L24" s="4"/>
      <c r="M24" s="4"/>
    </row>
    <row r="25" spans="1:13" x14ac:dyDescent="0.2">
      <c r="A25" s="5" t="s">
        <v>46</v>
      </c>
      <c r="B25" s="6">
        <v>33</v>
      </c>
      <c r="C25" s="7">
        <v>34.5</v>
      </c>
      <c r="D25" s="7"/>
      <c r="E25" s="6">
        <v>93.6</v>
      </c>
      <c r="F25" s="9">
        <v>2.1367521367521367</v>
      </c>
      <c r="G25" s="9">
        <v>13.863247863247864</v>
      </c>
      <c r="H25" s="9">
        <v>81.391304347826093</v>
      </c>
      <c r="I25" s="7" t="s">
        <v>296</v>
      </c>
      <c r="J25" s="7" t="s">
        <v>297</v>
      </c>
      <c r="K25" s="4"/>
      <c r="L25" s="4"/>
      <c r="M25" s="4"/>
    </row>
    <row r="26" spans="1:13" x14ac:dyDescent="0.2">
      <c r="A26" s="5" t="s">
        <v>39</v>
      </c>
      <c r="B26" s="6">
        <v>25</v>
      </c>
      <c r="C26" s="7">
        <v>18.3</v>
      </c>
      <c r="D26" s="7"/>
      <c r="E26" s="6">
        <v>47.6</v>
      </c>
      <c r="F26" s="9">
        <v>4.2016806722689077</v>
      </c>
      <c r="G26" s="9">
        <v>11.798319327731093</v>
      </c>
      <c r="H26" s="9">
        <v>78.032786885245898</v>
      </c>
      <c r="I26" s="7" t="s">
        <v>83</v>
      </c>
      <c r="J26" s="7" t="s">
        <v>84</v>
      </c>
      <c r="K26" s="4"/>
      <c r="L26" s="4"/>
      <c r="M26" s="4"/>
    </row>
    <row r="27" spans="1:13" x14ac:dyDescent="0.2">
      <c r="A27" s="5" t="s">
        <v>15</v>
      </c>
      <c r="B27" s="6">
        <v>5</v>
      </c>
      <c r="C27" s="7">
        <v>18.399999999999999</v>
      </c>
      <c r="D27" s="7"/>
      <c r="E27" s="6">
        <v>21.2</v>
      </c>
      <c r="F27" s="9">
        <v>9.433962264150944</v>
      </c>
      <c r="G27" s="9">
        <v>6.566037735849056</v>
      </c>
      <c r="H27" s="9">
        <v>34.565217391304351</v>
      </c>
      <c r="I27" s="7" t="s">
        <v>61</v>
      </c>
      <c r="J27" s="7" t="s">
        <v>85</v>
      </c>
      <c r="K27" s="4"/>
      <c r="L27" s="4"/>
      <c r="M27" s="4"/>
    </row>
    <row r="28" spans="1:13" x14ac:dyDescent="0.2">
      <c r="A28" s="5" t="s">
        <v>45</v>
      </c>
      <c r="B28" s="6">
        <v>31</v>
      </c>
      <c r="C28" s="7">
        <v>19.7</v>
      </c>
      <c r="D28" s="7"/>
      <c r="E28" s="6">
        <v>55.1</v>
      </c>
      <c r="F28" s="9">
        <v>3.629764065335753</v>
      </c>
      <c r="G28" s="9">
        <v>12.370235934664247</v>
      </c>
      <c r="H28" s="9">
        <v>83.90862944162437</v>
      </c>
      <c r="I28" s="7" t="s">
        <v>294</v>
      </c>
      <c r="J28" s="7" t="s">
        <v>66</v>
      </c>
      <c r="K28" s="4"/>
      <c r="L28" s="4"/>
      <c r="M28" s="4"/>
    </row>
    <row r="29" spans="1:13" x14ac:dyDescent="0.2">
      <c r="A29" s="5" t="s">
        <v>40</v>
      </c>
      <c r="B29" s="6">
        <v>26</v>
      </c>
      <c r="C29" s="7">
        <v>20.3</v>
      </c>
      <c r="D29" s="10" t="s">
        <v>19</v>
      </c>
      <c r="E29" s="6">
        <v>62.9</v>
      </c>
      <c r="F29" s="9">
        <v>3.1796502384737679</v>
      </c>
      <c r="G29" s="9">
        <v>12.820349761526233</v>
      </c>
      <c r="H29" s="9">
        <v>92.955665024630534</v>
      </c>
      <c r="I29" s="7" t="s">
        <v>86</v>
      </c>
      <c r="J29" s="7" t="s">
        <v>87</v>
      </c>
      <c r="K29" s="4"/>
      <c r="L29" s="4"/>
      <c r="M29" s="4"/>
    </row>
    <row r="30" spans="1:13" x14ac:dyDescent="0.2">
      <c r="A30" s="5" t="s">
        <v>88</v>
      </c>
      <c r="B30" s="6">
        <v>32</v>
      </c>
      <c r="C30" s="7">
        <v>22.3</v>
      </c>
      <c r="D30" s="6"/>
      <c r="E30" s="6">
        <v>25.3</v>
      </c>
      <c r="F30" s="9">
        <v>7.9051383399209483</v>
      </c>
      <c r="G30" s="9">
        <v>8.0948616600790508</v>
      </c>
      <c r="H30" s="9">
        <v>34.035874439461885</v>
      </c>
      <c r="I30" s="7" t="s">
        <v>65</v>
      </c>
      <c r="J30" s="7" t="s">
        <v>298</v>
      </c>
      <c r="K30" s="4"/>
      <c r="L30" s="4"/>
      <c r="M30" s="4"/>
    </row>
    <row r="31" spans="1:13" x14ac:dyDescent="0.2">
      <c r="A31" s="5" t="s">
        <v>10</v>
      </c>
      <c r="B31" s="6">
        <v>1</v>
      </c>
      <c r="C31" s="7">
        <v>11.6</v>
      </c>
      <c r="D31" s="6"/>
      <c r="E31" s="6">
        <v>39.299999999999997</v>
      </c>
      <c r="F31" s="9">
        <v>5.0890585241730282</v>
      </c>
      <c r="G31" s="9">
        <v>10.910941475826972</v>
      </c>
      <c r="H31" s="9">
        <v>101.63793103448276</v>
      </c>
      <c r="I31" s="7" t="s">
        <v>47</v>
      </c>
      <c r="J31" s="7" t="s">
        <v>91</v>
      </c>
      <c r="K31" s="4"/>
      <c r="L31" s="4"/>
      <c r="M31" s="4"/>
    </row>
    <row r="32" spans="1:13" x14ac:dyDescent="0.2">
      <c r="A32" s="5"/>
      <c r="B32" s="6"/>
      <c r="C32" s="7"/>
      <c r="D32" s="6"/>
      <c r="E32" s="6"/>
      <c r="F32" s="6"/>
      <c r="G32" s="6"/>
      <c r="H32" s="6"/>
      <c r="I32" s="6"/>
      <c r="J32" s="6"/>
      <c r="K32" s="4"/>
      <c r="L32" s="4"/>
      <c r="M32" s="4"/>
    </row>
    <row r="33" spans="1:13" x14ac:dyDescent="0.2">
      <c r="B33" s="6"/>
      <c r="C33" s="7"/>
      <c r="D33" s="6"/>
      <c r="E33" s="6"/>
      <c r="F33" s="6"/>
      <c r="G33" s="6"/>
      <c r="H33" s="41" t="str">
        <f>ROUND(AVERAGE(H2:H23,H25:H31),2)&amp;"±"&amp;ROUND(STDEV(H2:H23,H25:H31),2)</f>
        <v>53,37±29,85</v>
      </c>
      <c r="I33" s="6"/>
      <c r="J33" s="6"/>
      <c r="K33" s="4"/>
      <c r="L33" s="4"/>
      <c r="M33" s="4"/>
    </row>
    <row r="34" spans="1:13" x14ac:dyDescent="0.2">
      <c r="A34" s="5" t="s">
        <v>354</v>
      </c>
      <c r="B34" s="6"/>
      <c r="C34" s="6"/>
      <c r="D34" s="6"/>
      <c r="E34" s="6"/>
      <c r="F34" s="6"/>
      <c r="G34" s="6"/>
      <c r="H34" s="6"/>
      <c r="I34" s="6"/>
      <c r="J34" s="6"/>
      <c r="K34" s="4"/>
      <c r="L34" s="4"/>
      <c r="M34" s="4"/>
    </row>
    <row r="35" spans="1:13" x14ac:dyDescent="0.2">
      <c r="A35" s="5">
        <v>1</v>
      </c>
      <c r="B35" s="6"/>
      <c r="C35" s="6">
        <v>20</v>
      </c>
      <c r="D35" s="6"/>
      <c r="E35" s="6">
        <v>16.8</v>
      </c>
      <c r="F35" s="6"/>
      <c r="G35" s="6"/>
      <c r="H35" s="9">
        <f>C35*50/E35</f>
        <v>59.523809523809518</v>
      </c>
      <c r="I35" s="6"/>
      <c r="J35" s="6"/>
      <c r="K35" s="4"/>
      <c r="L35" s="4"/>
      <c r="M35" s="4"/>
    </row>
    <row r="36" spans="1:13" x14ac:dyDescent="0.2">
      <c r="A36" s="5">
        <v>2</v>
      </c>
      <c r="B36" s="6"/>
      <c r="C36" s="6">
        <v>24.4</v>
      </c>
      <c r="D36" s="6"/>
      <c r="E36" s="6">
        <v>97.6</v>
      </c>
      <c r="F36" s="6"/>
      <c r="G36" s="6"/>
      <c r="H36" s="9">
        <f t="shared" ref="H36:H53" si="0">C36*50/E36</f>
        <v>12.5</v>
      </c>
      <c r="I36" s="6"/>
      <c r="J36" s="6"/>
      <c r="K36" s="4"/>
      <c r="L36" s="4"/>
      <c r="M36" s="4"/>
    </row>
    <row r="37" spans="1:13" x14ac:dyDescent="0.2">
      <c r="A37" s="1">
        <v>3</v>
      </c>
      <c r="B37" s="6"/>
      <c r="C37" s="6">
        <v>9.1</v>
      </c>
      <c r="D37" s="6"/>
      <c r="E37" s="6">
        <v>25</v>
      </c>
      <c r="F37" s="4"/>
      <c r="G37" s="4"/>
      <c r="H37" s="9">
        <f t="shared" si="0"/>
        <v>18.2</v>
      </c>
      <c r="I37" s="4"/>
      <c r="J37" s="4"/>
      <c r="K37" s="4"/>
      <c r="L37" s="4"/>
      <c r="M37" s="4"/>
    </row>
    <row r="38" spans="1:13" x14ac:dyDescent="0.2">
      <c r="A38" s="1">
        <v>4</v>
      </c>
      <c r="B38" s="6"/>
      <c r="C38" s="6">
        <v>22.7</v>
      </c>
      <c r="D38" s="6"/>
      <c r="E38" s="6">
        <v>14.5</v>
      </c>
      <c r="F38" s="4"/>
      <c r="G38" s="4"/>
      <c r="H38" s="9">
        <f t="shared" si="0"/>
        <v>78.275862068965523</v>
      </c>
      <c r="I38" s="4"/>
      <c r="J38" s="4"/>
      <c r="K38" s="4"/>
      <c r="L38" s="4"/>
      <c r="M38" s="4"/>
    </row>
    <row r="39" spans="1:13" x14ac:dyDescent="0.2">
      <c r="A39" s="1">
        <v>6</v>
      </c>
      <c r="B39" s="6"/>
      <c r="C39" s="6">
        <v>11.8</v>
      </c>
      <c r="D39" s="6"/>
      <c r="E39" s="6">
        <v>34.1</v>
      </c>
      <c r="F39" s="4"/>
      <c r="G39" s="4"/>
      <c r="H39" s="9">
        <f t="shared" si="0"/>
        <v>17.302052785923753</v>
      </c>
      <c r="I39" s="4"/>
      <c r="J39" s="4"/>
      <c r="K39" s="4"/>
      <c r="L39" s="4"/>
      <c r="M39" s="4"/>
    </row>
    <row r="40" spans="1:13" x14ac:dyDescent="0.2">
      <c r="A40" s="1">
        <v>7</v>
      </c>
      <c r="B40" s="6"/>
      <c r="C40" s="6">
        <v>9.3000000000000007</v>
      </c>
      <c r="D40" s="6"/>
      <c r="E40" s="6">
        <v>20</v>
      </c>
      <c r="F40" s="4"/>
      <c r="G40" s="4"/>
      <c r="H40" s="9">
        <f t="shared" si="0"/>
        <v>23.250000000000004</v>
      </c>
      <c r="I40" s="4"/>
      <c r="J40" s="4"/>
      <c r="K40" s="4"/>
      <c r="L40" s="4"/>
      <c r="M40" s="4"/>
    </row>
    <row r="41" spans="1:13" x14ac:dyDescent="0.2">
      <c r="A41" s="1">
        <v>8</v>
      </c>
      <c r="B41" s="6"/>
      <c r="C41" s="6">
        <v>25.3</v>
      </c>
      <c r="D41" s="6"/>
      <c r="E41" s="6">
        <v>17.100000000000001</v>
      </c>
      <c r="F41" s="4"/>
      <c r="G41" s="4"/>
      <c r="H41" s="9">
        <f t="shared" si="0"/>
        <v>73.976608187134502</v>
      </c>
      <c r="I41" s="4"/>
      <c r="J41" s="4"/>
      <c r="K41" s="4"/>
      <c r="L41" s="4"/>
      <c r="M41" s="4"/>
    </row>
    <row r="42" spans="1:13" x14ac:dyDescent="0.2">
      <c r="A42" s="1">
        <v>9</v>
      </c>
      <c r="B42" s="6"/>
      <c r="C42" s="6">
        <v>25.9</v>
      </c>
      <c r="D42" s="6"/>
      <c r="E42" s="6">
        <v>12.6</v>
      </c>
      <c r="F42" s="4"/>
      <c r="G42" s="4"/>
      <c r="H42" s="9">
        <f t="shared" si="0"/>
        <v>102.77777777777779</v>
      </c>
      <c r="I42" s="4"/>
      <c r="J42" s="4"/>
      <c r="K42" s="4"/>
      <c r="L42" s="4"/>
      <c r="M42" s="4"/>
    </row>
    <row r="43" spans="1:13" x14ac:dyDescent="0.2">
      <c r="A43" s="5">
        <v>10</v>
      </c>
      <c r="B43" s="6"/>
      <c r="C43" s="6">
        <v>6.7</v>
      </c>
      <c r="D43" s="6"/>
      <c r="E43" s="6">
        <v>6.3</v>
      </c>
      <c r="F43" s="4"/>
      <c r="G43" s="4"/>
      <c r="H43" s="9">
        <f t="shared" si="0"/>
        <v>53.174603174603178</v>
      </c>
      <c r="I43" s="4"/>
      <c r="J43" s="4"/>
      <c r="K43" s="4"/>
      <c r="L43" s="4"/>
      <c r="M43" s="4"/>
    </row>
    <row r="44" spans="1:13" x14ac:dyDescent="0.2">
      <c r="A44" s="5">
        <v>11</v>
      </c>
      <c r="B44" s="6"/>
      <c r="C44" s="6">
        <v>22.9</v>
      </c>
      <c r="D44" s="6"/>
      <c r="E44" s="6">
        <v>31.9</v>
      </c>
      <c r="H44" s="9">
        <f t="shared" si="0"/>
        <v>35.893416927899686</v>
      </c>
    </row>
    <row r="45" spans="1:13" x14ac:dyDescent="0.2">
      <c r="A45" s="1">
        <v>12</v>
      </c>
      <c r="B45" s="6"/>
      <c r="C45" s="6">
        <v>13.1</v>
      </c>
      <c r="D45" s="6"/>
      <c r="E45" s="5">
        <v>17.600000000000001</v>
      </c>
      <c r="H45" s="9">
        <f t="shared" si="0"/>
        <v>37.215909090909086</v>
      </c>
    </row>
    <row r="46" spans="1:13" x14ac:dyDescent="0.2">
      <c r="A46" s="1">
        <v>13</v>
      </c>
      <c r="B46" s="6"/>
      <c r="C46" s="6">
        <v>37.700000000000003</v>
      </c>
      <c r="D46" s="6"/>
      <c r="E46" s="6">
        <v>32.299999999999997</v>
      </c>
      <c r="H46" s="9">
        <f t="shared" si="0"/>
        <v>58.359133126934999</v>
      </c>
    </row>
    <row r="47" spans="1:13" x14ac:dyDescent="0.2">
      <c r="A47" s="1">
        <v>14</v>
      </c>
      <c r="B47" s="6"/>
      <c r="C47" s="6">
        <v>17.100000000000001</v>
      </c>
      <c r="D47" s="6"/>
      <c r="E47" s="6">
        <v>13.6</v>
      </c>
      <c r="H47" s="9">
        <f t="shared" si="0"/>
        <v>62.867647058823536</v>
      </c>
    </row>
    <row r="48" spans="1:13" x14ac:dyDescent="0.2">
      <c r="A48" s="1">
        <v>15</v>
      </c>
      <c r="B48" s="6"/>
      <c r="C48" s="6">
        <v>27.9</v>
      </c>
      <c r="D48" s="6"/>
      <c r="E48" s="6">
        <v>47.1</v>
      </c>
      <c r="H48" s="9">
        <f t="shared" si="0"/>
        <v>29.617834394904456</v>
      </c>
    </row>
    <row r="49" spans="1:8" x14ac:dyDescent="0.2">
      <c r="A49" s="1">
        <v>16</v>
      </c>
      <c r="B49" s="6"/>
      <c r="C49" s="6">
        <v>9.8000000000000007</v>
      </c>
      <c r="D49" s="6"/>
      <c r="E49" s="6">
        <v>14.2</v>
      </c>
      <c r="H49" s="9">
        <f t="shared" si="0"/>
        <v>34.507042253521135</v>
      </c>
    </row>
    <row r="50" spans="1:8" x14ac:dyDescent="0.2">
      <c r="A50" s="1">
        <v>17</v>
      </c>
      <c r="B50" s="6"/>
      <c r="C50" s="6">
        <v>13.1</v>
      </c>
      <c r="D50" s="6"/>
      <c r="E50" s="6">
        <v>10.5</v>
      </c>
      <c r="H50" s="9">
        <f t="shared" si="0"/>
        <v>62.38095238095238</v>
      </c>
    </row>
    <row r="51" spans="1:8" x14ac:dyDescent="0.2">
      <c r="A51" s="1">
        <v>18</v>
      </c>
      <c r="B51" s="6"/>
      <c r="C51" s="6">
        <v>24</v>
      </c>
      <c r="D51" s="6"/>
      <c r="E51" s="6">
        <v>64.099999999999994</v>
      </c>
      <c r="H51" s="9">
        <f t="shared" si="0"/>
        <v>18.720748829953198</v>
      </c>
    </row>
    <row r="52" spans="1:8" x14ac:dyDescent="0.2">
      <c r="A52" s="1">
        <v>19</v>
      </c>
      <c r="B52" s="6"/>
      <c r="C52" s="6">
        <v>7.7</v>
      </c>
      <c r="D52" s="6"/>
      <c r="E52" s="6">
        <v>32</v>
      </c>
      <c r="H52" s="9">
        <f t="shared" si="0"/>
        <v>12.03125</v>
      </c>
    </row>
    <row r="53" spans="1:8" x14ac:dyDescent="0.2">
      <c r="A53" s="1">
        <v>20</v>
      </c>
      <c r="B53" s="6"/>
      <c r="C53" s="6">
        <v>41.2</v>
      </c>
      <c r="D53" s="6"/>
      <c r="E53" s="6">
        <v>30.7</v>
      </c>
      <c r="H53" s="9">
        <f t="shared" si="0"/>
        <v>67.100977198697066</v>
      </c>
    </row>
    <row r="54" spans="1:8" x14ac:dyDescent="0.2">
      <c r="A54" s="1"/>
      <c r="B54" s="6"/>
      <c r="C54" s="6"/>
      <c r="D54" s="6"/>
      <c r="E54" s="6"/>
    </row>
    <row r="55" spans="1:8" x14ac:dyDescent="0.2">
      <c r="A55" s="1"/>
      <c r="B55" s="6"/>
      <c r="C55" s="6"/>
      <c r="D55" s="6"/>
      <c r="E55" s="6"/>
      <c r="G55" s="6"/>
      <c r="H55" s="41" t="str">
        <f>ROUND(AVERAGE(H35:H53),1)&amp;"±"&amp;ROUND(STDEV(H35:H53),1)</f>
        <v>45,1±26</v>
      </c>
    </row>
    <row r="56" spans="1:8" x14ac:dyDescent="0.2">
      <c r="A56" s="6"/>
      <c r="B56" s="6"/>
      <c r="C56" s="6"/>
      <c r="D56" s="6"/>
      <c r="E56" s="6"/>
    </row>
  </sheetData>
  <pageMargins left="0.25" right="0.25" top="0.75" bottom="0.75" header="0.3" footer="0.3"/>
  <pageSetup paperSize="9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1"/>
  <sheetViews>
    <sheetView zoomScale="70" zoomScaleNormal="70" zoomScalePageLayoutView="70" workbookViewId="0">
      <selection activeCell="J2" sqref="J2"/>
    </sheetView>
  </sheetViews>
  <sheetFormatPr baseColWidth="10" defaultColWidth="8.83203125" defaultRowHeight="15" x14ac:dyDescent="0.2"/>
  <cols>
    <col min="1" max="1" width="30.5" customWidth="1"/>
    <col min="3" max="3" width="13.5" customWidth="1"/>
    <col min="4" max="4" width="15.5" customWidth="1"/>
    <col min="5" max="5" width="19.83203125" customWidth="1"/>
    <col min="6" max="6" width="21.5" customWidth="1"/>
    <col min="7" max="7" width="16.6640625" customWidth="1"/>
    <col min="8" max="8" width="21.83203125" customWidth="1"/>
    <col min="9" max="9" width="10.33203125" customWidth="1"/>
  </cols>
  <sheetData>
    <row r="1" spans="1:10" x14ac:dyDescent="0.2">
      <c r="A1" s="1" t="s">
        <v>289</v>
      </c>
      <c r="B1" s="1" t="s">
        <v>6</v>
      </c>
      <c r="C1" s="1" t="s">
        <v>12</v>
      </c>
      <c r="D1" s="1" t="s">
        <v>7</v>
      </c>
      <c r="E1" s="1" t="s">
        <v>8</v>
      </c>
      <c r="F1" s="1" t="s">
        <v>89</v>
      </c>
      <c r="G1" s="1" t="s">
        <v>90</v>
      </c>
      <c r="H1" s="1" t="s">
        <v>9</v>
      </c>
      <c r="I1" s="1" t="s">
        <v>92</v>
      </c>
      <c r="J1" s="1" t="s">
        <v>93</v>
      </c>
    </row>
    <row r="2" spans="1:10" x14ac:dyDescent="0.2">
      <c r="A2" s="32" t="s">
        <v>252</v>
      </c>
      <c r="B2">
        <v>5</v>
      </c>
      <c r="E2">
        <v>16.8</v>
      </c>
      <c r="I2">
        <v>1.75</v>
      </c>
      <c r="J2">
        <v>0.33</v>
      </c>
    </row>
    <row r="3" spans="1:10" x14ac:dyDescent="0.2">
      <c r="A3" s="32" t="s">
        <v>253</v>
      </c>
      <c r="B3">
        <v>7</v>
      </c>
      <c r="E3">
        <v>97.6</v>
      </c>
      <c r="I3" s="33">
        <v>1.49</v>
      </c>
      <c r="J3">
        <v>0.2</v>
      </c>
    </row>
    <row r="4" spans="1:10" x14ac:dyDescent="0.2">
      <c r="A4" s="32" t="s">
        <v>254</v>
      </c>
      <c r="B4">
        <v>9</v>
      </c>
      <c r="E4">
        <v>25</v>
      </c>
      <c r="I4" s="33">
        <v>1.42</v>
      </c>
      <c r="J4">
        <v>0.21</v>
      </c>
    </row>
    <row r="5" spans="1:10" x14ac:dyDescent="0.2">
      <c r="A5" s="32" t="s">
        <v>255</v>
      </c>
      <c r="B5">
        <v>11</v>
      </c>
      <c r="E5">
        <v>14.5</v>
      </c>
      <c r="I5">
        <v>1.94</v>
      </c>
      <c r="J5">
        <v>0.71</v>
      </c>
    </row>
    <row r="6" spans="1:10" x14ac:dyDescent="0.2">
      <c r="A6" s="32" t="s">
        <v>256</v>
      </c>
      <c r="D6" t="s">
        <v>290</v>
      </c>
    </row>
    <row r="7" spans="1:10" x14ac:dyDescent="0.2">
      <c r="A7" s="32" t="s">
        <v>257</v>
      </c>
      <c r="B7">
        <v>13</v>
      </c>
      <c r="E7">
        <v>34.1</v>
      </c>
      <c r="I7" s="33">
        <v>1.46</v>
      </c>
      <c r="J7">
        <v>0.24</v>
      </c>
    </row>
    <row r="8" spans="1:10" x14ac:dyDescent="0.2">
      <c r="A8" s="32" t="s">
        <v>258</v>
      </c>
      <c r="B8">
        <v>39</v>
      </c>
      <c r="E8">
        <v>13.2</v>
      </c>
      <c r="I8">
        <v>1.63</v>
      </c>
      <c r="J8">
        <v>0.39</v>
      </c>
    </row>
    <row r="9" spans="1:10" x14ac:dyDescent="0.2">
      <c r="A9" s="32" t="s">
        <v>259</v>
      </c>
      <c r="B9">
        <v>2</v>
      </c>
      <c r="E9">
        <v>17.100000000000001</v>
      </c>
      <c r="I9">
        <v>1.91</v>
      </c>
      <c r="J9">
        <v>1.18</v>
      </c>
    </row>
    <row r="10" spans="1:10" x14ac:dyDescent="0.2">
      <c r="A10" s="32" t="s">
        <v>260</v>
      </c>
      <c r="B10">
        <v>15</v>
      </c>
      <c r="E10">
        <v>12.6</v>
      </c>
      <c r="I10">
        <v>1.8</v>
      </c>
      <c r="J10">
        <v>0.62</v>
      </c>
    </row>
    <row r="11" spans="1:10" x14ac:dyDescent="0.2">
      <c r="A11" s="32" t="s">
        <v>261</v>
      </c>
      <c r="B11">
        <v>17</v>
      </c>
      <c r="E11">
        <v>6.3</v>
      </c>
      <c r="I11" s="33">
        <v>1.54</v>
      </c>
      <c r="J11">
        <v>0.56000000000000005</v>
      </c>
    </row>
    <row r="12" spans="1:10" x14ac:dyDescent="0.2">
      <c r="A12" s="32" t="s">
        <v>262</v>
      </c>
      <c r="B12">
        <v>19</v>
      </c>
      <c r="E12">
        <v>31.9</v>
      </c>
      <c r="I12" s="33">
        <v>1.51</v>
      </c>
      <c r="J12">
        <v>0.99</v>
      </c>
    </row>
    <row r="13" spans="1:10" x14ac:dyDescent="0.2">
      <c r="A13" s="32" t="s">
        <v>263</v>
      </c>
      <c r="B13">
        <v>21</v>
      </c>
      <c r="E13">
        <v>17.600000000000001</v>
      </c>
      <c r="I13">
        <v>1.86</v>
      </c>
      <c r="J13">
        <v>0.52</v>
      </c>
    </row>
    <row r="14" spans="1:10" x14ac:dyDescent="0.2">
      <c r="A14" s="32" t="s">
        <v>264</v>
      </c>
      <c r="B14">
        <v>23</v>
      </c>
      <c r="E14">
        <v>32.299999999999997</v>
      </c>
      <c r="I14">
        <v>2</v>
      </c>
      <c r="J14">
        <v>0.82</v>
      </c>
    </row>
    <row r="15" spans="1:10" x14ac:dyDescent="0.2">
      <c r="A15" s="32" t="s">
        <v>265</v>
      </c>
      <c r="B15">
        <v>25</v>
      </c>
      <c r="E15">
        <v>13.6</v>
      </c>
      <c r="I15">
        <v>1.82</v>
      </c>
      <c r="J15">
        <v>0.37</v>
      </c>
    </row>
    <row r="16" spans="1:10" x14ac:dyDescent="0.2">
      <c r="A16" s="32" t="s">
        <v>266</v>
      </c>
      <c r="B16">
        <v>27</v>
      </c>
      <c r="E16">
        <v>47.1</v>
      </c>
      <c r="I16">
        <v>1.75</v>
      </c>
      <c r="J16">
        <v>1.17</v>
      </c>
    </row>
    <row r="17" spans="1:10" x14ac:dyDescent="0.2">
      <c r="A17" s="32" t="s">
        <v>267</v>
      </c>
      <c r="B17">
        <v>29</v>
      </c>
      <c r="E17">
        <v>14.2</v>
      </c>
      <c r="I17" s="33">
        <v>1.53</v>
      </c>
      <c r="J17">
        <v>1.52</v>
      </c>
    </row>
    <row r="18" spans="1:10" x14ac:dyDescent="0.2">
      <c r="A18" s="32" t="s">
        <v>268</v>
      </c>
      <c r="B18">
        <v>31</v>
      </c>
      <c r="E18">
        <v>10.5</v>
      </c>
      <c r="I18">
        <v>1.88</v>
      </c>
      <c r="J18">
        <v>1.42</v>
      </c>
    </row>
    <row r="19" spans="1:10" x14ac:dyDescent="0.2">
      <c r="A19" s="32" t="s">
        <v>269</v>
      </c>
      <c r="B19">
        <v>33</v>
      </c>
      <c r="E19">
        <v>64.099999999999994</v>
      </c>
      <c r="I19">
        <v>2.0099999999999998</v>
      </c>
      <c r="J19">
        <v>1.23</v>
      </c>
    </row>
    <row r="20" spans="1:10" x14ac:dyDescent="0.2">
      <c r="A20" s="32" t="s">
        <v>270</v>
      </c>
      <c r="B20">
        <v>35</v>
      </c>
      <c r="E20">
        <v>32</v>
      </c>
      <c r="I20" s="33">
        <v>1.44</v>
      </c>
      <c r="J20">
        <v>0.99</v>
      </c>
    </row>
    <row r="21" spans="1:10" x14ac:dyDescent="0.2">
      <c r="A21" s="32" t="s">
        <v>271</v>
      </c>
      <c r="B21">
        <v>37</v>
      </c>
      <c r="E21">
        <v>30.7</v>
      </c>
      <c r="I21">
        <v>1.8</v>
      </c>
      <c r="J21">
        <v>1.1299999999999999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AC45"/>
  <sheetViews>
    <sheetView topLeftCell="A7" workbookViewId="0">
      <selection activeCell="K25" sqref="K25:K26"/>
    </sheetView>
  </sheetViews>
  <sheetFormatPr baseColWidth="10" defaultColWidth="8.83203125" defaultRowHeight="15" x14ac:dyDescent="0.2"/>
  <sheetData>
    <row r="1" spans="1:29" x14ac:dyDescent="0.2">
      <c r="A1" t="s">
        <v>104</v>
      </c>
      <c r="B1" t="s">
        <v>105</v>
      </c>
    </row>
    <row r="2" spans="1:29" x14ac:dyDescent="0.2">
      <c r="A2" t="s">
        <v>106</v>
      </c>
      <c r="B2" t="s">
        <v>107</v>
      </c>
    </row>
    <row r="3" spans="1:29" x14ac:dyDescent="0.2">
      <c r="A3" t="s">
        <v>108</v>
      </c>
      <c r="B3" t="s">
        <v>109</v>
      </c>
    </row>
    <row r="4" spans="1:29" x14ac:dyDescent="0.2">
      <c r="A4" t="s">
        <v>110</v>
      </c>
      <c r="B4" t="s">
        <v>111</v>
      </c>
    </row>
    <row r="5" spans="1:29" x14ac:dyDescent="0.2">
      <c r="A5" t="s">
        <v>112</v>
      </c>
      <c r="B5" t="s">
        <v>113</v>
      </c>
    </row>
    <row r="6" spans="1:29" x14ac:dyDescent="0.2">
      <c r="A6" t="s">
        <v>114</v>
      </c>
      <c r="B6" t="s">
        <v>115</v>
      </c>
    </row>
    <row r="8" spans="1:29" x14ac:dyDescent="0.2">
      <c r="A8" t="s">
        <v>116</v>
      </c>
      <c r="B8" t="s">
        <v>117</v>
      </c>
      <c r="C8" t="s">
        <v>118</v>
      </c>
      <c r="D8" t="s">
        <v>119</v>
      </c>
      <c r="E8" t="s">
        <v>120</v>
      </c>
      <c r="F8" t="s">
        <v>121</v>
      </c>
      <c r="G8" t="s">
        <v>122</v>
      </c>
      <c r="H8" t="s">
        <v>123</v>
      </c>
      <c r="I8" t="s">
        <v>124</v>
      </c>
      <c r="J8" t="s">
        <v>125</v>
      </c>
      <c r="K8" t="s">
        <v>94</v>
      </c>
      <c r="L8" t="s">
        <v>95</v>
      </c>
      <c r="M8" t="s">
        <v>96</v>
      </c>
      <c r="N8" t="s">
        <v>97</v>
      </c>
      <c r="O8" t="s">
        <v>126</v>
      </c>
      <c r="P8" t="s">
        <v>127</v>
      </c>
      <c r="Q8" t="s">
        <v>128</v>
      </c>
      <c r="R8" t="s">
        <v>129</v>
      </c>
      <c r="S8" t="s">
        <v>130</v>
      </c>
      <c r="T8" t="s">
        <v>131</v>
      </c>
      <c r="U8" t="s">
        <v>132</v>
      </c>
      <c r="V8" t="s">
        <v>133</v>
      </c>
      <c r="W8" t="s">
        <v>134</v>
      </c>
      <c r="X8" t="s">
        <v>135</v>
      </c>
      <c r="Y8" t="s">
        <v>136</v>
      </c>
      <c r="Z8" t="s">
        <v>137</v>
      </c>
      <c r="AA8" t="s">
        <v>138</v>
      </c>
      <c r="AB8" t="s">
        <v>139</v>
      </c>
      <c r="AC8" t="s">
        <v>140</v>
      </c>
    </row>
    <row r="9" spans="1:29" x14ac:dyDescent="0.2">
      <c r="A9" t="s">
        <v>141</v>
      </c>
      <c r="B9" t="s">
        <v>98</v>
      </c>
      <c r="C9" t="s">
        <v>142</v>
      </c>
      <c r="D9" t="s">
        <v>143</v>
      </c>
      <c r="E9" t="s">
        <v>144</v>
      </c>
      <c r="F9" t="s">
        <v>145</v>
      </c>
      <c r="G9" t="s">
        <v>98</v>
      </c>
      <c r="H9" t="s">
        <v>98</v>
      </c>
      <c r="I9" t="s">
        <v>98</v>
      </c>
      <c r="J9" t="s">
        <v>146</v>
      </c>
      <c r="K9" t="s">
        <v>98</v>
      </c>
      <c r="L9" t="s">
        <v>98</v>
      </c>
      <c r="M9" t="s">
        <v>98</v>
      </c>
      <c r="N9" t="s">
        <v>98</v>
      </c>
      <c r="O9" t="s">
        <v>98</v>
      </c>
      <c r="P9" t="s">
        <v>98</v>
      </c>
      <c r="Q9" t="s">
        <v>98</v>
      </c>
      <c r="R9" t="s">
        <v>98</v>
      </c>
      <c r="S9" t="b">
        <v>0</v>
      </c>
      <c r="T9">
        <v>1.5</v>
      </c>
      <c r="U9" t="b">
        <v>1</v>
      </c>
      <c r="V9">
        <v>3</v>
      </c>
      <c r="W9">
        <v>39</v>
      </c>
      <c r="X9">
        <v>1</v>
      </c>
      <c r="Y9">
        <v>91.397598266601562</v>
      </c>
      <c r="Z9">
        <v>87.523483276367188</v>
      </c>
      <c r="AA9">
        <v>82.010322570800781</v>
      </c>
      <c r="AB9" t="s">
        <v>98</v>
      </c>
      <c r="AC9" t="s">
        <v>147</v>
      </c>
    </row>
    <row r="10" spans="1:29" x14ac:dyDescent="0.2">
      <c r="A10" t="s">
        <v>148</v>
      </c>
      <c r="B10" t="s">
        <v>98</v>
      </c>
      <c r="C10" t="s">
        <v>142</v>
      </c>
      <c r="D10" t="s">
        <v>143</v>
      </c>
      <c r="E10" t="s">
        <v>144</v>
      </c>
      <c r="F10" t="s">
        <v>145</v>
      </c>
      <c r="G10" t="s">
        <v>98</v>
      </c>
      <c r="H10" t="s">
        <v>98</v>
      </c>
      <c r="I10" t="s">
        <v>98</v>
      </c>
      <c r="J10" t="s">
        <v>146</v>
      </c>
      <c r="K10" t="s">
        <v>98</v>
      </c>
      <c r="L10" t="s">
        <v>98</v>
      </c>
      <c r="M10" t="s">
        <v>98</v>
      </c>
      <c r="N10" t="s">
        <v>98</v>
      </c>
      <c r="O10" t="s">
        <v>98</v>
      </c>
      <c r="P10" t="s">
        <v>98</v>
      </c>
      <c r="Q10" t="s">
        <v>98</v>
      </c>
      <c r="R10" t="s">
        <v>98</v>
      </c>
      <c r="S10" t="b">
        <v>0</v>
      </c>
      <c r="T10">
        <v>1.5</v>
      </c>
      <c r="U10" t="b">
        <v>1</v>
      </c>
      <c r="V10">
        <v>3</v>
      </c>
      <c r="W10">
        <v>39</v>
      </c>
      <c r="X10">
        <v>1</v>
      </c>
      <c r="Y10">
        <v>84.54339599609375</v>
      </c>
      <c r="Z10">
        <v>89.162528991699219</v>
      </c>
      <c r="AA10">
        <v>93.33465576171875</v>
      </c>
      <c r="AB10" t="s">
        <v>98</v>
      </c>
      <c r="AC10" t="s">
        <v>147</v>
      </c>
    </row>
    <row r="11" spans="1:29" x14ac:dyDescent="0.2">
      <c r="A11" t="s">
        <v>149</v>
      </c>
      <c r="B11" t="s">
        <v>150</v>
      </c>
      <c r="C11" t="s">
        <v>142</v>
      </c>
      <c r="D11" t="s">
        <v>151</v>
      </c>
      <c r="E11" t="s">
        <v>144</v>
      </c>
      <c r="F11" t="s">
        <v>145</v>
      </c>
      <c r="G11" t="s">
        <v>98</v>
      </c>
      <c r="H11" t="s">
        <v>98</v>
      </c>
      <c r="I11" t="s">
        <v>98</v>
      </c>
      <c r="J11">
        <v>16.740924835205078</v>
      </c>
      <c r="K11" s="37">
        <v>16.820960998535156</v>
      </c>
      <c r="L11">
        <v>0.11318688094615936</v>
      </c>
      <c r="M11" t="s">
        <v>98</v>
      </c>
      <c r="Q11" t="s">
        <v>98</v>
      </c>
      <c r="R11" t="s">
        <v>98</v>
      </c>
      <c r="S11" t="b">
        <v>0</v>
      </c>
      <c r="T11">
        <v>1.5</v>
      </c>
      <c r="U11" t="b">
        <v>1</v>
      </c>
      <c r="V11">
        <v>3</v>
      </c>
      <c r="W11">
        <v>7</v>
      </c>
      <c r="X11">
        <v>1</v>
      </c>
      <c r="Y11">
        <v>77.689201354980469</v>
      </c>
      <c r="Z11" t="s">
        <v>98</v>
      </c>
      <c r="AA11" t="s">
        <v>98</v>
      </c>
      <c r="AB11" t="s">
        <v>98</v>
      </c>
      <c r="AC11" t="s">
        <v>152</v>
      </c>
    </row>
    <row r="12" spans="1:29" x14ac:dyDescent="0.2">
      <c r="A12" t="s">
        <v>153</v>
      </c>
      <c r="B12" t="s">
        <v>150</v>
      </c>
      <c r="C12" t="s">
        <v>142</v>
      </c>
      <c r="D12" t="s">
        <v>151</v>
      </c>
      <c r="E12" t="s">
        <v>144</v>
      </c>
      <c r="F12" t="s">
        <v>145</v>
      </c>
      <c r="G12" t="s">
        <v>98</v>
      </c>
      <c r="H12" t="s">
        <v>98</v>
      </c>
      <c r="I12" t="s">
        <v>98</v>
      </c>
      <c r="J12">
        <v>16.900995254516602</v>
      </c>
      <c r="K12" s="37">
        <v>16.820960998535156</v>
      </c>
      <c r="L12">
        <v>0.11318688094615936</v>
      </c>
      <c r="M12" t="s">
        <v>98</v>
      </c>
      <c r="Q12" t="s">
        <v>98</v>
      </c>
      <c r="R12" t="s">
        <v>98</v>
      </c>
      <c r="S12" t="b">
        <v>0</v>
      </c>
      <c r="T12">
        <v>1.5</v>
      </c>
      <c r="U12" t="b">
        <v>1</v>
      </c>
      <c r="V12">
        <v>3</v>
      </c>
      <c r="W12">
        <v>8</v>
      </c>
      <c r="X12">
        <v>1</v>
      </c>
      <c r="Y12">
        <v>77.540191650390625</v>
      </c>
      <c r="Z12" t="s">
        <v>98</v>
      </c>
      <c r="AA12" t="s">
        <v>98</v>
      </c>
      <c r="AB12" t="s">
        <v>98</v>
      </c>
      <c r="AC12" t="s">
        <v>152</v>
      </c>
    </row>
    <row r="13" spans="1:29" x14ac:dyDescent="0.2">
      <c r="A13" t="s">
        <v>154</v>
      </c>
      <c r="B13" t="s">
        <v>155</v>
      </c>
      <c r="C13" t="s">
        <v>142</v>
      </c>
      <c r="D13" t="s">
        <v>151</v>
      </c>
      <c r="E13" t="s">
        <v>144</v>
      </c>
      <c r="F13" t="s">
        <v>145</v>
      </c>
      <c r="G13" t="s">
        <v>98</v>
      </c>
      <c r="H13" t="s">
        <v>98</v>
      </c>
      <c r="I13" t="s">
        <v>98</v>
      </c>
      <c r="J13">
        <v>17.010431289672852</v>
      </c>
      <c r="K13" s="37">
        <v>17.004650115966797</v>
      </c>
      <c r="L13">
        <v>8.1771630793809891E-3</v>
      </c>
      <c r="M13" t="s">
        <v>98</v>
      </c>
      <c r="Q13" t="s">
        <v>98</v>
      </c>
      <c r="R13" t="s">
        <v>98</v>
      </c>
      <c r="S13" t="b">
        <v>0</v>
      </c>
      <c r="T13">
        <v>1.5</v>
      </c>
      <c r="U13" t="b">
        <v>1</v>
      </c>
      <c r="V13">
        <v>3</v>
      </c>
      <c r="W13">
        <v>8</v>
      </c>
      <c r="X13">
        <v>1</v>
      </c>
      <c r="Y13">
        <v>77.540191650390625</v>
      </c>
      <c r="Z13" t="s">
        <v>98</v>
      </c>
      <c r="AA13" t="s">
        <v>98</v>
      </c>
      <c r="AB13" t="s">
        <v>98</v>
      </c>
      <c r="AC13" t="s">
        <v>152</v>
      </c>
    </row>
    <row r="14" spans="1:29" x14ac:dyDescent="0.2">
      <c r="A14" t="s">
        <v>156</v>
      </c>
      <c r="B14" t="s">
        <v>155</v>
      </c>
      <c r="C14" t="s">
        <v>142</v>
      </c>
      <c r="D14" t="s">
        <v>151</v>
      </c>
      <c r="E14" t="s">
        <v>144</v>
      </c>
      <c r="F14" t="s">
        <v>145</v>
      </c>
      <c r="G14" t="s">
        <v>98</v>
      </c>
      <c r="H14" t="s">
        <v>98</v>
      </c>
      <c r="I14" t="s">
        <v>98</v>
      </c>
      <c r="J14">
        <v>16.998867034912109</v>
      </c>
      <c r="K14" s="37">
        <v>17.004650115966797</v>
      </c>
      <c r="L14">
        <v>8.1771630793809891E-3</v>
      </c>
      <c r="M14" t="s">
        <v>98</v>
      </c>
      <c r="Q14" t="s">
        <v>98</v>
      </c>
      <c r="R14" t="s">
        <v>98</v>
      </c>
      <c r="S14" t="b">
        <v>0</v>
      </c>
      <c r="T14">
        <v>1.5</v>
      </c>
      <c r="U14" t="b">
        <v>1</v>
      </c>
      <c r="V14">
        <v>3</v>
      </c>
      <c r="W14">
        <v>8</v>
      </c>
      <c r="X14">
        <v>1</v>
      </c>
      <c r="Y14">
        <v>77.540191650390625</v>
      </c>
      <c r="Z14" t="s">
        <v>98</v>
      </c>
      <c r="AA14" t="s">
        <v>98</v>
      </c>
      <c r="AB14" t="s">
        <v>98</v>
      </c>
      <c r="AC14" t="s">
        <v>152</v>
      </c>
    </row>
    <row r="15" spans="1:29" x14ac:dyDescent="0.2">
      <c r="A15" t="s">
        <v>157</v>
      </c>
      <c r="B15" t="s">
        <v>158</v>
      </c>
      <c r="C15" t="s">
        <v>142</v>
      </c>
      <c r="D15" t="s">
        <v>151</v>
      </c>
      <c r="E15" t="s">
        <v>144</v>
      </c>
      <c r="F15" t="s">
        <v>145</v>
      </c>
      <c r="G15" t="s">
        <v>98</v>
      </c>
      <c r="H15" t="s">
        <v>98</v>
      </c>
      <c r="I15" t="s">
        <v>98</v>
      </c>
      <c r="J15">
        <v>16.956230163574219</v>
      </c>
      <c r="K15" s="37">
        <v>16.980308532714844</v>
      </c>
      <c r="L15">
        <v>3.4051954746246338E-2</v>
      </c>
      <c r="M15" t="s">
        <v>98</v>
      </c>
      <c r="Q15" t="s">
        <v>98</v>
      </c>
      <c r="R15" t="s">
        <v>98</v>
      </c>
      <c r="S15" t="b">
        <v>0</v>
      </c>
      <c r="T15">
        <v>1.5</v>
      </c>
      <c r="U15" t="b">
        <v>1</v>
      </c>
      <c r="V15">
        <v>3</v>
      </c>
      <c r="W15">
        <v>8</v>
      </c>
      <c r="X15">
        <v>1</v>
      </c>
      <c r="Y15">
        <v>77.540191650390625</v>
      </c>
      <c r="Z15" t="s">
        <v>98</v>
      </c>
      <c r="AA15" t="s">
        <v>98</v>
      </c>
      <c r="AB15" t="s">
        <v>98</v>
      </c>
      <c r="AC15" t="s">
        <v>152</v>
      </c>
    </row>
    <row r="16" spans="1:29" x14ac:dyDescent="0.2">
      <c r="A16" t="s">
        <v>159</v>
      </c>
      <c r="B16" t="s">
        <v>158</v>
      </c>
      <c r="C16" t="s">
        <v>142</v>
      </c>
      <c r="D16" t="s">
        <v>151</v>
      </c>
      <c r="E16" t="s">
        <v>144</v>
      </c>
      <c r="F16" t="s">
        <v>145</v>
      </c>
      <c r="G16" t="s">
        <v>98</v>
      </c>
      <c r="H16" t="s">
        <v>98</v>
      </c>
      <c r="I16" t="s">
        <v>98</v>
      </c>
      <c r="J16">
        <v>17.004386901855469</v>
      </c>
      <c r="K16" s="37">
        <v>16.980308532714844</v>
      </c>
      <c r="L16">
        <v>3.4051954746246338E-2</v>
      </c>
      <c r="M16" t="s">
        <v>98</v>
      </c>
      <c r="Q16" t="s">
        <v>98</v>
      </c>
      <c r="R16" t="s">
        <v>98</v>
      </c>
      <c r="S16" t="b">
        <v>0</v>
      </c>
      <c r="T16">
        <v>1.5</v>
      </c>
      <c r="U16" t="b">
        <v>1</v>
      </c>
      <c r="V16">
        <v>3</v>
      </c>
      <c r="W16">
        <v>8</v>
      </c>
      <c r="X16">
        <v>1</v>
      </c>
      <c r="Y16">
        <v>77.540191650390625</v>
      </c>
      <c r="Z16" t="s">
        <v>98</v>
      </c>
      <c r="AA16" t="s">
        <v>98</v>
      </c>
      <c r="AB16" t="s">
        <v>98</v>
      </c>
      <c r="AC16" t="s">
        <v>152</v>
      </c>
    </row>
    <row r="17" spans="1:29" x14ac:dyDescent="0.2">
      <c r="A17" t="s">
        <v>160</v>
      </c>
      <c r="B17" t="s">
        <v>161</v>
      </c>
      <c r="C17" t="s">
        <v>142</v>
      </c>
      <c r="D17" t="s">
        <v>151</v>
      </c>
      <c r="E17" t="s">
        <v>144</v>
      </c>
      <c r="F17" t="s">
        <v>145</v>
      </c>
      <c r="G17" t="s">
        <v>98</v>
      </c>
      <c r="H17" t="s">
        <v>98</v>
      </c>
      <c r="I17" t="s">
        <v>98</v>
      </c>
      <c r="J17">
        <v>18.815414428710938</v>
      </c>
      <c r="K17" s="37">
        <v>18.839210510253906</v>
      </c>
      <c r="L17">
        <v>3.3652741461992264E-2</v>
      </c>
      <c r="M17" t="s">
        <v>98</v>
      </c>
      <c r="Q17" t="s">
        <v>98</v>
      </c>
      <c r="R17" t="s">
        <v>98</v>
      </c>
      <c r="S17" t="b">
        <v>0</v>
      </c>
      <c r="T17">
        <v>1.5</v>
      </c>
      <c r="U17" t="b">
        <v>1</v>
      </c>
      <c r="V17">
        <v>3</v>
      </c>
      <c r="W17">
        <v>11</v>
      </c>
      <c r="X17">
        <v>1</v>
      </c>
      <c r="Y17">
        <v>77.689201354980469</v>
      </c>
      <c r="Z17" t="s">
        <v>98</v>
      </c>
      <c r="AA17" t="s">
        <v>98</v>
      </c>
      <c r="AB17" t="s">
        <v>98</v>
      </c>
      <c r="AC17" t="s">
        <v>152</v>
      </c>
    </row>
    <row r="18" spans="1:29" x14ac:dyDescent="0.2">
      <c r="A18" t="s">
        <v>162</v>
      </c>
      <c r="B18" t="s">
        <v>161</v>
      </c>
      <c r="C18" t="s">
        <v>142</v>
      </c>
      <c r="D18" t="s">
        <v>151</v>
      </c>
      <c r="E18" t="s">
        <v>144</v>
      </c>
      <c r="F18" t="s">
        <v>145</v>
      </c>
      <c r="G18" t="s">
        <v>98</v>
      </c>
      <c r="H18" t="s">
        <v>98</v>
      </c>
      <c r="I18" t="s">
        <v>98</v>
      </c>
      <c r="J18">
        <v>18.863006591796875</v>
      </c>
      <c r="K18" s="37">
        <v>18.839210510253906</v>
      </c>
      <c r="L18">
        <v>3.3652741461992264E-2</v>
      </c>
      <c r="M18" t="s">
        <v>98</v>
      </c>
      <c r="Q18" t="s">
        <v>98</v>
      </c>
      <c r="R18" t="s">
        <v>98</v>
      </c>
      <c r="S18" t="b">
        <v>0</v>
      </c>
      <c r="T18">
        <v>1.5</v>
      </c>
      <c r="U18" t="b">
        <v>1</v>
      </c>
      <c r="V18">
        <v>3</v>
      </c>
      <c r="W18">
        <v>11</v>
      </c>
      <c r="X18">
        <v>1</v>
      </c>
      <c r="Y18">
        <v>77.689201354980469</v>
      </c>
      <c r="Z18" t="s">
        <v>98</v>
      </c>
      <c r="AA18" t="s">
        <v>98</v>
      </c>
      <c r="AB18" t="s">
        <v>98</v>
      </c>
      <c r="AC18" t="s">
        <v>152</v>
      </c>
    </row>
    <row r="19" spans="1:29" x14ac:dyDescent="0.2">
      <c r="A19" t="s">
        <v>163</v>
      </c>
      <c r="B19" t="s">
        <v>164</v>
      </c>
      <c r="C19" t="s">
        <v>142</v>
      </c>
      <c r="D19" t="s">
        <v>151</v>
      </c>
      <c r="E19" t="s">
        <v>144</v>
      </c>
      <c r="F19" t="s">
        <v>145</v>
      </c>
      <c r="G19" t="s">
        <v>98</v>
      </c>
      <c r="H19" t="s">
        <v>98</v>
      </c>
      <c r="I19" t="s">
        <v>98</v>
      </c>
      <c r="J19">
        <v>17.705673217773438</v>
      </c>
      <c r="K19" s="37">
        <v>17.686450958251953</v>
      </c>
      <c r="L19">
        <v>2.7185728773474693E-2</v>
      </c>
      <c r="M19" t="s">
        <v>98</v>
      </c>
      <c r="Q19" t="s">
        <v>98</v>
      </c>
      <c r="R19" t="s">
        <v>98</v>
      </c>
      <c r="S19" t="b">
        <v>0</v>
      </c>
      <c r="T19">
        <v>1.5</v>
      </c>
      <c r="U19" t="b">
        <v>1</v>
      </c>
      <c r="V19">
        <v>3</v>
      </c>
      <c r="W19">
        <v>8</v>
      </c>
      <c r="X19">
        <v>1</v>
      </c>
      <c r="Y19">
        <v>77.540191650390625</v>
      </c>
      <c r="Z19" t="s">
        <v>98</v>
      </c>
      <c r="AA19" t="s">
        <v>98</v>
      </c>
      <c r="AB19" t="s">
        <v>98</v>
      </c>
      <c r="AC19" t="s">
        <v>152</v>
      </c>
    </row>
    <row r="20" spans="1:29" x14ac:dyDescent="0.2">
      <c r="A20" t="s">
        <v>165</v>
      </c>
      <c r="B20" t="s">
        <v>164</v>
      </c>
      <c r="C20" t="s">
        <v>142</v>
      </c>
      <c r="D20" t="s">
        <v>151</v>
      </c>
      <c r="E20" t="s">
        <v>144</v>
      </c>
      <c r="F20" t="s">
        <v>145</v>
      </c>
      <c r="G20" t="s">
        <v>98</v>
      </c>
      <c r="H20" t="s">
        <v>98</v>
      </c>
      <c r="I20" t="s">
        <v>98</v>
      </c>
      <c r="J20">
        <v>17.667226791381836</v>
      </c>
      <c r="K20" s="37">
        <v>17.686450958251953</v>
      </c>
      <c r="L20">
        <v>2.7185728773474693E-2</v>
      </c>
      <c r="M20" t="s">
        <v>98</v>
      </c>
      <c r="Q20" t="s">
        <v>98</v>
      </c>
      <c r="R20" t="s">
        <v>98</v>
      </c>
      <c r="S20" t="b">
        <v>0</v>
      </c>
      <c r="T20">
        <v>1.5</v>
      </c>
      <c r="U20" t="b">
        <v>1</v>
      </c>
      <c r="V20">
        <v>3</v>
      </c>
      <c r="W20">
        <v>9</v>
      </c>
      <c r="X20">
        <v>1</v>
      </c>
      <c r="Y20">
        <v>77.540191650390625</v>
      </c>
      <c r="Z20" t="s">
        <v>98</v>
      </c>
      <c r="AA20" t="s">
        <v>98</v>
      </c>
      <c r="AB20" t="s">
        <v>98</v>
      </c>
      <c r="AC20" t="s">
        <v>152</v>
      </c>
    </row>
    <row r="21" spans="1:29" x14ac:dyDescent="0.2">
      <c r="A21" t="s">
        <v>166</v>
      </c>
      <c r="B21" t="s">
        <v>167</v>
      </c>
      <c r="C21" t="s">
        <v>142</v>
      </c>
      <c r="D21" t="s">
        <v>151</v>
      </c>
      <c r="E21" t="s">
        <v>144</v>
      </c>
      <c r="F21" t="s">
        <v>145</v>
      </c>
      <c r="G21" t="s">
        <v>98</v>
      </c>
      <c r="H21" t="s">
        <v>98</v>
      </c>
      <c r="I21" t="s">
        <v>98</v>
      </c>
      <c r="J21">
        <v>16.551670074462891</v>
      </c>
      <c r="K21" s="37">
        <v>16.530008316040039</v>
      </c>
      <c r="L21">
        <v>3.0634352937340736E-2</v>
      </c>
      <c r="M21" t="s">
        <v>98</v>
      </c>
      <c r="Q21" t="s">
        <v>98</v>
      </c>
      <c r="R21" t="s">
        <v>98</v>
      </c>
      <c r="S21" t="b">
        <v>0</v>
      </c>
      <c r="T21">
        <v>1.5</v>
      </c>
      <c r="U21" t="b">
        <v>1</v>
      </c>
      <c r="V21">
        <v>3</v>
      </c>
      <c r="W21">
        <v>7</v>
      </c>
      <c r="X21">
        <v>1</v>
      </c>
      <c r="Y21">
        <v>77.540191650390625</v>
      </c>
      <c r="Z21" t="s">
        <v>98</v>
      </c>
      <c r="AA21" t="s">
        <v>98</v>
      </c>
      <c r="AB21" t="s">
        <v>98</v>
      </c>
      <c r="AC21" t="s">
        <v>152</v>
      </c>
    </row>
    <row r="22" spans="1:29" x14ac:dyDescent="0.2">
      <c r="A22" t="s">
        <v>168</v>
      </c>
      <c r="B22" t="s">
        <v>167</v>
      </c>
      <c r="C22" t="s">
        <v>142</v>
      </c>
      <c r="D22" t="s">
        <v>151</v>
      </c>
      <c r="E22" t="s">
        <v>144</v>
      </c>
      <c r="F22" t="s">
        <v>145</v>
      </c>
      <c r="G22" t="s">
        <v>98</v>
      </c>
      <c r="H22" t="s">
        <v>98</v>
      </c>
      <c r="I22" t="s">
        <v>98</v>
      </c>
      <c r="J22">
        <v>16.508346557617188</v>
      </c>
      <c r="K22" s="37">
        <v>16.530008316040039</v>
      </c>
      <c r="L22">
        <v>3.0634352937340736E-2</v>
      </c>
      <c r="M22" t="s">
        <v>98</v>
      </c>
      <c r="Q22" t="s">
        <v>98</v>
      </c>
      <c r="R22" t="s">
        <v>98</v>
      </c>
      <c r="S22" t="b">
        <v>0</v>
      </c>
      <c r="T22">
        <v>1.5</v>
      </c>
      <c r="U22" t="b">
        <v>1</v>
      </c>
      <c r="V22">
        <v>3</v>
      </c>
      <c r="W22">
        <v>7</v>
      </c>
      <c r="X22">
        <v>1</v>
      </c>
      <c r="Y22">
        <v>77.391189575195312</v>
      </c>
      <c r="Z22" t="s">
        <v>98</v>
      </c>
      <c r="AA22" t="s">
        <v>98</v>
      </c>
      <c r="AB22" t="s">
        <v>98</v>
      </c>
      <c r="AC22" t="s">
        <v>152</v>
      </c>
    </row>
    <row r="23" spans="1:29" x14ac:dyDescent="0.2">
      <c r="A23" t="s">
        <v>169</v>
      </c>
      <c r="B23" t="s">
        <v>170</v>
      </c>
      <c r="C23" t="s">
        <v>142</v>
      </c>
      <c r="D23" t="s">
        <v>151</v>
      </c>
      <c r="E23" t="s">
        <v>144</v>
      </c>
      <c r="F23" t="s">
        <v>145</v>
      </c>
      <c r="G23" t="s">
        <v>98</v>
      </c>
      <c r="H23" t="s">
        <v>98</v>
      </c>
      <c r="I23" t="s">
        <v>98</v>
      </c>
      <c r="J23">
        <v>17.700424194335938</v>
      </c>
      <c r="K23" s="37">
        <v>17.731803894042969</v>
      </c>
      <c r="L23">
        <v>4.4378947466611862E-2</v>
      </c>
      <c r="M23" t="s">
        <v>98</v>
      </c>
      <c r="Q23" t="s">
        <v>98</v>
      </c>
      <c r="R23" t="s">
        <v>98</v>
      </c>
      <c r="S23" t="b">
        <v>0</v>
      </c>
      <c r="T23">
        <v>1.5</v>
      </c>
      <c r="U23" t="b">
        <v>1</v>
      </c>
      <c r="V23">
        <v>3</v>
      </c>
      <c r="W23">
        <v>9</v>
      </c>
      <c r="X23">
        <v>1</v>
      </c>
      <c r="Y23">
        <v>77.540191650390625</v>
      </c>
      <c r="Z23" t="s">
        <v>98</v>
      </c>
      <c r="AA23" t="s">
        <v>98</v>
      </c>
      <c r="AB23" t="s">
        <v>98</v>
      </c>
      <c r="AC23" t="s">
        <v>152</v>
      </c>
    </row>
    <row r="24" spans="1:29" x14ac:dyDescent="0.2">
      <c r="A24" t="s">
        <v>171</v>
      </c>
      <c r="B24" t="s">
        <v>170</v>
      </c>
      <c r="C24" t="s">
        <v>142</v>
      </c>
      <c r="D24" t="s">
        <v>151</v>
      </c>
      <c r="E24" t="s">
        <v>144</v>
      </c>
      <c r="F24" t="s">
        <v>145</v>
      </c>
      <c r="G24" t="s">
        <v>98</v>
      </c>
      <c r="H24" t="s">
        <v>98</v>
      </c>
      <c r="I24" t="s">
        <v>98</v>
      </c>
      <c r="J24">
        <v>17.763185501098633</v>
      </c>
      <c r="K24" s="37">
        <v>17.731803894042969</v>
      </c>
      <c r="L24">
        <v>4.4378947466611862E-2</v>
      </c>
      <c r="M24" t="s">
        <v>98</v>
      </c>
      <c r="Q24" t="s">
        <v>98</v>
      </c>
      <c r="R24" t="s">
        <v>98</v>
      </c>
      <c r="S24" t="b">
        <v>0</v>
      </c>
      <c r="T24">
        <v>1.5</v>
      </c>
      <c r="U24" t="b">
        <v>1</v>
      </c>
      <c r="V24">
        <v>3</v>
      </c>
      <c r="W24">
        <v>10</v>
      </c>
      <c r="X24">
        <v>1</v>
      </c>
      <c r="Y24">
        <v>77.391189575195312</v>
      </c>
      <c r="Z24" t="s">
        <v>98</v>
      </c>
      <c r="AA24" t="s">
        <v>98</v>
      </c>
      <c r="AB24" t="s">
        <v>98</v>
      </c>
      <c r="AC24" t="s">
        <v>152</v>
      </c>
    </row>
    <row r="25" spans="1:29" x14ac:dyDescent="0.2">
      <c r="A25" t="s">
        <v>172</v>
      </c>
      <c r="B25" t="s">
        <v>173</v>
      </c>
      <c r="C25" t="s">
        <v>142</v>
      </c>
      <c r="D25" t="s">
        <v>151</v>
      </c>
      <c r="E25" t="s">
        <v>144</v>
      </c>
      <c r="F25" t="s">
        <v>145</v>
      </c>
      <c r="G25" t="s">
        <v>98</v>
      </c>
      <c r="H25" t="s">
        <v>98</v>
      </c>
      <c r="I25" t="s">
        <v>98</v>
      </c>
      <c r="J25">
        <v>21.074544906616211</v>
      </c>
      <c r="K25" s="37">
        <v>21.055210113525391</v>
      </c>
      <c r="L25">
        <v>2.7343526482582092E-2</v>
      </c>
      <c r="M25" t="s">
        <v>98</v>
      </c>
      <c r="Q25" t="s">
        <v>98</v>
      </c>
      <c r="R25" t="s">
        <v>98</v>
      </c>
      <c r="S25" t="b">
        <v>0</v>
      </c>
      <c r="T25">
        <v>1.5</v>
      </c>
      <c r="U25" t="b">
        <v>1</v>
      </c>
      <c r="V25">
        <v>3</v>
      </c>
      <c r="W25">
        <v>13</v>
      </c>
      <c r="X25">
        <v>1</v>
      </c>
      <c r="Y25">
        <v>77.689201354980469</v>
      </c>
      <c r="Z25" t="s">
        <v>98</v>
      </c>
      <c r="AA25" t="s">
        <v>98</v>
      </c>
      <c r="AB25" t="s">
        <v>98</v>
      </c>
      <c r="AC25" t="s">
        <v>152</v>
      </c>
    </row>
    <row r="26" spans="1:29" x14ac:dyDescent="0.2">
      <c r="A26" t="s">
        <v>174</v>
      </c>
      <c r="B26" t="s">
        <v>173</v>
      </c>
      <c r="C26" t="s">
        <v>142</v>
      </c>
      <c r="D26" t="s">
        <v>151</v>
      </c>
      <c r="E26" t="s">
        <v>144</v>
      </c>
      <c r="F26" t="s">
        <v>145</v>
      </c>
      <c r="G26" t="s">
        <v>98</v>
      </c>
      <c r="H26" t="s">
        <v>98</v>
      </c>
      <c r="I26" t="s">
        <v>98</v>
      </c>
      <c r="J26">
        <v>21.03587532043457</v>
      </c>
      <c r="K26" s="37">
        <v>21.055210113525391</v>
      </c>
      <c r="L26">
        <v>2.7343526482582092E-2</v>
      </c>
      <c r="M26" t="s">
        <v>98</v>
      </c>
      <c r="Q26" t="s">
        <v>98</v>
      </c>
      <c r="R26" t="s">
        <v>98</v>
      </c>
      <c r="S26" t="b">
        <v>0</v>
      </c>
      <c r="T26">
        <v>1.5</v>
      </c>
      <c r="U26" t="b">
        <v>1</v>
      </c>
      <c r="V26">
        <v>3</v>
      </c>
      <c r="W26">
        <v>13</v>
      </c>
      <c r="X26">
        <v>1</v>
      </c>
      <c r="Y26">
        <v>77.540191650390625</v>
      </c>
      <c r="Z26" t="s">
        <v>98</v>
      </c>
      <c r="AA26" t="s">
        <v>98</v>
      </c>
      <c r="AB26" t="s">
        <v>98</v>
      </c>
      <c r="AC26" t="s">
        <v>152</v>
      </c>
    </row>
    <row r="27" spans="1:29" x14ac:dyDescent="0.2">
      <c r="A27" t="s">
        <v>175</v>
      </c>
      <c r="B27" t="s">
        <v>176</v>
      </c>
      <c r="C27" t="s">
        <v>142</v>
      </c>
      <c r="D27" t="s">
        <v>151</v>
      </c>
      <c r="E27" t="s">
        <v>144</v>
      </c>
      <c r="F27" t="s">
        <v>145</v>
      </c>
      <c r="G27" t="s">
        <v>98</v>
      </c>
      <c r="H27" t="s">
        <v>98</v>
      </c>
      <c r="I27" t="s">
        <v>98</v>
      </c>
      <c r="J27">
        <v>18.199043273925781</v>
      </c>
      <c r="K27" s="37">
        <v>18.21467399597168</v>
      </c>
      <c r="L27">
        <v>2.2105179727077484E-2</v>
      </c>
      <c r="M27" t="s">
        <v>98</v>
      </c>
      <c r="Q27" t="s">
        <v>98</v>
      </c>
      <c r="R27" t="s">
        <v>98</v>
      </c>
      <c r="S27" t="b">
        <v>0</v>
      </c>
      <c r="T27">
        <v>1.5</v>
      </c>
      <c r="U27" t="b">
        <v>1</v>
      </c>
      <c r="V27">
        <v>3</v>
      </c>
      <c r="W27">
        <v>10</v>
      </c>
      <c r="X27">
        <v>1</v>
      </c>
      <c r="Y27">
        <v>77.540191650390625</v>
      </c>
      <c r="Z27" t="s">
        <v>98</v>
      </c>
      <c r="AA27" t="s">
        <v>98</v>
      </c>
      <c r="AB27" t="s">
        <v>98</v>
      </c>
      <c r="AC27" t="s">
        <v>152</v>
      </c>
    </row>
    <row r="28" spans="1:29" x14ac:dyDescent="0.2">
      <c r="A28" t="s">
        <v>177</v>
      </c>
      <c r="B28" t="s">
        <v>176</v>
      </c>
      <c r="C28" t="s">
        <v>142</v>
      </c>
      <c r="D28" t="s">
        <v>151</v>
      </c>
      <c r="E28" t="s">
        <v>144</v>
      </c>
      <c r="F28" t="s">
        <v>145</v>
      </c>
      <c r="G28" t="s">
        <v>98</v>
      </c>
      <c r="H28" t="s">
        <v>98</v>
      </c>
      <c r="I28" t="s">
        <v>98</v>
      </c>
      <c r="J28">
        <v>18.230304718017578</v>
      </c>
      <c r="K28" s="37">
        <v>18.21467399597168</v>
      </c>
      <c r="L28">
        <v>2.2105179727077484E-2</v>
      </c>
      <c r="M28" t="s">
        <v>98</v>
      </c>
      <c r="Q28" t="s">
        <v>98</v>
      </c>
      <c r="R28" t="s">
        <v>98</v>
      </c>
      <c r="S28" t="b">
        <v>0</v>
      </c>
      <c r="T28">
        <v>1.5</v>
      </c>
      <c r="U28" t="b">
        <v>1</v>
      </c>
      <c r="V28">
        <v>3</v>
      </c>
      <c r="W28">
        <v>10</v>
      </c>
      <c r="X28">
        <v>1</v>
      </c>
      <c r="Y28">
        <v>77.540191650390625</v>
      </c>
      <c r="Z28" t="s">
        <v>98</v>
      </c>
      <c r="AA28" t="s">
        <v>98</v>
      </c>
      <c r="AB28" t="s">
        <v>98</v>
      </c>
      <c r="AC28" t="s">
        <v>152</v>
      </c>
    </row>
    <row r="29" spans="1:29" x14ac:dyDescent="0.2">
      <c r="A29" t="s">
        <v>178</v>
      </c>
      <c r="B29" t="s">
        <v>179</v>
      </c>
      <c r="C29" t="s">
        <v>142</v>
      </c>
      <c r="D29" t="s">
        <v>151</v>
      </c>
      <c r="E29" t="s">
        <v>144</v>
      </c>
      <c r="F29" t="s">
        <v>145</v>
      </c>
      <c r="G29" t="s">
        <v>98</v>
      </c>
      <c r="H29" t="s">
        <v>98</v>
      </c>
      <c r="I29" t="s">
        <v>98</v>
      </c>
      <c r="J29">
        <v>17.354879379272461</v>
      </c>
      <c r="K29" s="37">
        <v>17.312252044677734</v>
      </c>
      <c r="L29">
        <v>6.028415635228157E-2</v>
      </c>
      <c r="M29" t="s">
        <v>98</v>
      </c>
      <c r="Q29" t="s">
        <v>98</v>
      </c>
      <c r="R29" t="s">
        <v>98</v>
      </c>
      <c r="S29" t="b">
        <v>0</v>
      </c>
      <c r="T29">
        <v>1.5</v>
      </c>
      <c r="U29" t="b">
        <v>1</v>
      </c>
      <c r="V29">
        <v>3</v>
      </c>
      <c r="W29">
        <v>9</v>
      </c>
      <c r="X29">
        <v>1</v>
      </c>
      <c r="Y29">
        <v>77.391189575195312</v>
      </c>
      <c r="Z29" t="s">
        <v>98</v>
      </c>
      <c r="AA29" t="s">
        <v>98</v>
      </c>
      <c r="AB29" t="s">
        <v>98</v>
      </c>
      <c r="AC29" t="s">
        <v>152</v>
      </c>
    </row>
    <row r="30" spans="1:29" x14ac:dyDescent="0.2">
      <c r="A30" t="s">
        <v>180</v>
      </c>
      <c r="B30" t="s">
        <v>179</v>
      </c>
      <c r="C30" t="s">
        <v>142</v>
      </c>
      <c r="D30" t="s">
        <v>151</v>
      </c>
      <c r="E30" t="s">
        <v>144</v>
      </c>
      <c r="F30" t="s">
        <v>145</v>
      </c>
      <c r="G30" t="s">
        <v>98</v>
      </c>
      <c r="H30" t="s">
        <v>98</v>
      </c>
      <c r="I30" t="s">
        <v>98</v>
      </c>
      <c r="J30">
        <v>17.269624710083008</v>
      </c>
      <c r="K30" s="37">
        <v>17.312252044677734</v>
      </c>
      <c r="L30">
        <v>6.028415635228157E-2</v>
      </c>
      <c r="M30" t="s">
        <v>98</v>
      </c>
      <c r="Q30" t="s">
        <v>98</v>
      </c>
      <c r="R30" t="s">
        <v>98</v>
      </c>
      <c r="S30" t="b">
        <v>0</v>
      </c>
      <c r="T30">
        <v>1.5</v>
      </c>
      <c r="U30" t="b">
        <v>1</v>
      </c>
      <c r="V30">
        <v>3</v>
      </c>
      <c r="W30">
        <v>9</v>
      </c>
      <c r="X30">
        <v>1</v>
      </c>
      <c r="Y30">
        <v>77.391189575195312</v>
      </c>
      <c r="Z30" t="s">
        <v>98</v>
      </c>
      <c r="AA30" t="s">
        <v>98</v>
      </c>
      <c r="AB30" t="s">
        <v>98</v>
      </c>
      <c r="AC30" t="s">
        <v>152</v>
      </c>
    </row>
    <row r="31" spans="1:29" x14ac:dyDescent="0.2">
      <c r="A31" t="s">
        <v>181</v>
      </c>
      <c r="B31" t="s">
        <v>182</v>
      </c>
      <c r="C31" t="s">
        <v>142</v>
      </c>
      <c r="D31" t="s">
        <v>151</v>
      </c>
      <c r="E31" t="s">
        <v>144</v>
      </c>
      <c r="F31" t="s">
        <v>145</v>
      </c>
      <c r="G31" t="s">
        <v>98</v>
      </c>
      <c r="H31" t="s">
        <v>98</v>
      </c>
      <c r="I31" t="s">
        <v>98</v>
      </c>
      <c r="J31">
        <v>17.991483688354492</v>
      </c>
      <c r="K31" s="37">
        <v>17.926141738891602</v>
      </c>
      <c r="L31">
        <v>9.2407472431659698E-2</v>
      </c>
      <c r="M31" t="s">
        <v>98</v>
      </c>
      <c r="Q31" t="s">
        <v>98</v>
      </c>
      <c r="R31" t="s">
        <v>98</v>
      </c>
      <c r="S31" t="b">
        <v>0</v>
      </c>
      <c r="T31">
        <v>1.5</v>
      </c>
      <c r="U31" t="b">
        <v>1</v>
      </c>
      <c r="V31">
        <v>3</v>
      </c>
      <c r="W31">
        <v>10</v>
      </c>
      <c r="X31">
        <v>1</v>
      </c>
      <c r="Y31">
        <v>77.391189575195312</v>
      </c>
      <c r="Z31" t="s">
        <v>98</v>
      </c>
      <c r="AA31" t="s">
        <v>98</v>
      </c>
      <c r="AB31" t="s">
        <v>98</v>
      </c>
      <c r="AC31" t="s">
        <v>152</v>
      </c>
    </row>
    <row r="32" spans="1:29" x14ac:dyDescent="0.2">
      <c r="A32" t="s">
        <v>183</v>
      </c>
      <c r="B32" t="s">
        <v>182</v>
      </c>
      <c r="C32" t="s">
        <v>142</v>
      </c>
      <c r="D32" t="s">
        <v>151</v>
      </c>
      <c r="E32" t="s">
        <v>144</v>
      </c>
      <c r="F32" t="s">
        <v>145</v>
      </c>
      <c r="G32" t="s">
        <v>98</v>
      </c>
      <c r="H32" t="s">
        <v>98</v>
      </c>
      <c r="I32" t="s">
        <v>98</v>
      </c>
      <c r="J32">
        <v>17.860799789428711</v>
      </c>
      <c r="K32" s="37">
        <v>17.926141738891602</v>
      </c>
      <c r="L32">
        <v>9.2407472431659698E-2</v>
      </c>
      <c r="M32" t="s">
        <v>98</v>
      </c>
      <c r="Q32" t="s">
        <v>98</v>
      </c>
      <c r="R32" t="s">
        <v>98</v>
      </c>
      <c r="S32" t="b">
        <v>0</v>
      </c>
      <c r="T32">
        <v>1.5</v>
      </c>
      <c r="U32" t="b">
        <v>1</v>
      </c>
      <c r="V32">
        <v>3</v>
      </c>
      <c r="W32">
        <v>9</v>
      </c>
      <c r="X32">
        <v>1</v>
      </c>
      <c r="Y32">
        <v>77.540191650390625</v>
      </c>
      <c r="Z32" t="s">
        <v>98</v>
      </c>
      <c r="AA32" t="s">
        <v>98</v>
      </c>
      <c r="AB32" t="s">
        <v>98</v>
      </c>
      <c r="AC32" t="s">
        <v>152</v>
      </c>
    </row>
    <row r="33" spans="1:29" x14ac:dyDescent="0.2">
      <c r="A33" t="s">
        <v>184</v>
      </c>
      <c r="B33" t="s">
        <v>185</v>
      </c>
      <c r="C33" t="s">
        <v>142</v>
      </c>
      <c r="D33" t="s">
        <v>151</v>
      </c>
      <c r="E33" t="s">
        <v>144</v>
      </c>
      <c r="F33" t="s">
        <v>145</v>
      </c>
      <c r="G33" t="s">
        <v>98</v>
      </c>
      <c r="H33" t="s">
        <v>98</v>
      </c>
      <c r="I33" t="s">
        <v>98</v>
      </c>
      <c r="J33">
        <v>18.439188003540039</v>
      </c>
      <c r="K33" s="37">
        <v>18.470388412475586</v>
      </c>
      <c r="L33">
        <v>4.4124040752649307E-2</v>
      </c>
      <c r="M33" t="s">
        <v>98</v>
      </c>
      <c r="Q33" t="s">
        <v>98</v>
      </c>
      <c r="R33" t="s">
        <v>98</v>
      </c>
      <c r="S33" t="b">
        <v>0</v>
      </c>
      <c r="T33">
        <v>1.5</v>
      </c>
      <c r="U33" t="b">
        <v>1</v>
      </c>
      <c r="V33">
        <v>3</v>
      </c>
      <c r="W33">
        <v>11</v>
      </c>
      <c r="X33">
        <v>1</v>
      </c>
      <c r="Y33">
        <v>77.689201354980469</v>
      </c>
      <c r="Z33" t="s">
        <v>98</v>
      </c>
      <c r="AA33" t="s">
        <v>98</v>
      </c>
      <c r="AB33" t="s">
        <v>98</v>
      </c>
      <c r="AC33" t="s">
        <v>152</v>
      </c>
    </row>
    <row r="34" spans="1:29" x14ac:dyDescent="0.2">
      <c r="A34" t="s">
        <v>186</v>
      </c>
      <c r="B34" t="s">
        <v>185</v>
      </c>
      <c r="C34" t="s">
        <v>142</v>
      </c>
      <c r="D34" t="s">
        <v>151</v>
      </c>
      <c r="E34" t="s">
        <v>144</v>
      </c>
      <c r="F34" t="s">
        <v>145</v>
      </c>
      <c r="G34" t="s">
        <v>98</v>
      </c>
      <c r="H34" t="s">
        <v>98</v>
      </c>
      <c r="I34" t="s">
        <v>98</v>
      </c>
      <c r="J34">
        <v>18.501588821411133</v>
      </c>
      <c r="K34" s="37">
        <v>18.470388412475586</v>
      </c>
      <c r="L34">
        <v>4.4124040752649307E-2</v>
      </c>
      <c r="M34" t="s">
        <v>98</v>
      </c>
      <c r="Q34" t="s">
        <v>98</v>
      </c>
      <c r="R34" t="s">
        <v>98</v>
      </c>
      <c r="S34" t="b">
        <v>0</v>
      </c>
      <c r="T34">
        <v>1.5</v>
      </c>
      <c r="U34" t="b">
        <v>1</v>
      </c>
      <c r="V34">
        <v>3</v>
      </c>
      <c r="W34">
        <v>11</v>
      </c>
      <c r="X34">
        <v>1</v>
      </c>
      <c r="Y34">
        <v>77.540191650390625</v>
      </c>
      <c r="Z34" t="s">
        <v>98</v>
      </c>
      <c r="AA34" t="s">
        <v>98</v>
      </c>
      <c r="AB34" t="s">
        <v>98</v>
      </c>
      <c r="AC34" t="s">
        <v>152</v>
      </c>
    </row>
    <row r="35" spans="1:29" x14ac:dyDescent="0.2">
      <c r="A35" t="s">
        <v>187</v>
      </c>
      <c r="B35" t="s">
        <v>188</v>
      </c>
      <c r="C35" t="s">
        <v>142</v>
      </c>
      <c r="D35" t="s">
        <v>151</v>
      </c>
      <c r="E35" t="s">
        <v>144</v>
      </c>
      <c r="F35" t="s">
        <v>145</v>
      </c>
      <c r="G35" t="s">
        <v>98</v>
      </c>
      <c r="H35" t="s">
        <v>98</v>
      </c>
      <c r="I35" t="s">
        <v>98</v>
      </c>
      <c r="J35">
        <v>18.314071655273438</v>
      </c>
      <c r="K35" s="37">
        <v>18.299705505371094</v>
      </c>
      <c r="L35">
        <v>2.0316803827881813E-2</v>
      </c>
      <c r="M35" t="s">
        <v>98</v>
      </c>
      <c r="Q35" t="s">
        <v>98</v>
      </c>
      <c r="R35" t="s">
        <v>98</v>
      </c>
      <c r="S35" t="b">
        <v>0</v>
      </c>
      <c r="T35">
        <v>1.5</v>
      </c>
      <c r="U35" t="b">
        <v>1</v>
      </c>
      <c r="V35">
        <v>3</v>
      </c>
      <c r="W35">
        <v>10</v>
      </c>
      <c r="X35">
        <v>1</v>
      </c>
      <c r="Y35">
        <v>77.540191650390625</v>
      </c>
      <c r="Z35" t="s">
        <v>98</v>
      </c>
      <c r="AA35" t="s">
        <v>98</v>
      </c>
      <c r="AB35" t="s">
        <v>98</v>
      </c>
      <c r="AC35" t="s">
        <v>152</v>
      </c>
    </row>
    <row r="36" spans="1:29" x14ac:dyDescent="0.2">
      <c r="A36" t="s">
        <v>189</v>
      </c>
      <c r="B36" t="s">
        <v>188</v>
      </c>
      <c r="C36" t="s">
        <v>142</v>
      </c>
      <c r="D36" t="s">
        <v>151</v>
      </c>
      <c r="E36" t="s">
        <v>144</v>
      </c>
      <c r="F36" t="s">
        <v>145</v>
      </c>
      <c r="G36" t="s">
        <v>98</v>
      </c>
      <c r="H36" t="s">
        <v>98</v>
      </c>
      <c r="I36" t="s">
        <v>98</v>
      </c>
      <c r="J36">
        <v>18.28533935546875</v>
      </c>
      <c r="K36" s="37">
        <v>18.299705505371094</v>
      </c>
      <c r="L36">
        <v>2.0316803827881813E-2</v>
      </c>
      <c r="M36" t="s">
        <v>98</v>
      </c>
      <c r="Q36" t="s">
        <v>98</v>
      </c>
      <c r="R36" t="s">
        <v>98</v>
      </c>
      <c r="S36" t="b">
        <v>0</v>
      </c>
      <c r="T36">
        <v>1.5</v>
      </c>
      <c r="U36" t="b">
        <v>1</v>
      </c>
      <c r="V36">
        <v>3</v>
      </c>
      <c r="W36">
        <v>10</v>
      </c>
      <c r="X36">
        <v>1</v>
      </c>
      <c r="Y36">
        <v>77.391189575195312</v>
      </c>
      <c r="Z36" t="s">
        <v>98</v>
      </c>
      <c r="AA36" t="s">
        <v>98</v>
      </c>
      <c r="AB36" t="s">
        <v>98</v>
      </c>
      <c r="AC36" t="s">
        <v>152</v>
      </c>
    </row>
    <row r="37" spans="1:29" x14ac:dyDescent="0.2">
      <c r="A37" t="s">
        <v>190</v>
      </c>
      <c r="B37" t="s">
        <v>191</v>
      </c>
      <c r="C37" t="s">
        <v>142</v>
      </c>
      <c r="D37" t="s">
        <v>151</v>
      </c>
      <c r="E37" t="s">
        <v>144</v>
      </c>
      <c r="F37" t="s">
        <v>145</v>
      </c>
      <c r="G37" t="s">
        <v>98</v>
      </c>
      <c r="H37" t="s">
        <v>98</v>
      </c>
      <c r="I37" t="s">
        <v>98</v>
      </c>
      <c r="J37">
        <v>17.714389801025391</v>
      </c>
      <c r="K37" s="37">
        <v>17.687919616699219</v>
      </c>
      <c r="L37">
        <v>3.7433143705129623E-2</v>
      </c>
      <c r="M37" t="s">
        <v>98</v>
      </c>
      <c r="Q37" t="s">
        <v>98</v>
      </c>
      <c r="R37" t="s">
        <v>98</v>
      </c>
      <c r="S37" t="b">
        <v>0</v>
      </c>
      <c r="T37">
        <v>1.5</v>
      </c>
      <c r="U37" t="b">
        <v>1</v>
      </c>
      <c r="V37">
        <v>3</v>
      </c>
      <c r="W37">
        <v>9</v>
      </c>
      <c r="X37">
        <v>1</v>
      </c>
      <c r="Y37">
        <v>77.391189575195312</v>
      </c>
      <c r="Z37" t="s">
        <v>98</v>
      </c>
      <c r="AA37" t="s">
        <v>98</v>
      </c>
      <c r="AB37" t="s">
        <v>98</v>
      </c>
      <c r="AC37" t="s">
        <v>152</v>
      </c>
    </row>
    <row r="38" spans="1:29" x14ac:dyDescent="0.2">
      <c r="A38" t="s">
        <v>192</v>
      </c>
      <c r="B38" t="s">
        <v>191</v>
      </c>
      <c r="C38" t="s">
        <v>142</v>
      </c>
      <c r="D38" t="s">
        <v>151</v>
      </c>
      <c r="E38" t="s">
        <v>144</v>
      </c>
      <c r="F38" t="s">
        <v>145</v>
      </c>
      <c r="G38" t="s">
        <v>98</v>
      </c>
      <c r="H38" t="s">
        <v>98</v>
      </c>
      <c r="I38" t="s">
        <v>98</v>
      </c>
      <c r="J38">
        <v>17.66145133972168</v>
      </c>
      <c r="K38" s="37">
        <v>17.687919616699219</v>
      </c>
      <c r="L38">
        <v>3.7433143705129623E-2</v>
      </c>
      <c r="M38" t="s">
        <v>98</v>
      </c>
      <c r="Q38" t="s">
        <v>98</v>
      </c>
      <c r="R38" t="s">
        <v>98</v>
      </c>
      <c r="S38" t="b">
        <v>0</v>
      </c>
      <c r="T38">
        <v>1.5</v>
      </c>
      <c r="U38" t="b">
        <v>1</v>
      </c>
      <c r="V38">
        <v>3</v>
      </c>
      <c r="W38">
        <v>9</v>
      </c>
      <c r="X38">
        <v>1</v>
      </c>
      <c r="Y38">
        <v>77.391189575195312</v>
      </c>
      <c r="Z38" t="s">
        <v>98</v>
      </c>
      <c r="AA38" t="s">
        <v>98</v>
      </c>
      <c r="AB38" t="s">
        <v>98</v>
      </c>
      <c r="AC38" t="s">
        <v>152</v>
      </c>
    </row>
    <row r="39" spans="1:29" x14ac:dyDescent="0.2">
      <c r="A39" t="s">
        <v>193</v>
      </c>
      <c r="B39" t="s">
        <v>194</v>
      </c>
      <c r="C39" t="s">
        <v>142</v>
      </c>
      <c r="D39" t="s">
        <v>151</v>
      </c>
      <c r="E39" t="s">
        <v>144</v>
      </c>
      <c r="F39" t="s">
        <v>145</v>
      </c>
      <c r="G39" t="s">
        <v>98</v>
      </c>
      <c r="H39" t="s">
        <v>98</v>
      </c>
      <c r="I39" t="s">
        <v>98</v>
      </c>
      <c r="J39">
        <v>17.673446655273438</v>
      </c>
      <c r="K39" s="37">
        <v>17.595449447631836</v>
      </c>
      <c r="L39">
        <v>0.11030470579862595</v>
      </c>
      <c r="M39" t="s">
        <v>98</v>
      </c>
      <c r="Q39" t="s">
        <v>98</v>
      </c>
      <c r="R39" t="s">
        <v>98</v>
      </c>
      <c r="S39" t="b">
        <v>0</v>
      </c>
      <c r="T39">
        <v>1.5</v>
      </c>
      <c r="U39" t="b">
        <v>1</v>
      </c>
      <c r="V39">
        <v>3</v>
      </c>
      <c r="W39">
        <v>9</v>
      </c>
      <c r="X39">
        <v>1</v>
      </c>
      <c r="Y39">
        <v>77.540191650390625</v>
      </c>
      <c r="Z39" t="s">
        <v>98</v>
      </c>
      <c r="AA39" t="s">
        <v>98</v>
      </c>
      <c r="AB39" t="s">
        <v>98</v>
      </c>
      <c r="AC39" t="s">
        <v>152</v>
      </c>
    </row>
    <row r="40" spans="1:29" x14ac:dyDescent="0.2">
      <c r="A40" t="s">
        <v>195</v>
      </c>
      <c r="B40" t="s">
        <v>194</v>
      </c>
      <c r="C40" t="s">
        <v>142</v>
      </c>
      <c r="D40" t="s">
        <v>151</v>
      </c>
      <c r="E40" t="s">
        <v>144</v>
      </c>
      <c r="F40" t="s">
        <v>145</v>
      </c>
      <c r="G40" t="s">
        <v>98</v>
      </c>
      <c r="H40" t="s">
        <v>98</v>
      </c>
      <c r="I40" t="s">
        <v>98</v>
      </c>
      <c r="J40">
        <v>17.517452239990234</v>
      </c>
      <c r="K40" s="37">
        <v>17.595449447631836</v>
      </c>
      <c r="L40">
        <v>0.11030470579862595</v>
      </c>
      <c r="M40" t="s">
        <v>98</v>
      </c>
      <c r="Q40" t="s">
        <v>98</v>
      </c>
      <c r="R40" t="s">
        <v>98</v>
      </c>
      <c r="S40" t="b">
        <v>0</v>
      </c>
      <c r="T40">
        <v>1.5</v>
      </c>
      <c r="U40" t="b">
        <v>1</v>
      </c>
      <c r="V40">
        <v>3</v>
      </c>
      <c r="W40">
        <v>9</v>
      </c>
      <c r="X40">
        <v>1</v>
      </c>
      <c r="Y40">
        <v>77.540191650390625</v>
      </c>
      <c r="Z40" t="s">
        <v>98</v>
      </c>
      <c r="AA40" t="s">
        <v>98</v>
      </c>
      <c r="AB40" t="s">
        <v>98</v>
      </c>
      <c r="AC40" t="s">
        <v>152</v>
      </c>
    </row>
    <row r="42" spans="1:29" x14ac:dyDescent="0.2">
      <c r="A42" t="s">
        <v>196</v>
      </c>
      <c r="B42" t="s">
        <v>197</v>
      </c>
    </row>
    <row r="43" spans="1:29" x14ac:dyDescent="0.2">
      <c r="A43" t="s">
        <v>198</v>
      </c>
      <c r="B43" t="s">
        <v>142</v>
      </c>
    </row>
    <row r="44" spans="1:29" x14ac:dyDescent="0.2">
      <c r="A44" t="s">
        <v>199</v>
      </c>
      <c r="B44" t="s">
        <v>200</v>
      </c>
    </row>
    <row r="45" spans="1:29" x14ac:dyDescent="0.2">
      <c r="A45" t="s">
        <v>201</v>
      </c>
      <c r="B45" t="s">
        <v>150</v>
      </c>
    </row>
  </sheetData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C44"/>
  <sheetViews>
    <sheetView workbookViewId="0">
      <selection activeCell="P40" sqref="N11:P40"/>
    </sheetView>
  </sheetViews>
  <sheetFormatPr baseColWidth="10" defaultColWidth="8.83203125" defaultRowHeight="15" x14ac:dyDescent="0.2"/>
  <sheetData>
    <row r="1" spans="1:29" x14ac:dyDescent="0.2">
      <c r="A1" t="s">
        <v>104</v>
      </c>
      <c r="B1" t="s">
        <v>105</v>
      </c>
    </row>
    <row r="2" spans="1:29" x14ac:dyDescent="0.2">
      <c r="A2" t="s">
        <v>106</v>
      </c>
      <c r="B2" t="s">
        <v>107</v>
      </c>
    </row>
    <row r="3" spans="1:29" x14ac:dyDescent="0.2">
      <c r="A3" t="s">
        <v>108</v>
      </c>
      <c r="B3" t="s">
        <v>231</v>
      </c>
    </row>
    <row r="4" spans="1:29" x14ac:dyDescent="0.2">
      <c r="A4" t="s">
        <v>110</v>
      </c>
      <c r="B4" t="s">
        <v>232</v>
      </c>
    </row>
    <row r="5" spans="1:29" x14ac:dyDescent="0.2">
      <c r="A5" t="s">
        <v>112</v>
      </c>
      <c r="B5" t="s">
        <v>113</v>
      </c>
    </row>
    <row r="6" spans="1:29" x14ac:dyDescent="0.2">
      <c r="A6" t="s">
        <v>114</v>
      </c>
      <c r="B6" t="s">
        <v>115</v>
      </c>
    </row>
    <row r="8" spans="1:29" x14ac:dyDescent="0.2">
      <c r="A8" t="s">
        <v>116</v>
      </c>
      <c r="B8" t="s">
        <v>117</v>
      </c>
      <c r="C8" t="s">
        <v>118</v>
      </c>
      <c r="D8" t="s">
        <v>119</v>
      </c>
      <c r="E8" t="s">
        <v>120</v>
      </c>
      <c r="F8" t="s">
        <v>121</v>
      </c>
      <c r="G8" t="s">
        <v>122</v>
      </c>
      <c r="H8" t="s">
        <v>123</v>
      </c>
      <c r="I8" t="s">
        <v>124</v>
      </c>
      <c r="J8" t="s">
        <v>125</v>
      </c>
      <c r="K8" t="s">
        <v>94</v>
      </c>
      <c r="L8" t="s">
        <v>95</v>
      </c>
      <c r="M8" t="s">
        <v>96</v>
      </c>
      <c r="N8" t="s">
        <v>97</v>
      </c>
      <c r="O8" t="s">
        <v>126</v>
      </c>
      <c r="P8" t="s">
        <v>127</v>
      </c>
      <c r="Q8" t="s">
        <v>128</v>
      </c>
      <c r="R8" t="s">
        <v>129</v>
      </c>
      <c r="S8" t="s">
        <v>130</v>
      </c>
      <c r="T8" t="s">
        <v>131</v>
      </c>
      <c r="U8" t="s">
        <v>132</v>
      </c>
      <c r="V8" t="s">
        <v>133</v>
      </c>
      <c r="W8" t="s">
        <v>134</v>
      </c>
      <c r="X8" t="s">
        <v>135</v>
      </c>
      <c r="Y8" t="s">
        <v>136</v>
      </c>
      <c r="Z8" t="s">
        <v>137</v>
      </c>
      <c r="AA8" t="s">
        <v>138</v>
      </c>
      <c r="AB8" t="s">
        <v>139</v>
      </c>
      <c r="AC8" t="s">
        <v>140</v>
      </c>
    </row>
    <row r="9" spans="1:29" x14ac:dyDescent="0.2">
      <c r="A9" t="s">
        <v>141</v>
      </c>
      <c r="B9" t="s">
        <v>98</v>
      </c>
      <c r="C9" t="s">
        <v>142</v>
      </c>
      <c r="D9" t="s">
        <v>143</v>
      </c>
      <c r="E9" t="s">
        <v>144</v>
      </c>
      <c r="F9" t="s">
        <v>145</v>
      </c>
      <c r="G9" t="s">
        <v>98</v>
      </c>
      <c r="H9" t="s">
        <v>98</v>
      </c>
      <c r="I9" t="s">
        <v>98</v>
      </c>
      <c r="J9" t="s">
        <v>146</v>
      </c>
      <c r="K9" t="s">
        <v>98</v>
      </c>
      <c r="L9" t="s">
        <v>98</v>
      </c>
      <c r="M9" t="s">
        <v>98</v>
      </c>
      <c r="N9" t="s">
        <v>98</v>
      </c>
      <c r="O9" t="s">
        <v>98</v>
      </c>
      <c r="P9" t="s">
        <v>98</v>
      </c>
      <c r="Q9" t="s">
        <v>98</v>
      </c>
      <c r="R9" t="s">
        <v>98</v>
      </c>
      <c r="S9" t="b">
        <v>0</v>
      </c>
      <c r="T9">
        <v>1.5</v>
      </c>
      <c r="U9" t="b">
        <v>1</v>
      </c>
      <c r="V9">
        <v>3</v>
      </c>
      <c r="W9">
        <v>39</v>
      </c>
      <c r="X9">
        <v>1</v>
      </c>
      <c r="Y9">
        <v>87.375328063964844</v>
      </c>
      <c r="Z9">
        <v>82.30767822265625</v>
      </c>
      <c r="AA9">
        <v>93.635360717773438</v>
      </c>
      <c r="AB9" t="s">
        <v>98</v>
      </c>
      <c r="AC9" t="s">
        <v>147</v>
      </c>
    </row>
    <row r="10" spans="1:29" x14ac:dyDescent="0.2">
      <c r="A10" t="s">
        <v>148</v>
      </c>
      <c r="B10" t="s">
        <v>98</v>
      </c>
      <c r="C10" t="s">
        <v>142</v>
      </c>
      <c r="D10" t="s">
        <v>143</v>
      </c>
      <c r="E10" t="s">
        <v>144</v>
      </c>
      <c r="F10" t="s">
        <v>145</v>
      </c>
      <c r="G10" t="s">
        <v>98</v>
      </c>
      <c r="H10" t="s">
        <v>98</v>
      </c>
      <c r="I10" t="s">
        <v>98</v>
      </c>
      <c r="J10" t="s">
        <v>146</v>
      </c>
      <c r="K10" t="s">
        <v>98</v>
      </c>
      <c r="L10" t="s">
        <v>98</v>
      </c>
      <c r="M10" t="s">
        <v>98</v>
      </c>
      <c r="N10" t="s">
        <v>98</v>
      </c>
      <c r="O10" t="s">
        <v>98</v>
      </c>
      <c r="P10" t="s">
        <v>98</v>
      </c>
      <c r="Q10" t="s">
        <v>98</v>
      </c>
      <c r="R10" t="s">
        <v>98</v>
      </c>
      <c r="S10" t="b">
        <v>0</v>
      </c>
      <c r="T10">
        <v>1.5</v>
      </c>
      <c r="U10" t="b">
        <v>1</v>
      </c>
      <c r="V10">
        <v>3</v>
      </c>
      <c r="W10">
        <v>39</v>
      </c>
      <c r="X10">
        <v>1</v>
      </c>
      <c r="Y10">
        <v>91.995834350585938</v>
      </c>
      <c r="Z10">
        <v>88.865814208984375</v>
      </c>
      <c r="AA10">
        <v>83.798164367675781</v>
      </c>
      <c r="AB10" t="s">
        <v>98</v>
      </c>
      <c r="AC10" t="s">
        <v>147</v>
      </c>
    </row>
    <row r="11" spans="1:29" x14ac:dyDescent="0.2">
      <c r="A11" t="s">
        <v>149</v>
      </c>
      <c r="B11" t="s">
        <v>233</v>
      </c>
      <c r="C11" t="s">
        <v>142</v>
      </c>
      <c r="D11" t="s">
        <v>151</v>
      </c>
      <c r="E11" t="s">
        <v>144</v>
      </c>
      <c r="F11" t="s">
        <v>145</v>
      </c>
      <c r="G11" t="s">
        <v>98</v>
      </c>
      <c r="H11" t="s">
        <v>98</v>
      </c>
      <c r="I11" t="s">
        <v>98</v>
      </c>
      <c r="J11">
        <v>16.505279541015625</v>
      </c>
      <c r="K11">
        <v>16.468708038330078</v>
      </c>
      <c r="L11">
        <v>5.1718566566705704E-2</v>
      </c>
      <c r="M11" t="s">
        <v>98</v>
      </c>
      <c r="N11" s="5" t="s">
        <v>20</v>
      </c>
      <c r="O11" s="6">
        <v>9</v>
      </c>
      <c r="P11" s="37">
        <v>18.21467399597168</v>
      </c>
      <c r="Q11" t="s">
        <v>98</v>
      </c>
      <c r="R11" t="s">
        <v>98</v>
      </c>
      <c r="S11" t="b">
        <v>0</v>
      </c>
      <c r="T11">
        <v>1.5</v>
      </c>
      <c r="U11" t="b">
        <v>1</v>
      </c>
      <c r="V11">
        <v>3</v>
      </c>
      <c r="W11">
        <v>6</v>
      </c>
      <c r="X11">
        <v>1</v>
      </c>
      <c r="Y11">
        <v>77.687171936035156</v>
      </c>
      <c r="Z11" t="s">
        <v>98</v>
      </c>
      <c r="AA11" t="s">
        <v>98</v>
      </c>
      <c r="AB11" t="s">
        <v>98</v>
      </c>
      <c r="AC11" t="s">
        <v>152</v>
      </c>
    </row>
    <row r="12" spans="1:29" x14ac:dyDescent="0.2">
      <c r="A12" t="s">
        <v>153</v>
      </c>
      <c r="B12" t="s">
        <v>233</v>
      </c>
      <c r="C12" t="s">
        <v>142</v>
      </c>
      <c r="D12" t="s">
        <v>151</v>
      </c>
      <c r="E12" t="s">
        <v>144</v>
      </c>
      <c r="F12" t="s">
        <v>145</v>
      </c>
      <c r="G12" t="s">
        <v>98</v>
      </c>
      <c r="H12" t="s">
        <v>98</v>
      </c>
      <c r="I12" t="s">
        <v>98</v>
      </c>
      <c r="J12">
        <v>16.432138442993164</v>
      </c>
      <c r="K12">
        <v>16.468708038330078</v>
      </c>
      <c r="L12">
        <v>5.1718566566705704E-2</v>
      </c>
      <c r="M12" t="s">
        <v>98</v>
      </c>
      <c r="N12" s="5" t="s">
        <v>13</v>
      </c>
      <c r="O12" s="6">
        <v>3</v>
      </c>
      <c r="P12" s="37">
        <v>16.980308532714844</v>
      </c>
      <c r="Q12" t="s">
        <v>98</v>
      </c>
      <c r="R12" t="s">
        <v>98</v>
      </c>
      <c r="S12" t="b">
        <v>0</v>
      </c>
      <c r="T12">
        <v>1.5</v>
      </c>
      <c r="U12" t="b">
        <v>1</v>
      </c>
      <c r="V12">
        <v>3</v>
      </c>
      <c r="W12">
        <v>7</v>
      </c>
      <c r="X12">
        <v>1</v>
      </c>
      <c r="Y12">
        <v>77.538124084472656</v>
      </c>
      <c r="Z12" t="s">
        <v>98</v>
      </c>
      <c r="AA12" t="s">
        <v>98</v>
      </c>
      <c r="AB12" t="s">
        <v>98</v>
      </c>
      <c r="AC12" t="s">
        <v>152</v>
      </c>
    </row>
    <row r="13" spans="1:29" x14ac:dyDescent="0.2">
      <c r="A13" t="s">
        <v>154</v>
      </c>
      <c r="B13" t="s">
        <v>234</v>
      </c>
      <c r="C13" t="s">
        <v>142</v>
      </c>
      <c r="D13" t="s">
        <v>151</v>
      </c>
      <c r="E13" t="s">
        <v>144</v>
      </c>
      <c r="F13" t="s">
        <v>145</v>
      </c>
      <c r="G13" t="s">
        <v>98</v>
      </c>
      <c r="H13" t="s">
        <v>98</v>
      </c>
      <c r="I13" t="s">
        <v>98</v>
      </c>
      <c r="J13">
        <v>17.238487243652344</v>
      </c>
      <c r="K13">
        <v>17.222221374511719</v>
      </c>
      <c r="L13">
        <v>2.3002063855528831E-2</v>
      </c>
      <c r="M13" t="s">
        <v>98</v>
      </c>
      <c r="N13" s="5" t="s">
        <v>36</v>
      </c>
      <c r="O13" s="6">
        <v>22</v>
      </c>
      <c r="P13">
        <v>17.990787506103516</v>
      </c>
      <c r="Q13" t="s">
        <v>98</v>
      </c>
      <c r="R13" t="s">
        <v>98</v>
      </c>
      <c r="S13" t="b">
        <v>0</v>
      </c>
      <c r="T13">
        <v>1.5</v>
      </c>
      <c r="U13" t="b">
        <v>1</v>
      </c>
      <c r="V13">
        <v>3</v>
      </c>
      <c r="W13">
        <v>7</v>
      </c>
      <c r="X13">
        <v>1</v>
      </c>
      <c r="Y13">
        <v>77.538124084472656</v>
      </c>
      <c r="Z13" t="s">
        <v>98</v>
      </c>
      <c r="AA13" t="s">
        <v>98</v>
      </c>
      <c r="AB13" t="s">
        <v>98</v>
      </c>
      <c r="AC13" t="s">
        <v>152</v>
      </c>
    </row>
    <row r="14" spans="1:29" x14ac:dyDescent="0.2">
      <c r="A14" t="s">
        <v>156</v>
      </c>
      <c r="B14" t="s">
        <v>234</v>
      </c>
      <c r="C14" t="s">
        <v>142</v>
      </c>
      <c r="D14" t="s">
        <v>151</v>
      </c>
      <c r="E14" t="s">
        <v>144</v>
      </c>
      <c r="F14" t="s">
        <v>145</v>
      </c>
      <c r="G14" t="s">
        <v>98</v>
      </c>
      <c r="H14" t="s">
        <v>98</v>
      </c>
      <c r="I14" t="s">
        <v>98</v>
      </c>
      <c r="J14">
        <v>17.205957412719727</v>
      </c>
      <c r="K14">
        <v>17.222221374511719</v>
      </c>
      <c r="L14">
        <v>2.3002063855528831E-2</v>
      </c>
      <c r="M14" t="s">
        <v>98</v>
      </c>
      <c r="N14" s="5" t="s">
        <v>25</v>
      </c>
      <c r="O14" s="6">
        <v>12</v>
      </c>
      <c r="P14" s="37">
        <v>17.312252044677734</v>
      </c>
      <c r="Q14" t="s">
        <v>98</v>
      </c>
      <c r="R14" t="s">
        <v>98</v>
      </c>
      <c r="S14" t="b">
        <v>0</v>
      </c>
      <c r="T14">
        <v>1.5</v>
      </c>
      <c r="U14" t="b">
        <v>1</v>
      </c>
      <c r="V14">
        <v>3</v>
      </c>
      <c r="W14">
        <v>9</v>
      </c>
      <c r="X14">
        <v>1</v>
      </c>
      <c r="Y14">
        <v>77.538124084472656</v>
      </c>
      <c r="Z14" t="s">
        <v>98</v>
      </c>
      <c r="AA14" t="s">
        <v>98</v>
      </c>
      <c r="AB14" t="s">
        <v>98</v>
      </c>
      <c r="AC14" t="s">
        <v>152</v>
      </c>
    </row>
    <row r="15" spans="1:29" x14ac:dyDescent="0.2">
      <c r="A15" t="s">
        <v>157</v>
      </c>
      <c r="B15" t="s">
        <v>235</v>
      </c>
      <c r="C15" t="s">
        <v>142</v>
      </c>
      <c r="D15" t="s">
        <v>151</v>
      </c>
      <c r="E15" t="s">
        <v>144</v>
      </c>
      <c r="F15" t="s">
        <v>145</v>
      </c>
      <c r="G15" t="s">
        <v>98</v>
      </c>
      <c r="H15" t="s">
        <v>98</v>
      </c>
      <c r="I15" t="s">
        <v>98</v>
      </c>
      <c r="J15">
        <v>17.060501098632812</v>
      </c>
      <c r="K15">
        <v>17.082395553588867</v>
      </c>
      <c r="L15">
        <v>3.0963435769081116E-2</v>
      </c>
      <c r="M15" t="s">
        <v>98</v>
      </c>
      <c r="N15" s="5" t="s">
        <v>43</v>
      </c>
      <c r="O15" s="6">
        <v>27</v>
      </c>
      <c r="P15">
        <v>17.046009063720703</v>
      </c>
      <c r="Q15" t="s">
        <v>98</v>
      </c>
      <c r="R15" t="s">
        <v>98</v>
      </c>
      <c r="S15" t="b">
        <v>0</v>
      </c>
      <c r="T15">
        <v>1.5</v>
      </c>
      <c r="U15" t="b">
        <v>1</v>
      </c>
      <c r="V15">
        <v>3</v>
      </c>
      <c r="W15">
        <v>8</v>
      </c>
      <c r="X15">
        <v>1</v>
      </c>
      <c r="Y15">
        <v>77.538124084472656</v>
      </c>
      <c r="Z15" t="s">
        <v>98</v>
      </c>
      <c r="AA15" t="s">
        <v>98</v>
      </c>
      <c r="AB15" t="s">
        <v>98</v>
      </c>
      <c r="AC15" t="s">
        <v>152</v>
      </c>
    </row>
    <row r="16" spans="1:29" x14ac:dyDescent="0.2">
      <c r="A16" t="s">
        <v>159</v>
      </c>
      <c r="B16" t="s">
        <v>235</v>
      </c>
      <c r="C16" t="s">
        <v>142</v>
      </c>
      <c r="D16" t="s">
        <v>151</v>
      </c>
      <c r="E16" t="s">
        <v>144</v>
      </c>
      <c r="F16" t="s">
        <v>145</v>
      </c>
      <c r="G16" t="s">
        <v>98</v>
      </c>
      <c r="H16" t="s">
        <v>98</v>
      </c>
      <c r="I16" t="s">
        <v>98</v>
      </c>
      <c r="J16">
        <v>17.104290008544922</v>
      </c>
      <c r="K16">
        <v>17.082395553588867</v>
      </c>
      <c r="L16">
        <v>3.0963435769081116E-2</v>
      </c>
      <c r="M16" t="s">
        <v>98</v>
      </c>
      <c r="N16" s="5" t="s">
        <v>11</v>
      </c>
      <c r="O16" s="6">
        <v>2</v>
      </c>
      <c r="P16" s="37">
        <v>17.004650115966797</v>
      </c>
      <c r="Q16" t="s">
        <v>98</v>
      </c>
      <c r="R16" t="s">
        <v>98</v>
      </c>
      <c r="S16" t="b">
        <v>0</v>
      </c>
      <c r="T16">
        <v>1.5</v>
      </c>
      <c r="U16" t="b">
        <v>1</v>
      </c>
      <c r="V16">
        <v>3</v>
      </c>
      <c r="W16">
        <v>9</v>
      </c>
      <c r="X16">
        <v>1</v>
      </c>
      <c r="Y16">
        <v>77.538124084472656</v>
      </c>
      <c r="Z16" t="s">
        <v>98</v>
      </c>
      <c r="AA16" t="s">
        <v>98</v>
      </c>
      <c r="AB16" t="s">
        <v>98</v>
      </c>
      <c r="AC16" t="s">
        <v>152</v>
      </c>
    </row>
    <row r="17" spans="1:29" x14ac:dyDescent="0.2">
      <c r="A17" t="s">
        <v>160</v>
      </c>
      <c r="B17" t="s">
        <v>236</v>
      </c>
      <c r="C17" t="s">
        <v>142</v>
      </c>
      <c r="D17" t="s">
        <v>151</v>
      </c>
      <c r="E17" t="s">
        <v>144</v>
      </c>
      <c r="F17" t="s">
        <v>145</v>
      </c>
      <c r="G17" t="s">
        <v>98</v>
      </c>
      <c r="H17" t="s">
        <v>98</v>
      </c>
      <c r="I17" t="s">
        <v>98</v>
      </c>
      <c r="J17">
        <v>18.0159912109375</v>
      </c>
      <c r="K17">
        <v>17.990787506103516</v>
      </c>
      <c r="L17">
        <v>3.5644769668579102E-2</v>
      </c>
      <c r="M17" t="s">
        <v>98</v>
      </c>
      <c r="N17" s="5" t="s">
        <v>37</v>
      </c>
      <c r="O17" s="6">
        <v>23</v>
      </c>
      <c r="P17">
        <v>16.650667190551758</v>
      </c>
      <c r="Q17" t="s">
        <v>98</v>
      </c>
      <c r="R17" t="s">
        <v>98</v>
      </c>
      <c r="S17" t="b">
        <v>0</v>
      </c>
      <c r="T17">
        <v>1.5</v>
      </c>
      <c r="U17" t="b">
        <v>1</v>
      </c>
      <c r="V17">
        <v>3</v>
      </c>
      <c r="W17">
        <v>10</v>
      </c>
      <c r="X17">
        <v>1</v>
      </c>
      <c r="Y17">
        <v>77.687171936035156</v>
      </c>
      <c r="Z17" t="s">
        <v>98</v>
      </c>
      <c r="AA17" t="s">
        <v>98</v>
      </c>
      <c r="AB17" t="s">
        <v>98</v>
      </c>
      <c r="AC17" t="s">
        <v>152</v>
      </c>
    </row>
    <row r="18" spans="1:29" x14ac:dyDescent="0.2">
      <c r="A18" t="s">
        <v>162</v>
      </c>
      <c r="B18" t="s">
        <v>236</v>
      </c>
      <c r="C18" t="s">
        <v>142</v>
      </c>
      <c r="D18" t="s">
        <v>151</v>
      </c>
      <c r="E18" t="s">
        <v>144</v>
      </c>
      <c r="F18" t="s">
        <v>145</v>
      </c>
      <c r="G18" t="s">
        <v>98</v>
      </c>
      <c r="H18" t="s">
        <v>98</v>
      </c>
      <c r="I18" t="s">
        <v>98</v>
      </c>
      <c r="J18">
        <v>17.965581893920898</v>
      </c>
      <c r="K18">
        <v>17.990787506103516</v>
      </c>
      <c r="L18">
        <v>3.5644769668579102E-2</v>
      </c>
      <c r="M18" t="s">
        <v>98</v>
      </c>
      <c r="N18" s="5" t="s">
        <v>26</v>
      </c>
      <c r="O18" s="6">
        <v>13</v>
      </c>
      <c r="P18" s="37">
        <v>17.926141738891602</v>
      </c>
      <c r="Q18" t="s">
        <v>98</v>
      </c>
      <c r="R18" t="s">
        <v>98</v>
      </c>
      <c r="S18" t="b">
        <v>0</v>
      </c>
      <c r="T18">
        <v>1.5</v>
      </c>
      <c r="U18" t="b">
        <v>1</v>
      </c>
      <c r="V18">
        <v>3</v>
      </c>
      <c r="W18">
        <v>9</v>
      </c>
      <c r="X18">
        <v>1</v>
      </c>
      <c r="Y18">
        <v>77.687171936035156</v>
      </c>
      <c r="Z18" t="s">
        <v>98</v>
      </c>
      <c r="AA18" t="s">
        <v>98</v>
      </c>
      <c r="AB18" t="s">
        <v>98</v>
      </c>
      <c r="AC18" t="s">
        <v>152</v>
      </c>
    </row>
    <row r="19" spans="1:29" x14ac:dyDescent="0.2">
      <c r="A19" t="s">
        <v>163</v>
      </c>
      <c r="B19" t="s">
        <v>237</v>
      </c>
      <c r="C19" t="s">
        <v>142</v>
      </c>
      <c r="D19" t="s">
        <v>151</v>
      </c>
      <c r="E19" t="s">
        <v>144</v>
      </c>
      <c r="F19" t="s">
        <v>145</v>
      </c>
      <c r="G19" t="s">
        <v>98</v>
      </c>
      <c r="H19" t="s">
        <v>98</v>
      </c>
      <c r="I19" t="s">
        <v>98</v>
      </c>
      <c r="J19">
        <v>16.642576217651367</v>
      </c>
      <c r="K19">
        <v>16.650667190551758</v>
      </c>
      <c r="L19">
        <v>1.1442363262176514E-2</v>
      </c>
      <c r="M19" t="s">
        <v>98</v>
      </c>
      <c r="N19" s="5" t="s">
        <v>28</v>
      </c>
      <c r="O19" s="6">
        <v>16</v>
      </c>
      <c r="P19" s="37">
        <v>18.299705505371094</v>
      </c>
      <c r="Q19" t="s">
        <v>98</v>
      </c>
      <c r="R19" t="s">
        <v>98</v>
      </c>
      <c r="S19" t="b">
        <v>0</v>
      </c>
      <c r="T19">
        <v>1.5</v>
      </c>
      <c r="U19" t="b">
        <v>1</v>
      </c>
      <c r="V19">
        <v>3</v>
      </c>
      <c r="W19">
        <v>8</v>
      </c>
      <c r="X19">
        <v>1</v>
      </c>
      <c r="Y19">
        <v>77.538124084472656</v>
      </c>
      <c r="Z19" t="s">
        <v>98</v>
      </c>
      <c r="AA19" t="s">
        <v>98</v>
      </c>
      <c r="AB19" t="s">
        <v>98</v>
      </c>
      <c r="AC19" t="s">
        <v>152</v>
      </c>
    </row>
    <row r="20" spans="1:29" x14ac:dyDescent="0.2">
      <c r="A20" t="s">
        <v>165</v>
      </c>
      <c r="B20" t="s">
        <v>237</v>
      </c>
      <c r="C20" t="s">
        <v>142</v>
      </c>
      <c r="D20" t="s">
        <v>151</v>
      </c>
      <c r="E20" t="s">
        <v>144</v>
      </c>
      <c r="F20" t="s">
        <v>145</v>
      </c>
      <c r="G20" t="s">
        <v>98</v>
      </c>
      <c r="H20" t="s">
        <v>98</v>
      </c>
      <c r="I20" t="s">
        <v>98</v>
      </c>
      <c r="J20">
        <v>16.658758163452148</v>
      </c>
      <c r="K20">
        <v>16.650667190551758</v>
      </c>
      <c r="L20">
        <v>1.1442363262176514E-2</v>
      </c>
      <c r="M20" t="s">
        <v>98</v>
      </c>
      <c r="N20" s="5" t="s">
        <v>35</v>
      </c>
      <c r="O20" s="6">
        <v>21</v>
      </c>
      <c r="P20">
        <v>17.082395553588867</v>
      </c>
      <c r="Q20" t="s">
        <v>98</v>
      </c>
      <c r="R20" t="s">
        <v>98</v>
      </c>
      <c r="S20" t="b">
        <v>0</v>
      </c>
      <c r="T20">
        <v>1.5</v>
      </c>
      <c r="U20" t="b">
        <v>1</v>
      </c>
      <c r="V20">
        <v>3</v>
      </c>
      <c r="W20">
        <v>7</v>
      </c>
      <c r="X20">
        <v>1</v>
      </c>
      <c r="Y20">
        <v>77.538124084472656</v>
      </c>
      <c r="Z20" t="s">
        <v>98</v>
      </c>
      <c r="AA20" t="s">
        <v>98</v>
      </c>
      <c r="AB20" t="s">
        <v>98</v>
      </c>
      <c r="AC20" t="s">
        <v>152</v>
      </c>
    </row>
    <row r="21" spans="1:29" x14ac:dyDescent="0.2">
      <c r="A21" t="s">
        <v>166</v>
      </c>
      <c r="B21" t="s">
        <v>238</v>
      </c>
      <c r="C21" t="s">
        <v>142</v>
      </c>
      <c r="D21" t="s">
        <v>151</v>
      </c>
      <c r="E21" t="s">
        <v>144</v>
      </c>
      <c r="F21" t="s">
        <v>145</v>
      </c>
      <c r="G21" t="s">
        <v>98</v>
      </c>
      <c r="H21" t="s">
        <v>98</v>
      </c>
      <c r="I21" t="s">
        <v>98</v>
      </c>
      <c r="J21">
        <v>17.109319686889648</v>
      </c>
      <c r="K21">
        <v>17.111053466796875</v>
      </c>
      <c r="L21">
        <v>2.4505862966179848E-3</v>
      </c>
      <c r="M21" t="s">
        <v>98</v>
      </c>
      <c r="N21" s="5" t="s">
        <v>27</v>
      </c>
      <c r="O21" s="6">
        <v>15</v>
      </c>
      <c r="P21" s="37">
        <v>18.470388412475586</v>
      </c>
      <c r="Q21" t="s">
        <v>98</v>
      </c>
      <c r="R21" t="s">
        <v>98</v>
      </c>
      <c r="S21" t="b">
        <v>0</v>
      </c>
      <c r="T21">
        <v>1.5</v>
      </c>
      <c r="U21" t="b">
        <v>1</v>
      </c>
      <c r="V21">
        <v>3</v>
      </c>
      <c r="W21">
        <v>7</v>
      </c>
      <c r="X21">
        <v>1</v>
      </c>
      <c r="Y21">
        <v>77.538124084472656</v>
      </c>
      <c r="Z21" t="s">
        <v>98</v>
      </c>
      <c r="AA21" t="s">
        <v>98</v>
      </c>
      <c r="AB21" t="s">
        <v>98</v>
      </c>
      <c r="AC21" t="s">
        <v>152</v>
      </c>
    </row>
    <row r="22" spans="1:29" x14ac:dyDescent="0.2">
      <c r="A22" t="s">
        <v>168</v>
      </c>
      <c r="B22" t="s">
        <v>238</v>
      </c>
      <c r="C22" t="s">
        <v>142</v>
      </c>
      <c r="D22" t="s">
        <v>151</v>
      </c>
      <c r="E22" t="s">
        <v>144</v>
      </c>
      <c r="F22" t="s">
        <v>145</v>
      </c>
      <c r="G22" t="s">
        <v>98</v>
      </c>
      <c r="H22" t="s">
        <v>98</v>
      </c>
      <c r="I22" t="s">
        <v>98</v>
      </c>
      <c r="J22">
        <v>17.112785339355469</v>
      </c>
      <c r="K22">
        <v>17.111053466796875</v>
      </c>
      <c r="L22">
        <v>2.4505862966179848E-3</v>
      </c>
      <c r="M22" t="s">
        <v>98</v>
      </c>
      <c r="N22" s="5" t="s">
        <v>42</v>
      </c>
      <c r="O22" s="6">
        <v>29</v>
      </c>
      <c r="P22">
        <v>17.872940063476562</v>
      </c>
      <c r="Q22" t="s">
        <v>98</v>
      </c>
      <c r="R22" t="s">
        <v>98</v>
      </c>
      <c r="S22" t="b">
        <v>0</v>
      </c>
      <c r="T22">
        <v>1.5</v>
      </c>
      <c r="U22" t="b">
        <v>1</v>
      </c>
      <c r="V22">
        <v>3</v>
      </c>
      <c r="W22">
        <v>9</v>
      </c>
      <c r="X22">
        <v>1</v>
      </c>
      <c r="Y22">
        <v>77.538124084472656</v>
      </c>
      <c r="Z22" t="s">
        <v>98</v>
      </c>
      <c r="AA22" t="s">
        <v>98</v>
      </c>
      <c r="AB22" t="s">
        <v>98</v>
      </c>
      <c r="AC22" t="s">
        <v>152</v>
      </c>
    </row>
    <row r="23" spans="1:29" x14ac:dyDescent="0.2">
      <c r="A23" t="s">
        <v>169</v>
      </c>
      <c r="B23" t="s">
        <v>239</v>
      </c>
      <c r="C23" t="s">
        <v>142</v>
      </c>
      <c r="D23" t="s">
        <v>151</v>
      </c>
      <c r="E23" t="s">
        <v>144</v>
      </c>
      <c r="F23" t="s">
        <v>145</v>
      </c>
      <c r="G23" t="s">
        <v>98</v>
      </c>
      <c r="H23" t="s">
        <v>98</v>
      </c>
      <c r="I23" t="s">
        <v>98</v>
      </c>
      <c r="J23">
        <v>17.157873153686523</v>
      </c>
      <c r="K23">
        <v>17.182914733886719</v>
      </c>
      <c r="L23">
        <v>3.5414140671491623E-2</v>
      </c>
      <c r="M23" t="s">
        <v>98</v>
      </c>
      <c r="N23" s="5" t="s">
        <v>17</v>
      </c>
      <c r="O23" s="6">
        <v>7</v>
      </c>
      <c r="P23" s="37">
        <v>17.731803894042969</v>
      </c>
      <c r="Q23" t="s">
        <v>98</v>
      </c>
      <c r="R23" t="s">
        <v>98</v>
      </c>
      <c r="S23" t="b">
        <v>0</v>
      </c>
      <c r="T23">
        <v>1.5</v>
      </c>
      <c r="U23" t="b">
        <v>1</v>
      </c>
      <c r="V23">
        <v>3</v>
      </c>
      <c r="W23">
        <v>8</v>
      </c>
      <c r="X23">
        <v>1</v>
      </c>
      <c r="Y23">
        <v>77.538124084472656</v>
      </c>
      <c r="Z23" t="s">
        <v>98</v>
      </c>
      <c r="AA23" t="s">
        <v>98</v>
      </c>
      <c r="AB23" t="s">
        <v>98</v>
      </c>
      <c r="AC23" t="s">
        <v>152</v>
      </c>
    </row>
    <row r="24" spans="1:29" x14ac:dyDescent="0.2">
      <c r="A24" t="s">
        <v>171</v>
      </c>
      <c r="B24" t="s">
        <v>239</v>
      </c>
      <c r="C24" t="s">
        <v>142</v>
      </c>
      <c r="D24" t="s">
        <v>151</v>
      </c>
      <c r="E24" t="s">
        <v>144</v>
      </c>
      <c r="F24" t="s">
        <v>145</v>
      </c>
      <c r="G24" t="s">
        <v>98</v>
      </c>
      <c r="H24" t="s">
        <v>98</v>
      </c>
      <c r="I24" t="s">
        <v>98</v>
      </c>
      <c r="J24">
        <v>17.207956314086914</v>
      </c>
      <c r="K24">
        <v>17.182914733886719</v>
      </c>
      <c r="L24">
        <v>3.5414140671491623E-2</v>
      </c>
      <c r="M24" t="s">
        <v>98</v>
      </c>
      <c r="N24" s="5" t="s">
        <v>41</v>
      </c>
      <c r="O24" s="6">
        <v>28</v>
      </c>
      <c r="P24">
        <v>17.397243499755859</v>
      </c>
      <c r="Q24" t="s">
        <v>98</v>
      </c>
      <c r="R24" t="s">
        <v>98</v>
      </c>
      <c r="S24" t="b">
        <v>0</v>
      </c>
      <c r="T24">
        <v>1.5</v>
      </c>
      <c r="U24" t="b">
        <v>1</v>
      </c>
      <c r="V24">
        <v>3</v>
      </c>
      <c r="W24">
        <v>9</v>
      </c>
      <c r="X24">
        <v>1</v>
      </c>
      <c r="Y24">
        <v>77.538124084472656</v>
      </c>
      <c r="Z24" t="s">
        <v>98</v>
      </c>
      <c r="AA24" t="s">
        <v>98</v>
      </c>
      <c r="AB24" t="s">
        <v>98</v>
      </c>
      <c r="AC24" t="s">
        <v>152</v>
      </c>
    </row>
    <row r="25" spans="1:29" x14ac:dyDescent="0.2">
      <c r="A25" t="s">
        <v>172</v>
      </c>
      <c r="B25" t="s">
        <v>240</v>
      </c>
      <c r="C25" t="s">
        <v>142</v>
      </c>
      <c r="D25" t="s">
        <v>151</v>
      </c>
      <c r="E25" t="s">
        <v>144</v>
      </c>
      <c r="F25" t="s">
        <v>145</v>
      </c>
      <c r="G25" t="s">
        <v>98</v>
      </c>
      <c r="H25" t="s">
        <v>98</v>
      </c>
      <c r="I25" t="s">
        <v>98</v>
      </c>
      <c r="J25">
        <v>17.119476318359375</v>
      </c>
      <c r="K25">
        <v>17.127120971679688</v>
      </c>
      <c r="L25">
        <v>1.0812520980834961E-2</v>
      </c>
      <c r="M25" t="s">
        <v>98</v>
      </c>
      <c r="N25" s="5" t="s">
        <v>33</v>
      </c>
      <c r="O25" s="6">
        <v>19</v>
      </c>
      <c r="P25">
        <v>16.468708038330078</v>
      </c>
      <c r="Q25" t="s">
        <v>98</v>
      </c>
      <c r="R25" t="s">
        <v>98</v>
      </c>
      <c r="S25" t="b">
        <v>0</v>
      </c>
      <c r="T25">
        <v>1.5</v>
      </c>
      <c r="U25" t="b">
        <v>1</v>
      </c>
      <c r="V25">
        <v>3</v>
      </c>
      <c r="W25">
        <v>9</v>
      </c>
      <c r="X25">
        <v>1</v>
      </c>
      <c r="Y25">
        <v>77.687171936035156</v>
      </c>
      <c r="Z25" t="s">
        <v>98</v>
      </c>
      <c r="AA25" t="s">
        <v>98</v>
      </c>
      <c r="AB25" t="s">
        <v>98</v>
      </c>
      <c r="AC25" t="s">
        <v>152</v>
      </c>
    </row>
    <row r="26" spans="1:29" x14ac:dyDescent="0.2">
      <c r="A26" t="s">
        <v>174</v>
      </c>
      <c r="B26" t="s">
        <v>240</v>
      </c>
      <c r="C26" t="s">
        <v>142</v>
      </c>
      <c r="D26" t="s">
        <v>151</v>
      </c>
      <c r="E26" t="s">
        <v>144</v>
      </c>
      <c r="F26" t="s">
        <v>145</v>
      </c>
      <c r="G26" t="s">
        <v>98</v>
      </c>
      <c r="H26" t="s">
        <v>98</v>
      </c>
      <c r="I26" t="s">
        <v>98</v>
      </c>
      <c r="J26">
        <v>17.134767532348633</v>
      </c>
      <c r="K26">
        <v>17.127120971679688</v>
      </c>
      <c r="L26">
        <v>1.0812520980834961E-2</v>
      </c>
      <c r="M26" t="s">
        <v>98</v>
      </c>
      <c r="N26" s="5" t="s">
        <v>34</v>
      </c>
      <c r="O26" s="6">
        <v>20</v>
      </c>
      <c r="P26">
        <v>17.222221374511719</v>
      </c>
      <c r="Q26" t="s">
        <v>98</v>
      </c>
      <c r="R26" t="s">
        <v>98</v>
      </c>
      <c r="S26" t="b">
        <v>0</v>
      </c>
      <c r="T26">
        <v>1.5</v>
      </c>
      <c r="U26" t="b">
        <v>1</v>
      </c>
      <c r="V26">
        <v>3</v>
      </c>
      <c r="W26">
        <v>7</v>
      </c>
      <c r="X26">
        <v>1</v>
      </c>
      <c r="Y26">
        <v>77.538124084472656</v>
      </c>
      <c r="Z26" t="s">
        <v>98</v>
      </c>
      <c r="AA26" t="s">
        <v>98</v>
      </c>
      <c r="AB26" t="s">
        <v>98</v>
      </c>
      <c r="AC26" t="s">
        <v>152</v>
      </c>
    </row>
    <row r="27" spans="1:29" x14ac:dyDescent="0.2">
      <c r="A27" t="s">
        <v>175</v>
      </c>
      <c r="B27" t="s">
        <v>241</v>
      </c>
      <c r="C27" t="s">
        <v>142</v>
      </c>
      <c r="D27" t="s">
        <v>151</v>
      </c>
      <c r="E27" t="s">
        <v>144</v>
      </c>
      <c r="F27" t="s">
        <v>145</v>
      </c>
      <c r="G27" t="s">
        <v>98</v>
      </c>
      <c r="H27" t="s">
        <v>98</v>
      </c>
      <c r="I27" t="s">
        <v>98</v>
      </c>
      <c r="J27">
        <v>17.040599822998047</v>
      </c>
      <c r="K27">
        <v>17.046009063720703</v>
      </c>
      <c r="L27">
        <v>7.6484726741909981E-3</v>
      </c>
      <c r="M27" t="s">
        <v>98</v>
      </c>
      <c r="N27" s="5" t="s">
        <v>44</v>
      </c>
      <c r="O27" s="6">
        <v>30</v>
      </c>
      <c r="P27">
        <v>18.002391815185547</v>
      </c>
      <c r="Q27" t="s">
        <v>98</v>
      </c>
      <c r="R27" t="s">
        <v>98</v>
      </c>
      <c r="S27" t="b">
        <v>0</v>
      </c>
      <c r="T27">
        <v>1.5</v>
      </c>
      <c r="U27" t="b">
        <v>1</v>
      </c>
      <c r="V27">
        <v>3</v>
      </c>
      <c r="W27">
        <v>9</v>
      </c>
      <c r="X27">
        <v>1</v>
      </c>
      <c r="Y27">
        <v>77.538124084472656</v>
      </c>
      <c r="Z27" t="s">
        <v>98</v>
      </c>
      <c r="AA27" t="s">
        <v>98</v>
      </c>
      <c r="AB27" t="s">
        <v>98</v>
      </c>
      <c r="AC27" t="s">
        <v>152</v>
      </c>
    </row>
    <row r="28" spans="1:29" x14ac:dyDescent="0.2">
      <c r="A28" t="s">
        <v>177</v>
      </c>
      <c r="B28" t="s">
        <v>241</v>
      </c>
      <c r="C28" t="s">
        <v>142</v>
      </c>
      <c r="D28" t="s">
        <v>151</v>
      </c>
      <c r="E28" t="s">
        <v>144</v>
      </c>
      <c r="F28" t="s">
        <v>145</v>
      </c>
      <c r="G28" t="s">
        <v>98</v>
      </c>
      <c r="H28" t="s">
        <v>98</v>
      </c>
      <c r="I28" t="s">
        <v>98</v>
      </c>
      <c r="J28">
        <v>17.051416397094727</v>
      </c>
      <c r="K28">
        <v>17.046009063720703</v>
      </c>
      <c r="L28">
        <v>7.6484726741909981E-3</v>
      </c>
      <c r="M28" t="s">
        <v>98</v>
      </c>
      <c r="N28" s="5" t="s">
        <v>32</v>
      </c>
      <c r="O28" s="6">
        <v>18</v>
      </c>
      <c r="P28" s="37">
        <v>17.595449447631836</v>
      </c>
      <c r="Q28" t="s">
        <v>98</v>
      </c>
      <c r="R28" t="s">
        <v>98</v>
      </c>
      <c r="S28" t="b">
        <v>0</v>
      </c>
      <c r="T28">
        <v>1.5</v>
      </c>
      <c r="U28" t="b">
        <v>1</v>
      </c>
      <c r="V28">
        <v>3</v>
      </c>
      <c r="W28">
        <v>8</v>
      </c>
      <c r="X28">
        <v>1</v>
      </c>
      <c r="Y28">
        <v>77.538124084472656</v>
      </c>
      <c r="Z28" t="s">
        <v>98</v>
      </c>
      <c r="AA28" t="s">
        <v>98</v>
      </c>
      <c r="AB28" t="s">
        <v>98</v>
      </c>
      <c r="AC28" t="s">
        <v>152</v>
      </c>
    </row>
    <row r="29" spans="1:29" x14ac:dyDescent="0.2">
      <c r="A29" t="s">
        <v>178</v>
      </c>
      <c r="B29" t="s">
        <v>242</v>
      </c>
      <c r="C29" t="s">
        <v>142</v>
      </c>
      <c r="D29" t="s">
        <v>151</v>
      </c>
      <c r="E29" t="s">
        <v>144</v>
      </c>
      <c r="F29" t="s">
        <v>145</v>
      </c>
      <c r="G29" t="s">
        <v>98</v>
      </c>
      <c r="H29" t="s">
        <v>98</v>
      </c>
      <c r="I29" t="s">
        <v>98</v>
      </c>
      <c r="J29">
        <v>17.411966323852539</v>
      </c>
      <c r="K29">
        <v>17.397243499755859</v>
      </c>
      <c r="L29">
        <v>2.0822566002607346E-2</v>
      </c>
      <c r="M29" t="s">
        <v>98</v>
      </c>
      <c r="N29" s="5" t="s">
        <v>14</v>
      </c>
      <c r="O29" s="6">
        <v>4</v>
      </c>
      <c r="P29" s="37">
        <v>18.839210510253906</v>
      </c>
      <c r="Q29" t="s">
        <v>98</v>
      </c>
      <c r="R29" t="s">
        <v>98</v>
      </c>
      <c r="S29" t="b">
        <v>0</v>
      </c>
      <c r="T29">
        <v>1.5</v>
      </c>
      <c r="U29" t="b">
        <v>1</v>
      </c>
      <c r="V29">
        <v>3</v>
      </c>
      <c r="W29">
        <v>8</v>
      </c>
      <c r="X29">
        <v>1</v>
      </c>
      <c r="Y29">
        <v>77.538124084472656</v>
      </c>
      <c r="Z29" t="s">
        <v>98</v>
      </c>
      <c r="AA29" t="s">
        <v>98</v>
      </c>
      <c r="AB29" t="s">
        <v>98</v>
      </c>
      <c r="AC29" t="s">
        <v>152</v>
      </c>
    </row>
    <row r="30" spans="1:29" x14ac:dyDescent="0.2">
      <c r="A30" t="s">
        <v>180</v>
      </c>
      <c r="B30" t="s">
        <v>242</v>
      </c>
      <c r="C30" t="s">
        <v>142</v>
      </c>
      <c r="D30" t="s">
        <v>151</v>
      </c>
      <c r="E30" t="s">
        <v>144</v>
      </c>
      <c r="F30" t="s">
        <v>145</v>
      </c>
      <c r="G30" t="s">
        <v>98</v>
      </c>
      <c r="H30" t="s">
        <v>98</v>
      </c>
      <c r="I30" t="s">
        <v>98</v>
      </c>
      <c r="J30">
        <v>17.382518768310547</v>
      </c>
      <c r="K30">
        <v>17.397243499755859</v>
      </c>
      <c r="L30">
        <v>2.0822566002607346E-2</v>
      </c>
      <c r="M30" t="s">
        <v>98</v>
      </c>
      <c r="N30" s="5" t="s">
        <v>31</v>
      </c>
      <c r="O30" s="6">
        <v>17</v>
      </c>
      <c r="P30" s="37">
        <v>17.687919616699219</v>
      </c>
      <c r="Q30" t="s">
        <v>98</v>
      </c>
      <c r="R30" t="s">
        <v>98</v>
      </c>
      <c r="S30" t="b">
        <v>0</v>
      </c>
      <c r="T30">
        <v>1.5</v>
      </c>
      <c r="U30" t="b">
        <v>1</v>
      </c>
      <c r="V30">
        <v>3</v>
      </c>
      <c r="W30">
        <v>9</v>
      </c>
      <c r="X30">
        <v>1</v>
      </c>
      <c r="Y30">
        <v>77.538124084472656</v>
      </c>
      <c r="Z30" t="s">
        <v>98</v>
      </c>
      <c r="AA30" t="s">
        <v>98</v>
      </c>
      <c r="AB30" t="s">
        <v>98</v>
      </c>
      <c r="AC30" t="s">
        <v>152</v>
      </c>
    </row>
    <row r="31" spans="1:29" x14ac:dyDescent="0.2">
      <c r="A31" t="s">
        <v>181</v>
      </c>
      <c r="B31" t="s">
        <v>243</v>
      </c>
      <c r="C31" t="s">
        <v>142</v>
      </c>
      <c r="D31" t="s">
        <v>151</v>
      </c>
      <c r="E31" t="s">
        <v>144</v>
      </c>
      <c r="F31" t="s">
        <v>145</v>
      </c>
      <c r="G31" t="s">
        <v>98</v>
      </c>
      <c r="H31" t="s">
        <v>98</v>
      </c>
      <c r="I31" t="s">
        <v>98</v>
      </c>
      <c r="J31">
        <v>17.869300842285156</v>
      </c>
      <c r="K31">
        <v>17.872940063476562</v>
      </c>
      <c r="L31">
        <v>5.147984717041254E-3</v>
      </c>
      <c r="M31" t="s">
        <v>98</v>
      </c>
      <c r="N31" s="5" t="s">
        <v>16</v>
      </c>
      <c r="O31" s="6">
        <v>6</v>
      </c>
      <c r="P31" s="37">
        <v>16.530008316040039</v>
      </c>
      <c r="Q31" t="s">
        <v>98</v>
      </c>
      <c r="R31" t="s">
        <v>98</v>
      </c>
      <c r="S31" t="b">
        <v>0</v>
      </c>
      <c r="T31">
        <v>1.5</v>
      </c>
      <c r="U31" t="b">
        <v>1</v>
      </c>
      <c r="V31">
        <v>3</v>
      </c>
      <c r="W31">
        <v>9</v>
      </c>
      <c r="X31">
        <v>1</v>
      </c>
      <c r="Y31">
        <v>77.538124084472656</v>
      </c>
      <c r="Z31" t="s">
        <v>98</v>
      </c>
      <c r="AA31" t="s">
        <v>98</v>
      </c>
      <c r="AB31" t="s">
        <v>98</v>
      </c>
      <c r="AC31" t="s">
        <v>152</v>
      </c>
    </row>
    <row r="32" spans="1:29" x14ac:dyDescent="0.2">
      <c r="A32" t="s">
        <v>183</v>
      </c>
      <c r="B32" t="s">
        <v>243</v>
      </c>
      <c r="C32" t="s">
        <v>142</v>
      </c>
      <c r="D32" t="s">
        <v>151</v>
      </c>
      <c r="E32" t="s">
        <v>144</v>
      </c>
      <c r="F32" t="s">
        <v>145</v>
      </c>
      <c r="G32" t="s">
        <v>98</v>
      </c>
      <c r="H32" t="s">
        <v>98</v>
      </c>
      <c r="I32" t="s">
        <v>98</v>
      </c>
      <c r="J32">
        <v>17.876581192016602</v>
      </c>
      <c r="K32">
        <v>17.872940063476562</v>
      </c>
      <c r="L32">
        <v>5.147984717041254E-3</v>
      </c>
      <c r="M32" t="s">
        <v>98</v>
      </c>
      <c r="N32" s="5" t="s">
        <v>38</v>
      </c>
      <c r="O32" s="6">
        <v>24</v>
      </c>
      <c r="P32">
        <v>17.111053466796875</v>
      </c>
      <c r="Q32" t="s">
        <v>98</v>
      </c>
      <c r="R32" t="s">
        <v>98</v>
      </c>
      <c r="S32" t="b">
        <v>0</v>
      </c>
      <c r="T32">
        <v>1.5</v>
      </c>
      <c r="U32" t="b">
        <v>1</v>
      </c>
      <c r="V32">
        <v>3</v>
      </c>
      <c r="W32">
        <v>9</v>
      </c>
      <c r="X32">
        <v>1</v>
      </c>
      <c r="Y32">
        <v>77.538124084472656</v>
      </c>
      <c r="Z32" t="s">
        <v>98</v>
      </c>
      <c r="AA32" t="s">
        <v>98</v>
      </c>
      <c r="AB32" t="s">
        <v>98</v>
      </c>
      <c r="AC32" t="s">
        <v>152</v>
      </c>
    </row>
    <row r="33" spans="1:29" x14ac:dyDescent="0.2">
      <c r="A33" t="s">
        <v>184</v>
      </c>
      <c r="B33" t="s">
        <v>244</v>
      </c>
      <c r="C33" t="s">
        <v>142</v>
      </c>
      <c r="D33" t="s">
        <v>151</v>
      </c>
      <c r="E33" t="s">
        <v>144</v>
      </c>
      <c r="F33" t="s">
        <v>145</v>
      </c>
      <c r="G33" t="s">
        <v>98</v>
      </c>
      <c r="H33" t="s">
        <v>98</v>
      </c>
      <c r="I33" t="s">
        <v>98</v>
      </c>
      <c r="J33">
        <v>17.986997604370117</v>
      </c>
      <c r="K33">
        <v>18.002391815185547</v>
      </c>
      <c r="L33">
        <v>2.1772051230072975E-2</v>
      </c>
      <c r="M33" t="s">
        <v>98</v>
      </c>
      <c r="N33" s="5" t="s">
        <v>18</v>
      </c>
      <c r="O33" s="33">
        <v>8</v>
      </c>
      <c r="P33" s="37">
        <v>21.055210113525391</v>
      </c>
      <c r="Q33" t="s">
        <v>98</v>
      </c>
      <c r="R33" t="s">
        <v>98</v>
      </c>
      <c r="S33" t="b">
        <v>0</v>
      </c>
      <c r="T33">
        <v>1.5</v>
      </c>
      <c r="U33" t="b">
        <v>1</v>
      </c>
      <c r="V33">
        <v>3</v>
      </c>
      <c r="W33">
        <v>10</v>
      </c>
      <c r="X33">
        <v>1</v>
      </c>
      <c r="Y33">
        <v>77.687171936035156</v>
      </c>
      <c r="Z33" t="s">
        <v>98</v>
      </c>
      <c r="AA33" t="s">
        <v>98</v>
      </c>
      <c r="AB33" t="s">
        <v>98</v>
      </c>
      <c r="AC33" t="s">
        <v>152</v>
      </c>
    </row>
    <row r="34" spans="1:29" x14ac:dyDescent="0.2">
      <c r="A34" t="s">
        <v>186</v>
      </c>
      <c r="B34" t="s">
        <v>244</v>
      </c>
      <c r="C34" t="s">
        <v>142</v>
      </c>
      <c r="D34" t="s">
        <v>151</v>
      </c>
      <c r="E34" t="s">
        <v>144</v>
      </c>
      <c r="F34" t="s">
        <v>145</v>
      </c>
      <c r="G34" t="s">
        <v>98</v>
      </c>
      <c r="H34" t="s">
        <v>98</v>
      </c>
      <c r="I34" t="s">
        <v>98</v>
      </c>
      <c r="J34">
        <v>18.017787933349609</v>
      </c>
      <c r="K34">
        <v>18.002391815185547</v>
      </c>
      <c r="L34">
        <v>2.1772051230072975E-2</v>
      </c>
      <c r="M34" t="s">
        <v>98</v>
      </c>
      <c r="N34" s="5" t="s">
        <v>46</v>
      </c>
      <c r="O34" s="6">
        <v>33</v>
      </c>
      <c r="P34">
        <v>17.12774658203125</v>
      </c>
      <c r="Q34" t="s">
        <v>98</v>
      </c>
      <c r="R34" t="s">
        <v>98</v>
      </c>
      <c r="S34" t="b">
        <v>0</v>
      </c>
      <c r="T34">
        <v>1.5</v>
      </c>
      <c r="U34" t="b">
        <v>1</v>
      </c>
      <c r="V34">
        <v>3</v>
      </c>
      <c r="W34">
        <v>10</v>
      </c>
      <c r="X34">
        <v>1</v>
      </c>
      <c r="Y34">
        <v>77.538124084472656</v>
      </c>
      <c r="Z34" t="s">
        <v>98</v>
      </c>
      <c r="AA34" t="s">
        <v>98</v>
      </c>
      <c r="AB34" t="s">
        <v>98</v>
      </c>
      <c r="AC34" t="s">
        <v>152</v>
      </c>
    </row>
    <row r="35" spans="1:29" x14ac:dyDescent="0.2">
      <c r="A35" t="s">
        <v>187</v>
      </c>
      <c r="B35" t="s">
        <v>245</v>
      </c>
      <c r="C35" t="s">
        <v>142</v>
      </c>
      <c r="D35" t="s">
        <v>151</v>
      </c>
      <c r="E35" t="s">
        <v>144</v>
      </c>
      <c r="F35" t="s">
        <v>145</v>
      </c>
      <c r="G35" t="s">
        <v>98</v>
      </c>
      <c r="H35" t="s">
        <v>98</v>
      </c>
      <c r="I35" t="s">
        <v>98</v>
      </c>
      <c r="J35">
        <v>16.927408218383789</v>
      </c>
      <c r="K35">
        <v>16.891742706298828</v>
      </c>
      <c r="L35">
        <v>5.0438649952411652E-2</v>
      </c>
      <c r="M35" t="s">
        <v>98</v>
      </c>
      <c r="N35" s="5" t="s">
        <v>39</v>
      </c>
      <c r="O35" s="6">
        <v>25</v>
      </c>
      <c r="P35">
        <v>17.182914733886719</v>
      </c>
      <c r="Q35" t="s">
        <v>98</v>
      </c>
      <c r="R35" t="s">
        <v>98</v>
      </c>
      <c r="S35" t="b">
        <v>0</v>
      </c>
      <c r="T35">
        <v>1.5</v>
      </c>
      <c r="U35" t="b">
        <v>1</v>
      </c>
      <c r="V35">
        <v>3</v>
      </c>
      <c r="W35">
        <v>7</v>
      </c>
      <c r="X35">
        <v>1</v>
      </c>
      <c r="Y35">
        <v>77.538124084472656</v>
      </c>
      <c r="Z35" t="s">
        <v>98</v>
      </c>
      <c r="AA35" t="s">
        <v>98</v>
      </c>
      <c r="AB35" t="s">
        <v>98</v>
      </c>
      <c r="AC35" t="s">
        <v>152</v>
      </c>
    </row>
    <row r="36" spans="1:29" x14ac:dyDescent="0.2">
      <c r="A36" t="s">
        <v>189</v>
      </c>
      <c r="B36" t="s">
        <v>245</v>
      </c>
      <c r="C36" t="s">
        <v>142</v>
      </c>
      <c r="D36" t="s">
        <v>151</v>
      </c>
      <c r="E36" t="s">
        <v>144</v>
      </c>
      <c r="F36" t="s">
        <v>145</v>
      </c>
      <c r="G36" t="s">
        <v>98</v>
      </c>
      <c r="H36" t="s">
        <v>98</v>
      </c>
      <c r="I36" t="s">
        <v>98</v>
      </c>
      <c r="J36">
        <v>16.856077194213867</v>
      </c>
      <c r="K36">
        <v>16.891742706298828</v>
      </c>
      <c r="L36">
        <v>5.0438649952411652E-2</v>
      </c>
      <c r="M36" t="s">
        <v>98</v>
      </c>
      <c r="N36" s="5" t="s">
        <v>15</v>
      </c>
      <c r="O36" s="6">
        <v>5</v>
      </c>
      <c r="P36" s="37">
        <v>17.686450958251953</v>
      </c>
      <c r="Q36" t="s">
        <v>98</v>
      </c>
      <c r="R36" t="s">
        <v>98</v>
      </c>
      <c r="S36" t="b">
        <v>0</v>
      </c>
      <c r="T36">
        <v>1.5</v>
      </c>
      <c r="U36" t="b">
        <v>1</v>
      </c>
      <c r="V36">
        <v>3</v>
      </c>
      <c r="W36">
        <v>8</v>
      </c>
      <c r="X36">
        <v>1</v>
      </c>
      <c r="Y36">
        <v>77.538124084472656</v>
      </c>
      <c r="Z36">
        <v>65.167098999023438</v>
      </c>
      <c r="AA36" t="s">
        <v>98</v>
      </c>
      <c r="AB36" t="s">
        <v>98</v>
      </c>
      <c r="AC36" t="s">
        <v>147</v>
      </c>
    </row>
    <row r="37" spans="1:29" x14ac:dyDescent="0.2">
      <c r="A37" t="s">
        <v>190</v>
      </c>
      <c r="B37" t="s">
        <v>246</v>
      </c>
      <c r="C37" t="s">
        <v>142</v>
      </c>
      <c r="D37" t="s">
        <v>151</v>
      </c>
      <c r="E37" t="s">
        <v>144</v>
      </c>
      <c r="F37" t="s">
        <v>145</v>
      </c>
      <c r="G37" t="s">
        <v>98</v>
      </c>
      <c r="H37" t="s">
        <v>98</v>
      </c>
      <c r="I37" t="s">
        <v>98</v>
      </c>
      <c r="J37">
        <v>17.207132339477539</v>
      </c>
      <c r="K37">
        <v>17.2308540344238</v>
      </c>
      <c r="L37">
        <v>3.3548891544342041E-2</v>
      </c>
      <c r="M37" t="s">
        <v>98</v>
      </c>
      <c r="N37" s="5" t="s">
        <v>45</v>
      </c>
      <c r="O37" s="6">
        <v>31</v>
      </c>
      <c r="P37">
        <v>16.891742706298828</v>
      </c>
      <c r="Q37" t="s">
        <v>98</v>
      </c>
      <c r="R37" t="s">
        <v>98</v>
      </c>
      <c r="S37" t="b">
        <v>0</v>
      </c>
      <c r="T37">
        <v>1.5</v>
      </c>
      <c r="U37" t="b">
        <v>1</v>
      </c>
      <c r="V37">
        <v>3</v>
      </c>
      <c r="W37">
        <v>9</v>
      </c>
      <c r="X37">
        <v>1</v>
      </c>
      <c r="Y37">
        <v>77.538124084472656</v>
      </c>
      <c r="Z37">
        <v>65.465194702148438</v>
      </c>
      <c r="AA37" t="s">
        <v>98</v>
      </c>
      <c r="AB37" t="s">
        <v>98</v>
      </c>
      <c r="AC37" t="s">
        <v>147</v>
      </c>
    </row>
    <row r="38" spans="1:29" x14ac:dyDescent="0.2">
      <c r="A38" t="s">
        <v>192</v>
      </c>
      <c r="B38" t="s">
        <v>246</v>
      </c>
      <c r="C38" t="s">
        <v>142</v>
      </c>
      <c r="D38" t="s">
        <v>151</v>
      </c>
      <c r="E38" t="s">
        <v>144</v>
      </c>
      <c r="F38" t="s">
        <v>145</v>
      </c>
      <c r="G38" t="s">
        <v>98</v>
      </c>
      <c r="H38" t="s">
        <v>98</v>
      </c>
      <c r="I38" t="s">
        <v>98</v>
      </c>
      <c r="J38">
        <v>17.25457763671875</v>
      </c>
      <c r="K38">
        <v>17.230854034423828</v>
      </c>
      <c r="L38">
        <v>3.3548891544342041E-2</v>
      </c>
      <c r="M38" t="s">
        <v>98</v>
      </c>
      <c r="N38" s="5" t="s">
        <v>40</v>
      </c>
      <c r="O38" s="6">
        <v>26</v>
      </c>
      <c r="P38">
        <v>17.127120971679688</v>
      </c>
      <c r="Q38" t="s">
        <v>98</v>
      </c>
      <c r="R38" t="s">
        <v>98</v>
      </c>
      <c r="S38" t="b">
        <v>0</v>
      </c>
      <c r="T38">
        <v>1.5</v>
      </c>
      <c r="U38" t="b">
        <v>1</v>
      </c>
      <c r="V38">
        <v>3</v>
      </c>
      <c r="W38">
        <v>7</v>
      </c>
      <c r="X38">
        <v>1</v>
      </c>
      <c r="Y38">
        <v>77.538124084472656</v>
      </c>
      <c r="Z38" t="s">
        <v>98</v>
      </c>
      <c r="AA38" t="s">
        <v>98</v>
      </c>
      <c r="AB38" t="s">
        <v>98</v>
      </c>
      <c r="AC38" t="s">
        <v>152</v>
      </c>
    </row>
    <row r="39" spans="1:29" x14ac:dyDescent="0.2">
      <c r="A39" t="s">
        <v>193</v>
      </c>
      <c r="B39" t="s">
        <v>247</v>
      </c>
      <c r="C39" t="s">
        <v>142</v>
      </c>
      <c r="D39" t="s">
        <v>151</v>
      </c>
      <c r="E39" t="s">
        <v>144</v>
      </c>
      <c r="F39" t="s">
        <v>145</v>
      </c>
      <c r="G39" t="s">
        <v>98</v>
      </c>
      <c r="H39" t="s">
        <v>98</v>
      </c>
      <c r="I39" t="s">
        <v>98</v>
      </c>
      <c r="J39">
        <v>17.118789672851562</v>
      </c>
      <c r="K39">
        <v>17.12774658203125</v>
      </c>
      <c r="L39">
        <v>1.2666982598602772E-2</v>
      </c>
      <c r="M39" t="s">
        <v>98</v>
      </c>
      <c r="N39" s="5" t="s">
        <v>88</v>
      </c>
      <c r="O39" s="6">
        <v>32</v>
      </c>
      <c r="P39">
        <v>17.2308540344238</v>
      </c>
      <c r="Q39" t="s">
        <v>98</v>
      </c>
      <c r="R39" t="s">
        <v>98</v>
      </c>
      <c r="S39" t="b">
        <v>0</v>
      </c>
      <c r="T39">
        <v>1.5</v>
      </c>
      <c r="U39" t="b">
        <v>1</v>
      </c>
      <c r="V39">
        <v>3</v>
      </c>
      <c r="W39">
        <v>8</v>
      </c>
      <c r="X39">
        <v>1</v>
      </c>
      <c r="Y39">
        <v>77.538124084472656</v>
      </c>
      <c r="Z39" t="s">
        <v>98</v>
      </c>
      <c r="AA39" t="s">
        <v>98</v>
      </c>
      <c r="AB39" t="s">
        <v>98</v>
      </c>
      <c r="AC39" t="s">
        <v>152</v>
      </c>
    </row>
    <row r="40" spans="1:29" x14ac:dyDescent="0.2">
      <c r="A40" t="s">
        <v>195</v>
      </c>
      <c r="B40" t="s">
        <v>247</v>
      </c>
      <c r="C40" t="s">
        <v>142</v>
      </c>
      <c r="D40" t="s">
        <v>151</v>
      </c>
      <c r="E40" t="s">
        <v>144</v>
      </c>
      <c r="F40" t="s">
        <v>145</v>
      </c>
      <c r="G40" t="s">
        <v>98</v>
      </c>
      <c r="H40" t="s">
        <v>98</v>
      </c>
      <c r="I40" t="s">
        <v>98</v>
      </c>
      <c r="J40">
        <v>17.136703491210938</v>
      </c>
      <c r="K40">
        <v>17.12774658203125</v>
      </c>
      <c r="L40">
        <v>1.2666982598602772E-2</v>
      </c>
      <c r="M40" t="s">
        <v>98</v>
      </c>
      <c r="N40" s="5" t="s">
        <v>10</v>
      </c>
      <c r="O40" s="6">
        <v>1</v>
      </c>
      <c r="P40" s="37">
        <v>16.820960998535156</v>
      </c>
      <c r="Q40" t="s">
        <v>98</v>
      </c>
      <c r="R40" t="s">
        <v>98</v>
      </c>
      <c r="S40" t="b">
        <v>0</v>
      </c>
      <c r="T40">
        <v>1.5</v>
      </c>
      <c r="U40" t="b">
        <v>1</v>
      </c>
      <c r="V40">
        <v>3</v>
      </c>
      <c r="W40">
        <v>8</v>
      </c>
      <c r="X40">
        <v>1</v>
      </c>
      <c r="Y40">
        <v>77.538124084472656</v>
      </c>
      <c r="Z40">
        <v>65.167098999023438</v>
      </c>
      <c r="AA40" t="s">
        <v>98</v>
      </c>
      <c r="AB40" t="s">
        <v>98</v>
      </c>
      <c r="AC40" t="s">
        <v>147</v>
      </c>
    </row>
    <row r="41" spans="1:29" x14ac:dyDescent="0.2">
      <c r="A41" t="s">
        <v>248</v>
      </c>
      <c r="B41" t="s">
        <v>194</v>
      </c>
      <c r="C41" t="s">
        <v>142</v>
      </c>
      <c r="D41" t="s">
        <v>151</v>
      </c>
      <c r="E41" t="s">
        <v>144</v>
      </c>
      <c r="F41" t="s">
        <v>145</v>
      </c>
      <c r="G41" t="s">
        <v>98</v>
      </c>
      <c r="H41" t="s">
        <v>98</v>
      </c>
      <c r="I41" t="s">
        <v>98</v>
      </c>
      <c r="J41">
        <v>17.570209503173828</v>
      </c>
      <c r="K41">
        <v>17.545698165893555</v>
      </c>
      <c r="L41">
        <v>3.4664265811443329E-2</v>
      </c>
      <c r="M41" t="s">
        <v>98</v>
      </c>
      <c r="N41" t="s">
        <v>98</v>
      </c>
      <c r="O41" t="s">
        <v>98</v>
      </c>
      <c r="P41" t="s">
        <v>98</v>
      </c>
      <c r="Q41" t="s">
        <v>98</v>
      </c>
      <c r="R41" t="s">
        <v>98</v>
      </c>
      <c r="S41" t="b">
        <v>0</v>
      </c>
      <c r="T41">
        <v>1.5</v>
      </c>
      <c r="U41" t="b">
        <v>1</v>
      </c>
      <c r="V41">
        <v>3</v>
      </c>
      <c r="W41">
        <v>9</v>
      </c>
      <c r="X41">
        <v>1</v>
      </c>
      <c r="Y41">
        <v>77.687171936035156</v>
      </c>
      <c r="Z41" t="s">
        <v>98</v>
      </c>
      <c r="AA41" t="s">
        <v>98</v>
      </c>
      <c r="AB41" t="s">
        <v>98</v>
      </c>
      <c r="AC41" t="s">
        <v>152</v>
      </c>
    </row>
    <row r="42" spans="1:29" x14ac:dyDescent="0.2">
      <c r="A42" t="s">
        <v>249</v>
      </c>
      <c r="B42" t="s">
        <v>194</v>
      </c>
      <c r="C42" t="s">
        <v>142</v>
      </c>
      <c r="D42" t="s">
        <v>151</v>
      </c>
      <c r="E42" t="s">
        <v>144</v>
      </c>
      <c r="F42" t="s">
        <v>145</v>
      </c>
      <c r="G42" t="s">
        <v>98</v>
      </c>
      <c r="H42" t="s">
        <v>98</v>
      </c>
      <c r="I42" t="s">
        <v>98</v>
      </c>
      <c r="J42">
        <v>17.521186828613281</v>
      </c>
      <c r="K42">
        <v>17.545698165893555</v>
      </c>
      <c r="L42">
        <v>3.4664265811443329E-2</v>
      </c>
      <c r="M42" t="s">
        <v>98</v>
      </c>
      <c r="N42" t="s">
        <v>98</v>
      </c>
      <c r="O42" t="s">
        <v>98</v>
      </c>
      <c r="P42" t="s">
        <v>98</v>
      </c>
      <c r="Q42" t="s">
        <v>98</v>
      </c>
      <c r="R42" t="s">
        <v>98</v>
      </c>
      <c r="S42" t="b">
        <v>0</v>
      </c>
      <c r="T42">
        <v>1.5</v>
      </c>
      <c r="U42" t="b">
        <v>1</v>
      </c>
      <c r="V42">
        <v>3</v>
      </c>
      <c r="W42">
        <v>9</v>
      </c>
      <c r="X42">
        <v>1</v>
      </c>
      <c r="Y42">
        <v>77.687171936035156</v>
      </c>
      <c r="Z42">
        <v>65.167098999023438</v>
      </c>
      <c r="AA42" t="s">
        <v>98</v>
      </c>
      <c r="AB42" t="s">
        <v>98</v>
      </c>
      <c r="AC42" t="s">
        <v>147</v>
      </c>
    </row>
    <row r="44" spans="1:29" x14ac:dyDescent="0.2">
      <c r="A44" t="s">
        <v>196</v>
      </c>
      <c r="B44" t="s">
        <v>197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C53"/>
  <sheetViews>
    <sheetView zoomScale="70" zoomScaleNormal="70" zoomScalePageLayoutView="70" workbookViewId="0">
      <selection activeCell="K47" sqref="K47:L47"/>
    </sheetView>
  </sheetViews>
  <sheetFormatPr baseColWidth="10" defaultColWidth="8.83203125" defaultRowHeight="15" x14ac:dyDescent="0.2"/>
  <sheetData>
    <row r="1" spans="1:29" x14ac:dyDescent="0.2">
      <c r="A1" t="s">
        <v>104</v>
      </c>
      <c r="B1" t="s">
        <v>105</v>
      </c>
    </row>
    <row r="2" spans="1:29" x14ac:dyDescent="0.2">
      <c r="A2" t="s">
        <v>106</v>
      </c>
      <c r="B2" t="s">
        <v>107</v>
      </c>
    </row>
    <row r="3" spans="1:29" x14ac:dyDescent="0.2">
      <c r="A3" t="s">
        <v>108</v>
      </c>
      <c r="B3" t="s">
        <v>274</v>
      </c>
    </row>
    <row r="4" spans="1:29" x14ac:dyDescent="0.2">
      <c r="A4" t="s">
        <v>110</v>
      </c>
      <c r="B4" t="s">
        <v>275</v>
      </c>
    </row>
    <row r="5" spans="1:29" x14ac:dyDescent="0.2">
      <c r="A5" t="s">
        <v>112</v>
      </c>
      <c r="B5" t="s">
        <v>113</v>
      </c>
    </row>
    <row r="6" spans="1:29" x14ac:dyDescent="0.2">
      <c r="A6" t="s">
        <v>114</v>
      </c>
      <c r="B6" t="s">
        <v>115</v>
      </c>
    </row>
    <row r="8" spans="1:29" x14ac:dyDescent="0.2">
      <c r="A8" t="s">
        <v>116</v>
      </c>
      <c r="B8" t="s">
        <v>117</v>
      </c>
      <c r="C8" t="s">
        <v>118</v>
      </c>
      <c r="D8" t="s">
        <v>119</v>
      </c>
      <c r="E8" t="s">
        <v>120</v>
      </c>
      <c r="F8" t="s">
        <v>121</v>
      </c>
      <c r="G8" t="s">
        <v>122</v>
      </c>
      <c r="H8" t="s">
        <v>123</v>
      </c>
      <c r="I8" t="s">
        <v>124</v>
      </c>
      <c r="J8" t="s">
        <v>125</v>
      </c>
      <c r="K8" t="s">
        <v>94</v>
      </c>
      <c r="L8" t="s">
        <v>95</v>
      </c>
      <c r="M8" t="s">
        <v>96</v>
      </c>
      <c r="N8" t="s">
        <v>97</v>
      </c>
      <c r="O8" t="s">
        <v>126</v>
      </c>
      <c r="P8" t="s">
        <v>127</v>
      </c>
      <c r="Q8" t="s">
        <v>128</v>
      </c>
      <c r="R8" t="s">
        <v>129</v>
      </c>
      <c r="S8" t="s">
        <v>130</v>
      </c>
      <c r="T8" t="s">
        <v>131</v>
      </c>
      <c r="U8" t="s">
        <v>132</v>
      </c>
      <c r="V8" t="s">
        <v>133</v>
      </c>
      <c r="W8" t="s">
        <v>134</v>
      </c>
      <c r="X8" t="s">
        <v>135</v>
      </c>
      <c r="Y8" t="s">
        <v>136</v>
      </c>
      <c r="Z8" t="s">
        <v>137</v>
      </c>
      <c r="AA8" t="s">
        <v>138</v>
      </c>
      <c r="AB8" t="s">
        <v>139</v>
      </c>
      <c r="AC8" t="s">
        <v>140</v>
      </c>
    </row>
    <row r="9" spans="1:29" x14ac:dyDescent="0.2">
      <c r="A9" t="s">
        <v>141</v>
      </c>
      <c r="B9" t="s">
        <v>98</v>
      </c>
      <c r="C9" t="s">
        <v>142</v>
      </c>
      <c r="D9" t="s">
        <v>143</v>
      </c>
      <c r="E9" t="s">
        <v>144</v>
      </c>
      <c r="F9" t="s">
        <v>145</v>
      </c>
      <c r="G9" t="s">
        <v>98</v>
      </c>
      <c r="H9" t="s">
        <v>98</v>
      </c>
      <c r="I9" t="s">
        <v>98</v>
      </c>
      <c r="J9">
        <v>36.992500305175781</v>
      </c>
      <c r="K9" t="s">
        <v>98</v>
      </c>
      <c r="L9" t="s">
        <v>98</v>
      </c>
      <c r="M9" t="s">
        <v>98</v>
      </c>
      <c r="N9" t="s">
        <v>98</v>
      </c>
      <c r="O9" t="s">
        <v>98</v>
      </c>
      <c r="P9" t="s">
        <v>98</v>
      </c>
      <c r="Q9" t="s">
        <v>98</v>
      </c>
      <c r="R9" t="s">
        <v>98</v>
      </c>
      <c r="S9" t="b">
        <v>1</v>
      </c>
      <c r="T9">
        <v>0.68949000155690854</v>
      </c>
      <c r="U9" t="b">
        <v>1</v>
      </c>
      <c r="V9">
        <v>3</v>
      </c>
      <c r="W9">
        <v>30</v>
      </c>
      <c r="X9">
        <v>1</v>
      </c>
      <c r="Y9">
        <v>77.392623901367188</v>
      </c>
      <c r="Z9" t="s">
        <v>98</v>
      </c>
      <c r="AA9" t="s">
        <v>98</v>
      </c>
      <c r="AB9" t="s">
        <v>98</v>
      </c>
      <c r="AC9" t="s">
        <v>152</v>
      </c>
    </row>
    <row r="10" spans="1:29" x14ac:dyDescent="0.2">
      <c r="A10" t="s">
        <v>148</v>
      </c>
      <c r="B10" t="s">
        <v>98</v>
      </c>
      <c r="C10" t="s">
        <v>142</v>
      </c>
      <c r="D10" t="s">
        <v>143</v>
      </c>
      <c r="E10" t="s">
        <v>144</v>
      </c>
      <c r="F10" t="s">
        <v>145</v>
      </c>
      <c r="G10" t="s">
        <v>98</v>
      </c>
      <c r="H10" t="s">
        <v>98</v>
      </c>
      <c r="I10" t="s">
        <v>98</v>
      </c>
      <c r="J10" t="s">
        <v>146</v>
      </c>
      <c r="K10" t="s">
        <v>98</v>
      </c>
      <c r="L10" t="s">
        <v>98</v>
      </c>
      <c r="M10" t="s">
        <v>98</v>
      </c>
      <c r="N10" t="s">
        <v>98</v>
      </c>
      <c r="O10" t="s">
        <v>98</v>
      </c>
      <c r="P10" t="s">
        <v>98</v>
      </c>
      <c r="Q10" t="s">
        <v>98</v>
      </c>
      <c r="R10" t="s">
        <v>98</v>
      </c>
      <c r="S10" t="b">
        <v>1</v>
      </c>
      <c r="T10">
        <v>0.68949000155690854</v>
      </c>
      <c r="U10" t="b">
        <v>1</v>
      </c>
      <c r="V10">
        <v>3</v>
      </c>
      <c r="W10">
        <v>39</v>
      </c>
      <c r="X10">
        <v>1</v>
      </c>
      <c r="Y10">
        <v>61.600723266601562</v>
      </c>
      <c r="Z10">
        <v>92.588615417480469</v>
      </c>
      <c r="AA10">
        <v>82.159996032714844</v>
      </c>
      <c r="AB10" t="s">
        <v>98</v>
      </c>
      <c r="AC10" t="s">
        <v>147</v>
      </c>
    </row>
    <row r="11" spans="1:29" x14ac:dyDescent="0.2">
      <c r="A11" t="s">
        <v>149</v>
      </c>
      <c r="B11" t="s">
        <v>155</v>
      </c>
      <c r="C11" t="s">
        <v>142</v>
      </c>
      <c r="D11" t="s">
        <v>151</v>
      </c>
      <c r="E11" t="s">
        <v>144</v>
      </c>
      <c r="F11" t="s">
        <v>145</v>
      </c>
      <c r="G11" t="s">
        <v>98</v>
      </c>
      <c r="H11" t="s">
        <v>98</v>
      </c>
      <c r="I11" t="s">
        <v>98</v>
      </c>
      <c r="J11">
        <v>16.990283966064453</v>
      </c>
      <c r="K11">
        <v>17.080757141113281</v>
      </c>
      <c r="L11">
        <v>0.12794974446296692</v>
      </c>
      <c r="M11" t="s">
        <v>98</v>
      </c>
      <c r="N11" t="s">
        <v>98</v>
      </c>
      <c r="O11" t="s">
        <v>98</v>
      </c>
      <c r="P11" t="s">
        <v>98</v>
      </c>
      <c r="Q11" t="s">
        <v>98</v>
      </c>
      <c r="R11" t="s">
        <v>98</v>
      </c>
      <c r="S11" t="b">
        <v>1</v>
      </c>
      <c r="T11">
        <v>0.68949000155690854</v>
      </c>
      <c r="U11" t="b">
        <v>1</v>
      </c>
      <c r="V11">
        <v>3</v>
      </c>
      <c r="W11">
        <v>10</v>
      </c>
      <c r="X11">
        <v>1</v>
      </c>
      <c r="Y11">
        <v>77.690589904785156</v>
      </c>
      <c r="Z11" t="s">
        <v>98</v>
      </c>
      <c r="AA11" t="s">
        <v>98</v>
      </c>
      <c r="AB11" t="s">
        <v>98</v>
      </c>
      <c r="AC11" t="s">
        <v>152</v>
      </c>
    </row>
    <row r="12" spans="1:29" x14ac:dyDescent="0.2">
      <c r="A12" t="s">
        <v>153</v>
      </c>
      <c r="B12" t="s">
        <v>155</v>
      </c>
      <c r="C12" t="s">
        <v>142</v>
      </c>
      <c r="D12" t="s">
        <v>151</v>
      </c>
      <c r="E12" t="s">
        <v>144</v>
      </c>
      <c r="F12" t="s">
        <v>145</v>
      </c>
      <c r="G12" t="s">
        <v>98</v>
      </c>
      <c r="H12" t="s">
        <v>98</v>
      </c>
      <c r="I12" t="s">
        <v>98</v>
      </c>
      <c r="J12">
        <v>17.171232223510742</v>
      </c>
      <c r="K12">
        <v>17.080757141113281</v>
      </c>
      <c r="L12">
        <v>0.12794974446296692</v>
      </c>
      <c r="M12" t="s">
        <v>98</v>
      </c>
      <c r="N12" t="s">
        <v>98</v>
      </c>
      <c r="O12" t="s">
        <v>98</v>
      </c>
      <c r="P12" t="s">
        <v>98</v>
      </c>
      <c r="Q12" t="s">
        <v>98</v>
      </c>
      <c r="R12" t="s">
        <v>98</v>
      </c>
      <c r="S12" t="b">
        <v>1</v>
      </c>
      <c r="T12">
        <v>0.68949000155690854</v>
      </c>
      <c r="U12" t="b">
        <v>1</v>
      </c>
      <c r="V12">
        <v>3</v>
      </c>
      <c r="W12">
        <v>9</v>
      </c>
      <c r="X12">
        <v>1</v>
      </c>
      <c r="Y12">
        <v>77.690589904785156</v>
      </c>
      <c r="Z12" t="s">
        <v>98</v>
      </c>
      <c r="AA12" t="s">
        <v>98</v>
      </c>
      <c r="AB12" t="s">
        <v>98</v>
      </c>
      <c r="AC12" t="s">
        <v>152</v>
      </c>
    </row>
    <row r="13" spans="1:29" x14ac:dyDescent="0.2">
      <c r="A13" t="s">
        <v>154</v>
      </c>
      <c r="B13" t="s">
        <v>164</v>
      </c>
      <c r="C13" t="s">
        <v>142</v>
      </c>
      <c r="D13" t="s">
        <v>151</v>
      </c>
      <c r="E13" t="s">
        <v>144</v>
      </c>
      <c r="F13" t="s">
        <v>145</v>
      </c>
      <c r="G13" t="s">
        <v>98</v>
      </c>
      <c r="H13" t="s">
        <v>98</v>
      </c>
      <c r="I13" t="s">
        <v>98</v>
      </c>
      <c r="J13">
        <v>18.002410888671875</v>
      </c>
      <c r="K13">
        <v>18.03160285949707</v>
      </c>
      <c r="L13">
        <v>4.1283681988716125E-2</v>
      </c>
      <c r="M13" t="s">
        <v>98</v>
      </c>
      <c r="N13" t="s">
        <v>98</v>
      </c>
      <c r="O13" t="s">
        <v>98</v>
      </c>
      <c r="P13" t="s">
        <v>98</v>
      </c>
      <c r="Q13" t="s">
        <v>98</v>
      </c>
      <c r="R13" t="s">
        <v>98</v>
      </c>
      <c r="S13" t="b">
        <v>1</v>
      </c>
      <c r="T13">
        <v>0.68949000155690854</v>
      </c>
      <c r="U13" t="b">
        <v>1</v>
      </c>
      <c r="V13">
        <v>3</v>
      </c>
      <c r="W13">
        <v>11</v>
      </c>
      <c r="X13">
        <v>1</v>
      </c>
      <c r="Y13">
        <v>77.690589904785156</v>
      </c>
      <c r="Z13" t="s">
        <v>98</v>
      </c>
      <c r="AA13" t="s">
        <v>98</v>
      </c>
      <c r="AB13" t="s">
        <v>98</v>
      </c>
      <c r="AC13" t="s">
        <v>152</v>
      </c>
    </row>
    <row r="14" spans="1:29" x14ac:dyDescent="0.2">
      <c r="A14" t="s">
        <v>156</v>
      </c>
      <c r="B14" t="s">
        <v>164</v>
      </c>
      <c r="C14" t="s">
        <v>142</v>
      </c>
      <c r="D14" t="s">
        <v>151</v>
      </c>
      <c r="E14" t="s">
        <v>144</v>
      </c>
      <c r="F14" t="s">
        <v>145</v>
      </c>
      <c r="G14" t="s">
        <v>98</v>
      </c>
      <c r="H14" t="s">
        <v>98</v>
      </c>
      <c r="I14" t="s">
        <v>98</v>
      </c>
      <c r="J14">
        <v>18.060794830322266</v>
      </c>
      <c r="K14">
        <v>18.03160285949707</v>
      </c>
      <c r="L14">
        <v>4.1283681988716125E-2</v>
      </c>
      <c r="M14" t="s">
        <v>98</v>
      </c>
      <c r="N14" t="s">
        <v>98</v>
      </c>
      <c r="O14" t="s">
        <v>98</v>
      </c>
      <c r="P14" t="s">
        <v>98</v>
      </c>
      <c r="Q14" t="s">
        <v>98</v>
      </c>
      <c r="R14" t="s">
        <v>98</v>
      </c>
      <c r="S14" t="b">
        <v>1</v>
      </c>
      <c r="T14">
        <v>0.68949000155690854</v>
      </c>
      <c r="U14" t="b">
        <v>1</v>
      </c>
      <c r="V14">
        <v>3</v>
      </c>
      <c r="W14">
        <v>11</v>
      </c>
      <c r="X14">
        <v>1</v>
      </c>
      <c r="Y14">
        <v>77.541610717773438</v>
      </c>
      <c r="Z14" t="s">
        <v>98</v>
      </c>
      <c r="AA14" t="s">
        <v>98</v>
      </c>
      <c r="AB14" t="s">
        <v>98</v>
      </c>
      <c r="AC14" t="s">
        <v>152</v>
      </c>
    </row>
    <row r="15" spans="1:29" x14ac:dyDescent="0.2">
      <c r="A15" t="s">
        <v>157</v>
      </c>
      <c r="B15" t="s">
        <v>170</v>
      </c>
      <c r="C15" t="s">
        <v>142</v>
      </c>
      <c r="D15" t="s">
        <v>151</v>
      </c>
      <c r="E15" t="s">
        <v>144</v>
      </c>
      <c r="F15" t="s">
        <v>145</v>
      </c>
      <c r="G15" t="s">
        <v>98</v>
      </c>
      <c r="H15" t="s">
        <v>98</v>
      </c>
      <c r="I15" t="s">
        <v>98</v>
      </c>
      <c r="J15">
        <v>22.151645660400391</v>
      </c>
      <c r="K15">
        <v>22.145736694335938</v>
      </c>
      <c r="L15">
        <v>8.3578890189528465E-3</v>
      </c>
      <c r="M15" t="s">
        <v>98</v>
      </c>
      <c r="N15" t="s">
        <v>98</v>
      </c>
      <c r="O15" t="s">
        <v>98</v>
      </c>
      <c r="P15" t="s">
        <v>98</v>
      </c>
      <c r="Q15" t="s">
        <v>98</v>
      </c>
      <c r="R15" t="s">
        <v>98</v>
      </c>
      <c r="S15" t="b">
        <v>1</v>
      </c>
      <c r="T15">
        <v>0.68949000155690854</v>
      </c>
      <c r="U15" t="b">
        <v>1</v>
      </c>
      <c r="V15">
        <v>3</v>
      </c>
      <c r="W15">
        <v>15</v>
      </c>
      <c r="X15">
        <v>1</v>
      </c>
      <c r="Y15">
        <v>77.541610717773438</v>
      </c>
      <c r="Z15" t="s">
        <v>98</v>
      </c>
      <c r="AA15" t="s">
        <v>98</v>
      </c>
      <c r="AB15" t="s">
        <v>98</v>
      </c>
      <c r="AC15" t="s">
        <v>152</v>
      </c>
    </row>
    <row r="16" spans="1:29" x14ac:dyDescent="0.2">
      <c r="A16" t="s">
        <v>159</v>
      </c>
      <c r="B16" t="s">
        <v>170</v>
      </c>
      <c r="C16" t="s">
        <v>142</v>
      </c>
      <c r="D16" t="s">
        <v>151</v>
      </c>
      <c r="E16" t="s">
        <v>144</v>
      </c>
      <c r="F16" t="s">
        <v>145</v>
      </c>
      <c r="G16" t="s">
        <v>98</v>
      </c>
      <c r="H16" t="s">
        <v>98</v>
      </c>
      <c r="I16" t="s">
        <v>98</v>
      </c>
      <c r="J16">
        <v>22.139825820922852</v>
      </c>
      <c r="K16">
        <v>22.145736694335938</v>
      </c>
      <c r="L16">
        <v>8.3578890189528465E-3</v>
      </c>
      <c r="M16" t="s">
        <v>98</v>
      </c>
      <c r="N16" t="s">
        <v>98</v>
      </c>
      <c r="O16" t="s">
        <v>98</v>
      </c>
      <c r="P16" t="s">
        <v>98</v>
      </c>
      <c r="Q16" t="s">
        <v>98</v>
      </c>
      <c r="R16" t="s">
        <v>98</v>
      </c>
      <c r="S16" t="b">
        <v>1</v>
      </c>
      <c r="T16">
        <v>0.68949000155690854</v>
      </c>
      <c r="U16" t="b">
        <v>1</v>
      </c>
      <c r="V16">
        <v>3</v>
      </c>
      <c r="W16">
        <v>15</v>
      </c>
      <c r="X16">
        <v>1</v>
      </c>
      <c r="Y16">
        <v>77.541610717773438</v>
      </c>
      <c r="Z16" t="s">
        <v>98</v>
      </c>
      <c r="AA16" t="s">
        <v>98</v>
      </c>
      <c r="AB16" t="s">
        <v>98</v>
      </c>
      <c r="AC16" t="s">
        <v>152</v>
      </c>
    </row>
    <row r="17" spans="1:29" x14ac:dyDescent="0.2">
      <c r="A17" t="s">
        <v>160</v>
      </c>
      <c r="B17" t="s">
        <v>176</v>
      </c>
      <c r="C17" t="s">
        <v>142</v>
      </c>
      <c r="D17" t="s">
        <v>151</v>
      </c>
      <c r="E17" t="s">
        <v>144</v>
      </c>
      <c r="F17" t="s">
        <v>145</v>
      </c>
      <c r="G17" t="s">
        <v>98</v>
      </c>
      <c r="H17" t="s">
        <v>98</v>
      </c>
      <c r="I17" t="s">
        <v>98</v>
      </c>
      <c r="J17">
        <v>20.768665313720703</v>
      </c>
      <c r="K17">
        <v>20.7396240234375</v>
      </c>
      <c r="L17">
        <v>4.1069239377975464E-2</v>
      </c>
      <c r="M17" t="s">
        <v>98</v>
      </c>
      <c r="N17" t="s">
        <v>98</v>
      </c>
      <c r="O17" t="s">
        <v>98</v>
      </c>
      <c r="P17" t="s">
        <v>98</v>
      </c>
      <c r="Q17" t="s">
        <v>98</v>
      </c>
      <c r="R17" t="s">
        <v>98</v>
      </c>
      <c r="S17" t="b">
        <v>1</v>
      </c>
      <c r="T17">
        <v>0.68949000155690854</v>
      </c>
      <c r="U17" t="b">
        <v>1</v>
      </c>
      <c r="V17">
        <v>3</v>
      </c>
      <c r="W17">
        <v>14</v>
      </c>
      <c r="X17">
        <v>1</v>
      </c>
      <c r="Y17">
        <v>77.690589904785156</v>
      </c>
      <c r="Z17" t="s">
        <v>98</v>
      </c>
      <c r="AA17" t="s">
        <v>98</v>
      </c>
      <c r="AB17" t="s">
        <v>98</v>
      </c>
      <c r="AC17" t="s">
        <v>152</v>
      </c>
    </row>
    <row r="18" spans="1:29" x14ac:dyDescent="0.2">
      <c r="A18" t="s">
        <v>162</v>
      </c>
      <c r="B18" t="s">
        <v>176</v>
      </c>
      <c r="C18" t="s">
        <v>142</v>
      </c>
      <c r="D18" t="s">
        <v>151</v>
      </c>
      <c r="E18" t="s">
        <v>144</v>
      </c>
      <c r="F18" t="s">
        <v>145</v>
      </c>
      <c r="G18" t="s">
        <v>98</v>
      </c>
      <c r="H18" t="s">
        <v>98</v>
      </c>
      <c r="I18" t="s">
        <v>98</v>
      </c>
      <c r="J18">
        <v>20.71058464050293</v>
      </c>
      <c r="K18">
        <v>20.7396240234375</v>
      </c>
      <c r="L18">
        <v>4.1069239377975464E-2</v>
      </c>
      <c r="M18" t="s">
        <v>98</v>
      </c>
      <c r="N18" t="s">
        <v>98</v>
      </c>
      <c r="O18" t="s">
        <v>98</v>
      </c>
      <c r="P18" t="s">
        <v>98</v>
      </c>
      <c r="Q18" t="s">
        <v>98</v>
      </c>
      <c r="R18" t="s">
        <v>98</v>
      </c>
      <c r="S18" t="b">
        <v>1</v>
      </c>
      <c r="T18">
        <v>0.68949000155690854</v>
      </c>
      <c r="U18" t="b">
        <v>1</v>
      </c>
      <c r="V18">
        <v>3</v>
      </c>
      <c r="W18">
        <v>14</v>
      </c>
      <c r="X18">
        <v>1</v>
      </c>
      <c r="Y18">
        <v>77.541610717773438</v>
      </c>
      <c r="Z18" t="s">
        <v>98</v>
      </c>
      <c r="AA18" t="s">
        <v>98</v>
      </c>
      <c r="AB18" t="s">
        <v>98</v>
      </c>
      <c r="AC18" t="s">
        <v>152</v>
      </c>
    </row>
    <row r="19" spans="1:29" x14ac:dyDescent="0.2">
      <c r="A19" t="s">
        <v>163</v>
      </c>
      <c r="B19" t="s">
        <v>276</v>
      </c>
      <c r="C19" t="s">
        <v>142</v>
      </c>
      <c r="D19" t="s">
        <v>151</v>
      </c>
      <c r="E19" t="s">
        <v>144</v>
      </c>
      <c r="F19" t="s">
        <v>145</v>
      </c>
      <c r="G19" t="s">
        <v>98</v>
      </c>
      <c r="H19" t="s">
        <v>98</v>
      </c>
      <c r="I19" t="s">
        <v>98</v>
      </c>
      <c r="J19">
        <v>16.956804275512695</v>
      </c>
      <c r="K19">
        <v>16.890888214111328</v>
      </c>
      <c r="L19">
        <v>9.3219384551048279E-2</v>
      </c>
      <c r="M19" t="s">
        <v>98</v>
      </c>
      <c r="N19" t="s">
        <v>98</v>
      </c>
      <c r="O19" t="s">
        <v>98</v>
      </c>
      <c r="P19" t="s">
        <v>98</v>
      </c>
      <c r="Q19" t="s">
        <v>98</v>
      </c>
      <c r="R19" t="s">
        <v>98</v>
      </c>
      <c r="S19" t="b">
        <v>1</v>
      </c>
      <c r="T19">
        <v>0.68949000155690854</v>
      </c>
      <c r="U19" t="b">
        <v>1</v>
      </c>
      <c r="V19">
        <v>3</v>
      </c>
      <c r="W19">
        <v>10</v>
      </c>
      <c r="X19">
        <v>1</v>
      </c>
      <c r="Y19">
        <v>77.392623901367188</v>
      </c>
      <c r="Z19" t="s">
        <v>98</v>
      </c>
      <c r="AA19" t="s">
        <v>98</v>
      </c>
      <c r="AB19" t="s">
        <v>98</v>
      </c>
      <c r="AC19" t="s">
        <v>152</v>
      </c>
    </row>
    <row r="20" spans="1:29" x14ac:dyDescent="0.2">
      <c r="A20" t="s">
        <v>165</v>
      </c>
      <c r="B20" t="s">
        <v>276</v>
      </c>
      <c r="C20" t="s">
        <v>142</v>
      </c>
      <c r="D20" t="s">
        <v>151</v>
      </c>
      <c r="E20" t="s">
        <v>144</v>
      </c>
      <c r="F20" t="s">
        <v>145</v>
      </c>
      <c r="G20" t="s">
        <v>98</v>
      </c>
      <c r="H20" t="s">
        <v>98</v>
      </c>
      <c r="I20" t="s">
        <v>98</v>
      </c>
      <c r="J20">
        <v>16.824972152709961</v>
      </c>
      <c r="K20">
        <v>16.890888214111328</v>
      </c>
      <c r="L20">
        <v>9.3219384551048279E-2</v>
      </c>
      <c r="M20" t="s">
        <v>98</v>
      </c>
      <c r="N20" t="s">
        <v>98</v>
      </c>
      <c r="O20" t="s">
        <v>98</v>
      </c>
      <c r="P20" t="s">
        <v>98</v>
      </c>
      <c r="Q20" t="s">
        <v>98</v>
      </c>
      <c r="R20" t="s">
        <v>98</v>
      </c>
      <c r="S20" t="b">
        <v>1</v>
      </c>
      <c r="T20">
        <v>0.68949000155690854</v>
      </c>
      <c r="U20" t="b">
        <v>1</v>
      </c>
      <c r="V20">
        <v>3</v>
      </c>
      <c r="W20">
        <v>9</v>
      </c>
      <c r="X20">
        <v>1</v>
      </c>
      <c r="Y20">
        <v>77.690589904785156</v>
      </c>
      <c r="Z20" t="s">
        <v>98</v>
      </c>
      <c r="AA20" t="s">
        <v>98</v>
      </c>
      <c r="AB20" t="s">
        <v>98</v>
      </c>
      <c r="AC20" t="s">
        <v>152</v>
      </c>
    </row>
    <row r="21" spans="1:29" x14ac:dyDescent="0.2">
      <c r="A21" t="s">
        <v>166</v>
      </c>
      <c r="B21" t="s">
        <v>182</v>
      </c>
      <c r="C21" t="s">
        <v>142</v>
      </c>
      <c r="D21" t="s">
        <v>151</v>
      </c>
      <c r="E21" t="s">
        <v>144</v>
      </c>
      <c r="F21" t="s">
        <v>145</v>
      </c>
      <c r="G21" t="s">
        <v>98</v>
      </c>
      <c r="H21" t="s">
        <v>98</v>
      </c>
      <c r="I21" t="s">
        <v>98</v>
      </c>
      <c r="J21">
        <v>19.502819061279297</v>
      </c>
      <c r="K21">
        <v>19.492954254150391</v>
      </c>
      <c r="L21">
        <v>1.3949595391750336E-2</v>
      </c>
      <c r="M21" t="s">
        <v>98</v>
      </c>
      <c r="N21" t="s">
        <v>98</v>
      </c>
      <c r="O21" t="s">
        <v>98</v>
      </c>
      <c r="P21" t="s">
        <v>98</v>
      </c>
      <c r="Q21" t="s">
        <v>98</v>
      </c>
      <c r="R21" t="s">
        <v>98</v>
      </c>
      <c r="S21" t="b">
        <v>1</v>
      </c>
      <c r="T21">
        <v>0.68949000155690854</v>
      </c>
      <c r="U21" t="b">
        <v>1</v>
      </c>
      <c r="V21">
        <v>3</v>
      </c>
      <c r="W21">
        <v>13</v>
      </c>
      <c r="X21">
        <v>1</v>
      </c>
      <c r="Y21">
        <v>77.541610717773438</v>
      </c>
      <c r="Z21" t="s">
        <v>98</v>
      </c>
      <c r="AA21" t="s">
        <v>98</v>
      </c>
      <c r="AB21" t="s">
        <v>98</v>
      </c>
      <c r="AC21" t="s">
        <v>152</v>
      </c>
    </row>
    <row r="22" spans="1:29" x14ac:dyDescent="0.2">
      <c r="A22" t="s">
        <v>168</v>
      </c>
      <c r="B22" t="s">
        <v>182</v>
      </c>
      <c r="C22" t="s">
        <v>142</v>
      </c>
      <c r="D22" t="s">
        <v>151</v>
      </c>
      <c r="E22" t="s">
        <v>144</v>
      </c>
      <c r="F22" t="s">
        <v>145</v>
      </c>
      <c r="G22" t="s">
        <v>98</v>
      </c>
      <c r="H22" t="s">
        <v>98</v>
      </c>
      <c r="I22" t="s">
        <v>98</v>
      </c>
      <c r="J22">
        <v>19.483091354370117</v>
      </c>
      <c r="K22">
        <v>19.492954254150391</v>
      </c>
      <c r="L22">
        <v>1.3949595391750336E-2</v>
      </c>
      <c r="M22" t="s">
        <v>98</v>
      </c>
      <c r="N22" t="s">
        <v>98</v>
      </c>
      <c r="O22" t="s">
        <v>98</v>
      </c>
      <c r="P22" t="s">
        <v>98</v>
      </c>
      <c r="Q22" t="s">
        <v>98</v>
      </c>
      <c r="R22" t="s">
        <v>98</v>
      </c>
      <c r="S22" t="b">
        <v>1</v>
      </c>
      <c r="T22">
        <v>0.68949000155690854</v>
      </c>
      <c r="U22" t="b">
        <v>1</v>
      </c>
      <c r="V22">
        <v>3</v>
      </c>
      <c r="W22">
        <v>13</v>
      </c>
      <c r="X22">
        <v>1</v>
      </c>
      <c r="Y22">
        <v>77.541610717773438</v>
      </c>
      <c r="Z22" t="s">
        <v>98</v>
      </c>
      <c r="AA22" t="s">
        <v>98</v>
      </c>
      <c r="AB22" t="s">
        <v>98</v>
      </c>
      <c r="AC22" t="s">
        <v>152</v>
      </c>
    </row>
    <row r="23" spans="1:29" x14ac:dyDescent="0.2">
      <c r="A23" t="s">
        <v>169</v>
      </c>
      <c r="B23" t="s">
        <v>185</v>
      </c>
      <c r="C23" t="s">
        <v>142</v>
      </c>
      <c r="D23" t="s">
        <v>151</v>
      </c>
      <c r="E23" t="s">
        <v>144</v>
      </c>
      <c r="F23" t="s">
        <v>145</v>
      </c>
      <c r="G23" t="s">
        <v>98</v>
      </c>
      <c r="H23" t="s">
        <v>98</v>
      </c>
      <c r="I23" t="s">
        <v>98</v>
      </c>
      <c r="J23">
        <v>16.994470596313477</v>
      </c>
      <c r="K23">
        <v>16.982589721679688</v>
      </c>
      <c r="L23">
        <v>1.6802094876766205E-2</v>
      </c>
      <c r="M23" t="s">
        <v>98</v>
      </c>
      <c r="N23" t="s">
        <v>98</v>
      </c>
      <c r="O23" t="s">
        <v>98</v>
      </c>
      <c r="P23" t="s">
        <v>98</v>
      </c>
      <c r="Q23" t="s">
        <v>98</v>
      </c>
      <c r="R23" t="s">
        <v>98</v>
      </c>
      <c r="S23" t="b">
        <v>1</v>
      </c>
      <c r="T23">
        <v>0.68949000155690854</v>
      </c>
      <c r="U23" t="b">
        <v>1</v>
      </c>
      <c r="V23">
        <v>3</v>
      </c>
      <c r="W23">
        <v>9</v>
      </c>
      <c r="X23">
        <v>1</v>
      </c>
      <c r="Y23">
        <v>77.541610717773438</v>
      </c>
      <c r="Z23" t="s">
        <v>98</v>
      </c>
      <c r="AA23" t="s">
        <v>98</v>
      </c>
      <c r="AB23" t="s">
        <v>98</v>
      </c>
      <c r="AC23" t="s">
        <v>152</v>
      </c>
    </row>
    <row r="24" spans="1:29" x14ac:dyDescent="0.2">
      <c r="A24" t="s">
        <v>171</v>
      </c>
      <c r="B24" t="s">
        <v>185</v>
      </c>
      <c r="C24" t="s">
        <v>142</v>
      </c>
      <c r="D24" t="s">
        <v>151</v>
      </c>
      <c r="E24" t="s">
        <v>144</v>
      </c>
      <c r="F24" t="s">
        <v>145</v>
      </c>
      <c r="G24" t="s">
        <v>98</v>
      </c>
      <c r="H24" t="s">
        <v>98</v>
      </c>
      <c r="I24" t="s">
        <v>98</v>
      </c>
      <c r="J24">
        <v>16.970708847045898</v>
      </c>
      <c r="K24">
        <v>16.982589721679688</v>
      </c>
      <c r="L24">
        <v>1.6802094876766205E-2</v>
      </c>
      <c r="M24" t="s">
        <v>98</v>
      </c>
      <c r="N24" t="s">
        <v>98</v>
      </c>
      <c r="O24" t="s">
        <v>98</v>
      </c>
      <c r="P24" t="s">
        <v>98</v>
      </c>
      <c r="Q24" t="s">
        <v>98</v>
      </c>
      <c r="R24" t="s">
        <v>98</v>
      </c>
      <c r="S24" t="b">
        <v>1</v>
      </c>
      <c r="T24">
        <v>0.68949000155690854</v>
      </c>
      <c r="U24" t="b">
        <v>1</v>
      </c>
      <c r="V24">
        <v>3</v>
      </c>
      <c r="W24">
        <v>10</v>
      </c>
      <c r="X24">
        <v>1</v>
      </c>
      <c r="Y24">
        <v>77.541610717773438</v>
      </c>
      <c r="Z24" t="s">
        <v>98</v>
      </c>
      <c r="AA24" t="s">
        <v>98</v>
      </c>
      <c r="AB24" t="s">
        <v>98</v>
      </c>
      <c r="AC24" t="s">
        <v>152</v>
      </c>
    </row>
    <row r="25" spans="1:29" x14ac:dyDescent="0.2">
      <c r="A25" t="s">
        <v>172</v>
      </c>
      <c r="B25" t="s">
        <v>191</v>
      </c>
      <c r="C25" t="s">
        <v>142</v>
      </c>
      <c r="D25" t="s">
        <v>151</v>
      </c>
      <c r="E25" t="s">
        <v>144</v>
      </c>
      <c r="F25" t="s">
        <v>145</v>
      </c>
      <c r="G25" t="s">
        <v>98</v>
      </c>
      <c r="H25" t="s">
        <v>98</v>
      </c>
      <c r="I25" t="s">
        <v>98</v>
      </c>
      <c r="J25">
        <v>17.627906799316406</v>
      </c>
      <c r="K25">
        <v>17.595710754394531</v>
      </c>
      <c r="L25">
        <v>4.5533433556556702E-2</v>
      </c>
      <c r="M25" t="s">
        <v>98</v>
      </c>
      <c r="N25" t="s">
        <v>98</v>
      </c>
      <c r="O25" t="s">
        <v>98</v>
      </c>
      <c r="P25" t="s">
        <v>98</v>
      </c>
      <c r="Q25" t="s">
        <v>98</v>
      </c>
      <c r="R25" t="s">
        <v>98</v>
      </c>
      <c r="S25" t="b">
        <v>1</v>
      </c>
      <c r="T25">
        <v>0.68949000155690854</v>
      </c>
      <c r="U25" t="b">
        <v>1</v>
      </c>
      <c r="V25">
        <v>3</v>
      </c>
      <c r="W25">
        <v>11</v>
      </c>
      <c r="X25">
        <v>1</v>
      </c>
      <c r="Y25">
        <v>77.690589904785156</v>
      </c>
      <c r="Z25" t="s">
        <v>98</v>
      </c>
      <c r="AA25" t="s">
        <v>98</v>
      </c>
      <c r="AB25" t="s">
        <v>98</v>
      </c>
      <c r="AC25" t="s">
        <v>152</v>
      </c>
    </row>
    <row r="26" spans="1:29" x14ac:dyDescent="0.2">
      <c r="A26" t="s">
        <v>174</v>
      </c>
      <c r="B26" t="s">
        <v>191</v>
      </c>
      <c r="C26" t="s">
        <v>142</v>
      </c>
      <c r="D26" t="s">
        <v>151</v>
      </c>
      <c r="E26" t="s">
        <v>144</v>
      </c>
      <c r="F26" t="s">
        <v>145</v>
      </c>
      <c r="G26" t="s">
        <v>98</v>
      </c>
      <c r="H26" t="s">
        <v>98</v>
      </c>
      <c r="I26" t="s">
        <v>98</v>
      </c>
      <c r="J26">
        <v>17.563512802124023</v>
      </c>
      <c r="K26">
        <v>17.595710754394531</v>
      </c>
      <c r="L26">
        <v>4.5533433556556702E-2</v>
      </c>
      <c r="M26" t="s">
        <v>98</v>
      </c>
      <c r="N26" t="s">
        <v>98</v>
      </c>
      <c r="O26" t="s">
        <v>98</v>
      </c>
      <c r="P26" t="s">
        <v>98</v>
      </c>
      <c r="Q26" t="s">
        <v>98</v>
      </c>
      <c r="R26" t="s">
        <v>98</v>
      </c>
      <c r="S26" t="b">
        <v>1</v>
      </c>
      <c r="T26">
        <v>0.68949000155690854</v>
      </c>
      <c r="U26" t="b">
        <v>1</v>
      </c>
      <c r="V26">
        <v>3</v>
      </c>
      <c r="W26">
        <v>11</v>
      </c>
      <c r="X26">
        <v>1</v>
      </c>
      <c r="Y26">
        <v>77.690589904785156</v>
      </c>
      <c r="Z26" t="s">
        <v>98</v>
      </c>
      <c r="AA26" t="s">
        <v>98</v>
      </c>
      <c r="AB26" t="s">
        <v>98</v>
      </c>
      <c r="AC26" t="s">
        <v>152</v>
      </c>
    </row>
    <row r="27" spans="1:29" x14ac:dyDescent="0.2">
      <c r="A27" t="s">
        <v>175</v>
      </c>
      <c r="B27" t="s">
        <v>233</v>
      </c>
      <c r="C27" t="s">
        <v>142</v>
      </c>
      <c r="D27" t="s">
        <v>151</v>
      </c>
      <c r="E27" t="s">
        <v>144</v>
      </c>
      <c r="F27" t="s">
        <v>145</v>
      </c>
      <c r="G27" t="s">
        <v>98</v>
      </c>
      <c r="H27" t="s">
        <v>98</v>
      </c>
      <c r="I27" t="s">
        <v>98</v>
      </c>
      <c r="J27">
        <v>17.990909576416016</v>
      </c>
      <c r="K27">
        <v>17.992151260375977</v>
      </c>
      <c r="L27">
        <v>1.7560062697157264E-3</v>
      </c>
      <c r="M27" t="s">
        <v>98</v>
      </c>
      <c r="N27" t="s">
        <v>98</v>
      </c>
      <c r="O27" t="s">
        <v>98</v>
      </c>
      <c r="P27" t="s">
        <v>98</v>
      </c>
      <c r="Q27" t="s">
        <v>98</v>
      </c>
      <c r="R27" t="s">
        <v>98</v>
      </c>
      <c r="S27" t="b">
        <v>1</v>
      </c>
      <c r="T27">
        <v>0.68949000155690854</v>
      </c>
      <c r="U27" t="b">
        <v>1</v>
      </c>
      <c r="V27">
        <v>3</v>
      </c>
      <c r="W27">
        <v>11</v>
      </c>
      <c r="X27">
        <v>1</v>
      </c>
      <c r="Y27">
        <v>77.541610717773438</v>
      </c>
      <c r="Z27" t="s">
        <v>98</v>
      </c>
      <c r="AA27" t="s">
        <v>98</v>
      </c>
      <c r="AB27" t="s">
        <v>98</v>
      </c>
      <c r="AC27" t="s">
        <v>152</v>
      </c>
    </row>
    <row r="28" spans="1:29" x14ac:dyDescent="0.2">
      <c r="A28" t="s">
        <v>177</v>
      </c>
      <c r="B28" t="s">
        <v>233</v>
      </c>
      <c r="C28" t="s">
        <v>142</v>
      </c>
      <c r="D28" t="s">
        <v>151</v>
      </c>
      <c r="E28" t="s">
        <v>144</v>
      </c>
      <c r="F28" t="s">
        <v>145</v>
      </c>
      <c r="G28" t="s">
        <v>98</v>
      </c>
      <c r="H28" t="s">
        <v>98</v>
      </c>
      <c r="I28" t="s">
        <v>98</v>
      </c>
      <c r="J28">
        <v>17.993392944335938</v>
      </c>
      <c r="K28">
        <v>17.992151260375977</v>
      </c>
      <c r="L28">
        <v>1.7560062697157264E-3</v>
      </c>
      <c r="M28" t="s">
        <v>98</v>
      </c>
      <c r="N28" t="s">
        <v>98</v>
      </c>
      <c r="O28" t="s">
        <v>98</v>
      </c>
      <c r="P28" t="s">
        <v>98</v>
      </c>
      <c r="Q28" t="s">
        <v>98</v>
      </c>
      <c r="R28" t="s">
        <v>98</v>
      </c>
      <c r="S28" t="b">
        <v>1</v>
      </c>
      <c r="T28">
        <v>0.68949000155690854</v>
      </c>
      <c r="U28" t="b">
        <v>1</v>
      </c>
      <c r="V28">
        <v>3</v>
      </c>
      <c r="W28">
        <v>11</v>
      </c>
      <c r="X28">
        <v>1</v>
      </c>
      <c r="Y28">
        <v>77.541610717773438</v>
      </c>
      <c r="Z28" t="s">
        <v>98</v>
      </c>
      <c r="AA28" t="s">
        <v>98</v>
      </c>
      <c r="AB28" t="s">
        <v>98</v>
      </c>
      <c r="AC28" t="s">
        <v>152</v>
      </c>
    </row>
    <row r="29" spans="1:29" x14ac:dyDescent="0.2">
      <c r="A29" t="s">
        <v>178</v>
      </c>
      <c r="B29" t="s">
        <v>235</v>
      </c>
      <c r="C29" t="s">
        <v>142</v>
      </c>
      <c r="D29" t="s">
        <v>151</v>
      </c>
      <c r="E29" t="s">
        <v>144</v>
      </c>
      <c r="F29" t="s">
        <v>145</v>
      </c>
      <c r="G29" t="s">
        <v>98</v>
      </c>
      <c r="H29" t="s">
        <v>98</v>
      </c>
      <c r="I29" t="s">
        <v>98</v>
      </c>
      <c r="J29">
        <v>16.618370056152344</v>
      </c>
      <c r="K29">
        <v>16.598564147949219</v>
      </c>
      <c r="L29">
        <v>2.8011132031679153E-2</v>
      </c>
      <c r="M29" t="s">
        <v>98</v>
      </c>
      <c r="N29" t="s">
        <v>98</v>
      </c>
      <c r="O29" t="s">
        <v>98</v>
      </c>
      <c r="P29" t="s">
        <v>98</v>
      </c>
      <c r="Q29" t="s">
        <v>98</v>
      </c>
      <c r="R29" t="s">
        <v>98</v>
      </c>
      <c r="S29" t="b">
        <v>1</v>
      </c>
      <c r="T29">
        <v>0.68949000155690854</v>
      </c>
      <c r="U29" t="b">
        <v>1</v>
      </c>
      <c r="V29">
        <v>3</v>
      </c>
      <c r="W29">
        <v>9</v>
      </c>
      <c r="X29">
        <v>1</v>
      </c>
      <c r="Y29">
        <v>77.541610717773438</v>
      </c>
      <c r="Z29" t="s">
        <v>98</v>
      </c>
      <c r="AA29" t="s">
        <v>98</v>
      </c>
      <c r="AB29" t="s">
        <v>98</v>
      </c>
      <c r="AC29" t="s">
        <v>152</v>
      </c>
    </row>
    <row r="30" spans="1:29" x14ac:dyDescent="0.2">
      <c r="A30" t="s">
        <v>180</v>
      </c>
      <c r="B30" t="s">
        <v>235</v>
      </c>
      <c r="C30" t="s">
        <v>142</v>
      </c>
      <c r="D30" t="s">
        <v>151</v>
      </c>
      <c r="E30" t="s">
        <v>144</v>
      </c>
      <c r="F30" t="s">
        <v>145</v>
      </c>
      <c r="G30" t="s">
        <v>98</v>
      </c>
      <c r="H30" t="s">
        <v>98</v>
      </c>
      <c r="I30" t="s">
        <v>98</v>
      </c>
      <c r="J30">
        <v>16.578756332397461</v>
      </c>
      <c r="K30">
        <v>16.598564147949219</v>
      </c>
      <c r="L30">
        <v>2.8011132031679153E-2</v>
      </c>
      <c r="M30" t="s">
        <v>98</v>
      </c>
      <c r="N30" t="s">
        <v>98</v>
      </c>
      <c r="O30" t="s">
        <v>98</v>
      </c>
      <c r="P30" t="s">
        <v>98</v>
      </c>
      <c r="Q30" t="s">
        <v>98</v>
      </c>
      <c r="R30" t="s">
        <v>98</v>
      </c>
      <c r="S30" t="b">
        <v>1</v>
      </c>
      <c r="T30">
        <v>0.68949000155690854</v>
      </c>
      <c r="U30" t="b">
        <v>1</v>
      </c>
      <c r="V30">
        <v>3</v>
      </c>
      <c r="W30">
        <v>10</v>
      </c>
      <c r="X30">
        <v>1</v>
      </c>
      <c r="Y30">
        <v>77.392623901367188</v>
      </c>
      <c r="Z30" t="s">
        <v>98</v>
      </c>
      <c r="AA30" t="s">
        <v>98</v>
      </c>
      <c r="AB30" t="s">
        <v>98</v>
      </c>
      <c r="AC30" t="s">
        <v>152</v>
      </c>
    </row>
    <row r="31" spans="1:29" x14ac:dyDescent="0.2">
      <c r="A31" t="s">
        <v>181</v>
      </c>
      <c r="B31" t="s">
        <v>237</v>
      </c>
      <c r="C31" t="s">
        <v>142</v>
      </c>
      <c r="D31" t="s">
        <v>151</v>
      </c>
      <c r="E31" t="s">
        <v>144</v>
      </c>
      <c r="F31" t="s">
        <v>145</v>
      </c>
      <c r="G31" t="s">
        <v>98</v>
      </c>
      <c r="H31" t="s">
        <v>98</v>
      </c>
      <c r="I31" t="s">
        <v>98</v>
      </c>
      <c r="J31">
        <v>16.427505493164062</v>
      </c>
      <c r="K31">
        <v>16.410900115966797</v>
      </c>
      <c r="L31">
        <v>2.348489873111248E-2</v>
      </c>
      <c r="M31" t="s">
        <v>98</v>
      </c>
      <c r="N31" t="s">
        <v>98</v>
      </c>
      <c r="O31" t="s">
        <v>98</v>
      </c>
      <c r="P31" t="s">
        <v>98</v>
      </c>
      <c r="Q31" t="s">
        <v>98</v>
      </c>
      <c r="R31" t="s">
        <v>98</v>
      </c>
      <c r="S31" t="b">
        <v>1</v>
      </c>
      <c r="T31">
        <v>0.68949000155690854</v>
      </c>
      <c r="U31" t="b">
        <v>1</v>
      </c>
      <c r="V31">
        <v>3</v>
      </c>
      <c r="W31">
        <v>9</v>
      </c>
      <c r="X31">
        <v>1</v>
      </c>
      <c r="Y31">
        <v>77.541610717773438</v>
      </c>
      <c r="Z31" t="s">
        <v>98</v>
      </c>
      <c r="AA31" t="s">
        <v>98</v>
      </c>
      <c r="AB31" t="s">
        <v>98</v>
      </c>
      <c r="AC31" t="s">
        <v>152</v>
      </c>
    </row>
    <row r="32" spans="1:29" x14ac:dyDescent="0.2">
      <c r="A32" t="s">
        <v>183</v>
      </c>
      <c r="B32" t="s">
        <v>237</v>
      </c>
      <c r="C32" t="s">
        <v>142</v>
      </c>
      <c r="D32" t="s">
        <v>151</v>
      </c>
      <c r="E32" t="s">
        <v>144</v>
      </c>
      <c r="F32" t="s">
        <v>145</v>
      </c>
      <c r="G32" t="s">
        <v>98</v>
      </c>
      <c r="H32" t="s">
        <v>98</v>
      </c>
      <c r="I32" t="s">
        <v>98</v>
      </c>
      <c r="J32">
        <v>16.394292831420898</v>
      </c>
      <c r="K32">
        <v>16.410900115966797</v>
      </c>
      <c r="L32">
        <v>2.348489873111248E-2</v>
      </c>
      <c r="M32" t="s">
        <v>98</v>
      </c>
      <c r="N32" t="s">
        <v>98</v>
      </c>
      <c r="O32" t="s">
        <v>98</v>
      </c>
      <c r="P32" t="s">
        <v>98</v>
      </c>
      <c r="Q32" t="s">
        <v>98</v>
      </c>
      <c r="R32" t="s">
        <v>98</v>
      </c>
      <c r="S32" t="b">
        <v>1</v>
      </c>
      <c r="T32">
        <v>0.68949000155690854</v>
      </c>
      <c r="U32" t="b">
        <v>1</v>
      </c>
      <c r="V32">
        <v>3</v>
      </c>
      <c r="W32">
        <v>9</v>
      </c>
      <c r="X32">
        <v>1</v>
      </c>
      <c r="Y32">
        <v>77.541610717773438</v>
      </c>
      <c r="Z32" t="s">
        <v>98</v>
      </c>
      <c r="AA32" t="s">
        <v>98</v>
      </c>
      <c r="AB32" t="s">
        <v>98</v>
      </c>
      <c r="AC32" t="s">
        <v>152</v>
      </c>
    </row>
    <row r="33" spans="1:29" x14ac:dyDescent="0.2">
      <c r="A33" t="s">
        <v>184</v>
      </c>
      <c r="B33" t="s">
        <v>239</v>
      </c>
      <c r="C33" t="s">
        <v>142</v>
      </c>
      <c r="D33" t="s">
        <v>151</v>
      </c>
      <c r="E33" t="s">
        <v>144</v>
      </c>
      <c r="F33" t="s">
        <v>145</v>
      </c>
      <c r="G33" t="s">
        <v>98</v>
      </c>
      <c r="H33" t="s">
        <v>98</v>
      </c>
      <c r="I33" t="s">
        <v>98</v>
      </c>
      <c r="J33">
        <v>16.584877014160156</v>
      </c>
      <c r="K33">
        <v>16.590229034423828</v>
      </c>
      <c r="L33">
        <v>7.5702485628426075E-3</v>
      </c>
      <c r="M33" t="s">
        <v>98</v>
      </c>
      <c r="N33" t="s">
        <v>98</v>
      </c>
      <c r="O33" t="s">
        <v>98</v>
      </c>
      <c r="P33" t="s">
        <v>98</v>
      </c>
      <c r="Q33" t="s">
        <v>98</v>
      </c>
      <c r="R33" t="s">
        <v>98</v>
      </c>
      <c r="S33" t="b">
        <v>1</v>
      </c>
      <c r="T33">
        <v>0.68949000155690854</v>
      </c>
      <c r="U33" t="b">
        <v>1</v>
      </c>
      <c r="V33">
        <v>3</v>
      </c>
      <c r="W33">
        <v>10</v>
      </c>
      <c r="X33">
        <v>1</v>
      </c>
      <c r="Y33">
        <v>77.690589904785156</v>
      </c>
      <c r="Z33" t="s">
        <v>98</v>
      </c>
      <c r="AA33" t="s">
        <v>98</v>
      </c>
      <c r="AB33" t="s">
        <v>98</v>
      </c>
      <c r="AC33" t="s">
        <v>152</v>
      </c>
    </row>
    <row r="34" spans="1:29" x14ac:dyDescent="0.2">
      <c r="A34" t="s">
        <v>186</v>
      </c>
      <c r="B34" t="s">
        <v>239</v>
      </c>
      <c r="C34" t="s">
        <v>142</v>
      </c>
      <c r="D34" t="s">
        <v>151</v>
      </c>
      <c r="E34" t="s">
        <v>144</v>
      </c>
      <c r="F34" t="s">
        <v>145</v>
      </c>
      <c r="G34" t="s">
        <v>98</v>
      </c>
      <c r="H34" t="s">
        <v>98</v>
      </c>
      <c r="I34" t="s">
        <v>98</v>
      </c>
      <c r="J34">
        <v>16.595582962036133</v>
      </c>
      <c r="K34">
        <v>16.590229034423828</v>
      </c>
      <c r="L34">
        <v>7.5702485628426075E-3</v>
      </c>
      <c r="M34" t="s">
        <v>98</v>
      </c>
      <c r="N34" t="s">
        <v>98</v>
      </c>
      <c r="O34" t="s">
        <v>98</v>
      </c>
      <c r="P34" t="s">
        <v>98</v>
      </c>
      <c r="Q34" t="s">
        <v>98</v>
      </c>
      <c r="R34" t="s">
        <v>98</v>
      </c>
      <c r="S34" t="b">
        <v>1</v>
      </c>
      <c r="T34">
        <v>0.68949000155690854</v>
      </c>
      <c r="U34" t="b">
        <v>1</v>
      </c>
      <c r="V34">
        <v>3</v>
      </c>
      <c r="W34">
        <v>9</v>
      </c>
      <c r="X34">
        <v>1</v>
      </c>
      <c r="Y34">
        <v>77.690589904785156</v>
      </c>
      <c r="Z34" t="s">
        <v>98</v>
      </c>
      <c r="AA34" t="s">
        <v>98</v>
      </c>
      <c r="AB34" t="s">
        <v>98</v>
      </c>
      <c r="AC34" t="s">
        <v>152</v>
      </c>
    </row>
    <row r="35" spans="1:29" x14ac:dyDescent="0.2">
      <c r="A35" t="s">
        <v>187</v>
      </c>
      <c r="B35" t="s">
        <v>241</v>
      </c>
      <c r="C35" t="s">
        <v>142</v>
      </c>
      <c r="D35" t="s">
        <v>151</v>
      </c>
      <c r="E35" t="s">
        <v>144</v>
      </c>
      <c r="F35" t="s">
        <v>145</v>
      </c>
      <c r="G35" t="s">
        <v>98</v>
      </c>
      <c r="H35" t="s">
        <v>98</v>
      </c>
      <c r="I35" t="s">
        <v>98</v>
      </c>
      <c r="J35">
        <v>16.763786315917969</v>
      </c>
      <c r="K35">
        <v>16.840545654296875</v>
      </c>
      <c r="L35">
        <v>0.10855274647474289</v>
      </c>
      <c r="M35" t="s">
        <v>98</v>
      </c>
      <c r="N35" t="s">
        <v>98</v>
      </c>
      <c r="O35" t="s">
        <v>98</v>
      </c>
      <c r="P35" t="s">
        <v>98</v>
      </c>
      <c r="Q35" t="s">
        <v>98</v>
      </c>
      <c r="R35" t="s">
        <v>98</v>
      </c>
      <c r="S35" t="b">
        <v>1</v>
      </c>
      <c r="T35">
        <v>0.68949000155690854</v>
      </c>
      <c r="U35" t="b">
        <v>1</v>
      </c>
      <c r="V35">
        <v>3</v>
      </c>
      <c r="W35">
        <v>10</v>
      </c>
      <c r="X35">
        <v>1</v>
      </c>
      <c r="Y35">
        <v>77.541610717773438</v>
      </c>
      <c r="Z35">
        <v>65.623191833496094</v>
      </c>
      <c r="AA35" t="s">
        <v>98</v>
      </c>
      <c r="AB35" t="s">
        <v>98</v>
      </c>
      <c r="AC35" t="s">
        <v>147</v>
      </c>
    </row>
    <row r="36" spans="1:29" x14ac:dyDescent="0.2">
      <c r="A36" t="s">
        <v>189</v>
      </c>
      <c r="B36" t="s">
        <v>241</v>
      </c>
      <c r="C36" t="s">
        <v>142</v>
      </c>
      <c r="D36" t="s">
        <v>151</v>
      </c>
      <c r="E36" t="s">
        <v>144</v>
      </c>
      <c r="F36" t="s">
        <v>145</v>
      </c>
      <c r="G36" t="s">
        <v>98</v>
      </c>
      <c r="H36" t="s">
        <v>98</v>
      </c>
      <c r="I36" t="s">
        <v>98</v>
      </c>
      <c r="J36">
        <v>16.917303085327148</v>
      </c>
      <c r="K36">
        <v>16.840545654296875</v>
      </c>
      <c r="L36">
        <v>0.10855274647474289</v>
      </c>
      <c r="M36" t="s">
        <v>98</v>
      </c>
      <c r="N36" t="s">
        <v>98</v>
      </c>
      <c r="O36" t="s">
        <v>98</v>
      </c>
      <c r="P36" t="s">
        <v>98</v>
      </c>
      <c r="Q36" t="s">
        <v>98</v>
      </c>
      <c r="R36" t="s">
        <v>98</v>
      </c>
      <c r="S36" t="b">
        <v>1</v>
      </c>
      <c r="T36">
        <v>0.68949000155690854</v>
      </c>
      <c r="U36" t="b">
        <v>1</v>
      </c>
      <c r="V36">
        <v>3</v>
      </c>
      <c r="W36">
        <v>9</v>
      </c>
      <c r="X36">
        <v>1</v>
      </c>
      <c r="Y36">
        <v>77.541610717773438</v>
      </c>
      <c r="Z36" t="s">
        <v>98</v>
      </c>
      <c r="AA36" t="s">
        <v>98</v>
      </c>
      <c r="AB36" t="s">
        <v>98</v>
      </c>
      <c r="AC36" t="s">
        <v>152</v>
      </c>
    </row>
    <row r="37" spans="1:29" x14ac:dyDescent="0.2">
      <c r="A37" t="s">
        <v>190</v>
      </c>
      <c r="B37" t="s">
        <v>243</v>
      </c>
      <c r="C37" t="s">
        <v>142</v>
      </c>
      <c r="D37" t="s">
        <v>151</v>
      </c>
      <c r="E37" t="s">
        <v>144</v>
      </c>
      <c r="F37" t="s">
        <v>145</v>
      </c>
      <c r="G37" t="s">
        <v>98</v>
      </c>
      <c r="H37" t="s">
        <v>98</v>
      </c>
      <c r="I37" t="s">
        <v>98</v>
      </c>
      <c r="J37">
        <v>17.787881851196289</v>
      </c>
      <c r="K37">
        <v>17.778522491455078</v>
      </c>
      <c r="L37">
        <v>1.3236133381724358E-2</v>
      </c>
      <c r="M37" t="s">
        <v>98</v>
      </c>
      <c r="N37" t="s">
        <v>98</v>
      </c>
      <c r="O37" t="s">
        <v>98</v>
      </c>
      <c r="P37" t="s">
        <v>98</v>
      </c>
      <c r="Q37" t="s">
        <v>98</v>
      </c>
      <c r="R37" t="s">
        <v>98</v>
      </c>
      <c r="S37" t="b">
        <v>1</v>
      </c>
      <c r="T37">
        <v>0.68949000155690854</v>
      </c>
      <c r="U37" t="b">
        <v>1</v>
      </c>
      <c r="V37">
        <v>3</v>
      </c>
      <c r="W37">
        <v>11</v>
      </c>
      <c r="X37">
        <v>1</v>
      </c>
      <c r="Y37">
        <v>77.690589904785156</v>
      </c>
      <c r="Z37">
        <v>65.474212646484375</v>
      </c>
      <c r="AA37" t="s">
        <v>98</v>
      </c>
      <c r="AB37" t="s">
        <v>98</v>
      </c>
      <c r="AC37" t="s">
        <v>147</v>
      </c>
    </row>
    <row r="38" spans="1:29" x14ac:dyDescent="0.2">
      <c r="A38" t="s">
        <v>192</v>
      </c>
      <c r="B38" t="s">
        <v>243</v>
      </c>
      <c r="C38" t="s">
        <v>142</v>
      </c>
      <c r="D38" t="s">
        <v>151</v>
      </c>
      <c r="E38" t="s">
        <v>144</v>
      </c>
      <c r="F38" t="s">
        <v>145</v>
      </c>
      <c r="G38" t="s">
        <v>98</v>
      </c>
      <c r="H38" t="s">
        <v>98</v>
      </c>
      <c r="I38" t="s">
        <v>98</v>
      </c>
      <c r="J38">
        <v>17.769163131713867</v>
      </c>
      <c r="K38">
        <v>17.778522491455078</v>
      </c>
      <c r="L38">
        <v>1.3236133381724358E-2</v>
      </c>
      <c r="M38" t="s">
        <v>98</v>
      </c>
      <c r="N38" t="s">
        <v>98</v>
      </c>
      <c r="O38" t="s">
        <v>98</v>
      </c>
      <c r="P38" t="s">
        <v>98</v>
      </c>
      <c r="Q38" t="s">
        <v>98</v>
      </c>
      <c r="R38" t="s">
        <v>98</v>
      </c>
      <c r="S38" t="b">
        <v>1</v>
      </c>
      <c r="T38">
        <v>0.68949000155690854</v>
      </c>
      <c r="U38" t="b">
        <v>1</v>
      </c>
      <c r="V38">
        <v>3</v>
      </c>
      <c r="W38">
        <v>11</v>
      </c>
      <c r="X38">
        <v>1</v>
      </c>
      <c r="Y38">
        <v>77.541610717773438</v>
      </c>
      <c r="Z38" t="s">
        <v>98</v>
      </c>
      <c r="AA38" t="s">
        <v>98</v>
      </c>
      <c r="AB38" t="s">
        <v>98</v>
      </c>
      <c r="AC38" t="s">
        <v>152</v>
      </c>
    </row>
    <row r="39" spans="1:29" x14ac:dyDescent="0.2">
      <c r="A39" t="s">
        <v>193</v>
      </c>
      <c r="B39" t="s">
        <v>245</v>
      </c>
      <c r="C39" t="s">
        <v>142</v>
      </c>
      <c r="D39" t="s">
        <v>151</v>
      </c>
      <c r="E39" t="s">
        <v>144</v>
      </c>
      <c r="F39" t="s">
        <v>145</v>
      </c>
      <c r="G39" t="s">
        <v>98</v>
      </c>
      <c r="H39" t="s">
        <v>98</v>
      </c>
      <c r="I39" t="s">
        <v>98</v>
      </c>
      <c r="J39">
        <v>16.921070098876953</v>
      </c>
      <c r="K39">
        <v>16.988685607910156</v>
      </c>
      <c r="L39">
        <v>9.5622770488262177E-2</v>
      </c>
      <c r="M39" t="s">
        <v>98</v>
      </c>
      <c r="N39" t="s">
        <v>98</v>
      </c>
      <c r="O39" t="s">
        <v>98</v>
      </c>
      <c r="P39" t="s">
        <v>98</v>
      </c>
      <c r="Q39" t="s">
        <v>98</v>
      </c>
      <c r="R39" t="s">
        <v>98</v>
      </c>
      <c r="S39" t="b">
        <v>1</v>
      </c>
      <c r="T39">
        <v>0.68949000155690854</v>
      </c>
      <c r="U39" t="b">
        <v>1</v>
      </c>
      <c r="V39">
        <v>3</v>
      </c>
      <c r="W39">
        <v>9</v>
      </c>
      <c r="X39">
        <v>1</v>
      </c>
      <c r="Y39">
        <v>77.541610717773438</v>
      </c>
      <c r="Z39" t="s">
        <v>98</v>
      </c>
      <c r="AA39" t="s">
        <v>98</v>
      </c>
      <c r="AB39" t="s">
        <v>98</v>
      </c>
      <c r="AC39" t="s">
        <v>152</v>
      </c>
    </row>
    <row r="40" spans="1:29" x14ac:dyDescent="0.2">
      <c r="A40" t="s">
        <v>195</v>
      </c>
      <c r="B40" t="s">
        <v>245</v>
      </c>
      <c r="C40" t="s">
        <v>142</v>
      </c>
      <c r="D40" t="s">
        <v>151</v>
      </c>
      <c r="E40" t="s">
        <v>144</v>
      </c>
      <c r="F40" t="s">
        <v>145</v>
      </c>
      <c r="G40" t="s">
        <v>98</v>
      </c>
      <c r="H40" t="s">
        <v>98</v>
      </c>
      <c r="I40" t="s">
        <v>98</v>
      </c>
      <c r="J40">
        <v>17.056301116943359</v>
      </c>
      <c r="K40">
        <v>16.988685607910156</v>
      </c>
      <c r="L40">
        <v>9.5622770488262177E-2</v>
      </c>
      <c r="M40" t="s">
        <v>98</v>
      </c>
      <c r="N40" t="s">
        <v>98</v>
      </c>
      <c r="O40" t="s">
        <v>98</v>
      </c>
      <c r="P40" t="s">
        <v>98</v>
      </c>
      <c r="Q40" t="s">
        <v>98</v>
      </c>
      <c r="R40" t="s">
        <v>98</v>
      </c>
      <c r="S40" t="b">
        <v>1</v>
      </c>
      <c r="T40">
        <v>0.68949000155690854</v>
      </c>
      <c r="U40" t="b">
        <v>1</v>
      </c>
      <c r="V40">
        <v>3</v>
      </c>
      <c r="W40">
        <v>10</v>
      </c>
      <c r="X40">
        <v>1</v>
      </c>
      <c r="Y40">
        <v>77.541610717773438</v>
      </c>
      <c r="Z40" t="s">
        <v>98</v>
      </c>
      <c r="AA40" t="s">
        <v>98</v>
      </c>
      <c r="AB40" t="s">
        <v>98</v>
      </c>
      <c r="AC40" t="s">
        <v>152</v>
      </c>
    </row>
    <row r="41" spans="1:29" x14ac:dyDescent="0.2">
      <c r="A41" t="s">
        <v>248</v>
      </c>
      <c r="B41" t="s">
        <v>247</v>
      </c>
      <c r="C41" t="s">
        <v>142</v>
      </c>
      <c r="D41" t="s">
        <v>151</v>
      </c>
      <c r="E41" t="s">
        <v>144</v>
      </c>
      <c r="F41" t="s">
        <v>145</v>
      </c>
      <c r="G41" t="s">
        <v>98</v>
      </c>
      <c r="H41" t="s">
        <v>98</v>
      </c>
      <c r="I41" t="s">
        <v>98</v>
      </c>
      <c r="J41">
        <v>16.868404388427734</v>
      </c>
      <c r="K41">
        <v>16.844890594482422</v>
      </c>
      <c r="L41">
        <v>3.3253524452447891E-2</v>
      </c>
      <c r="M41" t="s">
        <v>98</v>
      </c>
      <c r="N41" t="s">
        <v>98</v>
      </c>
      <c r="O41" t="s">
        <v>98</v>
      </c>
      <c r="P41" t="s">
        <v>98</v>
      </c>
      <c r="Q41" t="s">
        <v>98</v>
      </c>
      <c r="R41" t="s">
        <v>98</v>
      </c>
      <c r="S41" t="b">
        <v>1</v>
      </c>
      <c r="T41">
        <v>0.68949000155690854</v>
      </c>
      <c r="U41" t="b">
        <v>1</v>
      </c>
      <c r="V41">
        <v>3</v>
      </c>
      <c r="W41">
        <v>10</v>
      </c>
      <c r="X41">
        <v>1</v>
      </c>
      <c r="Y41">
        <v>77.839569091796875</v>
      </c>
      <c r="Z41" t="s">
        <v>98</v>
      </c>
      <c r="AA41" t="s">
        <v>98</v>
      </c>
      <c r="AB41" t="s">
        <v>98</v>
      </c>
      <c r="AC41" t="s">
        <v>152</v>
      </c>
    </row>
    <row r="42" spans="1:29" x14ac:dyDescent="0.2">
      <c r="A42" t="s">
        <v>249</v>
      </c>
      <c r="B42" t="s">
        <v>247</v>
      </c>
      <c r="C42" t="s">
        <v>142</v>
      </c>
      <c r="D42" t="s">
        <v>151</v>
      </c>
      <c r="E42" t="s">
        <v>144</v>
      </c>
      <c r="F42" t="s">
        <v>145</v>
      </c>
      <c r="G42" t="s">
        <v>98</v>
      </c>
      <c r="H42" t="s">
        <v>98</v>
      </c>
      <c r="I42" t="s">
        <v>98</v>
      </c>
      <c r="J42">
        <v>16.821376800537109</v>
      </c>
      <c r="K42">
        <v>16.844890594482422</v>
      </c>
      <c r="L42">
        <v>3.3253524452447891E-2</v>
      </c>
      <c r="M42" t="s">
        <v>98</v>
      </c>
      <c r="N42" t="s">
        <v>98</v>
      </c>
      <c r="O42" t="s">
        <v>98</v>
      </c>
      <c r="P42" t="s">
        <v>98</v>
      </c>
      <c r="Q42" t="s">
        <v>98</v>
      </c>
      <c r="R42" t="s">
        <v>98</v>
      </c>
      <c r="S42" t="b">
        <v>1</v>
      </c>
      <c r="T42">
        <v>0.68949000155690854</v>
      </c>
      <c r="U42" t="b">
        <v>1</v>
      </c>
      <c r="V42">
        <v>3</v>
      </c>
      <c r="W42">
        <v>10</v>
      </c>
      <c r="X42">
        <v>1</v>
      </c>
      <c r="Y42">
        <v>77.839569091796875</v>
      </c>
      <c r="Z42" t="s">
        <v>98</v>
      </c>
      <c r="AA42" t="s">
        <v>98</v>
      </c>
      <c r="AB42" t="s">
        <v>98</v>
      </c>
      <c r="AC42" t="s">
        <v>152</v>
      </c>
    </row>
    <row r="43" spans="1:29" x14ac:dyDescent="0.2">
      <c r="A43" t="s">
        <v>277</v>
      </c>
      <c r="B43" t="s">
        <v>278</v>
      </c>
      <c r="C43" t="s">
        <v>142</v>
      </c>
      <c r="D43" t="s">
        <v>151</v>
      </c>
      <c r="E43" t="s">
        <v>144</v>
      </c>
      <c r="F43" t="s">
        <v>145</v>
      </c>
      <c r="G43" t="s">
        <v>98</v>
      </c>
      <c r="H43" t="s">
        <v>98</v>
      </c>
      <c r="I43" t="s">
        <v>98</v>
      </c>
      <c r="J43">
        <v>18.646772384643555</v>
      </c>
      <c r="K43">
        <v>18.667068481445312</v>
      </c>
      <c r="L43">
        <v>2.8704363852739334E-2</v>
      </c>
      <c r="M43" t="s">
        <v>98</v>
      </c>
      <c r="N43" t="s">
        <v>98</v>
      </c>
      <c r="O43" t="s">
        <v>98</v>
      </c>
      <c r="P43" t="s">
        <v>98</v>
      </c>
      <c r="Q43" t="s">
        <v>98</v>
      </c>
      <c r="R43" t="s">
        <v>98</v>
      </c>
      <c r="S43" t="b">
        <v>1</v>
      </c>
      <c r="T43">
        <v>0.68949000155690854</v>
      </c>
      <c r="U43" t="b">
        <v>1</v>
      </c>
      <c r="V43">
        <v>3</v>
      </c>
      <c r="W43">
        <v>11</v>
      </c>
      <c r="X43">
        <v>1</v>
      </c>
      <c r="Y43">
        <v>77.690589904785156</v>
      </c>
      <c r="Z43" t="s">
        <v>98</v>
      </c>
      <c r="AA43" t="s">
        <v>98</v>
      </c>
      <c r="AB43" t="s">
        <v>98</v>
      </c>
      <c r="AC43" t="s">
        <v>152</v>
      </c>
    </row>
    <row r="44" spans="1:29" x14ac:dyDescent="0.2">
      <c r="A44" t="s">
        <v>279</v>
      </c>
      <c r="B44" t="s">
        <v>278</v>
      </c>
      <c r="C44" t="s">
        <v>142</v>
      </c>
      <c r="D44" t="s">
        <v>151</v>
      </c>
      <c r="E44" t="s">
        <v>144</v>
      </c>
      <c r="F44" t="s">
        <v>145</v>
      </c>
      <c r="G44" t="s">
        <v>98</v>
      </c>
      <c r="H44" t="s">
        <v>98</v>
      </c>
      <c r="I44" t="s">
        <v>98</v>
      </c>
      <c r="J44">
        <v>18.687366485595703</v>
      </c>
      <c r="K44">
        <v>18.667068481445312</v>
      </c>
      <c r="L44">
        <v>2.8704363852739334E-2</v>
      </c>
      <c r="M44" t="s">
        <v>98</v>
      </c>
      <c r="N44" t="s">
        <v>98</v>
      </c>
      <c r="O44" t="s">
        <v>98</v>
      </c>
      <c r="P44" t="s">
        <v>98</v>
      </c>
      <c r="Q44" t="s">
        <v>98</v>
      </c>
      <c r="R44" t="s">
        <v>98</v>
      </c>
      <c r="S44" t="b">
        <v>1</v>
      </c>
      <c r="T44">
        <v>0.68949000155690854</v>
      </c>
      <c r="U44" t="b">
        <v>1</v>
      </c>
      <c r="V44">
        <v>3</v>
      </c>
      <c r="W44">
        <v>12</v>
      </c>
      <c r="X44">
        <v>1</v>
      </c>
      <c r="Y44">
        <v>77.690589904785156</v>
      </c>
      <c r="Z44" t="s">
        <v>98</v>
      </c>
      <c r="AA44" t="s">
        <v>98</v>
      </c>
      <c r="AB44" t="s">
        <v>98</v>
      </c>
      <c r="AC44" t="s">
        <v>152</v>
      </c>
    </row>
    <row r="45" spans="1:29" x14ac:dyDescent="0.2">
      <c r="A45" t="s">
        <v>280</v>
      </c>
      <c r="B45" t="s">
        <v>281</v>
      </c>
      <c r="C45" t="s">
        <v>142</v>
      </c>
      <c r="D45" t="s">
        <v>151</v>
      </c>
      <c r="E45" t="s">
        <v>144</v>
      </c>
      <c r="F45" t="s">
        <v>145</v>
      </c>
      <c r="G45" t="s">
        <v>98</v>
      </c>
      <c r="H45" t="s">
        <v>98</v>
      </c>
      <c r="I45" t="s">
        <v>98</v>
      </c>
      <c r="J45">
        <v>16.813840866088867</v>
      </c>
      <c r="K45">
        <v>16.818332672119141</v>
      </c>
      <c r="L45">
        <v>6.3537214882671833E-3</v>
      </c>
      <c r="M45" t="s">
        <v>98</v>
      </c>
      <c r="N45" t="s">
        <v>98</v>
      </c>
      <c r="O45" t="s">
        <v>98</v>
      </c>
      <c r="P45" t="s">
        <v>98</v>
      </c>
      <c r="Q45" t="s">
        <v>98</v>
      </c>
      <c r="R45" t="s">
        <v>98</v>
      </c>
      <c r="S45" t="b">
        <v>1</v>
      </c>
      <c r="T45">
        <v>0.68949000155690854</v>
      </c>
      <c r="U45" t="b">
        <v>1</v>
      </c>
      <c r="V45">
        <v>3</v>
      </c>
      <c r="W45">
        <v>10</v>
      </c>
      <c r="X45">
        <v>1</v>
      </c>
      <c r="Y45">
        <v>77.690589904785156</v>
      </c>
      <c r="Z45" t="s">
        <v>98</v>
      </c>
      <c r="AA45" t="s">
        <v>98</v>
      </c>
      <c r="AB45" t="s">
        <v>98</v>
      </c>
      <c r="AC45" t="s">
        <v>152</v>
      </c>
    </row>
    <row r="46" spans="1:29" x14ac:dyDescent="0.2">
      <c r="A46" t="s">
        <v>282</v>
      </c>
      <c r="B46" t="s">
        <v>281</v>
      </c>
      <c r="C46" t="s">
        <v>142</v>
      </c>
      <c r="D46" t="s">
        <v>151</v>
      </c>
      <c r="E46" t="s">
        <v>144</v>
      </c>
      <c r="F46" t="s">
        <v>145</v>
      </c>
      <c r="G46" t="s">
        <v>98</v>
      </c>
      <c r="H46" t="s">
        <v>98</v>
      </c>
      <c r="I46" t="s">
        <v>98</v>
      </c>
      <c r="J46">
        <v>16.822826385498047</v>
      </c>
      <c r="K46">
        <v>16.818332672119141</v>
      </c>
      <c r="L46">
        <v>6.3537214882671833E-3</v>
      </c>
      <c r="M46" t="s">
        <v>98</v>
      </c>
      <c r="N46" t="s">
        <v>98</v>
      </c>
      <c r="O46" t="s">
        <v>98</v>
      </c>
      <c r="P46" t="s">
        <v>98</v>
      </c>
      <c r="Q46" t="s">
        <v>98</v>
      </c>
      <c r="R46" t="s">
        <v>98</v>
      </c>
      <c r="S46" t="b">
        <v>1</v>
      </c>
      <c r="T46">
        <v>0.68949000155690854</v>
      </c>
      <c r="U46" t="b">
        <v>1</v>
      </c>
      <c r="V46">
        <v>3</v>
      </c>
      <c r="W46">
        <v>9</v>
      </c>
      <c r="X46">
        <v>1</v>
      </c>
      <c r="Y46">
        <v>77.690589904785156</v>
      </c>
      <c r="Z46">
        <v>65.325225830078125</v>
      </c>
      <c r="AA46" t="s">
        <v>98</v>
      </c>
      <c r="AB46" t="s">
        <v>98</v>
      </c>
      <c r="AC46" t="s">
        <v>147</v>
      </c>
    </row>
    <row r="47" spans="1:29" x14ac:dyDescent="0.2">
      <c r="A47" t="s">
        <v>283</v>
      </c>
      <c r="B47" t="s">
        <v>284</v>
      </c>
      <c r="C47" t="s">
        <v>142</v>
      </c>
      <c r="D47" t="s">
        <v>151</v>
      </c>
      <c r="E47" t="s">
        <v>144</v>
      </c>
      <c r="F47" t="s">
        <v>145</v>
      </c>
      <c r="G47" t="s">
        <v>98</v>
      </c>
      <c r="H47" t="s">
        <v>98</v>
      </c>
      <c r="I47" t="s">
        <v>98</v>
      </c>
      <c r="J47">
        <v>17.496723175048828</v>
      </c>
      <c r="K47">
        <v>17.522571563720703</v>
      </c>
      <c r="L47">
        <v>3.655514121055603E-2</v>
      </c>
      <c r="M47" t="s">
        <v>98</v>
      </c>
      <c r="N47" t="s">
        <v>98</v>
      </c>
      <c r="O47" t="s">
        <v>98</v>
      </c>
      <c r="P47" t="s">
        <v>98</v>
      </c>
      <c r="Q47" t="s">
        <v>98</v>
      </c>
      <c r="R47" t="s">
        <v>98</v>
      </c>
      <c r="S47" t="b">
        <v>1</v>
      </c>
      <c r="T47">
        <v>0.68949000155690854</v>
      </c>
      <c r="U47" t="b">
        <v>1</v>
      </c>
      <c r="V47">
        <v>3</v>
      </c>
      <c r="W47">
        <v>10</v>
      </c>
      <c r="X47">
        <v>1</v>
      </c>
      <c r="Y47">
        <v>77.690589904785156</v>
      </c>
      <c r="Z47" t="s">
        <v>98</v>
      </c>
      <c r="AA47" t="s">
        <v>98</v>
      </c>
      <c r="AB47" t="s">
        <v>98</v>
      </c>
      <c r="AC47" t="s">
        <v>152</v>
      </c>
    </row>
    <row r="48" spans="1:29" x14ac:dyDescent="0.2">
      <c r="A48" t="s">
        <v>285</v>
      </c>
      <c r="B48" t="s">
        <v>284</v>
      </c>
      <c r="C48" t="s">
        <v>142</v>
      </c>
      <c r="D48" t="s">
        <v>151</v>
      </c>
      <c r="E48" t="s">
        <v>144</v>
      </c>
      <c r="F48" t="s">
        <v>145</v>
      </c>
      <c r="G48" t="s">
        <v>98</v>
      </c>
      <c r="H48" t="s">
        <v>98</v>
      </c>
      <c r="I48" t="s">
        <v>98</v>
      </c>
      <c r="J48">
        <v>17.548419952392578</v>
      </c>
      <c r="K48">
        <v>17.522571563720703</v>
      </c>
      <c r="L48">
        <v>3.655514121055603E-2</v>
      </c>
      <c r="M48" t="s">
        <v>98</v>
      </c>
      <c r="N48" t="s">
        <v>98</v>
      </c>
      <c r="O48" t="s">
        <v>98</v>
      </c>
      <c r="P48" t="s">
        <v>98</v>
      </c>
      <c r="Q48" t="s">
        <v>98</v>
      </c>
      <c r="R48" t="s">
        <v>98</v>
      </c>
      <c r="S48" t="b">
        <v>1</v>
      </c>
      <c r="T48">
        <v>0.68949000155690854</v>
      </c>
      <c r="U48" t="b">
        <v>1</v>
      </c>
      <c r="V48">
        <v>3</v>
      </c>
      <c r="W48">
        <v>10</v>
      </c>
      <c r="X48">
        <v>1</v>
      </c>
      <c r="Y48">
        <v>77.690589904785156</v>
      </c>
      <c r="Z48" t="s">
        <v>98</v>
      </c>
      <c r="AA48" t="s">
        <v>98</v>
      </c>
      <c r="AB48" t="s">
        <v>98</v>
      </c>
      <c r="AC48" t="s">
        <v>152</v>
      </c>
    </row>
    <row r="50" spans="1:2" x14ac:dyDescent="0.2">
      <c r="A50" t="s">
        <v>196</v>
      </c>
      <c r="B50" t="s">
        <v>197</v>
      </c>
    </row>
    <row r="51" spans="1:2" x14ac:dyDescent="0.2">
      <c r="A51" t="s">
        <v>198</v>
      </c>
      <c r="B51" t="s">
        <v>142</v>
      </c>
    </row>
    <row r="52" spans="1:2" x14ac:dyDescent="0.2">
      <c r="A52" t="s">
        <v>199</v>
      </c>
      <c r="B52" t="s">
        <v>200</v>
      </c>
    </row>
    <row r="53" spans="1:2" x14ac:dyDescent="0.2">
      <c r="A53" t="s">
        <v>201</v>
      </c>
      <c r="B53" t="s">
        <v>155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60"/>
  <sheetViews>
    <sheetView workbookViewId="0">
      <selection activeCell="B55" activeCellId="1" sqref="K11:L55 B11:B55"/>
    </sheetView>
  </sheetViews>
  <sheetFormatPr baseColWidth="10" defaultColWidth="8.83203125" defaultRowHeight="15" x14ac:dyDescent="0.2"/>
  <sheetData>
    <row r="1" spans="1:25" x14ac:dyDescent="0.2">
      <c r="A1" t="s">
        <v>104</v>
      </c>
      <c r="B1" t="s">
        <v>105</v>
      </c>
    </row>
    <row r="2" spans="1:25" x14ac:dyDescent="0.2">
      <c r="A2" t="s">
        <v>106</v>
      </c>
      <c r="B2" t="s">
        <v>302</v>
      </c>
    </row>
    <row r="3" spans="1:25" x14ac:dyDescent="0.2">
      <c r="A3" t="s">
        <v>108</v>
      </c>
      <c r="B3" t="s">
        <v>303</v>
      </c>
    </row>
    <row r="4" spans="1:25" x14ac:dyDescent="0.2">
      <c r="A4" t="s">
        <v>110</v>
      </c>
      <c r="B4" t="s">
        <v>304</v>
      </c>
    </row>
    <row r="5" spans="1:25" x14ac:dyDescent="0.2">
      <c r="A5" t="s">
        <v>112</v>
      </c>
      <c r="B5" t="s">
        <v>113</v>
      </c>
    </row>
    <row r="6" spans="1:25" x14ac:dyDescent="0.2">
      <c r="A6" t="s">
        <v>114</v>
      </c>
      <c r="B6" t="s">
        <v>115</v>
      </c>
    </row>
    <row r="8" spans="1:25" x14ac:dyDescent="0.2">
      <c r="A8" t="s">
        <v>116</v>
      </c>
      <c r="B8" t="s">
        <v>117</v>
      </c>
      <c r="C8" t="s">
        <v>118</v>
      </c>
      <c r="D8" t="s">
        <v>119</v>
      </c>
      <c r="E8" t="s">
        <v>120</v>
      </c>
      <c r="F8" t="s">
        <v>121</v>
      </c>
      <c r="G8" t="s">
        <v>122</v>
      </c>
      <c r="H8" t="s">
        <v>123</v>
      </c>
      <c r="I8" t="s">
        <v>124</v>
      </c>
      <c r="J8" t="s">
        <v>125</v>
      </c>
      <c r="K8" t="s">
        <v>94</v>
      </c>
      <c r="L8" t="s">
        <v>95</v>
      </c>
      <c r="M8" t="s">
        <v>96</v>
      </c>
      <c r="N8" t="s">
        <v>97</v>
      </c>
      <c r="O8" t="s">
        <v>126</v>
      </c>
      <c r="P8" t="s">
        <v>127</v>
      </c>
      <c r="Q8" t="s">
        <v>128</v>
      </c>
      <c r="R8" t="s">
        <v>129</v>
      </c>
      <c r="S8" t="s">
        <v>130</v>
      </c>
      <c r="T8" t="s">
        <v>131</v>
      </c>
      <c r="U8" t="s">
        <v>132</v>
      </c>
      <c r="V8" t="s">
        <v>133</v>
      </c>
      <c r="W8" t="s">
        <v>134</v>
      </c>
      <c r="X8" t="s">
        <v>135</v>
      </c>
      <c r="Y8" t="s">
        <v>139</v>
      </c>
    </row>
    <row r="9" spans="1:25" x14ac:dyDescent="0.2">
      <c r="A9" t="s">
        <v>141</v>
      </c>
      <c r="B9" t="s">
        <v>236</v>
      </c>
      <c r="C9" t="s">
        <v>250</v>
      </c>
      <c r="D9" t="s">
        <v>151</v>
      </c>
      <c r="E9" t="s">
        <v>305</v>
      </c>
      <c r="F9" t="s">
        <v>306</v>
      </c>
      <c r="G9" t="s">
        <v>98</v>
      </c>
      <c r="H9" t="s">
        <v>98</v>
      </c>
      <c r="I9" t="s">
        <v>98</v>
      </c>
      <c r="J9">
        <v>14.226411819458008</v>
      </c>
      <c r="K9">
        <v>14.014665603637695</v>
      </c>
      <c r="L9">
        <v>0.29945504665374756</v>
      </c>
      <c r="M9" t="s">
        <v>98</v>
      </c>
      <c r="N9" t="s">
        <v>98</v>
      </c>
      <c r="O9" t="s">
        <v>98</v>
      </c>
      <c r="P9" t="s">
        <v>98</v>
      </c>
      <c r="Q9" t="s">
        <v>98</v>
      </c>
      <c r="R9" t="s">
        <v>98</v>
      </c>
      <c r="S9" t="b">
        <v>0</v>
      </c>
      <c r="T9">
        <v>0.26</v>
      </c>
      <c r="U9" t="b">
        <v>1</v>
      </c>
      <c r="V9">
        <v>3</v>
      </c>
      <c r="W9">
        <v>7</v>
      </c>
      <c r="X9">
        <v>1</v>
      </c>
      <c r="Y9" t="s">
        <v>98</v>
      </c>
    </row>
    <row r="10" spans="1:25" x14ac:dyDescent="0.2">
      <c r="A10" t="s">
        <v>148</v>
      </c>
      <c r="B10" t="s">
        <v>98</v>
      </c>
      <c r="C10" t="s">
        <v>250</v>
      </c>
      <c r="D10" t="s">
        <v>143</v>
      </c>
      <c r="E10" t="s">
        <v>305</v>
      </c>
      <c r="F10" t="s">
        <v>306</v>
      </c>
      <c r="G10" t="s">
        <v>98</v>
      </c>
      <c r="H10" t="s">
        <v>98</v>
      </c>
      <c r="I10" t="s">
        <v>98</v>
      </c>
      <c r="J10" t="s">
        <v>146</v>
      </c>
      <c r="K10" t="s">
        <v>98</v>
      </c>
      <c r="L10" t="s">
        <v>98</v>
      </c>
      <c r="M10" t="s">
        <v>98</v>
      </c>
      <c r="N10" t="s">
        <v>98</v>
      </c>
      <c r="O10" t="s">
        <v>98</v>
      </c>
      <c r="P10" t="s">
        <v>98</v>
      </c>
      <c r="Q10" t="s">
        <v>98</v>
      </c>
      <c r="R10" t="s">
        <v>98</v>
      </c>
      <c r="S10" t="b">
        <v>0</v>
      </c>
      <c r="T10">
        <v>0.26</v>
      </c>
      <c r="U10" t="b">
        <v>1</v>
      </c>
      <c r="V10">
        <v>3</v>
      </c>
      <c r="W10">
        <v>35</v>
      </c>
      <c r="X10">
        <v>1</v>
      </c>
      <c r="Y10" t="s">
        <v>98</v>
      </c>
    </row>
    <row r="11" spans="1:25" x14ac:dyDescent="0.2">
      <c r="A11" t="s">
        <v>149</v>
      </c>
      <c r="B11" t="s">
        <v>150</v>
      </c>
      <c r="C11" t="s">
        <v>250</v>
      </c>
      <c r="D11" t="s">
        <v>151</v>
      </c>
      <c r="E11" t="s">
        <v>305</v>
      </c>
      <c r="F11" t="s">
        <v>306</v>
      </c>
      <c r="G11" t="s">
        <v>98</v>
      </c>
      <c r="H11" t="s">
        <v>98</v>
      </c>
      <c r="I11" t="s">
        <v>98</v>
      </c>
      <c r="J11">
        <v>13.039956092834473</v>
      </c>
      <c r="K11">
        <v>13.073474884033203</v>
      </c>
      <c r="L11">
        <v>4.7402054071426392E-2</v>
      </c>
      <c r="M11" t="s">
        <v>98</v>
      </c>
      <c r="N11" t="s">
        <v>98</v>
      </c>
      <c r="O11" t="s">
        <v>98</v>
      </c>
      <c r="P11" t="s">
        <v>98</v>
      </c>
      <c r="Q11" t="s">
        <v>98</v>
      </c>
      <c r="R11" t="s">
        <v>98</v>
      </c>
      <c r="S11" t="b">
        <v>0</v>
      </c>
      <c r="T11">
        <v>0.26</v>
      </c>
      <c r="U11" t="b">
        <v>1</v>
      </c>
      <c r="V11">
        <v>3</v>
      </c>
      <c r="W11">
        <v>7</v>
      </c>
      <c r="X11">
        <v>1</v>
      </c>
      <c r="Y11" t="s">
        <v>98</v>
      </c>
    </row>
    <row r="12" spans="1:25" x14ac:dyDescent="0.2">
      <c r="A12" t="s">
        <v>153</v>
      </c>
      <c r="B12" t="s">
        <v>150</v>
      </c>
      <c r="C12" t="s">
        <v>250</v>
      </c>
      <c r="D12" t="s">
        <v>151</v>
      </c>
      <c r="E12" t="s">
        <v>305</v>
      </c>
      <c r="F12" t="s">
        <v>306</v>
      </c>
      <c r="G12" t="s">
        <v>98</v>
      </c>
      <c r="H12" t="s">
        <v>98</v>
      </c>
      <c r="I12" t="s">
        <v>98</v>
      </c>
      <c r="J12">
        <v>13.106992721557617</v>
      </c>
      <c r="K12">
        <v>13.073474884033203</v>
      </c>
      <c r="L12">
        <v>4.7402054071426392E-2</v>
      </c>
      <c r="M12" t="s">
        <v>98</v>
      </c>
      <c r="N12" t="s">
        <v>98</v>
      </c>
      <c r="P12" t="s">
        <v>98</v>
      </c>
      <c r="Q12" t="s">
        <v>98</v>
      </c>
      <c r="R12" t="s">
        <v>98</v>
      </c>
      <c r="S12" t="b">
        <v>0</v>
      </c>
      <c r="T12">
        <v>0.26</v>
      </c>
      <c r="U12" t="b">
        <v>1</v>
      </c>
      <c r="V12">
        <v>3</v>
      </c>
      <c r="W12">
        <v>6</v>
      </c>
      <c r="X12">
        <v>1</v>
      </c>
      <c r="Y12" t="s">
        <v>98</v>
      </c>
    </row>
    <row r="13" spans="1:25" x14ac:dyDescent="0.2">
      <c r="A13" t="s">
        <v>154</v>
      </c>
      <c r="B13" t="s">
        <v>155</v>
      </c>
      <c r="C13" t="s">
        <v>250</v>
      </c>
      <c r="D13" t="s">
        <v>151</v>
      </c>
      <c r="E13" t="s">
        <v>305</v>
      </c>
      <c r="F13" t="s">
        <v>306</v>
      </c>
      <c r="G13" t="s">
        <v>98</v>
      </c>
      <c r="H13" t="s">
        <v>98</v>
      </c>
      <c r="I13" t="s">
        <v>98</v>
      </c>
      <c r="J13">
        <v>13.083667755126953</v>
      </c>
      <c r="K13">
        <v>13.024559020996094</v>
      </c>
      <c r="L13">
        <v>8.3591699600219727E-2</v>
      </c>
      <c r="M13" t="s">
        <v>98</v>
      </c>
      <c r="O13" t="s">
        <v>98</v>
      </c>
      <c r="P13" t="s">
        <v>98</v>
      </c>
      <c r="Q13" t="s">
        <v>98</v>
      </c>
      <c r="R13" t="s">
        <v>98</v>
      </c>
      <c r="S13" t="b">
        <v>0</v>
      </c>
      <c r="T13">
        <v>0.26</v>
      </c>
      <c r="U13" t="b">
        <v>1</v>
      </c>
      <c r="V13">
        <v>3</v>
      </c>
      <c r="W13">
        <v>6</v>
      </c>
      <c r="X13">
        <v>1</v>
      </c>
      <c r="Y13" t="s">
        <v>98</v>
      </c>
    </row>
    <row r="14" spans="1:25" x14ac:dyDescent="0.2">
      <c r="A14" t="s">
        <v>156</v>
      </c>
      <c r="B14" t="s">
        <v>155</v>
      </c>
      <c r="C14" t="s">
        <v>250</v>
      </c>
      <c r="D14" t="s">
        <v>151</v>
      </c>
      <c r="E14" t="s">
        <v>305</v>
      </c>
      <c r="F14" t="s">
        <v>306</v>
      </c>
      <c r="G14" t="s">
        <v>98</v>
      </c>
      <c r="H14" t="s">
        <v>98</v>
      </c>
      <c r="I14" t="s">
        <v>98</v>
      </c>
      <c r="J14">
        <v>12.965451240539551</v>
      </c>
      <c r="K14">
        <v>13.024559020996094</v>
      </c>
      <c r="L14">
        <v>8.3591699600219727E-2</v>
      </c>
      <c r="M14" t="s">
        <v>98</v>
      </c>
      <c r="N14" t="s">
        <v>98</v>
      </c>
      <c r="O14" t="s">
        <v>98</v>
      </c>
      <c r="P14" t="s">
        <v>98</v>
      </c>
      <c r="Q14" t="s">
        <v>98</v>
      </c>
      <c r="R14" t="s">
        <v>98</v>
      </c>
      <c r="S14" t="b">
        <v>0</v>
      </c>
      <c r="T14">
        <v>0.26</v>
      </c>
      <c r="U14" t="b">
        <v>1</v>
      </c>
      <c r="V14">
        <v>3</v>
      </c>
      <c r="W14">
        <v>7</v>
      </c>
      <c r="X14">
        <v>1</v>
      </c>
      <c r="Y14" t="s">
        <v>98</v>
      </c>
    </row>
    <row r="15" spans="1:25" x14ac:dyDescent="0.2">
      <c r="A15" t="s">
        <v>157</v>
      </c>
      <c r="B15" t="s">
        <v>158</v>
      </c>
      <c r="C15" t="s">
        <v>250</v>
      </c>
      <c r="D15" t="s">
        <v>151</v>
      </c>
      <c r="E15" t="s">
        <v>305</v>
      </c>
      <c r="F15" t="s">
        <v>306</v>
      </c>
      <c r="G15" t="s">
        <v>98</v>
      </c>
      <c r="H15" t="s">
        <v>98</v>
      </c>
      <c r="I15" t="s">
        <v>98</v>
      </c>
      <c r="J15">
        <v>13.317764282226562</v>
      </c>
      <c r="K15">
        <v>13.327333450317383</v>
      </c>
      <c r="L15">
        <v>1.353217288851738E-2</v>
      </c>
      <c r="M15" t="s">
        <v>98</v>
      </c>
      <c r="O15" t="s">
        <v>98</v>
      </c>
      <c r="P15" t="s">
        <v>98</v>
      </c>
      <c r="Q15" t="s">
        <v>98</v>
      </c>
      <c r="R15" t="s">
        <v>98</v>
      </c>
      <c r="S15" t="b">
        <v>0</v>
      </c>
      <c r="T15">
        <v>0.26</v>
      </c>
      <c r="U15" t="b">
        <v>1</v>
      </c>
      <c r="V15">
        <v>3</v>
      </c>
      <c r="W15">
        <v>7</v>
      </c>
      <c r="X15">
        <v>1</v>
      </c>
      <c r="Y15" t="s">
        <v>98</v>
      </c>
    </row>
    <row r="16" spans="1:25" x14ac:dyDescent="0.2">
      <c r="A16" t="s">
        <v>159</v>
      </c>
      <c r="B16" t="s">
        <v>158</v>
      </c>
      <c r="C16" t="s">
        <v>250</v>
      </c>
      <c r="D16" t="s">
        <v>151</v>
      </c>
      <c r="E16" t="s">
        <v>305</v>
      </c>
      <c r="F16" t="s">
        <v>306</v>
      </c>
      <c r="G16" t="s">
        <v>98</v>
      </c>
      <c r="H16" t="s">
        <v>98</v>
      </c>
      <c r="I16" t="s">
        <v>98</v>
      </c>
      <c r="J16">
        <v>13.336901664733887</v>
      </c>
      <c r="K16">
        <v>13.327333450317383</v>
      </c>
      <c r="L16">
        <v>1.353217288851738E-2</v>
      </c>
      <c r="M16" t="s">
        <v>98</v>
      </c>
      <c r="N16" t="s">
        <v>98</v>
      </c>
      <c r="O16" t="s">
        <v>98</v>
      </c>
      <c r="P16" t="s">
        <v>98</v>
      </c>
      <c r="Q16" t="s">
        <v>98</v>
      </c>
      <c r="R16" t="s">
        <v>98</v>
      </c>
      <c r="S16" t="b">
        <v>0</v>
      </c>
      <c r="T16">
        <v>0.26</v>
      </c>
      <c r="U16" t="b">
        <v>1</v>
      </c>
      <c r="V16">
        <v>3</v>
      </c>
      <c r="W16">
        <v>7</v>
      </c>
      <c r="X16">
        <v>1</v>
      </c>
      <c r="Y16" t="s">
        <v>98</v>
      </c>
    </row>
    <row r="17" spans="1:25" x14ac:dyDescent="0.2">
      <c r="A17" t="s">
        <v>160</v>
      </c>
      <c r="B17" t="s">
        <v>161</v>
      </c>
      <c r="C17" t="s">
        <v>250</v>
      </c>
      <c r="D17" t="s">
        <v>151</v>
      </c>
      <c r="E17" t="s">
        <v>305</v>
      </c>
      <c r="F17" t="s">
        <v>306</v>
      </c>
      <c r="G17" t="s">
        <v>98</v>
      </c>
      <c r="H17" t="s">
        <v>98</v>
      </c>
      <c r="I17" t="s">
        <v>98</v>
      </c>
      <c r="J17">
        <v>14.542648315429688</v>
      </c>
      <c r="K17">
        <v>14.538251876831055</v>
      </c>
      <c r="L17">
        <v>6.2168287113308907E-3</v>
      </c>
      <c r="M17" t="s">
        <v>98</v>
      </c>
      <c r="N17" t="s">
        <v>98</v>
      </c>
      <c r="O17" t="s">
        <v>98</v>
      </c>
      <c r="P17" t="s">
        <v>98</v>
      </c>
      <c r="Q17" t="s">
        <v>98</v>
      </c>
      <c r="R17" t="s">
        <v>98</v>
      </c>
      <c r="S17" t="b">
        <v>0</v>
      </c>
      <c r="T17">
        <v>0.26</v>
      </c>
      <c r="U17" t="b">
        <v>1</v>
      </c>
      <c r="V17">
        <v>3</v>
      </c>
      <c r="W17">
        <v>9</v>
      </c>
      <c r="X17">
        <v>1</v>
      </c>
      <c r="Y17" t="s">
        <v>98</v>
      </c>
    </row>
    <row r="18" spans="1:25" x14ac:dyDescent="0.2">
      <c r="A18" t="s">
        <v>162</v>
      </c>
      <c r="B18" t="s">
        <v>161</v>
      </c>
      <c r="C18" t="s">
        <v>250</v>
      </c>
      <c r="D18" t="s">
        <v>151</v>
      </c>
      <c r="E18" t="s">
        <v>305</v>
      </c>
      <c r="F18" t="s">
        <v>306</v>
      </c>
      <c r="G18" t="s">
        <v>98</v>
      </c>
      <c r="H18" t="s">
        <v>98</v>
      </c>
      <c r="I18" t="s">
        <v>98</v>
      </c>
      <c r="J18">
        <v>14.533856391906738</v>
      </c>
      <c r="K18">
        <v>14.538251876831055</v>
      </c>
      <c r="L18">
        <v>6.2168287113308907E-3</v>
      </c>
      <c r="M18" t="s">
        <v>98</v>
      </c>
      <c r="N18" t="s">
        <v>98</v>
      </c>
      <c r="O18" t="s">
        <v>98</v>
      </c>
      <c r="P18" t="s">
        <v>98</v>
      </c>
      <c r="Q18" t="s">
        <v>98</v>
      </c>
      <c r="R18" t="s">
        <v>98</v>
      </c>
      <c r="S18" t="b">
        <v>0</v>
      </c>
      <c r="T18">
        <v>0.26</v>
      </c>
      <c r="U18" t="b">
        <v>1</v>
      </c>
      <c r="V18">
        <v>3</v>
      </c>
      <c r="W18">
        <v>8</v>
      </c>
      <c r="X18">
        <v>1</v>
      </c>
      <c r="Y18" t="s">
        <v>98</v>
      </c>
    </row>
    <row r="19" spans="1:25" x14ac:dyDescent="0.2">
      <c r="A19" t="s">
        <v>163</v>
      </c>
      <c r="B19" t="s">
        <v>164</v>
      </c>
      <c r="C19" t="s">
        <v>250</v>
      </c>
      <c r="D19" t="s">
        <v>151</v>
      </c>
      <c r="E19" t="s">
        <v>305</v>
      </c>
      <c r="F19" t="s">
        <v>306</v>
      </c>
      <c r="G19" t="s">
        <v>98</v>
      </c>
      <c r="H19" t="s">
        <v>98</v>
      </c>
      <c r="I19" t="s">
        <v>98</v>
      </c>
      <c r="J19">
        <v>14.259319305419922</v>
      </c>
      <c r="K19">
        <v>14.281814575195312</v>
      </c>
      <c r="L19">
        <v>3.1813789159059525E-2</v>
      </c>
      <c r="M19" t="s">
        <v>98</v>
      </c>
      <c r="N19" t="s">
        <v>98</v>
      </c>
      <c r="O19" t="s">
        <v>98</v>
      </c>
      <c r="P19" t="s">
        <v>98</v>
      </c>
      <c r="Q19" t="s">
        <v>98</v>
      </c>
      <c r="R19" t="s">
        <v>98</v>
      </c>
      <c r="S19" t="b">
        <v>0</v>
      </c>
      <c r="T19">
        <v>0.26</v>
      </c>
      <c r="U19" t="b">
        <v>1</v>
      </c>
      <c r="V19">
        <v>3</v>
      </c>
      <c r="W19">
        <v>8</v>
      </c>
      <c r="X19">
        <v>1</v>
      </c>
      <c r="Y19" t="s">
        <v>98</v>
      </c>
    </row>
    <row r="20" spans="1:25" x14ac:dyDescent="0.2">
      <c r="A20" t="s">
        <v>165</v>
      </c>
      <c r="B20" t="s">
        <v>164</v>
      </c>
      <c r="C20" t="s">
        <v>250</v>
      </c>
      <c r="D20" t="s">
        <v>151</v>
      </c>
      <c r="E20" t="s">
        <v>305</v>
      </c>
      <c r="F20" t="s">
        <v>306</v>
      </c>
      <c r="G20" t="s">
        <v>98</v>
      </c>
      <c r="H20" t="s">
        <v>98</v>
      </c>
      <c r="I20" t="s">
        <v>98</v>
      </c>
      <c r="J20">
        <v>14.30431079864502</v>
      </c>
      <c r="K20">
        <v>14.281814575195312</v>
      </c>
      <c r="L20">
        <v>3.1813789159059525E-2</v>
      </c>
      <c r="M20" t="s">
        <v>98</v>
      </c>
      <c r="N20" t="s">
        <v>98</v>
      </c>
      <c r="O20" t="s">
        <v>98</v>
      </c>
      <c r="P20" t="s">
        <v>98</v>
      </c>
      <c r="Q20" t="s">
        <v>98</v>
      </c>
      <c r="R20" t="s">
        <v>98</v>
      </c>
      <c r="S20" t="b">
        <v>0</v>
      </c>
      <c r="T20">
        <v>0.26</v>
      </c>
      <c r="U20" t="b">
        <v>1</v>
      </c>
      <c r="V20">
        <v>3</v>
      </c>
      <c r="W20">
        <v>8</v>
      </c>
      <c r="X20">
        <v>1</v>
      </c>
      <c r="Y20" t="s">
        <v>98</v>
      </c>
    </row>
    <row r="21" spans="1:25" x14ac:dyDescent="0.2">
      <c r="A21" t="s">
        <v>166</v>
      </c>
      <c r="B21" t="s">
        <v>167</v>
      </c>
      <c r="C21" t="s">
        <v>250</v>
      </c>
      <c r="D21" t="s">
        <v>151</v>
      </c>
      <c r="E21" t="s">
        <v>305</v>
      </c>
      <c r="F21" t="s">
        <v>306</v>
      </c>
      <c r="G21" t="s">
        <v>98</v>
      </c>
      <c r="H21" t="s">
        <v>98</v>
      </c>
      <c r="I21" t="s">
        <v>98</v>
      </c>
      <c r="J21">
        <v>12.687615394592285</v>
      </c>
      <c r="K21">
        <v>12.678182601928711</v>
      </c>
      <c r="L21">
        <v>1.3339309021830559E-2</v>
      </c>
      <c r="M21" t="s">
        <v>98</v>
      </c>
      <c r="N21" t="s">
        <v>98</v>
      </c>
      <c r="O21" t="s">
        <v>98</v>
      </c>
      <c r="P21" t="s">
        <v>98</v>
      </c>
      <c r="Q21" t="s">
        <v>98</v>
      </c>
      <c r="R21" t="s">
        <v>98</v>
      </c>
      <c r="S21" t="b">
        <v>0</v>
      </c>
      <c r="T21">
        <v>0.26</v>
      </c>
      <c r="U21" t="b">
        <v>1</v>
      </c>
      <c r="V21">
        <v>3</v>
      </c>
      <c r="W21">
        <v>6</v>
      </c>
      <c r="X21">
        <v>1</v>
      </c>
      <c r="Y21" t="s">
        <v>98</v>
      </c>
    </row>
    <row r="22" spans="1:25" x14ac:dyDescent="0.2">
      <c r="A22" t="s">
        <v>168</v>
      </c>
      <c r="B22" t="s">
        <v>167</v>
      </c>
      <c r="C22" t="s">
        <v>250</v>
      </c>
      <c r="D22" t="s">
        <v>151</v>
      </c>
      <c r="E22" t="s">
        <v>305</v>
      </c>
      <c r="F22" t="s">
        <v>306</v>
      </c>
      <c r="G22" t="s">
        <v>98</v>
      </c>
      <c r="H22" t="s">
        <v>98</v>
      </c>
      <c r="I22" t="s">
        <v>98</v>
      </c>
      <c r="J22">
        <v>12.668750762939453</v>
      </c>
      <c r="K22">
        <v>12.678182601928711</v>
      </c>
      <c r="L22">
        <v>1.3339309021830559E-2</v>
      </c>
      <c r="M22" t="s">
        <v>98</v>
      </c>
      <c r="N22" t="s">
        <v>98</v>
      </c>
      <c r="O22" t="s">
        <v>98</v>
      </c>
      <c r="P22" t="s">
        <v>98</v>
      </c>
      <c r="Q22" t="s">
        <v>98</v>
      </c>
      <c r="R22" t="s">
        <v>98</v>
      </c>
      <c r="S22" t="b">
        <v>0</v>
      </c>
      <c r="T22">
        <v>0.26</v>
      </c>
      <c r="U22" t="b">
        <v>1</v>
      </c>
      <c r="V22">
        <v>3</v>
      </c>
      <c r="W22">
        <v>6</v>
      </c>
      <c r="X22">
        <v>1</v>
      </c>
      <c r="Y22" t="s">
        <v>98</v>
      </c>
    </row>
    <row r="23" spans="1:25" x14ac:dyDescent="0.2">
      <c r="A23" t="s">
        <v>169</v>
      </c>
      <c r="B23" t="s">
        <v>170</v>
      </c>
      <c r="C23" t="s">
        <v>250</v>
      </c>
      <c r="D23" t="s">
        <v>151</v>
      </c>
      <c r="E23" t="s">
        <v>305</v>
      </c>
      <c r="F23" t="s">
        <v>306</v>
      </c>
      <c r="G23" t="s">
        <v>98</v>
      </c>
      <c r="H23" t="s">
        <v>98</v>
      </c>
      <c r="I23" t="s">
        <v>98</v>
      </c>
      <c r="J23">
        <v>14.062071800231934</v>
      </c>
      <c r="K23">
        <v>14.066308975219727</v>
      </c>
      <c r="L23">
        <v>5.9915957972407341E-3</v>
      </c>
      <c r="M23" t="s">
        <v>98</v>
      </c>
      <c r="N23" t="s">
        <v>98</v>
      </c>
      <c r="O23" t="s">
        <v>98</v>
      </c>
      <c r="P23" t="s">
        <v>98</v>
      </c>
      <c r="Q23" t="s">
        <v>98</v>
      </c>
      <c r="R23" t="s">
        <v>98</v>
      </c>
      <c r="S23" t="b">
        <v>0</v>
      </c>
      <c r="T23">
        <v>0.26</v>
      </c>
      <c r="U23" t="b">
        <v>1</v>
      </c>
      <c r="V23">
        <v>3</v>
      </c>
      <c r="W23">
        <v>7</v>
      </c>
      <c r="X23">
        <v>1</v>
      </c>
      <c r="Y23" t="s">
        <v>98</v>
      </c>
    </row>
    <row r="24" spans="1:25" x14ac:dyDescent="0.2">
      <c r="A24" t="s">
        <v>171</v>
      </c>
      <c r="B24" t="s">
        <v>170</v>
      </c>
      <c r="C24" t="s">
        <v>250</v>
      </c>
      <c r="D24" t="s">
        <v>151</v>
      </c>
      <c r="E24" t="s">
        <v>305</v>
      </c>
      <c r="F24" t="s">
        <v>306</v>
      </c>
      <c r="G24" t="s">
        <v>98</v>
      </c>
      <c r="H24" t="s">
        <v>98</v>
      </c>
      <c r="I24" t="s">
        <v>98</v>
      </c>
      <c r="J24">
        <v>14.070545196533203</v>
      </c>
      <c r="K24">
        <v>14.066308975219727</v>
      </c>
      <c r="L24">
        <v>5.9915957972407341E-3</v>
      </c>
      <c r="M24" t="s">
        <v>98</v>
      </c>
      <c r="N24" t="s">
        <v>98</v>
      </c>
      <c r="O24" t="s">
        <v>98</v>
      </c>
      <c r="P24" t="s">
        <v>98</v>
      </c>
      <c r="Q24" t="s">
        <v>98</v>
      </c>
      <c r="R24" t="s">
        <v>98</v>
      </c>
      <c r="S24" t="b">
        <v>0</v>
      </c>
      <c r="T24">
        <v>0.26</v>
      </c>
      <c r="U24" t="b">
        <v>1</v>
      </c>
      <c r="V24">
        <v>3</v>
      </c>
      <c r="W24">
        <v>8</v>
      </c>
      <c r="X24">
        <v>1</v>
      </c>
      <c r="Y24" t="s">
        <v>98</v>
      </c>
    </row>
    <row r="25" spans="1:25" x14ac:dyDescent="0.2">
      <c r="A25" t="s">
        <v>172</v>
      </c>
      <c r="B25" t="s">
        <v>173</v>
      </c>
      <c r="C25" t="s">
        <v>250</v>
      </c>
      <c r="D25" t="s">
        <v>151</v>
      </c>
      <c r="E25" t="s">
        <v>305</v>
      </c>
      <c r="F25" t="s">
        <v>306</v>
      </c>
      <c r="G25" t="s">
        <v>98</v>
      </c>
      <c r="H25" t="s">
        <v>98</v>
      </c>
      <c r="I25" t="s">
        <v>98</v>
      </c>
      <c r="J25">
        <v>17.540754318237305</v>
      </c>
      <c r="K25">
        <v>17.510309219360352</v>
      </c>
      <c r="L25">
        <v>4.3055873364210129E-2</v>
      </c>
      <c r="M25" t="s">
        <v>98</v>
      </c>
      <c r="N25" t="s">
        <v>98</v>
      </c>
      <c r="O25" t="s">
        <v>98</v>
      </c>
      <c r="P25" t="s">
        <v>98</v>
      </c>
      <c r="Q25" t="s">
        <v>98</v>
      </c>
      <c r="R25" t="s">
        <v>98</v>
      </c>
      <c r="S25" t="b">
        <v>0</v>
      </c>
      <c r="T25">
        <v>0.26</v>
      </c>
      <c r="U25" t="b">
        <v>1</v>
      </c>
      <c r="V25">
        <v>3</v>
      </c>
      <c r="W25">
        <v>11</v>
      </c>
      <c r="X25">
        <v>1</v>
      </c>
      <c r="Y25" t="s">
        <v>98</v>
      </c>
    </row>
    <row r="26" spans="1:25" x14ac:dyDescent="0.2">
      <c r="A26" t="s">
        <v>174</v>
      </c>
      <c r="B26" t="s">
        <v>173</v>
      </c>
      <c r="C26" t="s">
        <v>250</v>
      </c>
      <c r="D26" t="s">
        <v>151</v>
      </c>
      <c r="E26" t="s">
        <v>305</v>
      </c>
      <c r="F26" t="s">
        <v>306</v>
      </c>
      <c r="G26" t="s">
        <v>98</v>
      </c>
      <c r="H26" t="s">
        <v>98</v>
      </c>
      <c r="I26" t="s">
        <v>98</v>
      </c>
      <c r="J26">
        <v>17.479864120483398</v>
      </c>
      <c r="K26">
        <v>17.510309219360352</v>
      </c>
      <c r="L26">
        <v>4.3055873364210129E-2</v>
      </c>
      <c r="M26" t="s">
        <v>98</v>
      </c>
      <c r="N26" t="s">
        <v>98</v>
      </c>
      <c r="O26" t="s">
        <v>98</v>
      </c>
      <c r="P26" t="s">
        <v>98</v>
      </c>
      <c r="Q26" t="s">
        <v>98</v>
      </c>
      <c r="R26" t="s">
        <v>98</v>
      </c>
      <c r="S26" t="b">
        <v>0</v>
      </c>
      <c r="T26">
        <v>0.26</v>
      </c>
      <c r="U26" t="b">
        <v>1</v>
      </c>
      <c r="V26">
        <v>3</v>
      </c>
      <c r="W26">
        <v>12</v>
      </c>
      <c r="X26">
        <v>1</v>
      </c>
      <c r="Y26" t="s">
        <v>98</v>
      </c>
    </row>
    <row r="27" spans="1:25" x14ac:dyDescent="0.2">
      <c r="A27" t="s">
        <v>175</v>
      </c>
      <c r="B27" t="s">
        <v>176</v>
      </c>
      <c r="C27" t="s">
        <v>250</v>
      </c>
      <c r="D27" t="s">
        <v>151</v>
      </c>
      <c r="E27" t="s">
        <v>305</v>
      </c>
      <c r="F27" t="s">
        <v>306</v>
      </c>
      <c r="G27" t="s">
        <v>98</v>
      </c>
      <c r="H27" t="s">
        <v>98</v>
      </c>
      <c r="I27" t="s">
        <v>98</v>
      </c>
      <c r="J27">
        <v>13.984836578369141</v>
      </c>
      <c r="K27">
        <v>13.953420639038086</v>
      </c>
      <c r="L27">
        <v>4.442884773015976E-2</v>
      </c>
      <c r="M27" t="s">
        <v>98</v>
      </c>
      <c r="N27" t="s">
        <v>98</v>
      </c>
      <c r="O27" t="s">
        <v>98</v>
      </c>
      <c r="P27" t="s">
        <v>98</v>
      </c>
      <c r="Q27" t="s">
        <v>98</v>
      </c>
      <c r="R27" t="s">
        <v>98</v>
      </c>
      <c r="S27" t="b">
        <v>0</v>
      </c>
      <c r="T27">
        <v>0.26</v>
      </c>
      <c r="U27" t="b">
        <v>1</v>
      </c>
      <c r="V27">
        <v>3</v>
      </c>
      <c r="W27">
        <v>8</v>
      </c>
      <c r="X27">
        <v>1</v>
      </c>
      <c r="Y27" t="s">
        <v>98</v>
      </c>
    </row>
    <row r="28" spans="1:25" x14ac:dyDescent="0.2">
      <c r="A28" t="s">
        <v>177</v>
      </c>
      <c r="B28" t="s">
        <v>176</v>
      </c>
      <c r="C28" t="s">
        <v>250</v>
      </c>
      <c r="D28" t="s">
        <v>151</v>
      </c>
      <c r="E28" t="s">
        <v>305</v>
      </c>
      <c r="F28" t="s">
        <v>306</v>
      </c>
      <c r="G28" t="s">
        <v>98</v>
      </c>
      <c r="H28" t="s">
        <v>98</v>
      </c>
      <c r="I28" t="s">
        <v>98</v>
      </c>
      <c r="J28">
        <v>13.922004699707031</v>
      </c>
      <c r="K28">
        <v>13.953420639038086</v>
      </c>
      <c r="L28">
        <v>4.442884773015976E-2</v>
      </c>
      <c r="M28" t="s">
        <v>98</v>
      </c>
      <c r="N28" t="s">
        <v>98</v>
      </c>
      <c r="O28" t="s">
        <v>98</v>
      </c>
      <c r="P28" t="s">
        <v>98</v>
      </c>
      <c r="Q28" t="s">
        <v>98</v>
      </c>
      <c r="R28" t="s">
        <v>98</v>
      </c>
      <c r="S28" t="b">
        <v>0</v>
      </c>
      <c r="T28">
        <v>0.26</v>
      </c>
      <c r="U28" t="b">
        <v>1</v>
      </c>
      <c r="V28">
        <v>3</v>
      </c>
      <c r="W28">
        <v>7</v>
      </c>
      <c r="X28">
        <v>1</v>
      </c>
      <c r="Y28" t="s">
        <v>98</v>
      </c>
    </row>
    <row r="29" spans="1:25" x14ac:dyDescent="0.2">
      <c r="A29" t="s">
        <v>178</v>
      </c>
      <c r="B29" t="s">
        <v>179</v>
      </c>
      <c r="C29" t="s">
        <v>250</v>
      </c>
      <c r="D29" t="s">
        <v>151</v>
      </c>
      <c r="E29" t="s">
        <v>305</v>
      </c>
      <c r="F29" t="s">
        <v>306</v>
      </c>
      <c r="G29" t="s">
        <v>98</v>
      </c>
      <c r="H29" t="s">
        <v>98</v>
      </c>
      <c r="I29" t="s">
        <v>98</v>
      </c>
      <c r="J29">
        <v>13.595827102661133</v>
      </c>
      <c r="K29">
        <v>13.692092895507812</v>
      </c>
      <c r="L29">
        <v>0.13613972067832947</v>
      </c>
      <c r="M29" t="s">
        <v>98</v>
      </c>
      <c r="N29" t="s">
        <v>98</v>
      </c>
      <c r="O29" t="s">
        <v>98</v>
      </c>
      <c r="P29" t="s">
        <v>98</v>
      </c>
      <c r="Q29" t="s">
        <v>98</v>
      </c>
      <c r="R29" t="s">
        <v>98</v>
      </c>
      <c r="S29" t="b">
        <v>0</v>
      </c>
      <c r="T29">
        <v>0.26</v>
      </c>
      <c r="U29" t="b">
        <v>1</v>
      </c>
      <c r="V29">
        <v>3</v>
      </c>
      <c r="W29">
        <v>7</v>
      </c>
      <c r="X29">
        <v>1</v>
      </c>
      <c r="Y29" t="s">
        <v>98</v>
      </c>
    </row>
    <row r="30" spans="1:25" x14ac:dyDescent="0.2">
      <c r="A30" t="s">
        <v>180</v>
      </c>
      <c r="B30" t="s">
        <v>179</v>
      </c>
      <c r="C30" t="s">
        <v>250</v>
      </c>
      <c r="D30" t="s">
        <v>151</v>
      </c>
      <c r="E30" t="s">
        <v>305</v>
      </c>
      <c r="F30" t="s">
        <v>306</v>
      </c>
      <c r="G30" t="s">
        <v>98</v>
      </c>
      <c r="H30" t="s">
        <v>98</v>
      </c>
      <c r="I30" t="s">
        <v>98</v>
      </c>
      <c r="J30">
        <v>13.788357734680176</v>
      </c>
      <c r="K30">
        <v>13.692092895507812</v>
      </c>
      <c r="L30">
        <v>0.13613972067832947</v>
      </c>
      <c r="M30" t="s">
        <v>98</v>
      </c>
      <c r="N30" t="s">
        <v>98</v>
      </c>
      <c r="O30" t="s">
        <v>98</v>
      </c>
      <c r="P30" t="s">
        <v>98</v>
      </c>
      <c r="Q30" t="s">
        <v>98</v>
      </c>
      <c r="R30" t="s">
        <v>98</v>
      </c>
      <c r="S30" t="b">
        <v>0</v>
      </c>
      <c r="T30">
        <v>0.26</v>
      </c>
      <c r="U30" t="b">
        <v>1</v>
      </c>
      <c r="V30">
        <v>3</v>
      </c>
      <c r="W30">
        <v>8</v>
      </c>
      <c r="X30">
        <v>1</v>
      </c>
      <c r="Y30" t="s">
        <v>98</v>
      </c>
    </row>
    <row r="31" spans="1:25" x14ac:dyDescent="0.2">
      <c r="A31" t="s">
        <v>181</v>
      </c>
      <c r="B31" t="s">
        <v>182</v>
      </c>
      <c r="C31" t="s">
        <v>250</v>
      </c>
      <c r="D31" t="s">
        <v>151</v>
      </c>
      <c r="E31" t="s">
        <v>305</v>
      </c>
      <c r="F31" t="s">
        <v>306</v>
      </c>
      <c r="G31" t="s">
        <v>98</v>
      </c>
      <c r="H31" t="s">
        <v>98</v>
      </c>
      <c r="I31" t="s">
        <v>98</v>
      </c>
      <c r="J31">
        <v>14.496699333190918</v>
      </c>
      <c r="K31">
        <v>14.548126220703125</v>
      </c>
      <c r="L31">
        <v>7.2728604078292847E-2</v>
      </c>
      <c r="M31" t="s">
        <v>98</v>
      </c>
      <c r="N31" t="s">
        <v>98</v>
      </c>
      <c r="O31" t="s">
        <v>98</v>
      </c>
      <c r="P31" t="s">
        <v>98</v>
      </c>
      <c r="Q31" t="s">
        <v>98</v>
      </c>
      <c r="R31" t="s">
        <v>98</v>
      </c>
      <c r="S31" t="b">
        <v>0</v>
      </c>
      <c r="T31">
        <v>0.26</v>
      </c>
      <c r="U31" t="b">
        <v>1</v>
      </c>
      <c r="V31">
        <v>3</v>
      </c>
      <c r="W31">
        <v>8</v>
      </c>
      <c r="X31">
        <v>1</v>
      </c>
      <c r="Y31" t="s">
        <v>98</v>
      </c>
    </row>
    <row r="32" spans="1:25" x14ac:dyDescent="0.2">
      <c r="A32" t="s">
        <v>183</v>
      </c>
      <c r="B32" t="s">
        <v>182</v>
      </c>
      <c r="C32" t="s">
        <v>250</v>
      </c>
      <c r="D32" t="s">
        <v>151</v>
      </c>
      <c r="E32" t="s">
        <v>305</v>
      </c>
      <c r="F32" t="s">
        <v>306</v>
      </c>
      <c r="G32" t="s">
        <v>98</v>
      </c>
      <c r="H32" t="s">
        <v>98</v>
      </c>
      <c r="I32" t="s">
        <v>98</v>
      </c>
      <c r="J32">
        <v>14.599553108215332</v>
      </c>
      <c r="K32">
        <v>14.548126220703125</v>
      </c>
      <c r="L32">
        <v>7.2728604078292847E-2</v>
      </c>
      <c r="M32" t="s">
        <v>98</v>
      </c>
      <c r="N32" t="s">
        <v>98</v>
      </c>
      <c r="O32" t="s">
        <v>98</v>
      </c>
      <c r="P32" t="s">
        <v>98</v>
      </c>
      <c r="Q32" t="s">
        <v>98</v>
      </c>
      <c r="R32" t="s">
        <v>98</v>
      </c>
      <c r="S32" t="b">
        <v>0</v>
      </c>
      <c r="T32">
        <v>0.26</v>
      </c>
      <c r="U32" t="b">
        <v>1</v>
      </c>
      <c r="V32">
        <v>3</v>
      </c>
      <c r="W32">
        <v>8</v>
      </c>
      <c r="X32">
        <v>1</v>
      </c>
      <c r="Y32" t="s">
        <v>98</v>
      </c>
    </row>
    <row r="33" spans="1:25" x14ac:dyDescent="0.2">
      <c r="A33" t="s">
        <v>184</v>
      </c>
      <c r="B33" t="s">
        <v>185</v>
      </c>
      <c r="C33" t="s">
        <v>250</v>
      </c>
      <c r="D33" t="s">
        <v>151</v>
      </c>
      <c r="E33" t="s">
        <v>305</v>
      </c>
      <c r="F33" t="s">
        <v>306</v>
      </c>
      <c r="G33" t="s">
        <v>98</v>
      </c>
      <c r="H33" t="s">
        <v>98</v>
      </c>
      <c r="I33" t="s">
        <v>98</v>
      </c>
      <c r="J33">
        <v>13.788610458374023</v>
      </c>
      <c r="K33">
        <v>13.802624702453613</v>
      </c>
      <c r="L33">
        <v>1.9819134846329689E-2</v>
      </c>
      <c r="M33" t="s">
        <v>98</v>
      </c>
      <c r="N33" t="s">
        <v>98</v>
      </c>
      <c r="O33" t="s">
        <v>98</v>
      </c>
      <c r="P33" t="s">
        <v>98</v>
      </c>
      <c r="Q33" t="s">
        <v>98</v>
      </c>
      <c r="R33" t="s">
        <v>98</v>
      </c>
      <c r="S33" t="b">
        <v>0</v>
      </c>
      <c r="T33">
        <v>0.26</v>
      </c>
      <c r="U33" t="b">
        <v>1</v>
      </c>
      <c r="V33">
        <v>3</v>
      </c>
      <c r="W33">
        <v>8</v>
      </c>
      <c r="X33">
        <v>1</v>
      </c>
      <c r="Y33" t="s">
        <v>98</v>
      </c>
    </row>
    <row r="34" spans="1:25" x14ac:dyDescent="0.2">
      <c r="A34" t="s">
        <v>186</v>
      </c>
      <c r="B34" t="s">
        <v>185</v>
      </c>
      <c r="C34" t="s">
        <v>250</v>
      </c>
      <c r="D34" t="s">
        <v>151</v>
      </c>
      <c r="E34" t="s">
        <v>305</v>
      </c>
      <c r="F34" t="s">
        <v>306</v>
      </c>
      <c r="G34" t="s">
        <v>98</v>
      </c>
      <c r="H34" t="s">
        <v>98</v>
      </c>
      <c r="I34" t="s">
        <v>98</v>
      </c>
      <c r="J34">
        <v>13.816638946533203</v>
      </c>
      <c r="K34">
        <v>13.802624702453613</v>
      </c>
      <c r="L34">
        <v>1.9819134846329689E-2</v>
      </c>
      <c r="M34" t="s">
        <v>98</v>
      </c>
      <c r="N34" t="s">
        <v>98</v>
      </c>
      <c r="O34" t="s">
        <v>98</v>
      </c>
      <c r="P34" t="s">
        <v>98</v>
      </c>
      <c r="Q34" t="s">
        <v>98</v>
      </c>
      <c r="R34" t="s">
        <v>98</v>
      </c>
      <c r="S34" t="b">
        <v>0</v>
      </c>
      <c r="T34">
        <v>0.26</v>
      </c>
      <c r="U34" t="b">
        <v>1</v>
      </c>
      <c r="V34">
        <v>3</v>
      </c>
      <c r="W34">
        <v>7</v>
      </c>
      <c r="X34">
        <v>1</v>
      </c>
      <c r="Y34" t="s">
        <v>98</v>
      </c>
    </row>
    <row r="35" spans="1:25" x14ac:dyDescent="0.2">
      <c r="A35" t="s">
        <v>187</v>
      </c>
      <c r="B35" t="s">
        <v>188</v>
      </c>
      <c r="C35" t="s">
        <v>250</v>
      </c>
      <c r="D35" t="s">
        <v>151</v>
      </c>
      <c r="E35" t="s">
        <v>305</v>
      </c>
      <c r="F35" t="s">
        <v>306</v>
      </c>
      <c r="G35" t="s">
        <v>98</v>
      </c>
      <c r="H35" t="s">
        <v>98</v>
      </c>
      <c r="I35" t="s">
        <v>98</v>
      </c>
      <c r="J35">
        <v>14.332701683044434</v>
      </c>
      <c r="K35">
        <v>14.222678184509277</v>
      </c>
      <c r="L35">
        <v>0.15559671819210052</v>
      </c>
      <c r="M35" t="s">
        <v>98</v>
      </c>
      <c r="N35" t="s">
        <v>98</v>
      </c>
      <c r="O35" t="s">
        <v>98</v>
      </c>
      <c r="P35" t="s">
        <v>98</v>
      </c>
      <c r="Q35" t="s">
        <v>98</v>
      </c>
      <c r="R35" t="s">
        <v>98</v>
      </c>
      <c r="S35" t="b">
        <v>0</v>
      </c>
      <c r="T35">
        <v>0.26</v>
      </c>
      <c r="U35" t="b">
        <v>1</v>
      </c>
      <c r="V35">
        <v>3</v>
      </c>
      <c r="W35">
        <v>8</v>
      </c>
      <c r="X35">
        <v>1</v>
      </c>
      <c r="Y35" t="s">
        <v>98</v>
      </c>
    </row>
    <row r="36" spans="1:25" x14ac:dyDescent="0.2">
      <c r="A36" t="s">
        <v>189</v>
      </c>
      <c r="B36" t="s">
        <v>188</v>
      </c>
      <c r="C36" t="s">
        <v>250</v>
      </c>
      <c r="D36" t="s">
        <v>151</v>
      </c>
      <c r="E36" t="s">
        <v>305</v>
      </c>
      <c r="F36" t="s">
        <v>306</v>
      </c>
      <c r="G36" t="s">
        <v>98</v>
      </c>
      <c r="H36" t="s">
        <v>98</v>
      </c>
      <c r="I36" t="s">
        <v>98</v>
      </c>
      <c r="J36">
        <v>14.112654685974121</v>
      </c>
      <c r="K36">
        <v>14.222678184509277</v>
      </c>
      <c r="L36">
        <v>0.15559671819210052</v>
      </c>
      <c r="M36" t="s">
        <v>98</v>
      </c>
      <c r="N36" t="s">
        <v>98</v>
      </c>
      <c r="O36" t="s">
        <v>98</v>
      </c>
      <c r="P36" t="s">
        <v>98</v>
      </c>
      <c r="Q36" t="s">
        <v>98</v>
      </c>
      <c r="R36" t="s">
        <v>98</v>
      </c>
      <c r="S36" t="b">
        <v>0</v>
      </c>
      <c r="T36">
        <v>0.26</v>
      </c>
      <c r="U36" t="b">
        <v>1</v>
      </c>
      <c r="V36">
        <v>3</v>
      </c>
      <c r="W36">
        <v>8</v>
      </c>
      <c r="X36">
        <v>1</v>
      </c>
      <c r="Y36" t="s">
        <v>98</v>
      </c>
    </row>
    <row r="37" spans="1:25" x14ac:dyDescent="0.2">
      <c r="A37" t="s">
        <v>190</v>
      </c>
      <c r="B37" t="s">
        <v>191</v>
      </c>
      <c r="C37" t="s">
        <v>250</v>
      </c>
      <c r="D37" t="s">
        <v>151</v>
      </c>
      <c r="E37" t="s">
        <v>305</v>
      </c>
      <c r="F37" t="s">
        <v>306</v>
      </c>
      <c r="G37" t="s">
        <v>98</v>
      </c>
      <c r="H37" t="s">
        <v>98</v>
      </c>
      <c r="I37" t="s">
        <v>98</v>
      </c>
      <c r="J37">
        <v>13.672221183776855</v>
      </c>
      <c r="K37">
        <v>13.68983268737793</v>
      </c>
      <c r="L37">
        <v>2.4907100945711136E-2</v>
      </c>
      <c r="M37" t="s">
        <v>98</v>
      </c>
      <c r="N37" t="s">
        <v>98</v>
      </c>
      <c r="O37" t="s">
        <v>98</v>
      </c>
      <c r="P37" t="s">
        <v>98</v>
      </c>
      <c r="Q37" t="s">
        <v>98</v>
      </c>
      <c r="R37" t="s">
        <v>98</v>
      </c>
      <c r="S37" t="b">
        <v>0</v>
      </c>
      <c r="T37">
        <v>0.26</v>
      </c>
      <c r="U37" t="b">
        <v>1</v>
      </c>
      <c r="V37">
        <v>3</v>
      </c>
      <c r="W37">
        <v>7</v>
      </c>
      <c r="X37">
        <v>1</v>
      </c>
      <c r="Y37" t="s">
        <v>98</v>
      </c>
    </row>
    <row r="38" spans="1:25" x14ac:dyDescent="0.2">
      <c r="A38" t="s">
        <v>192</v>
      </c>
      <c r="B38" t="s">
        <v>191</v>
      </c>
      <c r="C38" t="s">
        <v>250</v>
      </c>
      <c r="D38" t="s">
        <v>151</v>
      </c>
      <c r="E38" t="s">
        <v>305</v>
      </c>
      <c r="F38" t="s">
        <v>306</v>
      </c>
      <c r="G38" t="s">
        <v>98</v>
      </c>
      <c r="H38" t="s">
        <v>98</v>
      </c>
      <c r="I38" t="s">
        <v>98</v>
      </c>
      <c r="J38">
        <v>13.70744514465332</v>
      </c>
      <c r="K38">
        <v>13.68983268737793</v>
      </c>
      <c r="L38">
        <v>2.4907100945711136E-2</v>
      </c>
      <c r="M38" t="s">
        <v>98</v>
      </c>
      <c r="N38" t="s">
        <v>98</v>
      </c>
      <c r="O38" t="s">
        <v>98</v>
      </c>
      <c r="P38" t="s">
        <v>98</v>
      </c>
      <c r="Q38" t="s">
        <v>98</v>
      </c>
      <c r="R38" t="s">
        <v>98</v>
      </c>
      <c r="S38" t="b">
        <v>0</v>
      </c>
      <c r="T38">
        <v>0.26</v>
      </c>
      <c r="U38" t="b">
        <v>1</v>
      </c>
      <c r="V38">
        <v>3</v>
      </c>
      <c r="W38">
        <v>7</v>
      </c>
      <c r="X38">
        <v>1</v>
      </c>
      <c r="Y38" t="s">
        <v>98</v>
      </c>
    </row>
    <row r="39" spans="1:25" x14ac:dyDescent="0.2">
      <c r="A39" t="s">
        <v>193</v>
      </c>
      <c r="B39" t="s">
        <v>194</v>
      </c>
      <c r="C39" t="s">
        <v>250</v>
      </c>
      <c r="D39" t="s">
        <v>151</v>
      </c>
      <c r="E39" t="s">
        <v>305</v>
      </c>
      <c r="F39" t="s">
        <v>306</v>
      </c>
      <c r="G39" t="s">
        <v>98</v>
      </c>
      <c r="H39" t="s">
        <v>98</v>
      </c>
      <c r="I39" t="s">
        <v>98</v>
      </c>
      <c r="J39">
        <v>13.380681991577148</v>
      </c>
      <c r="K39">
        <v>13.578729629516602</v>
      </c>
      <c r="L39">
        <v>0.28008165955543518</v>
      </c>
      <c r="M39" t="s">
        <v>98</v>
      </c>
      <c r="N39" t="s">
        <v>98</v>
      </c>
      <c r="O39" t="s">
        <v>98</v>
      </c>
      <c r="P39" t="s">
        <v>98</v>
      </c>
      <c r="Q39" t="s">
        <v>98</v>
      </c>
      <c r="R39" t="s">
        <v>98</v>
      </c>
      <c r="S39" t="b">
        <v>0</v>
      </c>
      <c r="T39">
        <v>0.26</v>
      </c>
      <c r="U39" t="b">
        <v>1</v>
      </c>
      <c r="V39">
        <v>3</v>
      </c>
      <c r="W39">
        <v>7</v>
      </c>
      <c r="X39">
        <v>1</v>
      </c>
      <c r="Y39" t="s">
        <v>98</v>
      </c>
    </row>
    <row r="40" spans="1:25" x14ac:dyDescent="0.2">
      <c r="A40" t="s">
        <v>195</v>
      </c>
      <c r="B40" t="s">
        <v>194</v>
      </c>
      <c r="C40" t="s">
        <v>250</v>
      </c>
      <c r="D40" t="s">
        <v>151</v>
      </c>
      <c r="E40" t="s">
        <v>305</v>
      </c>
      <c r="F40" t="s">
        <v>306</v>
      </c>
      <c r="G40" t="s">
        <v>98</v>
      </c>
      <c r="H40" t="s">
        <v>98</v>
      </c>
      <c r="I40" t="s">
        <v>98</v>
      </c>
      <c r="J40">
        <v>13.776777267456055</v>
      </c>
      <c r="K40">
        <v>13.578729629516602</v>
      </c>
      <c r="L40">
        <v>0.28008165955543518</v>
      </c>
      <c r="M40" t="s">
        <v>98</v>
      </c>
      <c r="N40" t="s">
        <v>98</v>
      </c>
      <c r="O40" t="s">
        <v>98</v>
      </c>
      <c r="P40" t="s">
        <v>98</v>
      </c>
      <c r="Q40" t="s">
        <v>98</v>
      </c>
      <c r="R40" t="s">
        <v>98</v>
      </c>
      <c r="S40" t="b">
        <v>0</v>
      </c>
      <c r="T40">
        <v>0.26</v>
      </c>
      <c r="U40" t="b">
        <v>1</v>
      </c>
      <c r="V40">
        <v>3</v>
      </c>
      <c r="W40">
        <v>7</v>
      </c>
      <c r="X40">
        <v>1</v>
      </c>
      <c r="Y40" t="s">
        <v>98</v>
      </c>
    </row>
    <row r="41" spans="1:25" x14ac:dyDescent="0.2">
      <c r="A41" t="s">
        <v>248</v>
      </c>
      <c r="B41" t="s">
        <v>233</v>
      </c>
      <c r="C41" t="s">
        <v>250</v>
      </c>
      <c r="D41" t="s">
        <v>151</v>
      </c>
      <c r="E41" t="s">
        <v>305</v>
      </c>
      <c r="F41" t="s">
        <v>306</v>
      </c>
      <c r="G41" t="s">
        <v>98</v>
      </c>
      <c r="H41" t="s">
        <v>98</v>
      </c>
      <c r="I41" t="s">
        <v>98</v>
      </c>
      <c r="J41">
        <v>12.522613525390625</v>
      </c>
      <c r="K41">
        <v>12.508417129516602</v>
      </c>
      <c r="L41">
        <v>2.007606066763401E-2</v>
      </c>
      <c r="M41" t="s">
        <v>98</v>
      </c>
      <c r="N41" t="s">
        <v>98</v>
      </c>
      <c r="O41" t="s">
        <v>98</v>
      </c>
      <c r="P41" t="s">
        <v>98</v>
      </c>
      <c r="Q41" t="s">
        <v>98</v>
      </c>
      <c r="R41" t="s">
        <v>98</v>
      </c>
      <c r="S41" t="b">
        <v>0</v>
      </c>
      <c r="T41">
        <v>0.26</v>
      </c>
      <c r="U41" t="b">
        <v>1</v>
      </c>
      <c r="V41">
        <v>3</v>
      </c>
      <c r="W41">
        <v>6</v>
      </c>
      <c r="X41">
        <v>1</v>
      </c>
      <c r="Y41" t="s">
        <v>98</v>
      </c>
    </row>
    <row r="42" spans="1:25" x14ac:dyDescent="0.2">
      <c r="A42" t="s">
        <v>249</v>
      </c>
      <c r="B42" t="s">
        <v>233</v>
      </c>
      <c r="C42" t="s">
        <v>250</v>
      </c>
      <c r="D42" t="s">
        <v>151</v>
      </c>
      <c r="E42" t="s">
        <v>305</v>
      </c>
      <c r="F42" t="s">
        <v>306</v>
      </c>
      <c r="G42" t="s">
        <v>98</v>
      </c>
      <c r="H42" t="s">
        <v>98</v>
      </c>
      <c r="I42" t="s">
        <v>98</v>
      </c>
      <c r="J42">
        <v>12.494221687316895</v>
      </c>
      <c r="K42">
        <v>12.508417129516602</v>
      </c>
      <c r="L42">
        <v>2.007606066763401E-2</v>
      </c>
      <c r="M42" t="s">
        <v>98</v>
      </c>
      <c r="N42" t="s">
        <v>98</v>
      </c>
      <c r="O42" t="s">
        <v>98</v>
      </c>
      <c r="P42" t="s">
        <v>98</v>
      </c>
      <c r="Q42" t="s">
        <v>98</v>
      </c>
      <c r="R42" t="s">
        <v>98</v>
      </c>
      <c r="S42" t="b">
        <v>0</v>
      </c>
      <c r="T42">
        <v>0.26</v>
      </c>
      <c r="U42" t="b">
        <v>1</v>
      </c>
      <c r="V42">
        <v>3</v>
      </c>
      <c r="W42">
        <v>6</v>
      </c>
      <c r="X42">
        <v>1</v>
      </c>
      <c r="Y42" t="s">
        <v>98</v>
      </c>
    </row>
    <row r="43" spans="1:25" x14ac:dyDescent="0.2">
      <c r="A43" t="s">
        <v>277</v>
      </c>
      <c r="B43" t="s">
        <v>234</v>
      </c>
      <c r="C43" t="s">
        <v>250</v>
      </c>
      <c r="D43" t="s">
        <v>151</v>
      </c>
      <c r="E43" t="s">
        <v>305</v>
      </c>
      <c r="F43" t="s">
        <v>306</v>
      </c>
      <c r="G43" t="s">
        <v>98</v>
      </c>
      <c r="H43" t="s">
        <v>98</v>
      </c>
      <c r="I43" t="s">
        <v>98</v>
      </c>
      <c r="J43">
        <v>13.427018165588379</v>
      </c>
      <c r="K43">
        <v>13.390401840209961</v>
      </c>
      <c r="L43">
        <v>5.1783978939056396E-2</v>
      </c>
      <c r="M43" t="s">
        <v>98</v>
      </c>
      <c r="N43" t="s">
        <v>98</v>
      </c>
      <c r="O43" t="s">
        <v>98</v>
      </c>
      <c r="P43" t="s">
        <v>98</v>
      </c>
      <c r="Q43" t="s">
        <v>98</v>
      </c>
      <c r="R43" t="s">
        <v>98</v>
      </c>
      <c r="S43" t="b">
        <v>0</v>
      </c>
      <c r="T43">
        <v>0.26</v>
      </c>
      <c r="U43" t="b">
        <v>1</v>
      </c>
      <c r="V43">
        <v>3</v>
      </c>
      <c r="W43">
        <v>7</v>
      </c>
      <c r="X43">
        <v>1</v>
      </c>
      <c r="Y43" t="s">
        <v>98</v>
      </c>
    </row>
    <row r="44" spans="1:25" x14ac:dyDescent="0.2">
      <c r="A44" t="s">
        <v>279</v>
      </c>
      <c r="B44" t="s">
        <v>234</v>
      </c>
      <c r="C44" t="s">
        <v>250</v>
      </c>
      <c r="D44" t="s">
        <v>151</v>
      </c>
      <c r="E44" t="s">
        <v>305</v>
      </c>
      <c r="F44" t="s">
        <v>306</v>
      </c>
      <c r="G44" t="s">
        <v>98</v>
      </c>
      <c r="H44" t="s">
        <v>98</v>
      </c>
      <c r="I44" t="s">
        <v>98</v>
      </c>
      <c r="J44">
        <v>13.353784561157227</v>
      </c>
      <c r="K44">
        <v>13.390401840209961</v>
      </c>
      <c r="L44">
        <v>5.1783978939056396E-2</v>
      </c>
      <c r="M44" t="s">
        <v>98</v>
      </c>
      <c r="N44" t="s">
        <v>98</v>
      </c>
      <c r="O44" t="s">
        <v>98</v>
      </c>
      <c r="P44" t="s">
        <v>98</v>
      </c>
      <c r="Q44" t="s">
        <v>98</v>
      </c>
      <c r="R44" t="s">
        <v>98</v>
      </c>
      <c r="S44" t="b">
        <v>0</v>
      </c>
      <c r="T44">
        <v>0.26</v>
      </c>
      <c r="U44" t="b">
        <v>1</v>
      </c>
      <c r="V44">
        <v>3</v>
      </c>
      <c r="W44">
        <v>7</v>
      </c>
      <c r="X44">
        <v>1</v>
      </c>
      <c r="Y44" t="s">
        <v>98</v>
      </c>
    </row>
    <row r="45" spans="1:25" x14ac:dyDescent="0.2">
      <c r="A45" t="s">
        <v>280</v>
      </c>
      <c r="B45" t="s">
        <v>235</v>
      </c>
      <c r="C45" t="s">
        <v>250</v>
      </c>
      <c r="D45" t="s">
        <v>151</v>
      </c>
      <c r="E45" t="s">
        <v>305</v>
      </c>
      <c r="F45" t="s">
        <v>306</v>
      </c>
      <c r="G45" t="s">
        <v>98</v>
      </c>
      <c r="H45" t="s">
        <v>98</v>
      </c>
      <c r="I45" t="s">
        <v>98</v>
      </c>
      <c r="J45">
        <v>12.638547897338867</v>
      </c>
      <c r="K45">
        <v>12.957058906555176</v>
      </c>
      <c r="L45">
        <v>0.45044258236885071</v>
      </c>
      <c r="M45" t="s">
        <v>98</v>
      </c>
      <c r="N45" t="s">
        <v>98</v>
      </c>
      <c r="O45" t="s">
        <v>98</v>
      </c>
      <c r="P45" t="s">
        <v>98</v>
      </c>
      <c r="Q45" t="s">
        <v>98</v>
      </c>
      <c r="R45" t="s">
        <v>98</v>
      </c>
      <c r="S45" t="b">
        <v>0</v>
      </c>
      <c r="T45">
        <v>0.26</v>
      </c>
      <c r="U45" t="b">
        <v>1</v>
      </c>
      <c r="V45">
        <v>3</v>
      </c>
      <c r="W45">
        <v>5</v>
      </c>
      <c r="X45">
        <v>1</v>
      </c>
      <c r="Y45" t="s">
        <v>98</v>
      </c>
    </row>
    <row r="46" spans="1:25" x14ac:dyDescent="0.2">
      <c r="A46" t="s">
        <v>282</v>
      </c>
      <c r="B46" t="s">
        <v>235</v>
      </c>
      <c r="C46" t="s">
        <v>250</v>
      </c>
      <c r="D46" t="s">
        <v>151</v>
      </c>
      <c r="E46" t="s">
        <v>305</v>
      </c>
      <c r="F46" t="s">
        <v>306</v>
      </c>
      <c r="G46" t="s">
        <v>98</v>
      </c>
      <c r="H46" t="s">
        <v>98</v>
      </c>
      <c r="I46" t="s">
        <v>98</v>
      </c>
      <c r="J46">
        <v>13.275569915771484</v>
      </c>
      <c r="K46">
        <v>12.957058906555176</v>
      </c>
      <c r="L46">
        <v>0.45044258236885071</v>
      </c>
      <c r="M46" t="s">
        <v>98</v>
      </c>
      <c r="N46" t="s">
        <v>98</v>
      </c>
      <c r="O46" t="s">
        <v>98</v>
      </c>
      <c r="P46" t="s">
        <v>98</v>
      </c>
      <c r="Q46" t="s">
        <v>98</v>
      </c>
      <c r="R46" t="s">
        <v>98</v>
      </c>
      <c r="S46" t="b">
        <v>0</v>
      </c>
      <c r="T46">
        <v>0.26</v>
      </c>
      <c r="U46" t="b">
        <v>1</v>
      </c>
      <c r="V46">
        <v>3</v>
      </c>
      <c r="W46">
        <v>7</v>
      </c>
      <c r="X46">
        <v>1</v>
      </c>
      <c r="Y46" t="s">
        <v>98</v>
      </c>
    </row>
    <row r="47" spans="1:25" x14ac:dyDescent="0.2">
      <c r="A47" t="s">
        <v>283</v>
      </c>
      <c r="B47" t="s">
        <v>236</v>
      </c>
      <c r="C47" t="s">
        <v>250</v>
      </c>
      <c r="D47" t="s">
        <v>151</v>
      </c>
      <c r="E47" t="s">
        <v>305</v>
      </c>
      <c r="F47" t="s">
        <v>306</v>
      </c>
      <c r="G47" t="s">
        <v>98</v>
      </c>
      <c r="H47" t="s">
        <v>98</v>
      </c>
      <c r="I47" t="s">
        <v>98</v>
      </c>
      <c r="J47">
        <v>13.802918434143066</v>
      </c>
      <c r="K47">
        <v>14.014665603637695</v>
      </c>
      <c r="L47">
        <v>0.29945504665374756</v>
      </c>
      <c r="M47" t="s">
        <v>98</v>
      </c>
      <c r="N47" t="s">
        <v>98</v>
      </c>
      <c r="O47" t="s">
        <v>98</v>
      </c>
      <c r="P47" t="s">
        <v>98</v>
      </c>
      <c r="Q47" t="s">
        <v>98</v>
      </c>
      <c r="R47" t="s">
        <v>98</v>
      </c>
      <c r="S47" t="b">
        <v>0</v>
      </c>
      <c r="T47">
        <v>0.26</v>
      </c>
      <c r="U47" t="b">
        <v>1</v>
      </c>
      <c r="V47">
        <v>3</v>
      </c>
      <c r="W47">
        <v>7</v>
      </c>
      <c r="X47">
        <v>1</v>
      </c>
      <c r="Y47" t="s">
        <v>98</v>
      </c>
    </row>
    <row r="48" spans="1:25" x14ac:dyDescent="0.2">
      <c r="A48" t="s">
        <v>307</v>
      </c>
      <c r="B48" t="s">
        <v>237</v>
      </c>
      <c r="C48" t="s">
        <v>250</v>
      </c>
      <c r="D48" t="s">
        <v>151</v>
      </c>
      <c r="E48" t="s">
        <v>305</v>
      </c>
      <c r="F48" t="s">
        <v>306</v>
      </c>
      <c r="G48" t="s">
        <v>98</v>
      </c>
      <c r="H48" t="s">
        <v>98</v>
      </c>
      <c r="I48" t="s">
        <v>98</v>
      </c>
      <c r="J48">
        <v>13.849726676940918</v>
      </c>
      <c r="K48">
        <v>13.730950355529785</v>
      </c>
      <c r="L48">
        <v>0.16797508299350739</v>
      </c>
      <c r="M48" t="s">
        <v>98</v>
      </c>
      <c r="N48" t="s">
        <v>98</v>
      </c>
      <c r="O48" t="s">
        <v>98</v>
      </c>
      <c r="P48" t="s">
        <v>98</v>
      </c>
      <c r="Q48" t="s">
        <v>98</v>
      </c>
      <c r="R48" t="s">
        <v>98</v>
      </c>
      <c r="S48" t="b">
        <v>0</v>
      </c>
      <c r="T48">
        <v>0.26</v>
      </c>
      <c r="U48" t="b">
        <v>1</v>
      </c>
      <c r="V48">
        <v>3</v>
      </c>
      <c r="W48">
        <v>8</v>
      </c>
      <c r="X48">
        <v>1</v>
      </c>
      <c r="Y48" t="s">
        <v>98</v>
      </c>
    </row>
    <row r="49" spans="1:25" x14ac:dyDescent="0.2">
      <c r="A49" t="s">
        <v>308</v>
      </c>
      <c r="B49" t="s">
        <v>237</v>
      </c>
      <c r="C49" t="s">
        <v>250</v>
      </c>
      <c r="D49" t="s">
        <v>151</v>
      </c>
      <c r="E49" t="s">
        <v>305</v>
      </c>
      <c r="F49" t="s">
        <v>306</v>
      </c>
      <c r="G49" t="s">
        <v>98</v>
      </c>
      <c r="H49" t="s">
        <v>98</v>
      </c>
      <c r="I49" t="s">
        <v>98</v>
      </c>
      <c r="J49">
        <v>13.612174034118652</v>
      </c>
      <c r="K49">
        <v>13.730950355529785</v>
      </c>
      <c r="L49">
        <v>0.16797508299350739</v>
      </c>
      <c r="M49" t="s">
        <v>98</v>
      </c>
      <c r="N49" t="s">
        <v>98</v>
      </c>
      <c r="O49" t="s">
        <v>98</v>
      </c>
      <c r="P49" t="s">
        <v>98</v>
      </c>
      <c r="Q49" t="s">
        <v>98</v>
      </c>
      <c r="R49" t="s">
        <v>98</v>
      </c>
      <c r="S49" t="b">
        <v>0</v>
      </c>
      <c r="T49">
        <v>0.26</v>
      </c>
      <c r="U49" t="b">
        <v>1</v>
      </c>
      <c r="V49">
        <v>3</v>
      </c>
      <c r="W49">
        <v>7</v>
      </c>
      <c r="X49">
        <v>1</v>
      </c>
      <c r="Y49" t="s">
        <v>98</v>
      </c>
    </row>
    <row r="50" spans="1:25" x14ac:dyDescent="0.2">
      <c r="A50" t="s">
        <v>309</v>
      </c>
      <c r="B50" t="s">
        <v>238</v>
      </c>
      <c r="C50" t="s">
        <v>250</v>
      </c>
      <c r="D50" t="s">
        <v>151</v>
      </c>
      <c r="E50" t="s">
        <v>305</v>
      </c>
      <c r="F50" t="s">
        <v>306</v>
      </c>
      <c r="G50" t="s">
        <v>98</v>
      </c>
      <c r="H50" t="s">
        <v>98</v>
      </c>
      <c r="I50" t="s">
        <v>98</v>
      </c>
      <c r="J50">
        <v>12.692721366882324</v>
      </c>
      <c r="K50">
        <v>12.845800399780273</v>
      </c>
      <c r="L50">
        <v>0.21648643910884857</v>
      </c>
      <c r="M50" t="s">
        <v>98</v>
      </c>
      <c r="N50" t="s">
        <v>98</v>
      </c>
      <c r="O50" t="s">
        <v>98</v>
      </c>
      <c r="P50" t="s">
        <v>98</v>
      </c>
      <c r="Q50" t="s">
        <v>98</v>
      </c>
      <c r="R50" t="s">
        <v>98</v>
      </c>
      <c r="S50" t="b">
        <v>0</v>
      </c>
      <c r="T50">
        <v>0.26</v>
      </c>
      <c r="U50" t="b">
        <v>1</v>
      </c>
      <c r="V50">
        <v>3</v>
      </c>
      <c r="W50">
        <v>5</v>
      </c>
      <c r="X50">
        <v>1</v>
      </c>
      <c r="Y50" t="s">
        <v>98</v>
      </c>
    </row>
    <row r="51" spans="1:25" x14ac:dyDescent="0.2">
      <c r="A51" t="s">
        <v>310</v>
      </c>
      <c r="B51" t="s">
        <v>238</v>
      </c>
      <c r="C51" t="s">
        <v>250</v>
      </c>
      <c r="D51" t="s">
        <v>151</v>
      </c>
      <c r="E51" t="s">
        <v>305</v>
      </c>
      <c r="F51" t="s">
        <v>306</v>
      </c>
      <c r="G51" t="s">
        <v>98</v>
      </c>
      <c r="H51" t="s">
        <v>98</v>
      </c>
      <c r="I51" t="s">
        <v>98</v>
      </c>
      <c r="J51">
        <v>12.998879432678223</v>
      </c>
      <c r="K51">
        <v>12.845800399780273</v>
      </c>
      <c r="L51">
        <v>0.21648643910884857</v>
      </c>
      <c r="M51" t="s">
        <v>98</v>
      </c>
      <c r="N51" t="s">
        <v>98</v>
      </c>
      <c r="O51" t="s">
        <v>98</v>
      </c>
      <c r="P51" t="s">
        <v>98</v>
      </c>
      <c r="Q51" t="s">
        <v>98</v>
      </c>
      <c r="R51" t="s">
        <v>98</v>
      </c>
      <c r="S51" t="b">
        <v>0</v>
      </c>
      <c r="T51">
        <v>0.26</v>
      </c>
      <c r="U51" t="b">
        <v>1</v>
      </c>
      <c r="V51">
        <v>3</v>
      </c>
      <c r="W51">
        <v>6</v>
      </c>
      <c r="X51">
        <v>1</v>
      </c>
      <c r="Y51" t="s">
        <v>98</v>
      </c>
    </row>
    <row r="52" spans="1:25" x14ac:dyDescent="0.2">
      <c r="A52" t="s">
        <v>311</v>
      </c>
      <c r="B52" t="s">
        <v>239</v>
      </c>
      <c r="C52" t="s">
        <v>250</v>
      </c>
      <c r="D52" t="s">
        <v>151</v>
      </c>
      <c r="E52" t="s">
        <v>305</v>
      </c>
      <c r="F52" t="s">
        <v>306</v>
      </c>
      <c r="G52" t="s">
        <v>98</v>
      </c>
      <c r="H52" t="s">
        <v>98</v>
      </c>
      <c r="I52" t="s">
        <v>98</v>
      </c>
      <c r="J52">
        <v>12.869270324707031</v>
      </c>
      <c r="K52">
        <v>12.701009750366211</v>
      </c>
      <c r="L52">
        <v>0.23795706033706665</v>
      </c>
      <c r="M52" t="s">
        <v>98</v>
      </c>
      <c r="N52" t="s">
        <v>98</v>
      </c>
      <c r="O52" t="s">
        <v>98</v>
      </c>
      <c r="P52" t="s">
        <v>98</v>
      </c>
      <c r="Q52" t="s">
        <v>98</v>
      </c>
      <c r="R52" t="s">
        <v>98</v>
      </c>
      <c r="S52" t="b">
        <v>0</v>
      </c>
      <c r="T52">
        <v>0.26</v>
      </c>
      <c r="U52" t="b">
        <v>1</v>
      </c>
      <c r="V52">
        <v>3</v>
      </c>
      <c r="W52">
        <v>6</v>
      </c>
      <c r="X52">
        <v>1</v>
      </c>
      <c r="Y52" t="s">
        <v>98</v>
      </c>
    </row>
    <row r="53" spans="1:25" x14ac:dyDescent="0.2">
      <c r="A53" t="s">
        <v>312</v>
      </c>
      <c r="B53" t="s">
        <v>239</v>
      </c>
      <c r="C53" t="s">
        <v>250</v>
      </c>
      <c r="D53" t="s">
        <v>151</v>
      </c>
      <c r="E53" t="s">
        <v>305</v>
      </c>
      <c r="F53" t="s">
        <v>306</v>
      </c>
      <c r="G53" t="s">
        <v>98</v>
      </c>
      <c r="H53" t="s">
        <v>98</v>
      </c>
      <c r="I53" t="s">
        <v>98</v>
      </c>
      <c r="J53">
        <v>12.532748222351074</v>
      </c>
      <c r="K53">
        <v>12.701009750366211</v>
      </c>
      <c r="L53">
        <v>0.23795706033706665</v>
      </c>
      <c r="M53" t="s">
        <v>98</v>
      </c>
      <c r="N53" t="s">
        <v>98</v>
      </c>
      <c r="O53" t="s">
        <v>98</v>
      </c>
      <c r="P53" t="s">
        <v>98</v>
      </c>
      <c r="Q53" t="s">
        <v>98</v>
      </c>
      <c r="R53" t="s">
        <v>98</v>
      </c>
      <c r="S53" t="b">
        <v>0</v>
      </c>
      <c r="T53">
        <v>0.26</v>
      </c>
      <c r="U53" t="b">
        <v>1</v>
      </c>
      <c r="V53">
        <v>3</v>
      </c>
      <c r="W53">
        <v>5</v>
      </c>
      <c r="X53">
        <v>1</v>
      </c>
      <c r="Y53" t="s">
        <v>98</v>
      </c>
    </row>
    <row r="54" spans="1:25" x14ac:dyDescent="0.2">
      <c r="A54" t="s">
        <v>313</v>
      </c>
      <c r="B54" t="s">
        <v>240</v>
      </c>
      <c r="C54" t="s">
        <v>250</v>
      </c>
      <c r="D54" t="s">
        <v>151</v>
      </c>
      <c r="E54" t="s">
        <v>305</v>
      </c>
      <c r="F54" t="s">
        <v>306</v>
      </c>
      <c r="G54" t="s">
        <v>98</v>
      </c>
      <c r="H54" t="s">
        <v>98</v>
      </c>
      <c r="I54" t="s">
        <v>98</v>
      </c>
      <c r="J54">
        <v>12.977814674377441</v>
      </c>
      <c r="K54">
        <v>13.023445129394531</v>
      </c>
      <c r="L54">
        <v>6.4531885087490082E-2</v>
      </c>
      <c r="M54" t="s">
        <v>98</v>
      </c>
      <c r="N54" t="s">
        <v>98</v>
      </c>
      <c r="O54" t="s">
        <v>98</v>
      </c>
      <c r="P54" t="s">
        <v>98</v>
      </c>
      <c r="Q54" t="s">
        <v>98</v>
      </c>
      <c r="R54" t="s">
        <v>98</v>
      </c>
      <c r="S54" t="b">
        <v>0</v>
      </c>
      <c r="T54">
        <v>0.26</v>
      </c>
      <c r="U54" t="b">
        <v>1</v>
      </c>
      <c r="V54">
        <v>3</v>
      </c>
      <c r="W54">
        <v>6</v>
      </c>
      <c r="X54">
        <v>1</v>
      </c>
      <c r="Y54" t="s">
        <v>98</v>
      </c>
    </row>
    <row r="55" spans="1:25" x14ac:dyDescent="0.2">
      <c r="A55" t="s">
        <v>314</v>
      </c>
      <c r="B55" t="s">
        <v>240</v>
      </c>
      <c r="C55" t="s">
        <v>250</v>
      </c>
      <c r="D55" t="s">
        <v>151</v>
      </c>
      <c r="E55" t="s">
        <v>305</v>
      </c>
      <c r="F55" t="s">
        <v>306</v>
      </c>
      <c r="G55" t="s">
        <v>98</v>
      </c>
      <c r="H55" t="s">
        <v>98</v>
      </c>
      <c r="I55" t="s">
        <v>98</v>
      </c>
      <c r="J55">
        <v>13.069076538085938</v>
      </c>
      <c r="K55">
        <v>13.023445129394531</v>
      </c>
      <c r="L55">
        <v>6.4531885087490082E-2</v>
      </c>
      <c r="M55" t="s">
        <v>98</v>
      </c>
      <c r="N55" t="s">
        <v>98</v>
      </c>
      <c r="O55" t="s">
        <v>98</v>
      </c>
      <c r="P55" t="s">
        <v>98</v>
      </c>
      <c r="Q55" t="s">
        <v>98</v>
      </c>
      <c r="R55" t="s">
        <v>98</v>
      </c>
      <c r="S55" t="b">
        <v>0</v>
      </c>
      <c r="T55">
        <v>0.26</v>
      </c>
      <c r="U55" t="b">
        <v>1</v>
      </c>
      <c r="V55">
        <v>3</v>
      </c>
      <c r="W55">
        <v>7</v>
      </c>
      <c r="X55">
        <v>1</v>
      </c>
      <c r="Y55" t="s">
        <v>98</v>
      </c>
    </row>
    <row r="57" spans="1:25" x14ac:dyDescent="0.2">
      <c r="A57" t="s">
        <v>196</v>
      </c>
      <c r="B57" t="s">
        <v>197</v>
      </c>
    </row>
    <row r="58" spans="1:25" x14ac:dyDescent="0.2">
      <c r="A58" t="s">
        <v>198</v>
      </c>
      <c r="B58" t="s">
        <v>250</v>
      </c>
    </row>
    <row r="59" spans="1:25" x14ac:dyDescent="0.2">
      <c r="A59" t="s">
        <v>199</v>
      </c>
      <c r="B59" t="s">
        <v>200</v>
      </c>
    </row>
    <row r="60" spans="1:25" x14ac:dyDescent="0.2">
      <c r="A60" t="s">
        <v>201</v>
      </c>
      <c r="B60" t="s">
        <v>150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V61"/>
  <sheetViews>
    <sheetView workbookViewId="0">
      <selection activeCell="K11" activeCellId="1" sqref="B11:B26 K11:L26"/>
    </sheetView>
  </sheetViews>
  <sheetFormatPr baseColWidth="10" defaultColWidth="8.83203125" defaultRowHeight="15" x14ac:dyDescent="0.2"/>
  <sheetData>
    <row r="1" spans="1:22" x14ac:dyDescent="0.2">
      <c r="A1" t="s">
        <v>104</v>
      </c>
      <c r="B1" t="s">
        <v>105</v>
      </c>
    </row>
    <row r="2" spans="1:22" x14ac:dyDescent="0.2">
      <c r="A2" t="s">
        <v>106</v>
      </c>
      <c r="B2" t="s">
        <v>302</v>
      </c>
    </row>
    <row r="3" spans="1:22" x14ac:dyDescent="0.2">
      <c r="A3" t="s">
        <v>108</v>
      </c>
      <c r="B3" t="s">
        <v>315</v>
      </c>
    </row>
    <row r="4" spans="1:22" x14ac:dyDescent="0.2">
      <c r="A4" t="s">
        <v>110</v>
      </c>
      <c r="B4" t="s">
        <v>316</v>
      </c>
    </row>
    <row r="5" spans="1:22" x14ac:dyDescent="0.2">
      <c r="A5" t="s">
        <v>112</v>
      </c>
      <c r="B5" t="s">
        <v>113</v>
      </c>
    </row>
    <row r="6" spans="1:22" x14ac:dyDescent="0.2">
      <c r="A6" t="s">
        <v>114</v>
      </c>
      <c r="B6" t="s">
        <v>115</v>
      </c>
    </row>
    <row r="8" spans="1:22" x14ac:dyDescent="0.2">
      <c r="A8" t="s">
        <v>116</v>
      </c>
      <c r="B8" t="s">
        <v>117</v>
      </c>
      <c r="C8" t="s">
        <v>118</v>
      </c>
      <c r="D8" t="s">
        <v>119</v>
      </c>
      <c r="E8" t="s">
        <v>120</v>
      </c>
      <c r="F8" t="s">
        <v>121</v>
      </c>
      <c r="G8" t="s">
        <v>122</v>
      </c>
      <c r="H8" t="s">
        <v>123</v>
      </c>
      <c r="I8" t="s">
        <v>124</v>
      </c>
      <c r="J8" t="s">
        <v>125</v>
      </c>
      <c r="K8" t="s">
        <v>94</v>
      </c>
      <c r="L8" t="s">
        <v>95</v>
      </c>
      <c r="M8" t="s">
        <v>96</v>
      </c>
      <c r="N8" t="s">
        <v>97</v>
      </c>
      <c r="O8" t="s">
        <v>126</v>
      </c>
      <c r="P8" t="s">
        <v>127</v>
      </c>
      <c r="Q8" t="s">
        <v>128</v>
      </c>
      <c r="R8" t="s">
        <v>129</v>
      </c>
      <c r="S8" t="s">
        <v>130</v>
      </c>
      <c r="T8" t="s">
        <v>131</v>
      </c>
      <c r="U8" t="s">
        <v>132</v>
      </c>
      <c r="V8" t="s">
        <v>133</v>
      </c>
    </row>
    <row r="9" spans="1:22" x14ac:dyDescent="0.2">
      <c r="A9" t="s">
        <v>141</v>
      </c>
      <c r="B9" t="s">
        <v>98</v>
      </c>
      <c r="C9" t="s">
        <v>250</v>
      </c>
      <c r="D9" t="s">
        <v>143</v>
      </c>
      <c r="E9" t="s">
        <v>305</v>
      </c>
      <c r="F9" t="s">
        <v>306</v>
      </c>
      <c r="G9" t="s">
        <v>98</v>
      </c>
      <c r="H9" t="s">
        <v>98</v>
      </c>
      <c r="I9" t="s">
        <v>98</v>
      </c>
      <c r="J9">
        <v>36.252899169921875</v>
      </c>
      <c r="K9" t="s">
        <v>98</v>
      </c>
      <c r="L9" t="s">
        <v>98</v>
      </c>
      <c r="M9" t="s">
        <v>98</v>
      </c>
      <c r="N9" t="s">
        <v>98</v>
      </c>
      <c r="O9" t="s">
        <v>98</v>
      </c>
      <c r="P9" t="s">
        <v>98</v>
      </c>
      <c r="Q9" t="s">
        <v>98</v>
      </c>
      <c r="R9" t="s">
        <v>98</v>
      </c>
      <c r="S9" t="b">
        <v>0</v>
      </c>
      <c r="T9">
        <v>0.26</v>
      </c>
      <c r="U9" t="b">
        <v>1</v>
      </c>
      <c r="V9">
        <v>3</v>
      </c>
    </row>
    <row r="10" spans="1:22" x14ac:dyDescent="0.2">
      <c r="A10" t="s">
        <v>148</v>
      </c>
      <c r="B10" t="s">
        <v>98</v>
      </c>
      <c r="C10" t="s">
        <v>250</v>
      </c>
      <c r="D10" t="s">
        <v>143</v>
      </c>
      <c r="E10" t="s">
        <v>305</v>
      </c>
      <c r="F10" t="s">
        <v>306</v>
      </c>
      <c r="G10" t="s">
        <v>98</v>
      </c>
      <c r="H10" t="s">
        <v>98</v>
      </c>
      <c r="I10" t="s">
        <v>98</v>
      </c>
      <c r="J10">
        <v>31.563974380493164</v>
      </c>
      <c r="K10" t="s">
        <v>98</v>
      </c>
      <c r="L10" t="s">
        <v>98</v>
      </c>
      <c r="M10" t="s">
        <v>98</v>
      </c>
      <c r="N10" t="s">
        <v>98</v>
      </c>
      <c r="O10" t="s">
        <v>98</v>
      </c>
      <c r="P10" t="s">
        <v>98</v>
      </c>
      <c r="Q10" t="s">
        <v>98</v>
      </c>
      <c r="R10" t="s">
        <v>98</v>
      </c>
      <c r="S10" t="b">
        <v>0</v>
      </c>
      <c r="T10">
        <v>0.26</v>
      </c>
      <c r="U10" t="b">
        <v>1</v>
      </c>
      <c r="V10">
        <v>3</v>
      </c>
    </row>
    <row r="11" spans="1:22" x14ac:dyDescent="0.2">
      <c r="A11" t="s">
        <v>149</v>
      </c>
      <c r="B11" t="s">
        <v>240</v>
      </c>
      <c r="C11" t="s">
        <v>250</v>
      </c>
      <c r="D11" t="s">
        <v>151</v>
      </c>
      <c r="E11" t="s">
        <v>305</v>
      </c>
      <c r="F11" t="s">
        <v>306</v>
      </c>
      <c r="G11" t="s">
        <v>98</v>
      </c>
      <c r="H11" t="s">
        <v>98</v>
      </c>
      <c r="I11" t="s">
        <v>98</v>
      </c>
      <c r="J11">
        <v>12.970863342285156</v>
      </c>
      <c r="K11">
        <v>12.968453407287598</v>
      </c>
      <c r="L11">
        <v>3.4081628546118736E-3</v>
      </c>
      <c r="M11" t="s">
        <v>98</v>
      </c>
      <c r="N11" t="s">
        <v>98</v>
      </c>
      <c r="O11" t="s">
        <v>98</v>
      </c>
      <c r="P11" t="s">
        <v>98</v>
      </c>
      <c r="Q11" t="s">
        <v>98</v>
      </c>
      <c r="R11" t="s">
        <v>98</v>
      </c>
      <c r="S11" t="b">
        <v>0</v>
      </c>
      <c r="T11">
        <v>0.26</v>
      </c>
      <c r="U11" t="b">
        <v>1</v>
      </c>
      <c r="V11">
        <v>3</v>
      </c>
    </row>
    <row r="12" spans="1:22" x14ac:dyDescent="0.2">
      <c r="A12" t="s">
        <v>153</v>
      </c>
      <c r="B12" t="s">
        <v>240</v>
      </c>
      <c r="C12" t="s">
        <v>250</v>
      </c>
      <c r="D12" t="s">
        <v>151</v>
      </c>
      <c r="E12" t="s">
        <v>305</v>
      </c>
      <c r="F12" t="s">
        <v>306</v>
      </c>
      <c r="G12" t="s">
        <v>98</v>
      </c>
      <c r="H12" t="s">
        <v>98</v>
      </c>
      <c r="I12" t="s">
        <v>98</v>
      </c>
      <c r="J12">
        <v>12.966043472290039</v>
      </c>
      <c r="K12">
        <v>12.968453407287598</v>
      </c>
      <c r="L12">
        <v>3.4081628546118736E-3</v>
      </c>
      <c r="M12" t="s">
        <v>98</v>
      </c>
      <c r="N12" t="s">
        <v>98</v>
      </c>
      <c r="O12" t="s">
        <v>98</v>
      </c>
      <c r="P12" t="s">
        <v>98</v>
      </c>
      <c r="Q12" t="s">
        <v>98</v>
      </c>
      <c r="R12" t="s">
        <v>98</v>
      </c>
      <c r="S12" t="b">
        <v>0</v>
      </c>
      <c r="T12">
        <v>0.26</v>
      </c>
      <c r="U12" t="b">
        <v>1</v>
      </c>
      <c r="V12">
        <v>3</v>
      </c>
    </row>
    <row r="13" spans="1:22" x14ac:dyDescent="0.2">
      <c r="A13" t="s">
        <v>154</v>
      </c>
      <c r="B13" t="s">
        <v>241</v>
      </c>
      <c r="C13" t="s">
        <v>250</v>
      </c>
      <c r="D13" t="s">
        <v>151</v>
      </c>
      <c r="E13" t="s">
        <v>305</v>
      </c>
      <c r="F13" t="s">
        <v>306</v>
      </c>
      <c r="G13" t="s">
        <v>98</v>
      </c>
      <c r="H13" t="s">
        <v>98</v>
      </c>
      <c r="I13" t="s">
        <v>98</v>
      </c>
      <c r="J13">
        <v>13.305721282958984</v>
      </c>
      <c r="K13">
        <v>13.26488208770752</v>
      </c>
      <c r="L13">
        <v>5.7755343616008759E-2</v>
      </c>
      <c r="M13" t="s">
        <v>98</v>
      </c>
      <c r="N13" t="s">
        <v>98</v>
      </c>
      <c r="O13" t="s">
        <v>98</v>
      </c>
      <c r="P13" t="s">
        <v>98</v>
      </c>
      <c r="Q13" t="s">
        <v>98</v>
      </c>
      <c r="R13" t="s">
        <v>98</v>
      </c>
      <c r="S13" t="b">
        <v>0</v>
      </c>
      <c r="T13">
        <v>0.26</v>
      </c>
      <c r="U13" t="b">
        <v>1</v>
      </c>
      <c r="V13">
        <v>3</v>
      </c>
    </row>
    <row r="14" spans="1:22" x14ac:dyDescent="0.2">
      <c r="A14" t="s">
        <v>156</v>
      </c>
      <c r="B14" t="s">
        <v>241</v>
      </c>
      <c r="C14" t="s">
        <v>250</v>
      </c>
      <c r="D14" t="s">
        <v>151</v>
      </c>
      <c r="E14" t="s">
        <v>305</v>
      </c>
      <c r="F14" t="s">
        <v>306</v>
      </c>
      <c r="G14" t="s">
        <v>98</v>
      </c>
      <c r="H14" t="s">
        <v>98</v>
      </c>
      <c r="I14" t="s">
        <v>98</v>
      </c>
      <c r="J14">
        <v>13.224042892456055</v>
      </c>
      <c r="K14">
        <v>13.26488208770752</v>
      </c>
      <c r="L14">
        <v>5.7755343616008759E-2</v>
      </c>
      <c r="M14" t="s">
        <v>98</v>
      </c>
      <c r="N14" t="s">
        <v>98</v>
      </c>
      <c r="O14" t="s">
        <v>98</v>
      </c>
      <c r="P14" t="s">
        <v>98</v>
      </c>
      <c r="Q14" t="s">
        <v>98</v>
      </c>
      <c r="R14" t="s">
        <v>98</v>
      </c>
      <c r="S14" t="b">
        <v>0</v>
      </c>
      <c r="T14">
        <v>0.26</v>
      </c>
      <c r="U14" t="b">
        <v>1</v>
      </c>
      <c r="V14">
        <v>3</v>
      </c>
    </row>
    <row r="15" spans="1:22" x14ac:dyDescent="0.2">
      <c r="A15" t="s">
        <v>157</v>
      </c>
      <c r="B15" t="s">
        <v>242</v>
      </c>
      <c r="C15" t="s">
        <v>250</v>
      </c>
      <c r="D15" t="s">
        <v>151</v>
      </c>
      <c r="E15" t="s">
        <v>305</v>
      </c>
      <c r="F15" t="s">
        <v>306</v>
      </c>
      <c r="G15" t="s">
        <v>98</v>
      </c>
      <c r="H15" t="s">
        <v>98</v>
      </c>
      <c r="I15" t="s">
        <v>98</v>
      </c>
      <c r="J15">
        <v>13.280383110046387</v>
      </c>
      <c r="K15">
        <v>13.288571357727051</v>
      </c>
      <c r="L15">
        <v>1.1579930782318115E-2</v>
      </c>
      <c r="M15" t="s">
        <v>98</v>
      </c>
      <c r="N15" t="s">
        <v>98</v>
      </c>
      <c r="O15" t="s">
        <v>98</v>
      </c>
      <c r="P15" t="s">
        <v>98</v>
      </c>
      <c r="Q15" t="s">
        <v>98</v>
      </c>
      <c r="R15" t="s">
        <v>98</v>
      </c>
      <c r="S15" t="b">
        <v>0</v>
      </c>
      <c r="T15">
        <v>0.26</v>
      </c>
      <c r="U15" t="b">
        <v>1</v>
      </c>
      <c r="V15">
        <v>3</v>
      </c>
    </row>
    <row r="16" spans="1:22" x14ac:dyDescent="0.2">
      <c r="A16" t="s">
        <v>159</v>
      </c>
      <c r="B16" t="s">
        <v>242</v>
      </c>
      <c r="C16" t="s">
        <v>250</v>
      </c>
      <c r="D16" t="s">
        <v>151</v>
      </c>
      <c r="E16" t="s">
        <v>305</v>
      </c>
      <c r="F16" t="s">
        <v>306</v>
      </c>
      <c r="G16" t="s">
        <v>98</v>
      </c>
      <c r="H16" t="s">
        <v>98</v>
      </c>
      <c r="I16" t="s">
        <v>98</v>
      </c>
      <c r="J16">
        <v>13.296759605407715</v>
      </c>
      <c r="K16">
        <v>13.288571357727051</v>
      </c>
      <c r="L16">
        <v>1.1579930782318115E-2</v>
      </c>
      <c r="M16" t="s">
        <v>98</v>
      </c>
      <c r="N16" t="s">
        <v>98</v>
      </c>
      <c r="O16" t="s">
        <v>98</v>
      </c>
      <c r="P16" t="s">
        <v>98</v>
      </c>
      <c r="Q16" t="s">
        <v>98</v>
      </c>
      <c r="R16" t="s">
        <v>98</v>
      </c>
      <c r="S16" t="b">
        <v>0</v>
      </c>
      <c r="T16">
        <v>0.26</v>
      </c>
      <c r="U16" t="b">
        <v>1</v>
      </c>
      <c r="V16">
        <v>3</v>
      </c>
    </row>
    <row r="17" spans="1:22" x14ac:dyDescent="0.2">
      <c r="A17" t="s">
        <v>160</v>
      </c>
      <c r="B17" t="s">
        <v>243</v>
      </c>
      <c r="C17" t="s">
        <v>250</v>
      </c>
      <c r="D17" t="s">
        <v>151</v>
      </c>
      <c r="E17" t="s">
        <v>305</v>
      </c>
      <c r="F17" t="s">
        <v>306</v>
      </c>
      <c r="G17" t="s">
        <v>98</v>
      </c>
      <c r="H17" t="s">
        <v>98</v>
      </c>
      <c r="I17" t="s">
        <v>98</v>
      </c>
      <c r="J17">
        <v>14.397830009460449</v>
      </c>
      <c r="K17">
        <v>14.371399879455566</v>
      </c>
      <c r="L17">
        <v>3.7377849221229553E-2</v>
      </c>
      <c r="M17" t="s">
        <v>98</v>
      </c>
      <c r="N17" t="s">
        <v>98</v>
      </c>
      <c r="O17" t="s">
        <v>98</v>
      </c>
      <c r="P17" t="s">
        <v>98</v>
      </c>
      <c r="Q17" t="s">
        <v>98</v>
      </c>
      <c r="R17" t="s">
        <v>98</v>
      </c>
      <c r="S17" t="b">
        <v>0</v>
      </c>
      <c r="T17">
        <v>0.26</v>
      </c>
      <c r="U17" t="b">
        <v>1</v>
      </c>
      <c r="V17">
        <v>3</v>
      </c>
    </row>
    <row r="18" spans="1:22" x14ac:dyDescent="0.2">
      <c r="A18" t="s">
        <v>162</v>
      </c>
      <c r="B18" t="s">
        <v>243</v>
      </c>
      <c r="C18" t="s">
        <v>250</v>
      </c>
      <c r="D18" t="s">
        <v>151</v>
      </c>
      <c r="E18" t="s">
        <v>305</v>
      </c>
      <c r="F18" t="s">
        <v>306</v>
      </c>
      <c r="G18" t="s">
        <v>98</v>
      </c>
      <c r="H18" t="s">
        <v>98</v>
      </c>
      <c r="I18" t="s">
        <v>98</v>
      </c>
      <c r="J18">
        <v>14.344969749450684</v>
      </c>
      <c r="K18">
        <v>14.371399879455566</v>
      </c>
      <c r="L18">
        <v>3.7377849221229553E-2</v>
      </c>
      <c r="M18" t="s">
        <v>98</v>
      </c>
      <c r="N18" t="s">
        <v>98</v>
      </c>
      <c r="O18" t="s">
        <v>98</v>
      </c>
      <c r="P18" t="s">
        <v>98</v>
      </c>
      <c r="Q18" t="s">
        <v>98</v>
      </c>
      <c r="R18" t="s">
        <v>98</v>
      </c>
      <c r="S18" t="b">
        <v>0</v>
      </c>
      <c r="T18">
        <v>0.26</v>
      </c>
      <c r="U18" t="b">
        <v>1</v>
      </c>
      <c r="V18">
        <v>3</v>
      </c>
    </row>
    <row r="19" spans="1:22" x14ac:dyDescent="0.2">
      <c r="A19" t="s">
        <v>163</v>
      </c>
      <c r="B19" t="s">
        <v>251</v>
      </c>
      <c r="C19" t="s">
        <v>250</v>
      </c>
      <c r="D19" t="s">
        <v>151</v>
      </c>
      <c r="E19" t="s">
        <v>305</v>
      </c>
      <c r="F19" t="s">
        <v>306</v>
      </c>
      <c r="G19" t="s">
        <v>98</v>
      </c>
      <c r="H19" t="s">
        <v>98</v>
      </c>
      <c r="I19" t="s">
        <v>98</v>
      </c>
      <c r="J19">
        <v>13.778364181518555</v>
      </c>
      <c r="K19">
        <v>13.75178050994873</v>
      </c>
      <c r="L19">
        <v>3.7594988942146301E-2</v>
      </c>
      <c r="M19" t="s">
        <v>98</v>
      </c>
      <c r="N19" t="s">
        <v>98</v>
      </c>
      <c r="O19" t="s">
        <v>98</v>
      </c>
      <c r="P19" t="s">
        <v>98</v>
      </c>
      <c r="Q19" t="s">
        <v>98</v>
      </c>
      <c r="R19" t="s">
        <v>98</v>
      </c>
      <c r="S19" t="b">
        <v>0</v>
      </c>
      <c r="T19">
        <v>0.26</v>
      </c>
      <c r="U19" t="b">
        <v>1</v>
      </c>
      <c r="V19">
        <v>3</v>
      </c>
    </row>
    <row r="20" spans="1:22" x14ac:dyDescent="0.2">
      <c r="A20" t="s">
        <v>165</v>
      </c>
      <c r="B20" t="s">
        <v>251</v>
      </c>
      <c r="C20" t="s">
        <v>250</v>
      </c>
      <c r="D20" t="s">
        <v>151</v>
      </c>
      <c r="E20" t="s">
        <v>305</v>
      </c>
      <c r="F20" t="s">
        <v>306</v>
      </c>
      <c r="G20" t="s">
        <v>98</v>
      </c>
      <c r="H20" t="s">
        <v>98</v>
      </c>
      <c r="I20" t="s">
        <v>98</v>
      </c>
      <c r="J20">
        <v>13.725196838378906</v>
      </c>
      <c r="K20">
        <v>13.75178050994873</v>
      </c>
      <c r="L20">
        <v>3.7594988942146301E-2</v>
      </c>
      <c r="M20" t="s">
        <v>98</v>
      </c>
      <c r="N20" t="s">
        <v>98</v>
      </c>
      <c r="O20" t="s">
        <v>98</v>
      </c>
      <c r="P20" t="s">
        <v>98</v>
      </c>
      <c r="Q20" t="s">
        <v>98</v>
      </c>
      <c r="R20" t="s">
        <v>98</v>
      </c>
      <c r="S20" t="b">
        <v>0</v>
      </c>
      <c r="T20">
        <v>0.26</v>
      </c>
      <c r="U20" t="b">
        <v>1</v>
      </c>
      <c r="V20">
        <v>3</v>
      </c>
    </row>
    <row r="21" spans="1:22" x14ac:dyDescent="0.2">
      <c r="A21" t="s">
        <v>166</v>
      </c>
      <c r="B21" t="s">
        <v>245</v>
      </c>
      <c r="C21" t="s">
        <v>250</v>
      </c>
      <c r="D21" t="s">
        <v>151</v>
      </c>
      <c r="E21" t="s">
        <v>305</v>
      </c>
      <c r="F21" t="s">
        <v>306</v>
      </c>
      <c r="G21" t="s">
        <v>98</v>
      </c>
      <c r="H21" t="s">
        <v>98</v>
      </c>
      <c r="I21" t="s">
        <v>98</v>
      </c>
      <c r="J21">
        <v>12.543158531188965</v>
      </c>
      <c r="K21">
        <v>12.628586769104004</v>
      </c>
      <c r="L21">
        <v>0.1208137720823288</v>
      </c>
      <c r="M21" t="s">
        <v>98</v>
      </c>
      <c r="N21" t="s">
        <v>98</v>
      </c>
      <c r="O21" t="s">
        <v>98</v>
      </c>
      <c r="P21" t="s">
        <v>98</v>
      </c>
      <c r="Q21" t="s">
        <v>98</v>
      </c>
      <c r="R21" t="s">
        <v>98</v>
      </c>
      <c r="S21" t="b">
        <v>0</v>
      </c>
      <c r="T21">
        <v>0.26</v>
      </c>
      <c r="U21" t="b">
        <v>1</v>
      </c>
      <c r="V21">
        <v>3</v>
      </c>
    </row>
    <row r="22" spans="1:22" x14ac:dyDescent="0.2">
      <c r="A22" t="s">
        <v>168</v>
      </c>
      <c r="B22" t="s">
        <v>245</v>
      </c>
      <c r="C22" t="s">
        <v>250</v>
      </c>
      <c r="D22" t="s">
        <v>151</v>
      </c>
      <c r="E22" t="s">
        <v>305</v>
      </c>
      <c r="F22" t="s">
        <v>306</v>
      </c>
      <c r="G22" t="s">
        <v>98</v>
      </c>
      <c r="H22" t="s">
        <v>98</v>
      </c>
      <c r="I22" t="s">
        <v>98</v>
      </c>
      <c r="J22">
        <v>12.714015007019043</v>
      </c>
      <c r="K22">
        <v>12.628586769104004</v>
      </c>
      <c r="L22">
        <v>0.1208137720823288</v>
      </c>
      <c r="M22" t="s">
        <v>98</v>
      </c>
      <c r="N22" t="s">
        <v>98</v>
      </c>
      <c r="O22" t="s">
        <v>98</v>
      </c>
      <c r="P22" t="s">
        <v>98</v>
      </c>
      <c r="Q22" t="s">
        <v>98</v>
      </c>
      <c r="R22" t="s">
        <v>98</v>
      </c>
      <c r="S22" t="b">
        <v>0</v>
      </c>
      <c r="T22">
        <v>0.26</v>
      </c>
      <c r="U22" t="b">
        <v>1</v>
      </c>
      <c r="V22">
        <v>3</v>
      </c>
    </row>
    <row r="23" spans="1:22" x14ac:dyDescent="0.2">
      <c r="A23" t="s">
        <v>169</v>
      </c>
      <c r="B23" t="s">
        <v>246</v>
      </c>
      <c r="C23" t="s">
        <v>250</v>
      </c>
      <c r="D23" t="s">
        <v>151</v>
      </c>
      <c r="E23" t="s">
        <v>305</v>
      </c>
      <c r="F23" t="s">
        <v>306</v>
      </c>
      <c r="G23" t="s">
        <v>98</v>
      </c>
      <c r="H23" t="s">
        <v>98</v>
      </c>
      <c r="I23" t="s">
        <v>98</v>
      </c>
      <c r="J23">
        <v>13.460772514343262</v>
      </c>
      <c r="K23">
        <v>12.784727096557617</v>
      </c>
      <c r="L23">
        <v>0.95607256889343262</v>
      </c>
      <c r="M23" t="s">
        <v>98</v>
      </c>
      <c r="N23" t="s">
        <v>98</v>
      </c>
      <c r="O23" t="s">
        <v>98</v>
      </c>
      <c r="P23" t="s">
        <v>98</v>
      </c>
      <c r="Q23" t="s">
        <v>98</v>
      </c>
      <c r="R23" t="s">
        <v>98</v>
      </c>
      <c r="S23" t="b">
        <v>0</v>
      </c>
      <c r="T23">
        <v>0.26</v>
      </c>
      <c r="U23" t="b">
        <v>1</v>
      </c>
      <c r="V23">
        <v>3</v>
      </c>
    </row>
    <row r="24" spans="1:22" x14ac:dyDescent="0.2">
      <c r="A24" t="s">
        <v>171</v>
      </c>
      <c r="B24" t="s">
        <v>246</v>
      </c>
      <c r="C24" t="s">
        <v>250</v>
      </c>
      <c r="D24" t="s">
        <v>151</v>
      </c>
      <c r="E24" t="s">
        <v>305</v>
      </c>
      <c r="F24" t="s">
        <v>306</v>
      </c>
      <c r="G24" t="s">
        <v>98</v>
      </c>
      <c r="H24" t="s">
        <v>98</v>
      </c>
      <c r="I24" t="s">
        <v>98</v>
      </c>
      <c r="J24">
        <v>12.108681678771973</v>
      </c>
      <c r="K24">
        <v>12.784727096557617</v>
      </c>
      <c r="L24">
        <v>0.95607256889343262</v>
      </c>
      <c r="M24" t="s">
        <v>98</v>
      </c>
      <c r="N24" t="s">
        <v>98</v>
      </c>
      <c r="O24" t="s">
        <v>98</v>
      </c>
      <c r="P24" t="s">
        <v>98</v>
      </c>
      <c r="Q24" t="s">
        <v>98</v>
      </c>
      <c r="R24" t="s">
        <v>98</v>
      </c>
      <c r="S24" t="b">
        <v>0</v>
      </c>
      <c r="T24">
        <v>0.26</v>
      </c>
      <c r="U24" t="b">
        <v>1</v>
      </c>
      <c r="V24">
        <v>3</v>
      </c>
    </row>
    <row r="25" spans="1:22" x14ac:dyDescent="0.2">
      <c r="A25" t="s">
        <v>172</v>
      </c>
      <c r="B25" t="s">
        <v>247</v>
      </c>
      <c r="C25" t="s">
        <v>250</v>
      </c>
      <c r="D25" t="s">
        <v>151</v>
      </c>
      <c r="E25" t="s">
        <v>305</v>
      </c>
      <c r="F25" t="s">
        <v>306</v>
      </c>
      <c r="G25" t="s">
        <v>98</v>
      </c>
      <c r="H25" t="s">
        <v>98</v>
      </c>
      <c r="I25" t="s">
        <v>98</v>
      </c>
      <c r="J25">
        <v>12.798617362976074</v>
      </c>
      <c r="K25">
        <v>12.788267135620117</v>
      </c>
      <c r="L25">
        <v>1.4637432061135769E-2</v>
      </c>
      <c r="M25" t="s">
        <v>98</v>
      </c>
      <c r="N25" t="s">
        <v>98</v>
      </c>
      <c r="O25" t="s">
        <v>98</v>
      </c>
      <c r="P25" t="s">
        <v>98</v>
      </c>
      <c r="Q25" t="s">
        <v>98</v>
      </c>
      <c r="R25" t="s">
        <v>98</v>
      </c>
      <c r="S25" t="b">
        <v>0</v>
      </c>
      <c r="T25">
        <v>0.26</v>
      </c>
      <c r="U25" t="b">
        <v>1</v>
      </c>
      <c r="V25">
        <v>3</v>
      </c>
    </row>
    <row r="26" spans="1:22" x14ac:dyDescent="0.2">
      <c r="A26" t="s">
        <v>174</v>
      </c>
      <c r="B26" t="s">
        <v>247</v>
      </c>
      <c r="C26" t="s">
        <v>250</v>
      </c>
      <c r="D26" t="s">
        <v>151</v>
      </c>
      <c r="E26" t="s">
        <v>305</v>
      </c>
      <c r="F26" t="s">
        <v>306</v>
      </c>
      <c r="G26" t="s">
        <v>98</v>
      </c>
      <c r="H26" t="s">
        <v>98</v>
      </c>
      <c r="I26" t="s">
        <v>98</v>
      </c>
      <c r="J26">
        <v>12.77791690826416</v>
      </c>
      <c r="K26">
        <v>12.788267135620117</v>
      </c>
      <c r="L26">
        <v>1.4637432061135769E-2</v>
      </c>
      <c r="M26" t="s">
        <v>98</v>
      </c>
      <c r="N26" t="s">
        <v>98</v>
      </c>
      <c r="O26" t="s">
        <v>98</v>
      </c>
      <c r="P26" t="s">
        <v>98</v>
      </c>
      <c r="Q26" t="s">
        <v>98</v>
      </c>
      <c r="R26" t="s">
        <v>98</v>
      </c>
      <c r="S26" t="b">
        <v>0</v>
      </c>
      <c r="T26">
        <v>0.26</v>
      </c>
      <c r="U26" t="b">
        <v>1</v>
      </c>
      <c r="V26">
        <v>3</v>
      </c>
    </row>
    <row r="27" spans="1:22" x14ac:dyDescent="0.2">
      <c r="A27" t="s">
        <v>175</v>
      </c>
      <c r="B27" t="s">
        <v>317</v>
      </c>
      <c r="C27" t="s">
        <v>250</v>
      </c>
      <c r="D27" t="s">
        <v>151</v>
      </c>
      <c r="E27" t="s">
        <v>305</v>
      </c>
      <c r="F27" t="s">
        <v>306</v>
      </c>
      <c r="G27" t="s">
        <v>98</v>
      </c>
      <c r="H27" t="s">
        <v>98</v>
      </c>
      <c r="I27" t="s">
        <v>98</v>
      </c>
      <c r="J27">
        <v>13.339691162109375</v>
      </c>
      <c r="K27">
        <v>13.357563018798828</v>
      </c>
      <c r="L27">
        <v>2.5273947045207024E-2</v>
      </c>
      <c r="M27" t="s">
        <v>98</v>
      </c>
      <c r="N27" t="s">
        <v>98</v>
      </c>
      <c r="O27" t="s">
        <v>98</v>
      </c>
      <c r="P27" t="s">
        <v>98</v>
      </c>
      <c r="Q27" t="s">
        <v>98</v>
      </c>
      <c r="R27" t="s">
        <v>98</v>
      </c>
      <c r="S27" t="b">
        <v>0</v>
      </c>
      <c r="T27">
        <v>0.26</v>
      </c>
      <c r="U27" t="b">
        <v>1</v>
      </c>
      <c r="V27">
        <v>3</v>
      </c>
    </row>
    <row r="28" spans="1:22" x14ac:dyDescent="0.2">
      <c r="A28" t="s">
        <v>177</v>
      </c>
      <c r="B28" t="s">
        <v>317</v>
      </c>
      <c r="C28" t="s">
        <v>250</v>
      </c>
      <c r="D28" t="s">
        <v>151</v>
      </c>
      <c r="E28" t="s">
        <v>305</v>
      </c>
      <c r="F28" t="s">
        <v>306</v>
      </c>
      <c r="G28" t="s">
        <v>98</v>
      </c>
      <c r="H28" t="s">
        <v>98</v>
      </c>
      <c r="I28" t="s">
        <v>98</v>
      </c>
      <c r="J28">
        <v>13.375433921813965</v>
      </c>
      <c r="K28">
        <v>13.357563018798828</v>
      </c>
      <c r="L28">
        <v>2.5273947045207024E-2</v>
      </c>
      <c r="M28" t="s">
        <v>98</v>
      </c>
      <c r="N28" t="s">
        <v>98</v>
      </c>
      <c r="O28" t="s">
        <v>98</v>
      </c>
      <c r="P28" t="s">
        <v>98</v>
      </c>
      <c r="Q28" t="s">
        <v>98</v>
      </c>
      <c r="R28" t="s">
        <v>98</v>
      </c>
      <c r="S28" t="b">
        <v>0</v>
      </c>
      <c r="T28">
        <v>0.26</v>
      </c>
      <c r="U28" t="b">
        <v>1</v>
      </c>
      <c r="V28">
        <v>3</v>
      </c>
    </row>
    <row r="29" spans="1:22" x14ac:dyDescent="0.2">
      <c r="A29" t="s">
        <v>178</v>
      </c>
      <c r="B29" t="s">
        <v>318</v>
      </c>
      <c r="C29" t="s">
        <v>250</v>
      </c>
      <c r="D29" t="s">
        <v>151</v>
      </c>
      <c r="E29" t="s">
        <v>305</v>
      </c>
      <c r="F29" t="s">
        <v>306</v>
      </c>
      <c r="G29" t="s">
        <v>98</v>
      </c>
      <c r="H29" t="s">
        <v>98</v>
      </c>
      <c r="I29" t="s">
        <v>98</v>
      </c>
      <c r="J29">
        <v>14.962682723999023</v>
      </c>
      <c r="K29">
        <v>15.019824981689453</v>
      </c>
      <c r="L29">
        <v>8.0811358988285065E-2</v>
      </c>
      <c r="M29" t="s">
        <v>98</v>
      </c>
      <c r="N29" t="s">
        <v>98</v>
      </c>
      <c r="O29" t="s">
        <v>98</v>
      </c>
      <c r="P29" t="s">
        <v>98</v>
      </c>
      <c r="Q29" t="s">
        <v>98</v>
      </c>
      <c r="R29" t="s">
        <v>98</v>
      </c>
      <c r="S29" t="b">
        <v>0</v>
      </c>
      <c r="T29">
        <v>0.26</v>
      </c>
      <c r="U29" t="b">
        <v>1</v>
      </c>
      <c r="V29">
        <v>3</v>
      </c>
    </row>
    <row r="30" spans="1:22" x14ac:dyDescent="0.2">
      <c r="A30" t="s">
        <v>180</v>
      </c>
      <c r="B30" t="s">
        <v>318</v>
      </c>
      <c r="C30" t="s">
        <v>250</v>
      </c>
      <c r="D30" t="s">
        <v>151</v>
      </c>
      <c r="E30" t="s">
        <v>305</v>
      </c>
      <c r="F30" t="s">
        <v>306</v>
      </c>
      <c r="G30" t="s">
        <v>98</v>
      </c>
      <c r="H30" t="s">
        <v>98</v>
      </c>
      <c r="I30" t="s">
        <v>98</v>
      </c>
      <c r="J30">
        <v>15.076967239379883</v>
      </c>
      <c r="K30">
        <v>15.019824981689453</v>
      </c>
      <c r="L30">
        <v>8.0811358988285065E-2</v>
      </c>
      <c r="M30" t="s">
        <v>98</v>
      </c>
      <c r="N30" t="s">
        <v>98</v>
      </c>
      <c r="O30" t="s">
        <v>98</v>
      </c>
      <c r="P30" t="s">
        <v>98</v>
      </c>
      <c r="Q30" t="s">
        <v>98</v>
      </c>
      <c r="R30" t="s">
        <v>98</v>
      </c>
      <c r="S30" t="b">
        <v>0</v>
      </c>
      <c r="T30">
        <v>0.26</v>
      </c>
      <c r="U30" t="b">
        <v>1</v>
      </c>
      <c r="V30">
        <v>3</v>
      </c>
    </row>
    <row r="31" spans="1:22" x14ac:dyDescent="0.2">
      <c r="A31" t="s">
        <v>181</v>
      </c>
      <c r="B31" t="s">
        <v>319</v>
      </c>
      <c r="C31" t="s">
        <v>250</v>
      </c>
      <c r="D31" t="s">
        <v>151</v>
      </c>
      <c r="E31" t="s">
        <v>305</v>
      </c>
      <c r="F31" t="s">
        <v>306</v>
      </c>
      <c r="G31" t="s">
        <v>98</v>
      </c>
      <c r="H31" t="s">
        <v>98</v>
      </c>
      <c r="I31" t="s">
        <v>98</v>
      </c>
      <c r="J31">
        <v>15.757097244262695</v>
      </c>
      <c r="K31">
        <v>15.769626617431641</v>
      </c>
      <c r="L31">
        <v>1.7719883471727371E-2</v>
      </c>
      <c r="M31" t="s">
        <v>98</v>
      </c>
      <c r="N31" t="s">
        <v>98</v>
      </c>
      <c r="O31" t="s">
        <v>98</v>
      </c>
      <c r="P31" t="s">
        <v>98</v>
      </c>
      <c r="Q31" t="s">
        <v>98</v>
      </c>
      <c r="R31" t="s">
        <v>98</v>
      </c>
      <c r="S31" t="b">
        <v>0</v>
      </c>
      <c r="T31">
        <v>0.26</v>
      </c>
      <c r="U31" t="b">
        <v>1</v>
      </c>
      <c r="V31">
        <v>3</v>
      </c>
    </row>
    <row r="32" spans="1:22" x14ac:dyDescent="0.2">
      <c r="A32" t="s">
        <v>183</v>
      </c>
      <c r="B32" t="s">
        <v>319</v>
      </c>
      <c r="C32" t="s">
        <v>250</v>
      </c>
      <c r="D32" t="s">
        <v>151</v>
      </c>
      <c r="E32" t="s">
        <v>305</v>
      </c>
      <c r="F32" t="s">
        <v>306</v>
      </c>
      <c r="G32" t="s">
        <v>98</v>
      </c>
      <c r="H32" t="s">
        <v>98</v>
      </c>
      <c r="I32" t="s">
        <v>98</v>
      </c>
      <c r="J32">
        <v>15.782156944274902</v>
      </c>
      <c r="K32">
        <v>15.769626617431641</v>
      </c>
      <c r="L32">
        <v>1.7719883471727371E-2</v>
      </c>
      <c r="M32" t="s">
        <v>98</v>
      </c>
      <c r="N32" t="s">
        <v>98</v>
      </c>
      <c r="O32" t="s">
        <v>98</v>
      </c>
      <c r="P32" t="s">
        <v>98</v>
      </c>
      <c r="Q32" t="s">
        <v>98</v>
      </c>
      <c r="R32" t="s">
        <v>98</v>
      </c>
      <c r="S32" t="b">
        <v>0</v>
      </c>
      <c r="T32">
        <v>0.26</v>
      </c>
      <c r="U32" t="b">
        <v>1</v>
      </c>
      <c r="V32">
        <v>3</v>
      </c>
    </row>
    <row r="33" spans="1:22" x14ac:dyDescent="0.2">
      <c r="A33" t="s">
        <v>184</v>
      </c>
      <c r="B33" t="s">
        <v>320</v>
      </c>
      <c r="C33" t="s">
        <v>250</v>
      </c>
      <c r="D33" t="s">
        <v>151</v>
      </c>
      <c r="E33" t="s">
        <v>305</v>
      </c>
      <c r="F33" t="s">
        <v>306</v>
      </c>
      <c r="G33" t="s">
        <v>98</v>
      </c>
      <c r="H33" t="s">
        <v>98</v>
      </c>
      <c r="I33" t="s">
        <v>98</v>
      </c>
      <c r="J33">
        <v>17.385236740112305</v>
      </c>
      <c r="K33">
        <v>17.396633148193359</v>
      </c>
      <c r="L33">
        <v>1.611560583114624E-2</v>
      </c>
      <c r="M33" t="s">
        <v>98</v>
      </c>
      <c r="N33" t="s">
        <v>98</v>
      </c>
      <c r="O33" t="s">
        <v>98</v>
      </c>
      <c r="P33" t="s">
        <v>98</v>
      </c>
      <c r="Q33" t="s">
        <v>98</v>
      </c>
      <c r="R33" t="s">
        <v>98</v>
      </c>
      <c r="S33" t="b">
        <v>0</v>
      </c>
      <c r="T33">
        <v>0.26</v>
      </c>
      <c r="U33" t="b">
        <v>1</v>
      </c>
      <c r="V33">
        <v>3</v>
      </c>
    </row>
    <row r="34" spans="1:22" x14ac:dyDescent="0.2">
      <c r="A34" t="s">
        <v>186</v>
      </c>
      <c r="B34" t="s">
        <v>320</v>
      </c>
      <c r="C34" t="s">
        <v>250</v>
      </c>
      <c r="D34" t="s">
        <v>151</v>
      </c>
      <c r="E34" t="s">
        <v>305</v>
      </c>
      <c r="F34" t="s">
        <v>306</v>
      </c>
      <c r="G34" t="s">
        <v>98</v>
      </c>
      <c r="H34" t="s">
        <v>98</v>
      </c>
      <c r="I34" t="s">
        <v>98</v>
      </c>
      <c r="J34">
        <v>17.408027648925781</v>
      </c>
      <c r="K34">
        <v>17.396633148193359</v>
      </c>
      <c r="L34">
        <v>1.611560583114624E-2</v>
      </c>
      <c r="M34" t="s">
        <v>98</v>
      </c>
      <c r="N34" t="s">
        <v>98</v>
      </c>
      <c r="O34" t="s">
        <v>98</v>
      </c>
      <c r="P34" t="s">
        <v>98</v>
      </c>
      <c r="Q34" t="s">
        <v>98</v>
      </c>
      <c r="R34" t="s">
        <v>98</v>
      </c>
      <c r="S34" t="b">
        <v>0</v>
      </c>
      <c r="T34">
        <v>0.26</v>
      </c>
      <c r="U34" t="b">
        <v>1</v>
      </c>
      <c r="V34">
        <v>3</v>
      </c>
    </row>
    <row r="35" spans="1:22" x14ac:dyDescent="0.2">
      <c r="A35" t="s">
        <v>187</v>
      </c>
      <c r="B35" t="s">
        <v>321</v>
      </c>
      <c r="C35" t="s">
        <v>250</v>
      </c>
      <c r="D35" t="s">
        <v>151</v>
      </c>
      <c r="E35" t="s">
        <v>305</v>
      </c>
      <c r="F35" t="s">
        <v>306</v>
      </c>
      <c r="G35" t="s">
        <v>98</v>
      </c>
      <c r="H35" t="s">
        <v>98</v>
      </c>
      <c r="I35" t="s">
        <v>98</v>
      </c>
      <c r="J35">
        <v>13.178001403808594</v>
      </c>
      <c r="K35">
        <v>13.23777961730957</v>
      </c>
      <c r="L35">
        <v>8.4539160132408142E-2</v>
      </c>
      <c r="M35" t="s">
        <v>98</v>
      </c>
      <c r="N35" t="s">
        <v>98</v>
      </c>
      <c r="O35" t="s">
        <v>98</v>
      </c>
      <c r="P35" t="s">
        <v>98</v>
      </c>
      <c r="Q35" t="s">
        <v>98</v>
      </c>
      <c r="R35" t="s">
        <v>98</v>
      </c>
      <c r="S35" t="b">
        <v>0</v>
      </c>
      <c r="T35">
        <v>0.26</v>
      </c>
      <c r="U35" t="b">
        <v>1</v>
      </c>
      <c r="V35">
        <v>3</v>
      </c>
    </row>
    <row r="36" spans="1:22" x14ac:dyDescent="0.2">
      <c r="A36" t="s">
        <v>189</v>
      </c>
      <c r="B36" t="s">
        <v>321</v>
      </c>
      <c r="C36" t="s">
        <v>250</v>
      </c>
      <c r="D36" t="s">
        <v>151</v>
      </c>
      <c r="E36" t="s">
        <v>305</v>
      </c>
      <c r="F36" t="s">
        <v>306</v>
      </c>
      <c r="G36" t="s">
        <v>98</v>
      </c>
      <c r="H36" t="s">
        <v>98</v>
      </c>
      <c r="I36" t="s">
        <v>98</v>
      </c>
      <c r="J36">
        <v>13.297557830810547</v>
      </c>
      <c r="K36">
        <v>13.23777961730957</v>
      </c>
      <c r="L36">
        <v>8.4539160132408142E-2</v>
      </c>
      <c r="M36" t="s">
        <v>98</v>
      </c>
      <c r="N36" t="s">
        <v>98</v>
      </c>
      <c r="O36" t="s">
        <v>98</v>
      </c>
      <c r="P36" t="s">
        <v>98</v>
      </c>
      <c r="Q36" t="s">
        <v>98</v>
      </c>
      <c r="R36" t="s">
        <v>98</v>
      </c>
      <c r="S36" t="b">
        <v>0</v>
      </c>
      <c r="T36">
        <v>0.26</v>
      </c>
      <c r="U36" t="b">
        <v>1</v>
      </c>
      <c r="V36">
        <v>3</v>
      </c>
    </row>
    <row r="37" spans="1:22" x14ac:dyDescent="0.2">
      <c r="A37" t="s">
        <v>190</v>
      </c>
      <c r="B37" t="s">
        <v>322</v>
      </c>
      <c r="C37" t="s">
        <v>250</v>
      </c>
      <c r="D37" t="s">
        <v>151</v>
      </c>
      <c r="E37" t="s">
        <v>305</v>
      </c>
      <c r="F37" t="s">
        <v>306</v>
      </c>
      <c r="G37" t="s">
        <v>98</v>
      </c>
      <c r="H37" t="s">
        <v>98</v>
      </c>
      <c r="I37" t="s">
        <v>98</v>
      </c>
      <c r="J37">
        <v>16.230840682983398</v>
      </c>
      <c r="K37">
        <v>16.279375076293945</v>
      </c>
      <c r="L37">
        <v>6.8637996912002563E-2</v>
      </c>
      <c r="M37" t="s">
        <v>98</v>
      </c>
      <c r="N37" t="s">
        <v>98</v>
      </c>
      <c r="O37" t="s">
        <v>98</v>
      </c>
      <c r="P37" t="s">
        <v>98</v>
      </c>
      <c r="Q37" t="s">
        <v>98</v>
      </c>
      <c r="R37" t="s">
        <v>98</v>
      </c>
      <c r="S37" t="b">
        <v>0</v>
      </c>
      <c r="T37">
        <v>0.26</v>
      </c>
      <c r="U37" t="b">
        <v>1</v>
      </c>
      <c r="V37">
        <v>3</v>
      </c>
    </row>
    <row r="38" spans="1:22" x14ac:dyDescent="0.2">
      <c r="A38" t="s">
        <v>192</v>
      </c>
      <c r="B38" t="s">
        <v>322</v>
      </c>
      <c r="C38" t="s">
        <v>250</v>
      </c>
      <c r="D38" t="s">
        <v>151</v>
      </c>
      <c r="E38" t="s">
        <v>305</v>
      </c>
      <c r="F38" t="s">
        <v>306</v>
      </c>
      <c r="G38" t="s">
        <v>98</v>
      </c>
      <c r="H38" t="s">
        <v>98</v>
      </c>
      <c r="I38" t="s">
        <v>98</v>
      </c>
      <c r="J38">
        <v>16.327909469604492</v>
      </c>
      <c r="K38">
        <v>16.279375076293945</v>
      </c>
      <c r="L38">
        <v>6.8637996912002563E-2</v>
      </c>
      <c r="M38" t="s">
        <v>98</v>
      </c>
      <c r="N38" t="s">
        <v>98</v>
      </c>
      <c r="O38" t="s">
        <v>98</v>
      </c>
      <c r="P38" t="s">
        <v>98</v>
      </c>
      <c r="Q38" t="s">
        <v>98</v>
      </c>
      <c r="R38" t="s">
        <v>98</v>
      </c>
      <c r="S38" t="b">
        <v>0</v>
      </c>
      <c r="T38">
        <v>0.26</v>
      </c>
      <c r="U38" t="b">
        <v>1</v>
      </c>
      <c r="V38">
        <v>3</v>
      </c>
    </row>
    <row r="39" spans="1:22" x14ac:dyDescent="0.2">
      <c r="A39" t="s">
        <v>193</v>
      </c>
      <c r="B39" t="s">
        <v>323</v>
      </c>
      <c r="C39" t="s">
        <v>250</v>
      </c>
      <c r="D39" t="s">
        <v>151</v>
      </c>
      <c r="E39" t="s">
        <v>305</v>
      </c>
      <c r="F39" t="s">
        <v>306</v>
      </c>
      <c r="G39" t="s">
        <v>98</v>
      </c>
      <c r="H39" t="s">
        <v>98</v>
      </c>
      <c r="I39" t="s">
        <v>98</v>
      </c>
      <c r="J39">
        <v>13.122002601623535</v>
      </c>
      <c r="K39">
        <v>13.150533676147461</v>
      </c>
      <c r="L39">
        <v>4.034903272986412E-2</v>
      </c>
      <c r="M39" t="s">
        <v>98</v>
      </c>
      <c r="N39" t="s">
        <v>98</v>
      </c>
      <c r="O39" t="s">
        <v>98</v>
      </c>
      <c r="P39" t="s">
        <v>98</v>
      </c>
      <c r="Q39" t="s">
        <v>98</v>
      </c>
      <c r="R39" t="s">
        <v>98</v>
      </c>
      <c r="S39" t="b">
        <v>0</v>
      </c>
      <c r="T39">
        <v>0.26</v>
      </c>
      <c r="U39" t="b">
        <v>1</v>
      </c>
      <c r="V39">
        <v>3</v>
      </c>
    </row>
    <row r="40" spans="1:22" x14ac:dyDescent="0.2">
      <c r="A40" t="s">
        <v>195</v>
      </c>
      <c r="B40" t="s">
        <v>323</v>
      </c>
      <c r="C40" t="s">
        <v>250</v>
      </c>
      <c r="D40" t="s">
        <v>151</v>
      </c>
      <c r="E40" t="s">
        <v>305</v>
      </c>
      <c r="F40" t="s">
        <v>306</v>
      </c>
      <c r="G40" t="s">
        <v>98</v>
      </c>
      <c r="H40" t="s">
        <v>98</v>
      </c>
      <c r="I40" t="s">
        <v>98</v>
      </c>
      <c r="J40">
        <v>13.179064750671387</v>
      </c>
      <c r="K40">
        <v>13.150533676147461</v>
      </c>
      <c r="L40">
        <v>4.034903272986412E-2</v>
      </c>
      <c r="M40" t="s">
        <v>98</v>
      </c>
      <c r="N40" t="s">
        <v>98</v>
      </c>
      <c r="O40" t="s">
        <v>98</v>
      </c>
      <c r="P40" t="s">
        <v>98</v>
      </c>
      <c r="Q40" t="s">
        <v>98</v>
      </c>
      <c r="R40" t="s">
        <v>98</v>
      </c>
      <c r="S40" t="b">
        <v>0</v>
      </c>
      <c r="T40">
        <v>0.26</v>
      </c>
      <c r="U40" t="b">
        <v>1</v>
      </c>
      <c r="V40">
        <v>3</v>
      </c>
    </row>
    <row r="41" spans="1:22" x14ac:dyDescent="0.2">
      <c r="A41" t="s">
        <v>248</v>
      </c>
      <c r="B41" t="s">
        <v>324</v>
      </c>
      <c r="C41" t="s">
        <v>250</v>
      </c>
      <c r="D41" t="s">
        <v>151</v>
      </c>
      <c r="E41" t="s">
        <v>305</v>
      </c>
      <c r="F41" t="s">
        <v>306</v>
      </c>
      <c r="G41" t="s">
        <v>98</v>
      </c>
      <c r="H41" t="s">
        <v>98</v>
      </c>
      <c r="I41" t="s">
        <v>98</v>
      </c>
      <c r="J41">
        <v>14.425765991210938</v>
      </c>
      <c r="K41">
        <v>14.378284454345703</v>
      </c>
      <c r="L41">
        <v>6.7148357629776001E-2</v>
      </c>
      <c r="N41" t="s">
        <v>98</v>
      </c>
      <c r="O41" t="s">
        <v>98</v>
      </c>
      <c r="P41" t="s">
        <v>98</v>
      </c>
      <c r="Q41" t="s">
        <v>98</v>
      </c>
      <c r="R41" t="s">
        <v>98</v>
      </c>
      <c r="S41" t="b">
        <v>0</v>
      </c>
      <c r="T41">
        <v>0.26</v>
      </c>
      <c r="U41" t="b">
        <v>1</v>
      </c>
      <c r="V41">
        <v>3</v>
      </c>
    </row>
    <row r="42" spans="1:22" x14ac:dyDescent="0.2">
      <c r="A42" t="s">
        <v>249</v>
      </c>
      <c r="B42" t="s">
        <v>324</v>
      </c>
      <c r="C42" t="s">
        <v>250</v>
      </c>
      <c r="D42" t="s">
        <v>151</v>
      </c>
      <c r="E42" t="s">
        <v>305</v>
      </c>
      <c r="F42" t="s">
        <v>306</v>
      </c>
      <c r="G42" t="s">
        <v>98</v>
      </c>
      <c r="H42" t="s">
        <v>98</v>
      </c>
      <c r="I42" t="s">
        <v>98</v>
      </c>
      <c r="J42">
        <v>14.330803871154785</v>
      </c>
      <c r="K42">
        <v>14.378284454345703</v>
      </c>
      <c r="L42">
        <v>6.7148357629776001E-2</v>
      </c>
      <c r="M42" t="s">
        <v>98</v>
      </c>
      <c r="N42" t="s">
        <v>98</v>
      </c>
      <c r="O42" t="s">
        <v>98</v>
      </c>
      <c r="P42" t="s">
        <v>98</v>
      </c>
      <c r="Q42" t="s">
        <v>98</v>
      </c>
      <c r="R42" t="s">
        <v>98</v>
      </c>
      <c r="S42" t="b">
        <v>0</v>
      </c>
      <c r="T42">
        <v>0.26</v>
      </c>
      <c r="U42" t="b">
        <v>1</v>
      </c>
      <c r="V42">
        <v>3</v>
      </c>
    </row>
    <row r="43" spans="1:22" x14ac:dyDescent="0.2">
      <c r="A43" t="s">
        <v>277</v>
      </c>
      <c r="B43" t="s">
        <v>325</v>
      </c>
      <c r="C43" t="s">
        <v>250</v>
      </c>
      <c r="D43" t="s">
        <v>151</v>
      </c>
      <c r="E43" t="s">
        <v>305</v>
      </c>
      <c r="F43" t="s">
        <v>306</v>
      </c>
      <c r="G43" t="s">
        <v>98</v>
      </c>
      <c r="H43" t="s">
        <v>98</v>
      </c>
      <c r="I43" t="s">
        <v>98</v>
      </c>
      <c r="J43">
        <v>14.563116073608398</v>
      </c>
      <c r="K43">
        <v>14.479063034057617</v>
      </c>
      <c r="L43">
        <v>0.11886894702911377</v>
      </c>
      <c r="M43" t="s">
        <v>98</v>
      </c>
      <c r="N43" t="s">
        <v>98</v>
      </c>
      <c r="O43" t="s">
        <v>98</v>
      </c>
      <c r="P43" t="s">
        <v>98</v>
      </c>
      <c r="Q43" t="s">
        <v>98</v>
      </c>
      <c r="R43" t="s">
        <v>98</v>
      </c>
      <c r="S43" t="b">
        <v>0</v>
      </c>
      <c r="T43">
        <v>0.26</v>
      </c>
      <c r="U43" t="b">
        <v>1</v>
      </c>
      <c r="V43">
        <v>3</v>
      </c>
    </row>
    <row r="44" spans="1:22" x14ac:dyDescent="0.2">
      <c r="A44" t="s">
        <v>279</v>
      </c>
      <c r="B44" t="s">
        <v>325</v>
      </c>
      <c r="C44" t="s">
        <v>250</v>
      </c>
      <c r="D44" t="s">
        <v>151</v>
      </c>
      <c r="E44" t="s">
        <v>305</v>
      </c>
      <c r="F44" t="s">
        <v>306</v>
      </c>
      <c r="G44" t="s">
        <v>98</v>
      </c>
      <c r="H44" t="s">
        <v>98</v>
      </c>
      <c r="I44" t="s">
        <v>98</v>
      </c>
      <c r="J44">
        <v>14.395009994506836</v>
      </c>
      <c r="K44">
        <v>14.479063034057617</v>
      </c>
      <c r="L44">
        <v>0.11886894702911377</v>
      </c>
      <c r="M44" t="s">
        <v>98</v>
      </c>
      <c r="N44" t="s">
        <v>98</v>
      </c>
      <c r="O44" t="s">
        <v>98</v>
      </c>
      <c r="P44" t="s">
        <v>98</v>
      </c>
      <c r="Q44" t="s">
        <v>98</v>
      </c>
      <c r="R44" t="s">
        <v>98</v>
      </c>
      <c r="S44" t="b">
        <v>0</v>
      </c>
      <c r="T44">
        <v>0.26</v>
      </c>
      <c r="U44" t="b">
        <v>1</v>
      </c>
      <c r="V44">
        <v>3</v>
      </c>
    </row>
    <row r="45" spans="1:22" x14ac:dyDescent="0.2">
      <c r="A45" t="s">
        <v>280</v>
      </c>
      <c r="B45" t="s">
        <v>326</v>
      </c>
      <c r="C45" t="s">
        <v>250</v>
      </c>
      <c r="D45" t="s">
        <v>151</v>
      </c>
      <c r="E45" t="s">
        <v>305</v>
      </c>
      <c r="F45" t="s">
        <v>306</v>
      </c>
      <c r="G45" t="s">
        <v>98</v>
      </c>
      <c r="H45" t="s">
        <v>98</v>
      </c>
      <c r="I45" t="s">
        <v>98</v>
      </c>
      <c r="J45">
        <v>12.799848556518555</v>
      </c>
      <c r="K45">
        <v>12.748651504516602</v>
      </c>
      <c r="L45">
        <v>7.2402894496917725E-2</v>
      </c>
      <c r="M45" t="s">
        <v>98</v>
      </c>
      <c r="N45" t="s">
        <v>98</v>
      </c>
      <c r="O45" t="s">
        <v>98</v>
      </c>
      <c r="P45" t="s">
        <v>98</v>
      </c>
      <c r="Q45" t="s">
        <v>98</v>
      </c>
      <c r="R45" t="s">
        <v>98</v>
      </c>
      <c r="S45" t="b">
        <v>0</v>
      </c>
      <c r="T45">
        <v>0.26</v>
      </c>
      <c r="U45" t="b">
        <v>1</v>
      </c>
      <c r="V45">
        <v>3</v>
      </c>
    </row>
    <row r="46" spans="1:22" x14ac:dyDescent="0.2">
      <c r="A46" t="s">
        <v>282</v>
      </c>
      <c r="B46" t="s">
        <v>326</v>
      </c>
      <c r="C46" t="s">
        <v>250</v>
      </c>
      <c r="D46" t="s">
        <v>151</v>
      </c>
      <c r="E46" t="s">
        <v>305</v>
      </c>
      <c r="F46" t="s">
        <v>306</v>
      </c>
      <c r="G46" t="s">
        <v>98</v>
      </c>
      <c r="H46" t="s">
        <v>98</v>
      </c>
      <c r="I46" t="s">
        <v>98</v>
      </c>
      <c r="J46">
        <v>12.697455406188965</v>
      </c>
      <c r="K46">
        <v>12.748651504516602</v>
      </c>
      <c r="L46">
        <v>7.2402894496917725E-2</v>
      </c>
      <c r="M46" t="s">
        <v>98</v>
      </c>
      <c r="N46" t="s">
        <v>98</v>
      </c>
      <c r="O46" t="s">
        <v>98</v>
      </c>
      <c r="P46" t="s">
        <v>98</v>
      </c>
      <c r="Q46" t="s">
        <v>98</v>
      </c>
      <c r="R46" t="s">
        <v>98</v>
      </c>
      <c r="S46" t="b">
        <v>0</v>
      </c>
      <c r="T46">
        <v>0.26</v>
      </c>
      <c r="U46" t="b">
        <v>1</v>
      </c>
      <c r="V46">
        <v>3</v>
      </c>
    </row>
    <row r="47" spans="1:22" x14ac:dyDescent="0.2">
      <c r="A47" t="s">
        <v>283</v>
      </c>
      <c r="B47" t="s">
        <v>327</v>
      </c>
      <c r="C47" t="s">
        <v>250</v>
      </c>
      <c r="D47" t="s">
        <v>151</v>
      </c>
      <c r="E47" t="s">
        <v>305</v>
      </c>
      <c r="F47" t="s">
        <v>306</v>
      </c>
      <c r="G47" t="s">
        <v>98</v>
      </c>
      <c r="H47" t="s">
        <v>98</v>
      </c>
      <c r="I47" t="s">
        <v>98</v>
      </c>
      <c r="J47">
        <v>13.179726600646973</v>
      </c>
      <c r="K47">
        <v>13.056339263916016</v>
      </c>
      <c r="L47">
        <v>0.17449672520160675</v>
      </c>
      <c r="M47" t="s">
        <v>98</v>
      </c>
      <c r="N47" t="s">
        <v>98</v>
      </c>
      <c r="O47" t="s">
        <v>98</v>
      </c>
      <c r="P47" t="s">
        <v>98</v>
      </c>
      <c r="Q47" t="s">
        <v>98</v>
      </c>
      <c r="R47" t="s">
        <v>98</v>
      </c>
      <c r="S47" t="b">
        <v>0</v>
      </c>
      <c r="T47">
        <v>0.26</v>
      </c>
      <c r="U47" t="b">
        <v>1</v>
      </c>
      <c r="V47">
        <v>3</v>
      </c>
    </row>
    <row r="48" spans="1:22" x14ac:dyDescent="0.2">
      <c r="A48" t="s">
        <v>285</v>
      </c>
      <c r="B48" t="s">
        <v>327</v>
      </c>
      <c r="C48" t="s">
        <v>250</v>
      </c>
      <c r="D48" t="s">
        <v>151</v>
      </c>
      <c r="E48" t="s">
        <v>305</v>
      </c>
      <c r="F48" t="s">
        <v>306</v>
      </c>
      <c r="G48" t="s">
        <v>98</v>
      </c>
      <c r="H48" t="s">
        <v>98</v>
      </c>
      <c r="I48" t="s">
        <v>98</v>
      </c>
      <c r="J48">
        <v>12.932950973510742</v>
      </c>
      <c r="K48">
        <v>13.056339263916016</v>
      </c>
      <c r="L48">
        <v>0.17449672520160675</v>
      </c>
      <c r="M48" t="s">
        <v>98</v>
      </c>
      <c r="N48" t="s">
        <v>98</v>
      </c>
      <c r="O48" t="s">
        <v>98</v>
      </c>
      <c r="P48" t="s">
        <v>98</v>
      </c>
      <c r="Q48" t="s">
        <v>98</v>
      </c>
      <c r="R48" t="s">
        <v>98</v>
      </c>
      <c r="S48" t="b">
        <v>0</v>
      </c>
      <c r="T48">
        <v>0.26</v>
      </c>
      <c r="U48" t="b">
        <v>1</v>
      </c>
      <c r="V48">
        <v>3</v>
      </c>
    </row>
    <row r="49" spans="1:22" x14ac:dyDescent="0.2">
      <c r="A49" t="s">
        <v>307</v>
      </c>
      <c r="B49" t="s">
        <v>328</v>
      </c>
      <c r="C49" t="s">
        <v>250</v>
      </c>
      <c r="D49" t="s">
        <v>151</v>
      </c>
      <c r="E49" t="s">
        <v>305</v>
      </c>
      <c r="F49" t="s">
        <v>306</v>
      </c>
      <c r="G49" t="s">
        <v>98</v>
      </c>
      <c r="H49" t="s">
        <v>98</v>
      </c>
      <c r="I49" t="s">
        <v>98</v>
      </c>
      <c r="J49">
        <v>13.982708930969238</v>
      </c>
      <c r="K49">
        <v>13.600002288818359</v>
      </c>
      <c r="L49">
        <v>0.54122895002365112</v>
      </c>
      <c r="M49" t="s">
        <v>98</v>
      </c>
      <c r="N49" t="s">
        <v>98</v>
      </c>
      <c r="O49" t="s">
        <v>98</v>
      </c>
      <c r="P49" t="s">
        <v>98</v>
      </c>
      <c r="Q49" t="s">
        <v>98</v>
      </c>
      <c r="R49" t="s">
        <v>98</v>
      </c>
      <c r="S49" t="b">
        <v>0</v>
      </c>
      <c r="T49">
        <v>0.26</v>
      </c>
      <c r="U49" t="b">
        <v>1</v>
      </c>
      <c r="V49">
        <v>3</v>
      </c>
    </row>
    <row r="50" spans="1:22" x14ac:dyDescent="0.2">
      <c r="A50" t="s">
        <v>308</v>
      </c>
      <c r="B50" t="s">
        <v>328</v>
      </c>
      <c r="C50" t="s">
        <v>250</v>
      </c>
      <c r="D50" t="s">
        <v>151</v>
      </c>
      <c r="E50" t="s">
        <v>305</v>
      </c>
      <c r="F50" t="s">
        <v>306</v>
      </c>
      <c r="G50" t="s">
        <v>98</v>
      </c>
      <c r="H50" t="s">
        <v>98</v>
      </c>
      <c r="I50" t="s">
        <v>98</v>
      </c>
      <c r="J50">
        <v>13.21729564666748</v>
      </c>
      <c r="K50">
        <v>13.600002288818359</v>
      </c>
      <c r="L50">
        <v>0.54122895002365112</v>
      </c>
      <c r="M50" t="s">
        <v>98</v>
      </c>
      <c r="N50" t="s">
        <v>98</v>
      </c>
      <c r="O50" t="s">
        <v>98</v>
      </c>
      <c r="P50" t="s">
        <v>98</v>
      </c>
      <c r="Q50" t="s">
        <v>98</v>
      </c>
      <c r="R50" t="s">
        <v>98</v>
      </c>
      <c r="S50" t="b">
        <v>0</v>
      </c>
      <c r="T50">
        <v>0.26</v>
      </c>
      <c r="U50" t="b">
        <v>1</v>
      </c>
      <c r="V50">
        <v>3</v>
      </c>
    </row>
    <row r="51" spans="1:22" x14ac:dyDescent="0.2">
      <c r="A51" t="s">
        <v>309</v>
      </c>
      <c r="B51" t="s">
        <v>329</v>
      </c>
      <c r="C51" t="s">
        <v>250</v>
      </c>
      <c r="D51" t="s">
        <v>151</v>
      </c>
      <c r="E51" t="s">
        <v>305</v>
      </c>
      <c r="F51" t="s">
        <v>306</v>
      </c>
      <c r="G51" t="s">
        <v>98</v>
      </c>
      <c r="H51" t="s">
        <v>98</v>
      </c>
      <c r="I51" t="s">
        <v>98</v>
      </c>
      <c r="J51">
        <v>12.969516754150391</v>
      </c>
      <c r="K51">
        <v>13.009795188903809</v>
      </c>
      <c r="L51">
        <v>5.6962307542562485E-2</v>
      </c>
      <c r="M51" t="s">
        <v>98</v>
      </c>
      <c r="N51" t="s">
        <v>98</v>
      </c>
      <c r="O51" t="s">
        <v>98</v>
      </c>
      <c r="P51" t="s">
        <v>98</v>
      </c>
      <c r="Q51" t="s">
        <v>98</v>
      </c>
      <c r="R51" t="s">
        <v>98</v>
      </c>
      <c r="S51" t="b">
        <v>0</v>
      </c>
      <c r="T51">
        <v>0.26</v>
      </c>
      <c r="U51" t="b">
        <v>1</v>
      </c>
      <c r="V51">
        <v>3</v>
      </c>
    </row>
    <row r="52" spans="1:22" x14ac:dyDescent="0.2">
      <c r="A52" t="s">
        <v>310</v>
      </c>
      <c r="B52" t="s">
        <v>329</v>
      </c>
      <c r="C52" t="s">
        <v>250</v>
      </c>
      <c r="D52" t="s">
        <v>151</v>
      </c>
      <c r="E52" t="s">
        <v>305</v>
      </c>
      <c r="F52" t="s">
        <v>306</v>
      </c>
      <c r="G52" t="s">
        <v>98</v>
      </c>
      <c r="H52" t="s">
        <v>98</v>
      </c>
      <c r="I52" t="s">
        <v>98</v>
      </c>
      <c r="J52">
        <v>13.050073623657227</v>
      </c>
      <c r="K52">
        <v>13.009795188903809</v>
      </c>
      <c r="L52">
        <v>5.6962307542562485E-2</v>
      </c>
      <c r="M52" t="s">
        <v>98</v>
      </c>
      <c r="N52" t="s">
        <v>98</v>
      </c>
      <c r="O52" t="s">
        <v>98</v>
      </c>
      <c r="P52" t="s">
        <v>98</v>
      </c>
      <c r="Q52" t="s">
        <v>98</v>
      </c>
      <c r="R52" t="s">
        <v>98</v>
      </c>
      <c r="S52" t="b">
        <v>0</v>
      </c>
      <c r="T52">
        <v>0.26</v>
      </c>
      <c r="U52" t="b">
        <v>1</v>
      </c>
      <c r="V52">
        <v>3</v>
      </c>
    </row>
    <row r="53" spans="1:22" x14ac:dyDescent="0.2">
      <c r="A53" t="s">
        <v>311</v>
      </c>
      <c r="B53" t="s">
        <v>330</v>
      </c>
      <c r="C53" t="s">
        <v>250</v>
      </c>
      <c r="D53" t="s">
        <v>151</v>
      </c>
      <c r="E53" t="s">
        <v>305</v>
      </c>
      <c r="F53" t="s">
        <v>306</v>
      </c>
      <c r="G53" t="s">
        <v>98</v>
      </c>
      <c r="H53" t="s">
        <v>98</v>
      </c>
      <c r="I53" t="s">
        <v>98</v>
      </c>
      <c r="J53">
        <v>14.546764373779297</v>
      </c>
      <c r="K53">
        <v>14.593790054321289</v>
      </c>
      <c r="L53">
        <v>6.6505029797554016E-2</v>
      </c>
      <c r="M53" t="s">
        <v>98</v>
      </c>
      <c r="N53" t="s">
        <v>98</v>
      </c>
      <c r="O53" t="s">
        <v>98</v>
      </c>
      <c r="P53" t="s">
        <v>98</v>
      </c>
      <c r="Q53" t="s">
        <v>98</v>
      </c>
      <c r="R53" t="s">
        <v>98</v>
      </c>
      <c r="S53" t="b">
        <v>0</v>
      </c>
      <c r="T53">
        <v>0.26</v>
      </c>
      <c r="U53" t="b">
        <v>1</v>
      </c>
      <c r="V53">
        <v>3</v>
      </c>
    </row>
    <row r="54" spans="1:22" x14ac:dyDescent="0.2">
      <c r="A54" t="s">
        <v>312</v>
      </c>
      <c r="B54" t="s">
        <v>330</v>
      </c>
      <c r="C54" t="s">
        <v>250</v>
      </c>
      <c r="D54" t="s">
        <v>151</v>
      </c>
      <c r="E54" t="s">
        <v>305</v>
      </c>
      <c r="F54" t="s">
        <v>306</v>
      </c>
      <c r="G54" t="s">
        <v>98</v>
      </c>
      <c r="H54" t="s">
        <v>98</v>
      </c>
      <c r="I54" t="s">
        <v>98</v>
      </c>
      <c r="J54">
        <v>14.640816688537598</v>
      </c>
      <c r="K54">
        <v>14.593790054321289</v>
      </c>
      <c r="L54">
        <v>6.6505029797554016E-2</v>
      </c>
      <c r="M54" t="s">
        <v>98</v>
      </c>
      <c r="N54" t="s">
        <v>98</v>
      </c>
      <c r="O54" t="s">
        <v>98</v>
      </c>
      <c r="P54" t="s">
        <v>98</v>
      </c>
      <c r="Q54" t="s">
        <v>98</v>
      </c>
      <c r="R54" t="s">
        <v>98</v>
      </c>
      <c r="S54" t="b">
        <v>0</v>
      </c>
      <c r="T54">
        <v>0.26</v>
      </c>
      <c r="U54" t="b">
        <v>1</v>
      </c>
      <c r="V54">
        <v>3</v>
      </c>
    </row>
    <row r="55" spans="1:22" x14ac:dyDescent="0.2">
      <c r="A55" t="s">
        <v>313</v>
      </c>
      <c r="B55" t="s">
        <v>331</v>
      </c>
      <c r="C55" t="s">
        <v>250</v>
      </c>
      <c r="D55" t="s">
        <v>151</v>
      </c>
      <c r="E55" t="s">
        <v>305</v>
      </c>
      <c r="F55" t="s">
        <v>306</v>
      </c>
      <c r="G55" t="s">
        <v>98</v>
      </c>
      <c r="H55" t="s">
        <v>98</v>
      </c>
      <c r="I55" t="s">
        <v>98</v>
      </c>
      <c r="J55">
        <v>13.194339752197266</v>
      </c>
      <c r="K55">
        <v>13.28520679473877</v>
      </c>
      <c r="L55">
        <v>0.1285054087638855</v>
      </c>
      <c r="M55" t="s">
        <v>98</v>
      </c>
      <c r="N55" t="s">
        <v>98</v>
      </c>
      <c r="O55" t="s">
        <v>98</v>
      </c>
      <c r="P55" t="s">
        <v>98</v>
      </c>
      <c r="Q55" t="s">
        <v>98</v>
      </c>
      <c r="R55" t="s">
        <v>98</v>
      </c>
      <c r="S55" t="b">
        <v>0</v>
      </c>
      <c r="T55">
        <v>0.26</v>
      </c>
      <c r="U55" t="b">
        <v>1</v>
      </c>
      <c r="V55">
        <v>3</v>
      </c>
    </row>
    <row r="56" spans="1:22" x14ac:dyDescent="0.2">
      <c r="A56" t="s">
        <v>314</v>
      </c>
      <c r="B56" t="s">
        <v>331</v>
      </c>
      <c r="C56" t="s">
        <v>250</v>
      </c>
      <c r="D56" t="s">
        <v>151</v>
      </c>
      <c r="E56" t="s">
        <v>305</v>
      </c>
      <c r="F56" t="s">
        <v>306</v>
      </c>
      <c r="G56" t="s">
        <v>98</v>
      </c>
      <c r="H56" t="s">
        <v>98</v>
      </c>
      <c r="I56" t="s">
        <v>98</v>
      </c>
      <c r="J56">
        <v>13.376073837280273</v>
      </c>
      <c r="K56">
        <v>13.28520679473877</v>
      </c>
      <c r="L56">
        <v>0.1285054087638855</v>
      </c>
      <c r="M56" t="s">
        <v>98</v>
      </c>
      <c r="N56" t="s">
        <v>98</v>
      </c>
      <c r="O56" t="s">
        <v>98</v>
      </c>
      <c r="P56" t="s">
        <v>98</v>
      </c>
      <c r="Q56" t="s">
        <v>98</v>
      </c>
      <c r="R56" t="s">
        <v>98</v>
      </c>
      <c r="S56" t="b">
        <v>0</v>
      </c>
      <c r="T56">
        <v>0.26</v>
      </c>
      <c r="U56" t="b">
        <v>1</v>
      </c>
      <c r="V56">
        <v>3</v>
      </c>
    </row>
    <row r="58" spans="1:22" x14ac:dyDescent="0.2">
      <c r="A58" t="s">
        <v>196</v>
      </c>
      <c r="B58" t="s">
        <v>197</v>
      </c>
    </row>
    <row r="59" spans="1:22" x14ac:dyDescent="0.2">
      <c r="A59" t="s">
        <v>198</v>
      </c>
      <c r="B59" t="s">
        <v>250</v>
      </c>
    </row>
    <row r="60" spans="1:22" x14ac:dyDescent="0.2">
      <c r="A60" t="s">
        <v>199</v>
      </c>
      <c r="B60" t="s">
        <v>200</v>
      </c>
    </row>
    <row r="61" spans="1:22" x14ac:dyDescent="0.2">
      <c r="A61" t="s">
        <v>201</v>
      </c>
      <c r="B61" t="s">
        <v>240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X29"/>
  <sheetViews>
    <sheetView topLeftCell="A8" workbookViewId="0">
      <selection activeCell="K19" sqref="K19:L19"/>
    </sheetView>
  </sheetViews>
  <sheetFormatPr baseColWidth="10" defaultColWidth="8.83203125" defaultRowHeight="15" x14ac:dyDescent="0.2"/>
  <sheetData>
    <row r="1" spans="1:24" x14ac:dyDescent="0.2">
      <c r="A1" t="s">
        <v>104</v>
      </c>
      <c r="B1" t="s">
        <v>105</v>
      </c>
    </row>
    <row r="2" spans="1:24" x14ac:dyDescent="0.2">
      <c r="A2" t="s">
        <v>106</v>
      </c>
      <c r="B2" t="s">
        <v>302</v>
      </c>
    </row>
    <row r="3" spans="1:24" x14ac:dyDescent="0.2">
      <c r="A3" t="s">
        <v>108</v>
      </c>
      <c r="B3" t="s">
        <v>332</v>
      </c>
    </row>
    <row r="4" spans="1:24" x14ac:dyDescent="0.2">
      <c r="A4" t="s">
        <v>110</v>
      </c>
      <c r="B4" t="s">
        <v>333</v>
      </c>
    </row>
    <row r="5" spans="1:24" x14ac:dyDescent="0.2">
      <c r="A5" t="s">
        <v>112</v>
      </c>
      <c r="B5" t="s">
        <v>113</v>
      </c>
    </row>
    <row r="6" spans="1:24" x14ac:dyDescent="0.2">
      <c r="A6" t="s">
        <v>114</v>
      </c>
      <c r="B6" t="s">
        <v>115</v>
      </c>
    </row>
    <row r="8" spans="1:24" x14ac:dyDescent="0.2">
      <c r="A8" t="s">
        <v>116</v>
      </c>
      <c r="B8" t="s">
        <v>117</v>
      </c>
      <c r="C8" t="s">
        <v>118</v>
      </c>
      <c r="D8" t="s">
        <v>119</v>
      </c>
      <c r="E8" t="s">
        <v>120</v>
      </c>
      <c r="F8" t="s">
        <v>121</v>
      </c>
      <c r="G8" t="s">
        <v>122</v>
      </c>
      <c r="H8" t="s">
        <v>123</v>
      </c>
      <c r="I8" t="s">
        <v>124</v>
      </c>
      <c r="J8" t="s">
        <v>125</v>
      </c>
      <c r="K8" t="s">
        <v>94</v>
      </c>
      <c r="L8" t="s">
        <v>95</v>
      </c>
      <c r="M8" t="s">
        <v>96</v>
      </c>
      <c r="N8" t="s">
        <v>97</v>
      </c>
      <c r="O8" t="s">
        <v>126</v>
      </c>
      <c r="P8" t="s">
        <v>127</v>
      </c>
      <c r="Q8" t="s">
        <v>128</v>
      </c>
      <c r="R8" t="s">
        <v>129</v>
      </c>
      <c r="S8" t="s">
        <v>130</v>
      </c>
      <c r="T8" t="s">
        <v>131</v>
      </c>
      <c r="U8" t="s">
        <v>132</v>
      </c>
      <c r="V8" t="s">
        <v>133</v>
      </c>
      <c r="W8" t="s">
        <v>134</v>
      </c>
      <c r="X8" t="s">
        <v>135</v>
      </c>
    </row>
    <row r="9" spans="1:24" x14ac:dyDescent="0.2">
      <c r="A9" t="s">
        <v>141</v>
      </c>
      <c r="B9" t="s">
        <v>98</v>
      </c>
      <c r="C9" t="s">
        <v>334</v>
      </c>
      <c r="D9" t="s">
        <v>143</v>
      </c>
      <c r="E9" t="s">
        <v>305</v>
      </c>
      <c r="F9" t="s">
        <v>306</v>
      </c>
      <c r="G9" t="s">
        <v>98</v>
      </c>
      <c r="H9" t="s">
        <v>98</v>
      </c>
      <c r="I9" t="s">
        <v>98</v>
      </c>
      <c r="J9" t="s">
        <v>146</v>
      </c>
      <c r="K9" t="s">
        <v>98</v>
      </c>
      <c r="L9" t="s">
        <v>98</v>
      </c>
      <c r="M9" t="s">
        <v>98</v>
      </c>
      <c r="N9" t="s">
        <v>98</v>
      </c>
      <c r="O9" t="s">
        <v>98</v>
      </c>
      <c r="P9" t="s">
        <v>98</v>
      </c>
      <c r="Q9" t="s">
        <v>98</v>
      </c>
      <c r="R9" t="s">
        <v>98</v>
      </c>
      <c r="S9" t="b">
        <v>0</v>
      </c>
      <c r="T9">
        <v>0.26</v>
      </c>
      <c r="U9" t="b">
        <v>1</v>
      </c>
      <c r="V9">
        <v>3</v>
      </c>
      <c r="W9">
        <v>35</v>
      </c>
      <c r="X9">
        <v>1</v>
      </c>
    </row>
    <row r="10" spans="1:24" x14ac:dyDescent="0.2">
      <c r="A10" t="s">
        <v>148</v>
      </c>
      <c r="B10" t="s">
        <v>98</v>
      </c>
      <c r="C10" t="s">
        <v>334</v>
      </c>
      <c r="D10" t="s">
        <v>143</v>
      </c>
      <c r="E10" t="s">
        <v>305</v>
      </c>
      <c r="F10" t="s">
        <v>306</v>
      </c>
      <c r="G10" t="s">
        <v>98</v>
      </c>
      <c r="H10" t="s">
        <v>98</v>
      </c>
      <c r="I10" t="s">
        <v>98</v>
      </c>
      <c r="J10" t="s">
        <v>146</v>
      </c>
      <c r="K10" t="s">
        <v>98</v>
      </c>
      <c r="L10" t="s">
        <v>98</v>
      </c>
      <c r="M10" t="s">
        <v>98</v>
      </c>
      <c r="N10" t="s">
        <v>98</v>
      </c>
      <c r="O10" t="s">
        <v>98</v>
      </c>
      <c r="P10" t="s">
        <v>98</v>
      </c>
      <c r="Q10" t="s">
        <v>98</v>
      </c>
      <c r="R10" t="s">
        <v>98</v>
      </c>
      <c r="S10" t="b">
        <v>0</v>
      </c>
      <c r="T10">
        <v>0.26</v>
      </c>
      <c r="U10" t="b">
        <v>1</v>
      </c>
      <c r="V10">
        <v>3</v>
      </c>
      <c r="W10">
        <v>35</v>
      </c>
      <c r="X10">
        <v>1</v>
      </c>
    </row>
    <row r="11" spans="1:24" x14ac:dyDescent="0.2">
      <c r="A11" t="s">
        <v>149</v>
      </c>
      <c r="B11" t="s">
        <v>335</v>
      </c>
      <c r="C11" t="s">
        <v>334</v>
      </c>
      <c r="D11" t="s">
        <v>151</v>
      </c>
      <c r="E11" t="s">
        <v>305</v>
      </c>
      <c r="F11" t="s">
        <v>306</v>
      </c>
      <c r="G11" t="s">
        <v>98</v>
      </c>
      <c r="H11" t="s">
        <v>98</v>
      </c>
      <c r="I11" t="s">
        <v>98</v>
      </c>
      <c r="J11">
        <v>13.134695053100586</v>
      </c>
      <c r="K11">
        <v>13.192203521728516</v>
      </c>
      <c r="L11">
        <v>8.1329934298992157E-2</v>
      </c>
      <c r="M11" t="s">
        <v>98</v>
      </c>
      <c r="N11" t="s">
        <v>98</v>
      </c>
      <c r="O11" t="s">
        <v>98</v>
      </c>
      <c r="P11" t="s">
        <v>98</v>
      </c>
      <c r="Q11" t="s">
        <v>98</v>
      </c>
      <c r="R11" t="s">
        <v>98</v>
      </c>
      <c r="S11" t="b">
        <v>0</v>
      </c>
      <c r="T11">
        <v>0.26</v>
      </c>
      <c r="U11" t="b">
        <v>1</v>
      </c>
      <c r="V11">
        <v>3</v>
      </c>
      <c r="W11">
        <v>7</v>
      </c>
      <c r="X11">
        <v>1</v>
      </c>
    </row>
    <row r="12" spans="1:24" x14ac:dyDescent="0.2">
      <c r="A12" t="s">
        <v>153</v>
      </c>
      <c r="B12" t="s">
        <v>335</v>
      </c>
      <c r="C12" t="s">
        <v>334</v>
      </c>
      <c r="D12" t="s">
        <v>151</v>
      </c>
      <c r="E12" t="s">
        <v>305</v>
      </c>
      <c r="F12" t="s">
        <v>306</v>
      </c>
      <c r="G12" t="s">
        <v>98</v>
      </c>
      <c r="H12" t="s">
        <v>98</v>
      </c>
      <c r="I12" t="s">
        <v>98</v>
      </c>
      <c r="J12">
        <v>13.249712944030762</v>
      </c>
      <c r="K12">
        <v>13.192203521728516</v>
      </c>
      <c r="L12">
        <v>8.1329934298992157E-2</v>
      </c>
      <c r="M12" t="s">
        <v>98</v>
      </c>
      <c r="N12" t="s">
        <v>98</v>
      </c>
      <c r="O12" t="s">
        <v>98</v>
      </c>
      <c r="P12" t="s">
        <v>98</v>
      </c>
      <c r="Q12" t="s">
        <v>98</v>
      </c>
      <c r="R12" t="s">
        <v>98</v>
      </c>
      <c r="S12" t="b">
        <v>0</v>
      </c>
      <c r="T12">
        <v>0.26</v>
      </c>
      <c r="U12" t="b">
        <v>1</v>
      </c>
      <c r="V12">
        <v>3</v>
      </c>
      <c r="W12">
        <v>7</v>
      </c>
      <c r="X12">
        <v>1</v>
      </c>
    </row>
    <row r="13" spans="1:24" x14ac:dyDescent="0.2">
      <c r="A13" t="s">
        <v>154</v>
      </c>
      <c r="B13" t="s">
        <v>336</v>
      </c>
      <c r="C13" t="s">
        <v>334</v>
      </c>
      <c r="D13" t="s">
        <v>151</v>
      </c>
      <c r="E13" t="s">
        <v>305</v>
      </c>
      <c r="F13" t="s">
        <v>306</v>
      </c>
      <c r="G13" t="s">
        <v>98</v>
      </c>
      <c r="H13" t="s">
        <v>98</v>
      </c>
      <c r="I13" t="s">
        <v>98</v>
      </c>
      <c r="J13">
        <v>15.672263145446777</v>
      </c>
      <c r="K13">
        <v>15.634904861450195</v>
      </c>
      <c r="L13">
        <v>5.2831918001174927E-2</v>
      </c>
      <c r="M13" t="s">
        <v>98</v>
      </c>
      <c r="N13" t="s">
        <v>98</v>
      </c>
      <c r="O13" t="s">
        <v>98</v>
      </c>
      <c r="P13" t="s">
        <v>98</v>
      </c>
      <c r="Q13" t="s">
        <v>98</v>
      </c>
      <c r="R13" t="s">
        <v>98</v>
      </c>
      <c r="S13" t="b">
        <v>0</v>
      </c>
      <c r="T13">
        <v>0.26</v>
      </c>
      <c r="U13" t="b">
        <v>1</v>
      </c>
      <c r="V13">
        <v>3</v>
      </c>
      <c r="W13">
        <v>9</v>
      </c>
      <c r="X13">
        <v>1</v>
      </c>
    </row>
    <row r="14" spans="1:24" x14ac:dyDescent="0.2">
      <c r="A14" t="s">
        <v>156</v>
      </c>
      <c r="B14" t="s">
        <v>336</v>
      </c>
      <c r="C14" t="s">
        <v>334</v>
      </c>
      <c r="D14" t="s">
        <v>151</v>
      </c>
      <c r="E14" t="s">
        <v>305</v>
      </c>
      <c r="F14" t="s">
        <v>306</v>
      </c>
      <c r="G14" t="s">
        <v>98</v>
      </c>
      <c r="H14" t="s">
        <v>98</v>
      </c>
      <c r="I14" t="s">
        <v>98</v>
      </c>
      <c r="J14">
        <v>15.59754753112793</v>
      </c>
      <c r="K14">
        <v>15.634904861450195</v>
      </c>
      <c r="L14">
        <v>5.2831918001174927E-2</v>
      </c>
      <c r="M14" t="s">
        <v>98</v>
      </c>
      <c r="N14" t="s">
        <v>98</v>
      </c>
      <c r="O14" t="s">
        <v>98</v>
      </c>
      <c r="P14" t="s">
        <v>98</v>
      </c>
      <c r="Q14" t="s">
        <v>98</v>
      </c>
      <c r="R14" t="s">
        <v>98</v>
      </c>
      <c r="S14" t="b">
        <v>0</v>
      </c>
      <c r="T14">
        <v>0.26</v>
      </c>
      <c r="U14" t="b">
        <v>1</v>
      </c>
      <c r="V14">
        <v>3</v>
      </c>
      <c r="W14">
        <v>9</v>
      </c>
      <c r="X14">
        <v>1</v>
      </c>
    </row>
    <row r="15" spans="1:24" x14ac:dyDescent="0.2">
      <c r="A15" t="s">
        <v>157</v>
      </c>
      <c r="B15" t="s">
        <v>337</v>
      </c>
      <c r="C15" t="s">
        <v>334</v>
      </c>
      <c r="D15" t="s">
        <v>151</v>
      </c>
      <c r="E15" t="s">
        <v>305</v>
      </c>
      <c r="F15" t="s">
        <v>306</v>
      </c>
      <c r="G15" t="s">
        <v>98</v>
      </c>
      <c r="H15" t="s">
        <v>98</v>
      </c>
      <c r="I15" t="s">
        <v>98</v>
      </c>
      <c r="J15">
        <v>13.040412902832031</v>
      </c>
      <c r="K15">
        <v>13.04585075378418</v>
      </c>
      <c r="L15">
        <v>7.6896082609891891E-3</v>
      </c>
      <c r="M15" t="s">
        <v>98</v>
      </c>
      <c r="N15" t="s">
        <v>98</v>
      </c>
      <c r="O15" t="s">
        <v>98</v>
      </c>
      <c r="P15" t="s">
        <v>98</v>
      </c>
      <c r="Q15" t="s">
        <v>98</v>
      </c>
      <c r="R15" t="s">
        <v>98</v>
      </c>
      <c r="S15" t="b">
        <v>0</v>
      </c>
      <c r="T15">
        <v>0.26</v>
      </c>
      <c r="U15" t="b">
        <v>1</v>
      </c>
      <c r="V15">
        <v>3</v>
      </c>
      <c r="W15">
        <v>6</v>
      </c>
      <c r="X15">
        <v>1</v>
      </c>
    </row>
    <row r="16" spans="1:24" x14ac:dyDescent="0.2">
      <c r="A16" t="s">
        <v>159</v>
      </c>
      <c r="B16" t="s">
        <v>337</v>
      </c>
      <c r="C16" t="s">
        <v>334</v>
      </c>
      <c r="D16" t="s">
        <v>151</v>
      </c>
      <c r="E16" t="s">
        <v>305</v>
      </c>
      <c r="F16" t="s">
        <v>306</v>
      </c>
      <c r="G16" t="s">
        <v>98</v>
      </c>
      <c r="H16" t="s">
        <v>98</v>
      </c>
      <c r="I16" t="s">
        <v>98</v>
      </c>
      <c r="J16">
        <v>13.051287651062012</v>
      </c>
      <c r="K16">
        <v>13.04585075378418</v>
      </c>
      <c r="L16">
        <v>7.6896082609891891E-3</v>
      </c>
      <c r="M16" t="s">
        <v>98</v>
      </c>
      <c r="N16" t="s">
        <v>98</v>
      </c>
      <c r="O16" t="s">
        <v>98</v>
      </c>
      <c r="P16" t="s">
        <v>98</v>
      </c>
      <c r="Q16" t="s">
        <v>98</v>
      </c>
      <c r="R16" t="s">
        <v>98</v>
      </c>
      <c r="S16" t="b">
        <v>0</v>
      </c>
      <c r="T16">
        <v>0.26</v>
      </c>
      <c r="U16" t="b">
        <v>1</v>
      </c>
      <c r="V16">
        <v>3</v>
      </c>
      <c r="W16">
        <v>7</v>
      </c>
      <c r="X16">
        <v>1</v>
      </c>
    </row>
    <row r="17" spans="1:24" x14ac:dyDescent="0.2">
      <c r="A17" t="s">
        <v>160</v>
      </c>
      <c r="B17" t="s">
        <v>338</v>
      </c>
      <c r="C17" t="s">
        <v>334</v>
      </c>
      <c r="D17" t="s">
        <v>151</v>
      </c>
      <c r="E17" t="s">
        <v>305</v>
      </c>
      <c r="F17" t="s">
        <v>306</v>
      </c>
      <c r="G17" t="s">
        <v>98</v>
      </c>
      <c r="H17" t="s">
        <v>98</v>
      </c>
      <c r="I17" t="s">
        <v>98</v>
      </c>
      <c r="J17">
        <v>14.512471199035645</v>
      </c>
      <c r="K17">
        <v>14.537271499633789</v>
      </c>
      <c r="L17">
        <v>3.5072922706604004E-2</v>
      </c>
      <c r="M17" t="s">
        <v>98</v>
      </c>
      <c r="N17" t="s">
        <v>98</v>
      </c>
      <c r="O17" t="s">
        <v>98</v>
      </c>
      <c r="P17" t="s">
        <v>98</v>
      </c>
      <c r="Q17" t="s">
        <v>98</v>
      </c>
      <c r="R17" t="s">
        <v>98</v>
      </c>
      <c r="S17" t="b">
        <v>0</v>
      </c>
      <c r="T17">
        <v>0.26</v>
      </c>
      <c r="U17" t="b">
        <v>1</v>
      </c>
      <c r="V17">
        <v>3</v>
      </c>
      <c r="W17">
        <v>8</v>
      </c>
      <c r="X17">
        <v>1</v>
      </c>
    </row>
    <row r="18" spans="1:24" x14ac:dyDescent="0.2">
      <c r="A18" t="s">
        <v>162</v>
      </c>
      <c r="B18" t="s">
        <v>338</v>
      </c>
      <c r="C18" t="s">
        <v>334</v>
      </c>
      <c r="D18" t="s">
        <v>151</v>
      </c>
      <c r="E18" t="s">
        <v>305</v>
      </c>
      <c r="F18" t="s">
        <v>306</v>
      </c>
      <c r="G18" t="s">
        <v>98</v>
      </c>
      <c r="H18" t="s">
        <v>98</v>
      </c>
      <c r="I18" t="s">
        <v>98</v>
      </c>
      <c r="J18">
        <v>14.562071800231934</v>
      </c>
      <c r="K18">
        <v>14.537271499633789</v>
      </c>
      <c r="L18">
        <v>3.5072922706604004E-2</v>
      </c>
      <c r="N18" t="s">
        <v>98</v>
      </c>
      <c r="O18" t="s">
        <v>98</v>
      </c>
      <c r="P18" t="s">
        <v>98</v>
      </c>
      <c r="Q18" t="s">
        <v>98</v>
      </c>
      <c r="R18" t="s">
        <v>98</v>
      </c>
      <c r="S18" t="b">
        <v>0</v>
      </c>
      <c r="T18">
        <v>0.26</v>
      </c>
      <c r="U18" t="b">
        <v>1</v>
      </c>
      <c r="V18">
        <v>3</v>
      </c>
      <c r="W18">
        <v>8</v>
      </c>
      <c r="X18">
        <v>1</v>
      </c>
    </row>
    <row r="19" spans="1:24" x14ac:dyDescent="0.2">
      <c r="A19" t="s">
        <v>163</v>
      </c>
      <c r="B19" t="s">
        <v>246</v>
      </c>
      <c r="C19" t="s">
        <v>334</v>
      </c>
      <c r="D19" t="s">
        <v>151</v>
      </c>
      <c r="E19" t="s">
        <v>305</v>
      </c>
      <c r="F19" t="s">
        <v>306</v>
      </c>
      <c r="G19" t="s">
        <v>98</v>
      </c>
      <c r="H19" t="s">
        <v>98</v>
      </c>
      <c r="I19" t="s">
        <v>98</v>
      </c>
      <c r="J19">
        <v>13.029170036315918</v>
      </c>
      <c r="K19">
        <v>12.998593330383301</v>
      </c>
      <c r="L19">
        <v>4.3241992592811584E-2</v>
      </c>
      <c r="M19" t="s">
        <v>98</v>
      </c>
      <c r="N19" t="s">
        <v>98</v>
      </c>
      <c r="O19" t="s">
        <v>98</v>
      </c>
      <c r="P19" t="s">
        <v>98</v>
      </c>
      <c r="Q19" t="s">
        <v>98</v>
      </c>
      <c r="R19" t="s">
        <v>98</v>
      </c>
      <c r="S19" t="b">
        <v>0</v>
      </c>
      <c r="T19">
        <v>0.26</v>
      </c>
      <c r="U19" t="b">
        <v>1</v>
      </c>
      <c r="V19">
        <v>3</v>
      </c>
      <c r="W19">
        <v>6</v>
      </c>
      <c r="X19">
        <v>1</v>
      </c>
    </row>
    <row r="20" spans="1:24" x14ac:dyDescent="0.2">
      <c r="A20" t="s">
        <v>165</v>
      </c>
      <c r="B20" t="s">
        <v>246</v>
      </c>
      <c r="C20" t="s">
        <v>334</v>
      </c>
      <c r="D20" t="s">
        <v>151</v>
      </c>
      <c r="E20" t="s">
        <v>305</v>
      </c>
      <c r="F20" t="s">
        <v>306</v>
      </c>
      <c r="G20" t="s">
        <v>98</v>
      </c>
      <c r="H20" t="s">
        <v>98</v>
      </c>
      <c r="I20" t="s">
        <v>98</v>
      </c>
      <c r="J20">
        <v>12.968016624450684</v>
      </c>
      <c r="K20">
        <v>12.998593330383301</v>
      </c>
      <c r="L20">
        <v>4.3241992592811584E-2</v>
      </c>
      <c r="M20" t="s">
        <v>98</v>
      </c>
      <c r="N20" t="s">
        <v>98</v>
      </c>
      <c r="O20" t="s">
        <v>98</v>
      </c>
      <c r="P20" t="s">
        <v>98</v>
      </c>
      <c r="Q20" t="s">
        <v>98</v>
      </c>
      <c r="R20" t="s">
        <v>98</v>
      </c>
      <c r="S20" t="b">
        <v>0</v>
      </c>
      <c r="T20">
        <v>0.26</v>
      </c>
      <c r="U20" t="b">
        <v>1</v>
      </c>
      <c r="V20">
        <v>3</v>
      </c>
      <c r="W20">
        <v>7</v>
      </c>
      <c r="X20">
        <v>1</v>
      </c>
    </row>
    <row r="21" spans="1:24" x14ac:dyDescent="0.2">
      <c r="A21" t="s">
        <v>166</v>
      </c>
      <c r="B21" t="s">
        <v>328</v>
      </c>
      <c r="C21" t="s">
        <v>334</v>
      </c>
      <c r="D21" t="s">
        <v>151</v>
      </c>
      <c r="E21" t="s">
        <v>305</v>
      </c>
      <c r="F21" t="s">
        <v>306</v>
      </c>
      <c r="G21" t="s">
        <v>98</v>
      </c>
      <c r="H21" t="s">
        <v>98</v>
      </c>
      <c r="I21" t="s">
        <v>98</v>
      </c>
      <c r="J21">
        <v>13.247123718261719</v>
      </c>
      <c r="K21">
        <v>13.153933525085449</v>
      </c>
      <c r="L21">
        <v>0.13179083168506622</v>
      </c>
      <c r="M21" t="s">
        <v>98</v>
      </c>
      <c r="N21" t="s">
        <v>98</v>
      </c>
      <c r="O21" t="s">
        <v>98</v>
      </c>
      <c r="P21" t="s">
        <v>98</v>
      </c>
      <c r="Q21" t="s">
        <v>98</v>
      </c>
      <c r="R21" t="s">
        <v>98</v>
      </c>
      <c r="S21" t="b">
        <v>0</v>
      </c>
      <c r="T21">
        <v>0.26</v>
      </c>
      <c r="U21" t="b">
        <v>1</v>
      </c>
      <c r="V21">
        <v>3</v>
      </c>
      <c r="W21">
        <v>7</v>
      </c>
      <c r="X21">
        <v>1</v>
      </c>
    </row>
    <row r="22" spans="1:24" x14ac:dyDescent="0.2">
      <c r="A22" t="s">
        <v>168</v>
      </c>
      <c r="B22" t="s">
        <v>328</v>
      </c>
      <c r="C22" t="s">
        <v>334</v>
      </c>
      <c r="D22" t="s">
        <v>151</v>
      </c>
      <c r="E22" t="s">
        <v>305</v>
      </c>
      <c r="F22" t="s">
        <v>306</v>
      </c>
      <c r="G22" t="s">
        <v>98</v>
      </c>
      <c r="H22" t="s">
        <v>98</v>
      </c>
      <c r="I22" t="s">
        <v>98</v>
      </c>
      <c r="J22">
        <v>13.06074333190918</v>
      </c>
      <c r="K22">
        <v>13.153933525085449</v>
      </c>
      <c r="L22">
        <v>0.13179083168506622</v>
      </c>
      <c r="M22" t="s">
        <v>98</v>
      </c>
      <c r="N22" t="s">
        <v>98</v>
      </c>
      <c r="O22" t="s">
        <v>98</v>
      </c>
      <c r="P22" t="s">
        <v>98</v>
      </c>
      <c r="Q22" t="s">
        <v>98</v>
      </c>
      <c r="R22" t="s">
        <v>98</v>
      </c>
      <c r="S22" t="b">
        <v>0</v>
      </c>
      <c r="T22">
        <v>0.26</v>
      </c>
      <c r="U22" t="b">
        <v>1</v>
      </c>
      <c r="V22">
        <v>3</v>
      </c>
      <c r="W22">
        <v>6</v>
      </c>
      <c r="X22">
        <v>1</v>
      </c>
    </row>
    <row r="23" spans="1:24" x14ac:dyDescent="0.2">
      <c r="A23" t="s">
        <v>169</v>
      </c>
      <c r="B23" t="s">
        <v>317</v>
      </c>
      <c r="C23" t="s">
        <v>334</v>
      </c>
      <c r="D23" t="s">
        <v>151</v>
      </c>
      <c r="E23" t="s">
        <v>305</v>
      </c>
      <c r="F23" t="s">
        <v>306</v>
      </c>
      <c r="G23" t="s">
        <v>98</v>
      </c>
      <c r="H23" t="s">
        <v>98</v>
      </c>
      <c r="I23" t="s">
        <v>98</v>
      </c>
      <c r="J23">
        <v>13.325940132141113</v>
      </c>
      <c r="K23">
        <v>13.376458168029785</v>
      </c>
      <c r="L23">
        <v>7.1443289518356323E-2</v>
      </c>
      <c r="M23" t="s">
        <v>98</v>
      </c>
      <c r="N23" t="s">
        <v>98</v>
      </c>
      <c r="O23" t="s">
        <v>98</v>
      </c>
      <c r="P23" t="s">
        <v>98</v>
      </c>
      <c r="Q23" t="s">
        <v>98</v>
      </c>
      <c r="R23" t="s">
        <v>98</v>
      </c>
      <c r="S23" t="b">
        <v>0</v>
      </c>
      <c r="T23">
        <v>0.26</v>
      </c>
      <c r="U23" t="b">
        <v>1</v>
      </c>
      <c r="V23">
        <v>3</v>
      </c>
      <c r="W23">
        <v>7</v>
      </c>
      <c r="X23">
        <v>1</v>
      </c>
    </row>
    <row r="24" spans="1:24" x14ac:dyDescent="0.2">
      <c r="A24" t="s">
        <v>171</v>
      </c>
      <c r="B24" t="s">
        <v>317</v>
      </c>
      <c r="C24" t="s">
        <v>334</v>
      </c>
      <c r="D24" t="s">
        <v>151</v>
      </c>
      <c r="E24" t="s">
        <v>305</v>
      </c>
      <c r="F24" t="s">
        <v>306</v>
      </c>
      <c r="G24" t="s">
        <v>98</v>
      </c>
      <c r="H24" t="s">
        <v>98</v>
      </c>
      <c r="I24" t="s">
        <v>98</v>
      </c>
      <c r="J24">
        <v>13.426976203918457</v>
      </c>
      <c r="K24">
        <v>13.376458168029785</v>
      </c>
      <c r="L24">
        <v>7.1443289518356323E-2</v>
      </c>
      <c r="M24" t="s">
        <v>98</v>
      </c>
      <c r="N24" t="s">
        <v>98</v>
      </c>
      <c r="O24" t="s">
        <v>98</v>
      </c>
      <c r="P24" t="s">
        <v>98</v>
      </c>
      <c r="Q24" t="s">
        <v>98</v>
      </c>
      <c r="R24" t="s">
        <v>98</v>
      </c>
      <c r="S24" t="b">
        <v>0</v>
      </c>
      <c r="T24">
        <v>0.26</v>
      </c>
      <c r="U24" t="b">
        <v>1</v>
      </c>
      <c r="V24">
        <v>3</v>
      </c>
      <c r="W24">
        <v>7</v>
      </c>
      <c r="X24">
        <v>1</v>
      </c>
    </row>
    <row r="26" spans="1:24" x14ac:dyDescent="0.2">
      <c r="A26" t="s">
        <v>196</v>
      </c>
      <c r="B26" t="s">
        <v>197</v>
      </c>
    </row>
    <row r="27" spans="1:24" x14ac:dyDescent="0.2">
      <c r="A27" t="s">
        <v>198</v>
      </c>
      <c r="B27" t="s">
        <v>334</v>
      </c>
    </row>
    <row r="28" spans="1:24" x14ac:dyDescent="0.2">
      <c r="A28" t="s">
        <v>199</v>
      </c>
      <c r="B28" t="s">
        <v>200</v>
      </c>
    </row>
    <row r="29" spans="1:24" x14ac:dyDescent="0.2">
      <c r="A29" t="s">
        <v>201</v>
      </c>
      <c r="B29" t="s">
        <v>335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9</vt:i4>
      </vt:variant>
    </vt:vector>
  </HeadingPairs>
  <TitlesOfParts>
    <vt:vector size="9" baseType="lpstr">
      <vt:lpstr>Overzicht totaal</vt:lpstr>
      <vt:lpstr>Overzicht PCR wielrenners</vt:lpstr>
      <vt:lpstr>Overzicht PCR sportvasters</vt:lpstr>
      <vt:lpstr>mRNA Mb 1 WR</vt:lpstr>
      <vt:lpstr>mRNA Mb 2 WR</vt:lpstr>
      <vt:lpstr>mRNA Mb 1 SV</vt:lpstr>
      <vt:lpstr>mRNA 18s WR</vt:lpstr>
      <vt:lpstr>mRNA 18s WR SV</vt:lpstr>
      <vt:lpstr> mRNA 18s WR SV 2</vt:lpstr>
    </vt:vector>
  </TitlesOfParts>
  <Company>Vrije Universiteit Amsterdam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Jacobs, N.P.T.</dc:creator>
  <cp:lastModifiedBy>Stephan van der Zwaard</cp:lastModifiedBy>
  <cp:lastPrinted>2017-04-24T07:10:27Z</cp:lastPrinted>
  <dcterms:created xsi:type="dcterms:W3CDTF">2017-04-05T07:42:02Z</dcterms:created>
  <dcterms:modified xsi:type="dcterms:W3CDTF">2023-01-11T13:38:38Z</dcterms:modified>
</cp:coreProperties>
</file>