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\IIT\Project\"/>
    </mc:Choice>
  </mc:AlternateContent>
  <xr:revisionPtr revIDLastSave="0" documentId="13_ncr:1_{F1E42029-0F7A-410F-9147-556CB968B4E0}" xr6:coauthVersionLast="47" xr6:coauthVersionMax="47" xr10:uidLastSave="{00000000-0000-0000-0000-000000000000}"/>
  <bookViews>
    <workbookView xWindow="-108" yWindow="-108" windowWidth="23256" windowHeight="12456" xr2:uid="{11F0EF6B-A7FD-4394-9732-C8A2AA1F0CEB}"/>
  </bookViews>
  <sheets>
    <sheet name="users" sheetId="1" r:id="rId1"/>
    <sheet name="hireable_following" sheetId="9" r:id="rId2"/>
    <sheet name="public_repo" sheetId="8" r:id="rId3"/>
    <sheet name="email" sheetId="7" r:id="rId4"/>
    <sheet name="bio" sheetId="5" r:id="rId5"/>
    <sheet name="followers" sheetId="4" r:id="rId6"/>
    <sheet name="company_pivot" sheetId="3" r:id="rId7"/>
    <sheet name="cleaned_company" sheetId="2" r:id="rId8"/>
  </sheets>
  <definedNames>
    <definedName name="_xlnm._FilterDatabase" localSheetId="4" hidden="1">bio!$A$1:$D$31</definedName>
    <definedName name="_xlnm._FilterDatabase" localSheetId="7" hidden="1">cleaned_company!$A$1:$A$31</definedName>
    <definedName name="_xlnm._FilterDatabase" localSheetId="0" hidden="1">users!$A$1:$L$31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5" l="1"/>
  <c r="N2" i="1"/>
  <c r="N10" i="1"/>
  <c r="N9" i="1"/>
  <c r="N11" i="1"/>
  <c r="N13" i="1"/>
  <c r="N22" i="1"/>
  <c r="N23" i="1"/>
  <c r="N24" i="1"/>
  <c r="N27" i="1"/>
  <c r="N28" i="1"/>
  <c r="N29" i="1"/>
  <c r="N30" i="1"/>
  <c r="M3" i="1"/>
  <c r="N3" i="1" s="1"/>
  <c r="M7" i="1"/>
  <c r="N7" i="1" s="1"/>
  <c r="M6" i="1"/>
  <c r="N6" i="1" s="1"/>
  <c r="M5" i="1"/>
  <c r="N5" i="1" s="1"/>
  <c r="M2" i="1"/>
  <c r="M4" i="1"/>
  <c r="N4" i="1" s="1"/>
  <c r="M10" i="1"/>
  <c r="M9" i="1"/>
  <c r="M11" i="1"/>
  <c r="M12" i="1"/>
  <c r="N12" i="1" s="1"/>
  <c r="M13" i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M24" i="1"/>
  <c r="M25" i="1"/>
  <c r="N25" i="1" s="1"/>
  <c r="M26" i="1"/>
  <c r="N26" i="1" s="1"/>
  <c r="M27" i="1"/>
  <c r="M28" i="1"/>
  <c r="M29" i="1"/>
  <c r="M30" i="1"/>
  <c r="M31" i="1"/>
  <c r="N31" i="1" s="1"/>
  <c r="M8" i="1"/>
  <c r="N8" i="1" s="1"/>
  <c r="C2" i="9"/>
  <c r="C1" i="9"/>
  <c r="C3" i="9" s="1"/>
  <c r="C2" i="8"/>
  <c r="D2" i="7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/>
  <c r="C13" i="5" a="1"/>
  <c r="C13" i="5" s="1"/>
  <c r="C14" i="5" a="1"/>
  <c r="C14" i="5" s="1"/>
  <c r="C15" i="5" a="1"/>
  <c r="C15" i="5" s="1"/>
  <c r="C16" i="5" a="1"/>
  <c r="C16" i="5" s="1"/>
  <c r="C17" i="5" a="1"/>
  <c r="C17" i="5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2" i="5" a="1"/>
  <c r="C2" i="5"/>
  <c r="D2" i="4"/>
  <c r="L13" i="1"/>
  <c r="L12" i="1"/>
  <c r="L8" i="1"/>
  <c r="L28" i="1"/>
  <c r="L15" i="1"/>
  <c r="L23" i="1"/>
  <c r="L21" i="1"/>
  <c r="L31" i="1"/>
  <c r="L17" i="1"/>
  <c r="L29" i="1"/>
  <c r="L18" i="1"/>
  <c r="L20" i="1"/>
  <c r="L22" i="1"/>
  <c r="L3" i="1"/>
  <c r="L19" i="1"/>
  <c r="L16" i="1"/>
  <c r="L14" i="1"/>
  <c r="L7" i="1"/>
  <c r="L4" i="1"/>
  <c r="L27" i="1"/>
  <c r="L2" i="1"/>
  <c r="L6" i="1"/>
  <c r="L11" i="1"/>
  <c r="L24" i="1"/>
  <c r="L9" i="1"/>
  <c r="L30" i="1"/>
  <c r="L10" i="1"/>
  <c r="L25" i="1"/>
  <c r="L5" i="1"/>
  <c r="L26" i="1"/>
  <c r="B31" i="2"/>
  <c r="B30" i="2"/>
  <c r="B29" i="2"/>
  <c r="B25" i="2"/>
  <c r="B24" i="2"/>
  <c r="B22" i="2"/>
  <c r="B20" i="2"/>
  <c r="B18" i="2"/>
  <c r="B17" i="2"/>
  <c r="B15" i="2"/>
  <c r="B14" i="2"/>
  <c r="B13" i="2"/>
  <c r="B12" i="2"/>
  <c r="B10" i="2"/>
  <c r="B8" i="2"/>
  <c r="B6" i="2"/>
  <c r="B2" i="2"/>
  <c r="D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<sst xmlns="http://schemas.openxmlformats.org/spreadsheetml/2006/main" count="280" uniqueCount="162">
  <si>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</si>
  <si>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</si>
  <si>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</si>
  <si>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</si>
  <si>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</si>
  <si>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</si>
  <si>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</si>
  <si>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</si>
  <si>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</si>
  <si>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</si>
  <si>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</si>
  <si>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mosh-hamedani</t>
  </si>
  <si>
    <t>Mosh Hamedani</t>
  </si>
  <si>
    <t>Melbourne, Australia</t>
  </si>
  <si>
    <t xml:space="preserve">I train software engineers that companies love to hire. </t>
  </si>
  <si>
    <t>2013-09-12T04:38:33Z</t>
  </si>
  <si>
    <t>TheCherno</t>
  </si>
  <si>
    <t>Yan Chernikov</t>
  </si>
  <si>
    <t>2012-02-26T08:39:00Z</t>
  </si>
  <si>
    <t>haileys</t>
  </si>
  <si>
    <t>Hailey Somerville</t>
  </si>
  <si>
    <t>Naarm / Melbourne</t>
  </si>
  <si>
    <t>hailey@hailey.lol</t>
  </si>
  <si>
    <t>2010-01-09T14:49:23Z</t>
  </si>
  <si>
    <t>rstacruz</t>
  </si>
  <si>
    <t>Rico Sta. Cruz</t>
  </si>
  <si>
    <t>Melbourne, AU</t>
  </si>
  <si>
    <t>@rstacruz@hachyderm.io</t>
  </si>
  <si>
    <t>2009-04-16T09:46:24Z</t>
  </si>
  <si>
    <t>jesseduffield</t>
  </si>
  <si>
    <t>Jesse Duffield</t>
  </si>
  <si>
    <t>Melbourne</t>
  </si>
  <si>
    <t>jessedduffield@gmail.com</t>
  </si>
  <si>
    <t>Creator of lazygit, lazydocker, horcrux, and the OK? language</t>
  </si>
  <si>
    <t>2014-08-15T09:18:18Z</t>
  </si>
  <si>
    <t>basarat</t>
  </si>
  <si>
    <t>Basarat Ali Syed</t>
  </si>
  <si>
    <t>HTTPS://BOOLEANART.COM</t>
  </si>
  <si>
    <t>Creating educational developer content and coding practices ðŸŒ¹</t>
  </si>
  <si>
    <t>2011-06-25T07:41:43Z</t>
  </si>
  <si>
    <t>markdalgleish</t>
  </si>
  <si>
    <t>Mark Dalgleish</t>
  </si>
  <si>
    <t>REMIX-RUN</t>
  </si>
  <si>
    <t>ðŸ¦„ CSS Modules co-creator / ðŸ’¿ @remix-run at @shopify ðŸ›ï¸ / ðŸ§ Vanilla Extract / Creator of Braid, Playroom / MelbJS organiser / dad x4</t>
  </si>
  <si>
    <t>2011-03-29T07:10:09Z</t>
  </si>
  <si>
    <t>JakeLin</t>
  </si>
  <si>
    <t>Jake Lin</t>
  </si>
  <si>
    <t>REALESTATE-COM-AU</t>
  </si>
  <si>
    <t>JakeLinAu@gmail.com</t>
  </si>
  <si>
    <t>Dad of ðŸ‘¶ðŸ‘¦, iOS &amp; Android dev and Senior Mobile Tech Lead @ REA. Passionate about design, animation, kid coding, â‚¿ and AI. Make @IBAnimatable and SwiftWeather</t>
  </si>
  <si>
    <t>2011-01-20T03:22:02Z</t>
  </si>
  <si>
    <t>binarythistle</t>
  </si>
  <si>
    <t>Les Jackson</t>
  </si>
  <si>
    <t>2011-05-28T11:11:48Z</t>
  </si>
  <si>
    <t>radar</t>
  </si>
  <si>
    <t>Ryan Bigg</t>
  </si>
  <si>
    <t>Warrnambool (Outer outer western Melbourne),  Australia</t>
  </si>
  <si>
    <t>me@ryanbigg.com</t>
  </si>
  <si>
    <t>Award-winning super-hero published author with a Ruby addiction, a love for TypeScript and React, and extreme fondness for Elixir.</t>
  </si>
  <si>
    <t>2008-03-10T13:28:14Z</t>
  </si>
  <si>
    <t>mishmanners</t>
  </si>
  <si>
    <t>Michelle "MishMannersÂ®â„¢" Duke</t>
  </si>
  <si>
    <t>GITHUB</t>
  </si>
  <si>
    <t>I'm a Content Producer working in tech &amp; innovation. Known as the â€œHackathon QueenÂ®â„¢â€ ðŸ‘‘ I work with people to create ideas, deliver outcomes, and drive change.</t>
  </si>
  <si>
    <t>2018-02-18T11:07:49Z</t>
  </si>
  <si>
    <t>timacdonald</t>
  </si>
  <si>
    <t>Tim MacDonald</t>
  </si>
  <si>
    <t>LARAVEL</t>
  </si>
  <si>
    <t>ðŸ˜ Core Team Member @laravel; ðŸ“¦ Building packages for fun; ðŸ“£ Speaking, Blogging, Viming; âœŒï¸ He/Him</t>
  </si>
  <si>
    <t>2016-12-28T04:15:41Z</t>
  </si>
  <si>
    <t>TuPayChain</t>
  </si>
  <si>
    <t xml:space="preserve">TuPay </t>
  </si>
  <si>
    <t>TUPAY CHAIN</t>
  </si>
  <si>
    <t>MELBOURNE</t>
  </si>
  <si>
    <t xml:space="preserve">â€œTUPE" The worldâ€™s leading blockchain ecosystem and digital asset exchange. and binging to crypto currencyâ€™s online payments platform with multiple services._x000D_
</t>
  </si>
  <si>
    <t>2019-04-19T01:19:49Z</t>
  </si>
  <si>
    <t>md-5</t>
  </si>
  <si>
    <t>SPIGOTMC</t>
  </si>
  <si>
    <t>2011-08-27T02:50:58Z</t>
  </si>
  <si>
    <t>thomasdavis</t>
  </si>
  <si>
    <t>Thomas Davis</t>
  </si>
  <si>
    <t>FREE</t>
  </si>
  <si>
    <t>thomasalwyndavis@gmail.com</t>
  </si>
  <si>
    <t>Co-Founder of cdnjs.com_x000D_
Co-Founder of jsonresume.org</t>
  </si>
  <si>
    <t>2010-09-26T08:07:38Z</t>
  </si>
  <si>
    <t>geelen</t>
  </si>
  <si>
    <t>Glen Maddern</t>
  </si>
  <si>
    <t>Melbourne/Naarm</t>
  </si>
  <si>
    <t>glenmaddern@gmail.com</t>
  </si>
  <si>
    <t>2008-09-05T05:50:26Z</t>
  </si>
  <si>
    <t>MugunthKumar</t>
  </si>
  <si>
    <t>Mugunth Kumar</t>
  </si>
  <si>
    <t>2009-09-22T04:18:37Z</t>
  </si>
  <si>
    <t>tseemann</t>
  </si>
  <si>
    <t>Torsten Seemann</t>
  </si>
  <si>
    <t>THE UNIVERSITY OF MELBOURNE</t>
  </si>
  <si>
    <t>Melbourne, AUSTRALIA</t>
  </si>
  <si>
    <t>Bioinformatics and  genomics for public health and  clinical microbiology</t>
  </si>
  <si>
    <t>2010-10-26T02:10:42Z</t>
  </si>
  <si>
    <t>loftwah</t>
  </si>
  <si>
    <t>Dean Lofts</t>
  </si>
  <si>
    <t>dean@deanlofts.xyz</t>
  </si>
  <si>
    <t>DevOps Engineer, Music Producer, and big fan of Open Source.</t>
  </si>
  <si>
    <t>2016-06-14T05:36:22Z</t>
  </si>
  <si>
    <t>rogerclarkmelbourne</t>
  </si>
  <si>
    <t>Roger Clark</t>
  </si>
  <si>
    <t>ROGER CLARK</t>
  </si>
  <si>
    <t>I'm a freelance technology consultant currently based in Melbourne Australia</t>
  </si>
  <si>
    <t>2013-12-09T23:17:39Z</t>
  </si>
  <si>
    <t>jxom</t>
  </si>
  <si>
    <t>â¦»</t>
  </si>
  <si>
    <t>2014-04-18T11:35:39Z</t>
  </si>
  <si>
    <t>rrwick</t>
  </si>
  <si>
    <t>Ryan Wick</t>
  </si>
  <si>
    <t>UNIVERSITY OF MELBOURNE</t>
  </si>
  <si>
    <t>I'm a bioinformatician with a focus on bacterial genome assembly.</t>
  </si>
  <si>
    <t>2014-03-25T01:20:52Z</t>
  </si>
  <si>
    <t>abruzzi</t>
  </si>
  <si>
    <t>Juntao Qiu</t>
  </si>
  <si>
    <t>ATLASSIAN</t>
  </si>
  <si>
    <t>juntao.qiu@gmail.com</t>
  </si>
  <si>
    <t>I help people write better code. I'm the author of "Test-Driven Development with React" and some other technical books. Entry-level UX designer.</t>
  </si>
  <si>
    <t>2009-09-02T10:08:28Z</t>
  </si>
  <si>
    <t>kitsonk</t>
  </si>
  <si>
    <t>Kitson Kelly</t>
  </si>
  <si>
    <t>CTO-LABS</t>
  </si>
  <si>
    <t>Principal Technologist @CTO-Labs. Ex-core team @denoland, author of @oakserver, @ts-why, and @h-o-t</t>
  </si>
  <si>
    <t>2011-12-23T17:33:22Z</t>
  </si>
  <si>
    <t>mattgallagher</t>
  </si>
  <si>
    <t>Matt Gallagher</t>
  </si>
  <si>
    <t>Melbourne, Australia.</t>
  </si>
  <si>
    <t>2008-10-08T08:02:27Z</t>
  </si>
  <si>
    <t>sidorares</t>
  </si>
  <si>
    <t>Andrey Sidorov</t>
  </si>
  <si>
    <t>TACTIQ</t>
  </si>
  <si>
    <t>andrey.sidorov@gmail.com</t>
  </si>
  <si>
    <t>2009-12-28T13:05:40Z</t>
  </si>
  <si>
    <t>benschwarz</t>
  </si>
  <si>
    <t>Ben Schwarz</t>
  </si>
  <si>
    <t>CALIBREAPP</t>
  </si>
  <si>
    <t xml:space="preserve">Founder &amp; CEO @calibreapp </t>
  </si>
  <si>
    <t>2008-02-26T12:54:41Z</t>
  </si>
  <si>
    <t>philnash</t>
  </si>
  <si>
    <t>Phil Nash</t>
  </si>
  <si>
    <t>DATASTAX</t>
  </si>
  <si>
    <t xml:space="preserve">Melbourne </t>
  </si>
  <si>
    <t>philnash@gmail.com</t>
  </si>
  <si>
    <t>ðŸ¥‘ Developer relations engineer at DataStax | ðŸŽ¤ international speaker | ðŸ“ writer | ðŸŒ­ sausage dog owner | ðŸ» beer lover</t>
  </si>
  <si>
    <t>2008-10-28T15:52:37Z</t>
  </si>
  <si>
    <t>Viralmaniar</t>
  </si>
  <si>
    <t>Viral Maniar</t>
  </si>
  <si>
    <t>PREEMPTIVE CYBER SECURITY PTY LTD</t>
  </si>
  <si>
    <t>Melbourne, Victoria, Australia</t>
  </si>
  <si>
    <t>2013-02-07T12:22:09Z</t>
  </si>
  <si>
    <t>iancoleman</t>
  </si>
  <si>
    <t>2011-12-23T04:06:46Z</t>
  </si>
  <si>
    <t>cleaned_company</t>
  </si>
  <si>
    <t>Row Labels</t>
  </si>
  <si>
    <t>(blank)</t>
  </si>
  <si>
    <t>Grand Total</t>
  </si>
  <si>
    <t>Count of cleaned_company</t>
  </si>
  <si>
    <t>leader_strength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</si>
</sst>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" refreshedDate="45593.854809606484" createdVersion="8" refreshedVersion="8" minRefreshableVersion="3" recordCount="30" xr:uid="{48E8B354-5CDD-4475-B770-23A600B3E551}">
  <cacheSource type="worksheet">
    <worksheetSource ref="B1:B31" sheet="cleaned_company"/>
  </cacheSource>
  <cacheFields count="1">
    <cacheField name="cleaned_company" numFmtId="0">
      <sharedItems containsBlank="1" count="18">
        <s v="CALIBREAPP"/>
        <m/>
        <s v="DATASTAX"/>
        <s v="ATLASSIAN"/>
        <s v="TACTIQ"/>
        <s v="FREE"/>
        <s v="THE UNIVERSITY OF MELBOURNE"/>
        <s v="REALESTATE-COM-AU"/>
        <s v="REMIX-RUN"/>
        <s v="HTTPS://BOOLEANART.COM"/>
        <s v="SPIGOTMC"/>
        <s v="CTO-LABS"/>
        <s v="PREEMPTIVE CYBER SECURITY PTY LTD"/>
        <s v="ROGER CLARK"/>
        <s v="UNIVERSITY OF MELBOURNE"/>
        <s v="LARAVEL"/>
        <s v="GITHUB"/>
        <s v="TUPAY CHA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1"/>
  </r>
  <r>
    <x v="1"/>
  </r>
  <r>
    <x v="2"/>
  </r>
  <r>
    <x v="1"/>
  </r>
  <r>
    <x v="3"/>
  </r>
  <r>
    <x v="1"/>
  </r>
  <r>
    <x v="4"/>
  </r>
  <r>
    <x v="1"/>
  </r>
  <r>
    <x v="5"/>
  </r>
  <r>
    <x v="6"/>
  </r>
  <r>
    <x v="7"/>
  </r>
  <r>
    <x v="8"/>
  </r>
  <r>
    <x v="1"/>
  </r>
  <r>
    <x v="9"/>
  </r>
  <r>
    <x v="10"/>
  </r>
  <r>
    <x v="1"/>
  </r>
  <r>
    <x v="11"/>
  </r>
  <r>
    <x v="1"/>
  </r>
  <r>
    <x v="12"/>
  </r>
  <r>
    <x v="1"/>
  </r>
  <r>
    <x v="13"/>
  </r>
  <r>
    <x v="14"/>
  </r>
  <r>
    <x v="1"/>
  </r>
  <r>
    <x v="1"/>
  </r>
  <r>
    <x v="1"/>
  </r>
  <r>
    <x v="15"/>
  </r>
  <r>
    <x v="16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8D9A0C-7E10-4EF0-BDCE-CDC0772BB5E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">
    <pivotField axis="axisRow" dataField="1" showAll="0">
      <items count="19">
        <item x="3"/>
        <item x="0"/>
        <item x="11"/>
        <item x="2"/>
        <item x="5"/>
        <item x="16"/>
        <item x="9"/>
        <item x="15"/>
        <item x="12"/>
        <item x="7"/>
        <item x="8"/>
        <item x="13"/>
        <item x="10"/>
        <item x="4"/>
        <item x="6"/>
        <item x="17"/>
        <item x="14"/>
        <item x="1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cleaned_compan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C3CC-5454-4137-A057-F96AADABC588}">
  <dimension ref="A1:N31"/>
  <sheetViews>
    <sheetView tabSelected="1" workbookViewId="0">
      <selection activeCell="D14" sqref="D14"/>
    </sheetView>
  </sheetViews>
  <sheetFormatPr defaultRowHeight="14.4" x14ac:dyDescent="0.3"/>
  <cols>
    <col min="1" max="1" width="18.21875" bestFit="1" customWidth="1"/>
    <col min="2" max="2" width="21.109375" customWidth="1"/>
    <col min="3" max="3" width="24.109375" customWidth="1"/>
    <col min="4" max="4" width="25.88671875" customWidth="1"/>
    <col min="5" max="5" width="16.88671875" customWidth="1"/>
    <col min="6" max="6" width="7.5546875" bestFit="1" customWidth="1"/>
    <col min="7" max="7" width="44.44140625" customWidth="1"/>
    <col min="8" max="8" width="11.33203125" bestFit="1" customWidth="1"/>
    <col min="9" max="9" width="8.6640625" bestFit="1" customWidth="1"/>
    <col min="10" max="10" width="8.5546875" bestFit="1" customWidth="1"/>
    <col min="11" max="11" width="19.5546875" bestFit="1" customWidth="1"/>
    <col min="12" max="12" width="1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161</v>
      </c>
      <c r="M1" t="s">
        <v>9</v>
      </c>
      <c r="N1" t="s">
        <v>161</v>
      </c>
    </row>
    <row r="2" spans="1:14" x14ac:dyDescent="0.3">
      <c r="A2" t="s">
        <v>11</v>
      </c>
      <c r="B2" t="s">
        <v>12</v>
      </c>
      <c r="D2" t="s">
        <v>13</v>
      </c>
      <c r="G2" t="s">
        <v>14</v>
      </c>
      <c r="H2">
        <v>27</v>
      </c>
      <c r="I2">
        <v>12766</v>
      </c>
      <c r="J2">
        <v>1</v>
      </c>
      <c r="K2" t="s">
        <v>15</v>
      </c>
      <c r="L2">
        <f t="shared" ref="L2:L31" si="0">I2/J2+1</f>
        <v>12767</v>
      </c>
      <c r="M2">
        <f t="shared" ref="M2:M31" si="1">J2+1</f>
        <v>2</v>
      </c>
      <c r="N2">
        <f t="shared" ref="N2:N31" si="2">I2/M2</f>
        <v>6383</v>
      </c>
    </row>
    <row r="3" spans="1:14" x14ac:dyDescent="0.3">
      <c r="A3" t="s">
        <v>51</v>
      </c>
      <c r="B3" t="s">
        <v>52</v>
      </c>
      <c r="D3" t="s">
        <v>31</v>
      </c>
      <c r="H3">
        <v>53</v>
      </c>
      <c r="I3">
        <v>2669</v>
      </c>
      <c r="J3">
        <v>0</v>
      </c>
      <c r="K3" t="s">
        <v>53</v>
      </c>
      <c r="L3" t="e">
        <f t="shared" si="0"/>
        <v>#DIV/0!</v>
      </c>
      <c r="M3">
        <f t="shared" si="1"/>
        <v>1</v>
      </c>
      <c r="N3">
        <f t="shared" si="2"/>
        <v>2669</v>
      </c>
    </row>
    <row r="4" spans="1:14" x14ac:dyDescent="0.3">
      <c r="A4" t="s">
        <v>16</v>
      </c>
      <c r="B4" t="s">
        <v>17</v>
      </c>
      <c r="D4" t="s">
        <v>13</v>
      </c>
      <c r="H4">
        <v>35</v>
      </c>
      <c r="I4">
        <v>11223</v>
      </c>
      <c r="J4">
        <v>4</v>
      </c>
      <c r="K4" t="s">
        <v>18</v>
      </c>
      <c r="L4">
        <f t="shared" si="0"/>
        <v>2806.75</v>
      </c>
      <c r="M4">
        <f t="shared" si="1"/>
        <v>5</v>
      </c>
      <c r="N4">
        <f t="shared" si="2"/>
        <v>2244.6</v>
      </c>
    </row>
    <row r="5" spans="1:14" ht="72" x14ac:dyDescent="0.3">
      <c r="A5" t="s">
        <v>70</v>
      </c>
      <c r="B5" t="s">
        <v>71</v>
      </c>
      <c r="C5" t="s">
        <v>72</v>
      </c>
      <c r="D5" t="s">
        <v>73</v>
      </c>
      <c r="F5" t="b">
        <v>1</v>
      </c>
      <c r="G5" s="1" t="s">
        <v>74</v>
      </c>
      <c r="H5">
        <v>2</v>
      </c>
      <c r="I5">
        <v>1365</v>
      </c>
      <c r="J5">
        <v>0</v>
      </c>
      <c r="K5" t="s">
        <v>75</v>
      </c>
      <c r="L5" t="e">
        <f t="shared" si="0"/>
        <v>#DIV/0!</v>
      </c>
      <c r="M5">
        <f t="shared" si="1"/>
        <v>1</v>
      </c>
      <c r="N5">
        <f t="shared" si="2"/>
        <v>1365</v>
      </c>
    </row>
    <row r="6" spans="1:14" x14ac:dyDescent="0.3">
      <c r="A6" t="s">
        <v>104</v>
      </c>
      <c r="B6" t="s">
        <v>105</v>
      </c>
      <c r="C6" t="s">
        <v>106</v>
      </c>
      <c r="D6" t="s">
        <v>13</v>
      </c>
      <c r="F6" t="b">
        <v>1</v>
      </c>
      <c r="G6" t="s">
        <v>107</v>
      </c>
      <c r="H6">
        <v>14</v>
      </c>
      <c r="I6">
        <v>1048</v>
      </c>
      <c r="J6">
        <v>0</v>
      </c>
      <c r="K6" t="s">
        <v>108</v>
      </c>
      <c r="L6" t="e">
        <f t="shared" si="0"/>
        <v>#DIV/0!</v>
      </c>
      <c r="M6">
        <f t="shared" si="1"/>
        <v>1</v>
      </c>
      <c r="N6">
        <f t="shared" si="2"/>
        <v>1048</v>
      </c>
    </row>
    <row r="7" spans="1:14" x14ac:dyDescent="0.3">
      <c r="A7" t="s">
        <v>123</v>
      </c>
      <c r="B7" t="s">
        <v>124</v>
      </c>
      <c r="C7" t="s">
        <v>125</v>
      </c>
      <c r="D7" t="s">
        <v>13</v>
      </c>
      <c r="G7" t="s">
        <v>126</v>
      </c>
      <c r="H7">
        <v>163</v>
      </c>
      <c r="I7">
        <v>949</v>
      </c>
      <c r="J7">
        <v>0</v>
      </c>
      <c r="K7" t="s">
        <v>127</v>
      </c>
      <c r="L7" t="e">
        <f t="shared" si="0"/>
        <v>#DIV/0!</v>
      </c>
      <c r="M7">
        <f t="shared" si="1"/>
        <v>1</v>
      </c>
      <c r="N7">
        <f t="shared" si="2"/>
        <v>949</v>
      </c>
    </row>
    <row r="8" spans="1:14" x14ac:dyDescent="0.3">
      <c r="A8" t="s">
        <v>128</v>
      </c>
      <c r="B8" t="s">
        <v>129</v>
      </c>
      <c r="D8" t="s">
        <v>130</v>
      </c>
      <c r="H8">
        <v>16</v>
      </c>
      <c r="I8">
        <v>930</v>
      </c>
      <c r="J8">
        <v>0</v>
      </c>
      <c r="K8" t="s">
        <v>131</v>
      </c>
      <c r="L8" t="e">
        <f t="shared" si="0"/>
        <v>#DIV/0!</v>
      </c>
      <c r="M8">
        <f t="shared" si="1"/>
        <v>1</v>
      </c>
      <c r="N8">
        <f t="shared" si="2"/>
        <v>930</v>
      </c>
    </row>
    <row r="9" spans="1:14" x14ac:dyDescent="0.3">
      <c r="A9" t="s">
        <v>29</v>
      </c>
      <c r="B9" t="s">
        <v>30</v>
      </c>
      <c r="D9" t="s">
        <v>31</v>
      </c>
      <c r="E9" t="s">
        <v>32</v>
      </c>
      <c r="G9" t="s">
        <v>33</v>
      </c>
      <c r="H9">
        <v>60</v>
      </c>
      <c r="I9">
        <v>4572</v>
      </c>
      <c r="J9">
        <v>4</v>
      </c>
      <c r="K9" t="s">
        <v>34</v>
      </c>
      <c r="L9">
        <f t="shared" si="0"/>
        <v>1144</v>
      </c>
      <c r="M9">
        <f t="shared" si="1"/>
        <v>5</v>
      </c>
      <c r="N9">
        <f t="shared" si="2"/>
        <v>914.4</v>
      </c>
    </row>
    <row r="10" spans="1:14" x14ac:dyDescent="0.3">
      <c r="A10" t="s">
        <v>65</v>
      </c>
      <c r="B10" t="s">
        <v>66</v>
      </c>
      <c r="C10" t="s">
        <v>67</v>
      </c>
      <c r="D10" t="s">
        <v>13</v>
      </c>
      <c r="G10" t="s">
        <v>68</v>
      </c>
      <c r="H10">
        <v>50</v>
      </c>
      <c r="I10">
        <v>1433</v>
      </c>
      <c r="J10">
        <v>1</v>
      </c>
      <c r="K10" t="s">
        <v>69</v>
      </c>
      <c r="L10">
        <f t="shared" si="0"/>
        <v>1434</v>
      </c>
      <c r="M10">
        <f t="shared" si="1"/>
        <v>2</v>
      </c>
      <c r="N10">
        <f t="shared" si="2"/>
        <v>716.5</v>
      </c>
    </row>
    <row r="11" spans="1:14" x14ac:dyDescent="0.3">
      <c r="A11" t="s">
        <v>112</v>
      </c>
      <c r="B11" t="s">
        <v>113</v>
      </c>
      <c r="C11" t="s">
        <v>114</v>
      </c>
      <c r="D11" t="s">
        <v>13</v>
      </c>
      <c r="G11" t="s">
        <v>115</v>
      </c>
      <c r="H11">
        <v>57</v>
      </c>
      <c r="I11">
        <v>973</v>
      </c>
      <c r="J11">
        <v>1</v>
      </c>
      <c r="K11" t="s">
        <v>116</v>
      </c>
      <c r="L11">
        <f t="shared" si="0"/>
        <v>974</v>
      </c>
      <c r="M11">
        <f t="shared" si="1"/>
        <v>2</v>
      </c>
      <c r="N11">
        <f t="shared" si="2"/>
        <v>486.5</v>
      </c>
    </row>
    <row r="12" spans="1:14" x14ac:dyDescent="0.3">
      <c r="A12" t="s">
        <v>85</v>
      </c>
      <c r="B12" t="s">
        <v>86</v>
      </c>
      <c r="D12" t="s">
        <v>87</v>
      </c>
      <c r="E12" t="s">
        <v>88</v>
      </c>
      <c r="H12">
        <v>249</v>
      </c>
      <c r="I12">
        <v>1325</v>
      </c>
      <c r="J12">
        <v>2</v>
      </c>
      <c r="K12" t="s">
        <v>89</v>
      </c>
      <c r="L12">
        <f t="shared" si="0"/>
        <v>663.5</v>
      </c>
      <c r="M12">
        <f t="shared" si="1"/>
        <v>3</v>
      </c>
      <c r="N12">
        <f t="shared" si="2"/>
        <v>441.66666666666669</v>
      </c>
    </row>
    <row r="13" spans="1:14" x14ac:dyDescent="0.3">
      <c r="A13" t="s">
        <v>54</v>
      </c>
      <c r="B13" t="s">
        <v>55</v>
      </c>
      <c r="D13" t="s">
        <v>56</v>
      </c>
      <c r="E13" t="s">
        <v>57</v>
      </c>
      <c r="F13" t="b">
        <v>1</v>
      </c>
      <c r="G13" t="s">
        <v>58</v>
      </c>
      <c r="H13">
        <v>229</v>
      </c>
      <c r="I13">
        <v>2094</v>
      </c>
      <c r="J13">
        <v>5</v>
      </c>
      <c r="K13" t="s">
        <v>59</v>
      </c>
      <c r="L13">
        <f t="shared" si="0"/>
        <v>419.8</v>
      </c>
      <c r="M13">
        <f t="shared" si="1"/>
        <v>6</v>
      </c>
      <c r="N13">
        <f t="shared" si="2"/>
        <v>349</v>
      </c>
    </row>
    <row r="14" spans="1:14" x14ac:dyDescent="0.3">
      <c r="A14" t="s">
        <v>154</v>
      </c>
      <c r="D14" t="s">
        <v>31</v>
      </c>
      <c r="H14">
        <v>89</v>
      </c>
      <c r="I14">
        <v>775</v>
      </c>
      <c r="J14">
        <v>2</v>
      </c>
      <c r="K14" t="s">
        <v>155</v>
      </c>
      <c r="L14">
        <f t="shared" si="0"/>
        <v>388.5</v>
      </c>
      <c r="M14">
        <f t="shared" si="1"/>
        <v>3</v>
      </c>
      <c r="N14">
        <f t="shared" si="2"/>
        <v>258.33333333333331</v>
      </c>
    </row>
    <row r="15" spans="1:14" x14ac:dyDescent="0.3">
      <c r="A15" t="s">
        <v>24</v>
      </c>
      <c r="B15" t="s">
        <v>25</v>
      </c>
      <c r="D15" t="s">
        <v>26</v>
      </c>
      <c r="F15" t="b">
        <v>1</v>
      </c>
      <c r="G15" t="s">
        <v>27</v>
      </c>
      <c r="H15">
        <v>561</v>
      </c>
      <c r="I15">
        <v>6433</v>
      </c>
      <c r="J15">
        <v>25</v>
      </c>
      <c r="K15" t="s">
        <v>28</v>
      </c>
      <c r="L15">
        <f t="shared" si="0"/>
        <v>258.32</v>
      </c>
      <c r="M15">
        <f t="shared" si="1"/>
        <v>26</v>
      </c>
      <c r="N15">
        <f t="shared" si="2"/>
        <v>247.42307692307693</v>
      </c>
    </row>
    <row r="16" spans="1:14" x14ac:dyDescent="0.3">
      <c r="A16" t="s">
        <v>76</v>
      </c>
      <c r="C16" t="s">
        <v>77</v>
      </c>
      <c r="D16" t="s">
        <v>13</v>
      </c>
      <c r="H16">
        <v>156</v>
      </c>
      <c r="I16">
        <v>1346</v>
      </c>
      <c r="J16">
        <v>14</v>
      </c>
      <c r="K16" t="s">
        <v>78</v>
      </c>
      <c r="L16">
        <f t="shared" si="0"/>
        <v>97.142857142857139</v>
      </c>
      <c r="M16">
        <f t="shared" si="1"/>
        <v>15</v>
      </c>
      <c r="N16">
        <f t="shared" si="2"/>
        <v>89.733333333333334</v>
      </c>
    </row>
    <row r="17" spans="1:14" x14ac:dyDescent="0.3">
      <c r="A17" t="s">
        <v>19</v>
      </c>
      <c r="B17" t="s">
        <v>20</v>
      </c>
      <c r="D17" t="s">
        <v>21</v>
      </c>
      <c r="E17" t="s">
        <v>22</v>
      </c>
      <c r="H17">
        <v>373</v>
      </c>
      <c r="I17">
        <v>9391</v>
      </c>
      <c r="J17">
        <v>104</v>
      </c>
      <c r="K17" t="s">
        <v>23</v>
      </c>
      <c r="L17">
        <f t="shared" si="0"/>
        <v>91.29807692307692</v>
      </c>
      <c r="M17">
        <f t="shared" si="1"/>
        <v>105</v>
      </c>
      <c r="N17">
        <f t="shared" si="2"/>
        <v>89.438095238095244</v>
      </c>
    </row>
    <row r="18" spans="1:14" x14ac:dyDescent="0.3">
      <c r="A18" t="s">
        <v>93</v>
      </c>
      <c r="B18" t="s">
        <v>94</v>
      </c>
      <c r="C18" t="s">
        <v>95</v>
      </c>
      <c r="D18" t="s">
        <v>96</v>
      </c>
      <c r="G18" t="s">
        <v>97</v>
      </c>
      <c r="H18">
        <v>122</v>
      </c>
      <c r="I18">
        <v>1136</v>
      </c>
      <c r="J18">
        <v>14</v>
      </c>
      <c r="K18" t="s">
        <v>98</v>
      </c>
      <c r="L18">
        <f t="shared" si="0"/>
        <v>82.142857142857139</v>
      </c>
      <c r="M18">
        <f t="shared" si="1"/>
        <v>15</v>
      </c>
      <c r="N18">
        <f t="shared" si="2"/>
        <v>75.733333333333334</v>
      </c>
    </row>
    <row r="19" spans="1:14" x14ac:dyDescent="0.3">
      <c r="A19" t="s">
        <v>35</v>
      </c>
      <c r="B19" t="s">
        <v>36</v>
      </c>
      <c r="C19" t="s">
        <v>37</v>
      </c>
      <c r="D19" t="s">
        <v>13</v>
      </c>
      <c r="G19" t="s">
        <v>38</v>
      </c>
      <c r="H19">
        <v>442</v>
      </c>
      <c r="I19">
        <v>3995</v>
      </c>
      <c r="J19">
        <v>55</v>
      </c>
      <c r="K19" t="s">
        <v>39</v>
      </c>
      <c r="L19">
        <f t="shared" si="0"/>
        <v>73.63636363636364</v>
      </c>
      <c r="M19">
        <f t="shared" si="1"/>
        <v>56</v>
      </c>
      <c r="N19">
        <f t="shared" si="2"/>
        <v>71.339285714285708</v>
      </c>
    </row>
    <row r="20" spans="1:14" x14ac:dyDescent="0.3">
      <c r="A20" t="s">
        <v>45</v>
      </c>
      <c r="B20" t="s">
        <v>46</v>
      </c>
      <c r="C20" t="s">
        <v>47</v>
      </c>
      <c r="D20" t="s">
        <v>13</v>
      </c>
      <c r="E20" t="s">
        <v>48</v>
      </c>
      <c r="F20" t="b">
        <v>1</v>
      </c>
      <c r="G20" t="s">
        <v>49</v>
      </c>
      <c r="H20">
        <v>78</v>
      </c>
      <c r="I20">
        <v>2682</v>
      </c>
      <c r="J20">
        <v>41</v>
      </c>
      <c r="K20" t="s">
        <v>50</v>
      </c>
      <c r="L20">
        <f t="shared" si="0"/>
        <v>66.41463414634147</v>
      </c>
      <c r="M20">
        <f t="shared" si="1"/>
        <v>42</v>
      </c>
      <c r="N20">
        <f t="shared" si="2"/>
        <v>63.857142857142854</v>
      </c>
    </row>
    <row r="21" spans="1:14" x14ac:dyDescent="0.3">
      <c r="A21" t="s">
        <v>90</v>
      </c>
      <c r="B21" t="s">
        <v>91</v>
      </c>
      <c r="D21" t="s">
        <v>13</v>
      </c>
      <c r="H21">
        <v>46</v>
      </c>
      <c r="I21">
        <v>1289</v>
      </c>
      <c r="J21">
        <v>26</v>
      </c>
      <c r="K21" t="s">
        <v>92</v>
      </c>
      <c r="L21">
        <f t="shared" si="0"/>
        <v>50.57692307692308</v>
      </c>
      <c r="M21">
        <f t="shared" si="1"/>
        <v>27</v>
      </c>
      <c r="N21">
        <f t="shared" si="2"/>
        <v>47.74074074074074</v>
      </c>
    </row>
    <row r="22" spans="1:14" x14ac:dyDescent="0.3">
      <c r="A22" t="s">
        <v>40</v>
      </c>
      <c r="B22" t="s">
        <v>41</v>
      </c>
      <c r="C22" t="s">
        <v>42</v>
      </c>
      <c r="D22" t="s">
        <v>13</v>
      </c>
      <c r="F22" t="b">
        <v>1</v>
      </c>
      <c r="G22" t="s">
        <v>43</v>
      </c>
      <c r="H22">
        <v>240</v>
      </c>
      <c r="I22">
        <v>3150</v>
      </c>
      <c r="J22">
        <v>80</v>
      </c>
      <c r="K22" t="s">
        <v>44</v>
      </c>
      <c r="L22">
        <f t="shared" si="0"/>
        <v>40.375</v>
      </c>
      <c r="M22">
        <f t="shared" si="1"/>
        <v>81</v>
      </c>
      <c r="N22">
        <f t="shared" si="2"/>
        <v>38.888888888888886</v>
      </c>
    </row>
    <row r="23" spans="1:14" x14ac:dyDescent="0.3">
      <c r="A23" t="s">
        <v>117</v>
      </c>
      <c r="B23" t="s">
        <v>118</v>
      </c>
      <c r="C23" t="s">
        <v>119</v>
      </c>
      <c r="D23" t="s">
        <v>13</v>
      </c>
      <c r="E23" t="s">
        <v>120</v>
      </c>
      <c r="G23" t="s">
        <v>121</v>
      </c>
      <c r="H23">
        <v>303</v>
      </c>
      <c r="I23">
        <v>962</v>
      </c>
      <c r="J23">
        <v>25</v>
      </c>
      <c r="K23" t="s">
        <v>122</v>
      </c>
      <c r="L23">
        <f t="shared" si="0"/>
        <v>39.479999999999997</v>
      </c>
      <c r="M23">
        <f t="shared" si="1"/>
        <v>26</v>
      </c>
      <c r="N23">
        <f t="shared" si="2"/>
        <v>37</v>
      </c>
    </row>
    <row r="24" spans="1:14" x14ac:dyDescent="0.3">
      <c r="A24" t="s">
        <v>109</v>
      </c>
      <c r="D24" t="s">
        <v>13</v>
      </c>
      <c r="G24" t="s">
        <v>110</v>
      </c>
      <c r="H24">
        <v>185</v>
      </c>
      <c r="I24">
        <v>994</v>
      </c>
      <c r="J24">
        <v>27</v>
      </c>
      <c r="K24" t="s">
        <v>111</v>
      </c>
      <c r="L24">
        <f t="shared" si="0"/>
        <v>37.814814814814817</v>
      </c>
      <c r="M24">
        <f t="shared" si="1"/>
        <v>28</v>
      </c>
      <c r="N24">
        <f t="shared" si="2"/>
        <v>35.5</v>
      </c>
    </row>
    <row r="25" spans="1:14" x14ac:dyDescent="0.3">
      <c r="A25" t="s">
        <v>60</v>
      </c>
      <c r="B25" t="s">
        <v>61</v>
      </c>
      <c r="C25" t="s">
        <v>62</v>
      </c>
      <c r="D25" t="s">
        <v>13</v>
      </c>
      <c r="G25" t="s">
        <v>63</v>
      </c>
      <c r="H25">
        <v>124</v>
      </c>
      <c r="I25">
        <v>1875</v>
      </c>
      <c r="J25">
        <v>80</v>
      </c>
      <c r="K25" t="s">
        <v>64</v>
      </c>
      <c r="L25">
        <f t="shared" si="0"/>
        <v>24.4375</v>
      </c>
      <c r="M25">
        <f t="shared" si="1"/>
        <v>81</v>
      </c>
      <c r="N25">
        <f t="shared" si="2"/>
        <v>23.148148148148149</v>
      </c>
    </row>
    <row r="26" spans="1:14" x14ac:dyDescent="0.3">
      <c r="A26" t="s">
        <v>137</v>
      </c>
      <c r="B26" t="s">
        <v>138</v>
      </c>
      <c r="C26" t="s">
        <v>139</v>
      </c>
      <c r="D26" t="s">
        <v>13</v>
      </c>
      <c r="G26" t="s">
        <v>140</v>
      </c>
      <c r="H26">
        <v>125</v>
      </c>
      <c r="I26">
        <v>920</v>
      </c>
      <c r="J26">
        <v>50</v>
      </c>
      <c r="K26" t="s">
        <v>141</v>
      </c>
      <c r="L26">
        <f t="shared" si="0"/>
        <v>19.399999999999999</v>
      </c>
      <c r="M26">
        <f t="shared" si="1"/>
        <v>51</v>
      </c>
      <c r="N26">
        <f t="shared" si="2"/>
        <v>18.03921568627451</v>
      </c>
    </row>
    <row r="27" spans="1:14" x14ac:dyDescent="0.3">
      <c r="A27" t="s">
        <v>149</v>
      </c>
      <c r="B27" t="s">
        <v>150</v>
      </c>
      <c r="C27" t="s">
        <v>151</v>
      </c>
      <c r="D27" t="s">
        <v>152</v>
      </c>
      <c r="H27">
        <v>51</v>
      </c>
      <c r="I27">
        <v>806</v>
      </c>
      <c r="J27">
        <v>85</v>
      </c>
      <c r="K27" t="s">
        <v>153</v>
      </c>
      <c r="L27">
        <f t="shared" si="0"/>
        <v>10.482352941176471</v>
      </c>
      <c r="M27">
        <f t="shared" si="1"/>
        <v>86</v>
      </c>
      <c r="N27">
        <f t="shared" si="2"/>
        <v>9.3720930232558146</v>
      </c>
    </row>
    <row r="28" spans="1:14" x14ac:dyDescent="0.3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G28" t="s">
        <v>147</v>
      </c>
      <c r="H28">
        <v>305</v>
      </c>
      <c r="I28">
        <v>911</v>
      </c>
      <c r="J28">
        <v>144</v>
      </c>
      <c r="K28" t="s">
        <v>148</v>
      </c>
      <c r="L28">
        <f t="shared" si="0"/>
        <v>7.3263888888888893</v>
      </c>
      <c r="M28">
        <f t="shared" si="1"/>
        <v>145</v>
      </c>
      <c r="N28">
        <f t="shared" si="2"/>
        <v>6.2827586206896555</v>
      </c>
    </row>
    <row r="29" spans="1:14" ht="28.8" x14ac:dyDescent="0.3">
      <c r="A29" t="s">
        <v>79</v>
      </c>
      <c r="B29" t="s">
        <v>80</v>
      </c>
      <c r="C29" t="s">
        <v>81</v>
      </c>
      <c r="D29" t="s">
        <v>13</v>
      </c>
      <c r="E29" t="s">
        <v>82</v>
      </c>
      <c r="F29" t="b">
        <v>1</v>
      </c>
      <c r="G29" s="1" t="s">
        <v>83</v>
      </c>
      <c r="H29">
        <v>171</v>
      </c>
      <c r="I29">
        <v>1346</v>
      </c>
      <c r="J29">
        <v>360</v>
      </c>
      <c r="K29" t="s">
        <v>84</v>
      </c>
      <c r="L29">
        <f t="shared" si="0"/>
        <v>4.7388888888888889</v>
      </c>
      <c r="M29">
        <f t="shared" si="1"/>
        <v>361</v>
      </c>
      <c r="N29">
        <f t="shared" si="2"/>
        <v>3.7285318559556786</v>
      </c>
    </row>
    <row r="30" spans="1:14" x14ac:dyDescent="0.3">
      <c r="A30" t="s">
        <v>99</v>
      </c>
      <c r="B30" t="s">
        <v>100</v>
      </c>
      <c r="D30" t="s">
        <v>13</v>
      </c>
      <c r="E30" t="s">
        <v>101</v>
      </c>
      <c r="F30" t="b">
        <v>1</v>
      </c>
      <c r="G30" t="s">
        <v>102</v>
      </c>
      <c r="H30">
        <v>316</v>
      </c>
      <c r="I30">
        <v>1093</v>
      </c>
      <c r="J30">
        <v>454</v>
      </c>
      <c r="K30" t="s">
        <v>103</v>
      </c>
      <c r="L30">
        <f t="shared" si="0"/>
        <v>3.4074889867841409</v>
      </c>
      <c r="M30">
        <f t="shared" si="1"/>
        <v>455</v>
      </c>
      <c r="N30">
        <f t="shared" si="2"/>
        <v>2.4021978021978021</v>
      </c>
    </row>
    <row r="31" spans="1:14" x14ac:dyDescent="0.3">
      <c r="A31" t="s">
        <v>132</v>
      </c>
      <c r="B31" t="s">
        <v>133</v>
      </c>
      <c r="C31" t="s">
        <v>134</v>
      </c>
      <c r="D31" t="s">
        <v>13</v>
      </c>
      <c r="E31" t="s">
        <v>135</v>
      </c>
      <c r="F31" t="b">
        <v>1</v>
      </c>
      <c r="H31">
        <v>171</v>
      </c>
      <c r="I31">
        <v>921</v>
      </c>
      <c r="J31">
        <v>1371</v>
      </c>
      <c r="K31" t="s">
        <v>136</v>
      </c>
      <c r="L31">
        <f t="shared" si="0"/>
        <v>1.6717724288840263</v>
      </c>
      <c r="M31">
        <f t="shared" si="1"/>
        <v>1372</v>
      </c>
      <c r="N31">
        <f t="shared" si="2"/>
        <v>0.67128279883381925</v>
      </c>
    </row>
  </sheetData>
  <sortState xmlns:xlrd2="http://schemas.microsoft.com/office/spreadsheetml/2017/richdata2" ref="A2:N31">
    <sortCondition descending="1" ref="N1:N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0FD3-A990-434F-9B20-7D0F8784774B}">
  <dimension ref="A1:C31"/>
  <sheetViews>
    <sheetView workbookViewId="0">
      <selection activeCell="G19" sqref="G19"/>
    </sheetView>
  </sheetViews>
  <sheetFormatPr defaultRowHeight="14.4" x14ac:dyDescent="0.3"/>
  <cols>
    <col min="1" max="1" width="7.5546875" bestFit="1" customWidth="1"/>
    <col min="2" max="2" width="8.5546875" bestFit="1" customWidth="1"/>
  </cols>
  <sheetData>
    <row r="1" spans="1:3" x14ac:dyDescent="0.3">
      <c r="A1" t="s">
        <v>5</v>
      </c>
      <c r="B1" t="s">
        <v>9</v>
      </c>
      <c r="C1">
        <f>AVERAGEIF(A2:A100, TRUE, B2:B100)</f>
        <v>259.55555555555554</v>
      </c>
    </row>
    <row r="2" spans="1:3" x14ac:dyDescent="0.3">
      <c r="A2" t="b">
        <v>0</v>
      </c>
      <c r="B2">
        <v>0</v>
      </c>
      <c r="C2">
        <f>AVERAGEIF(A2:A100, FALSE, B2:B100)</f>
        <v>30.428571428571427</v>
      </c>
    </row>
    <row r="3" spans="1:3" x14ac:dyDescent="0.3">
      <c r="A3" t="b">
        <v>0</v>
      </c>
      <c r="B3">
        <v>0</v>
      </c>
      <c r="C3">
        <f>C1 - C2</f>
        <v>229.12698412698413</v>
      </c>
    </row>
    <row r="4" spans="1:3" x14ac:dyDescent="0.3">
      <c r="A4" t="b">
        <v>0</v>
      </c>
      <c r="B4">
        <v>0</v>
      </c>
    </row>
    <row r="5" spans="1:3" x14ac:dyDescent="0.3">
      <c r="A5" t="b">
        <v>1</v>
      </c>
      <c r="B5">
        <v>0</v>
      </c>
    </row>
    <row r="6" spans="1:3" x14ac:dyDescent="0.3">
      <c r="A6" t="b">
        <v>1</v>
      </c>
      <c r="B6">
        <v>0</v>
      </c>
    </row>
    <row r="7" spans="1:3" x14ac:dyDescent="0.3">
      <c r="A7" t="b">
        <v>0</v>
      </c>
      <c r="B7">
        <v>1</v>
      </c>
    </row>
    <row r="8" spans="1:3" x14ac:dyDescent="0.3">
      <c r="A8" t="b">
        <v>0</v>
      </c>
      <c r="B8">
        <v>4</v>
      </c>
    </row>
    <row r="9" spans="1:3" x14ac:dyDescent="0.3">
      <c r="A9" t="b">
        <v>0</v>
      </c>
      <c r="B9">
        <v>1</v>
      </c>
    </row>
    <row r="10" spans="1:3" x14ac:dyDescent="0.3">
      <c r="A10" t="b">
        <v>0</v>
      </c>
      <c r="B10">
        <v>4</v>
      </c>
    </row>
    <row r="11" spans="1:3" x14ac:dyDescent="0.3">
      <c r="A11" t="b">
        <v>0</v>
      </c>
      <c r="B11">
        <v>1</v>
      </c>
    </row>
    <row r="12" spans="1:3" x14ac:dyDescent="0.3">
      <c r="A12" t="b">
        <v>0</v>
      </c>
      <c r="B12">
        <v>2</v>
      </c>
    </row>
    <row r="13" spans="1:3" x14ac:dyDescent="0.3">
      <c r="A13" t="b">
        <v>1</v>
      </c>
      <c r="B13">
        <v>5</v>
      </c>
    </row>
    <row r="14" spans="1:3" x14ac:dyDescent="0.3">
      <c r="A14" t="b">
        <v>0</v>
      </c>
      <c r="B14">
        <v>2</v>
      </c>
    </row>
    <row r="15" spans="1:3" x14ac:dyDescent="0.3">
      <c r="A15" t="b">
        <v>1</v>
      </c>
      <c r="B15">
        <v>25</v>
      </c>
    </row>
    <row r="16" spans="1:3" x14ac:dyDescent="0.3">
      <c r="A16" t="b">
        <v>0</v>
      </c>
      <c r="B16">
        <v>14</v>
      </c>
    </row>
    <row r="17" spans="1:2" x14ac:dyDescent="0.3">
      <c r="A17" t="b">
        <v>0</v>
      </c>
      <c r="B17">
        <v>104</v>
      </c>
    </row>
    <row r="18" spans="1:2" x14ac:dyDescent="0.3">
      <c r="A18" t="b">
        <v>0</v>
      </c>
      <c r="B18">
        <v>14</v>
      </c>
    </row>
    <row r="19" spans="1:2" x14ac:dyDescent="0.3">
      <c r="A19" t="b">
        <v>0</v>
      </c>
      <c r="B19">
        <v>55</v>
      </c>
    </row>
    <row r="20" spans="1:2" x14ac:dyDescent="0.3">
      <c r="A20" t="b">
        <v>1</v>
      </c>
      <c r="B20">
        <v>41</v>
      </c>
    </row>
    <row r="21" spans="1:2" x14ac:dyDescent="0.3">
      <c r="A21" t="b">
        <v>0</v>
      </c>
      <c r="B21">
        <v>26</v>
      </c>
    </row>
    <row r="22" spans="1:2" x14ac:dyDescent="0.3">
      <c r="A22" t="b">
        <v>1</v>
      </c>
      <c r="B22">
        <v>80</v>
      </c>
    </row>
    <row r="23" spans="1:2" x14ac:dyDescent="0.3">
      <c r="A23" t="b">
        <v>0</v>
      </c>
      <c r="B23">
        <v>25</v>
      </c>
    </row>
    <row r="24" spans="1:2" x14ac:dyDescent="0.3">
      <c r="A24" t="b">
        <v>0</v>
      </c>
      <c r="B24">
        <v>27</v>
      </c>
    </row>
    <row r="25" spans="1:2" x14ac:dyDescent="0.3">
      <c r="A25" t="b">
        <v>0</v>
      </c>
      <c r="B25">
        <v>80</v>
      </c>
    </row>
    <row r="26" spans="1:2" x14ac:dyDescent="0.3">
      <c r="A26" t="b">
        <v>0</v>
      </c>
      <c r="B26">
        <v>50</v>
      </c>
    </row>
    <row r="27" spans="1:2" x14ac:dyDescent="0.3">
      <c r="A27" t="b">
        <v>0</v>
      </c>
      <c r="B27">
        <v>85</v>
      </c>
    </row>
    <row r="28" spans="1:2" x14ac:dyDescent="0.3">
      <c r="A28" t="b">
        <v>0</v>
      </c>
      <c r="B28">
        <v>144</v>
      </c>
    </row>
    <row r="29" spans="1:2" x14ac:dyDescent="0.3">
      <c r="A29" t="b">
        <v>1</v>
      </c>
      <c r="B29">
        <v>360</v>
      </c>
    </row>
    <row r="30" spans="1:2" x14ac:dyDescent="0.3">
      <c r="A30" t="b">
        <v>1</v>
      </c>
      <c r="B30">
        <v>454</v>
      </c>
    </row>
    <row r="31" spans="1:2" x14ac:dyDescent="0.3">
      <c r="A31" t="b">
        <v>1</v>
      </c>
      <c r="B31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3F43-4C19-4788-AC15-1536F5F3DAF6}">
  <dimension ref="A1:C3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7</v>
      </c>
      <c r="B1" t="s">
        <v>8</v>
      </c>
    </row>
    <row r="2" spans="1:3" x14ac:dyDescent="0.3">
      <c r="A2">
        <v>16</v>
      </c>
      <c r="B2">
        <v>930</v>
      </c>
      <c r="C2">
        <f>SLOPE(B2:B100, A2:A100)</f>
        <v>2.5450194977894554</v>
      </c>
    </row>
    <row r="3" spans="1:3" x14ac:dyDescent="0.3">
      <c r="A3">
        <v>53</v>
      </c>
      <c r="B3">
        <v>2669</v>
      </c>
    </row>
    <row r="4" spans="1:3" x14ac:dyDescent="0.3">
      <c r="A4">
        <v>163</v>
      </c>
      <c r="B4">
        <v>949</v>
      </c>
    </row>
    <row r="5" spans="1:3" x14ac:dyDescent="0.3">
      <c r="A5">
        <v>14</v>
      </c>
      <c r="B5">
        <v>1048</v>
      </c>
    </row>
    <row r="6" spans="1:3" x14ac:dyDescent="0.3">
      <c r="A6">
        <v>2</v>
      </c>
      <c r="B6">
        <v>1365</v>
      </c>
    </row>
    <row r="7" spans="1:3" x14ac:dyDescent="0.3">
      <c r="A7">
        <v>27</v>
      </c>
      <c r="B7">
        <v>12766</v>
      </c>
    </row>
    <row r="8" spans="1:3" x14ac:dyDescent="0.3">
      <c r="A8">
        <v>35</v>
      </c>
      <c r="B8">
        <v>11223</v>
      </c>
    </row>
    <row r="9" spans="1:3" x14ac:dyDescent="0.3">
      <c r="A9">
        <v>50</v>
      </c>
      <c r="B9">
        <v>1433</v>
      </c>
    </row>
    <row r="10" spans="1:3" x14ac:dyDescent="0.3">
      <c r="A10">
        <v>60</v>
      </c>
      <c r="B10">
        <v>4572</v>
      </c>
    </row>
    <row r="11" spans="1:3" x14ac:dyDescent="0.3">
      <c r="A11">
        <v>57</v>
      </c>
      <c r="B11">
        <v>973</v>
      </c>
    </row>
    <row r="12" spans="1:3" x14ac:dyDescent="0.3">
      <c r="A12">
        <v>249</v>
      </c>
      <c r="B12">
        <v>1325</v>
      </c>
    </row>
    <row r="13" spans="1:3" x14ac:dyDescent="0.3">
      <c r="A13">
        <v>229</v>
      </c>
      <c r="B13">
        <v>2094</v>
      </c>
    </row>
    <row r="14" spans="1:3" x14ac:dyDescent="0.3">
      <c r="A14">
        <v>89</v>
      </c>
      <c r="B14">
        <v>775</v>
      </c>
    </row>
    <row r="15" spans="1:3" x14ac:dyDescent="0.3">
      <c r="A15">
        <v>561</v>
      </c>
      <c r="B15">
        <v>6433</v>
      </c>
    </row>
    <row r="16" spans="1:3" x14ac:dyDescent="0.3">
      <c r="A16">
        <v>156</v>
      </c>
      <c r="B16">
        <v>1346</v>
      </c>
    </row>
    <row r="17" spans="1:2" x14ac:dyDescent="0.3">
      <c r="A17">
        <v>373</v>
      </c>
      <c r="B17">
        <v>9391</v>
      </c>
    </row>
    <row r="18" spans="1:2" x14ac:dyDescent="0.3">
      <c r="A18">
        <v>122</v>
      </c>
      <c r="B18">
        <v>1136</v>
      </c>
    </row>
    <row r="19" spans="1:2" x14ac:dyDescent="0.3">
      <c r="A19">
        <v>442</v>
      </c>
      <c r="B19">
        <v>3995</v>
      </c>
    </row>
    <row r="20" spans="1:2" x14ac:dyDescent="0.3">
      <c r="A20">
        <v>78</v>
      </c>
      <c r="B20">
        <v>2682</v>
      </c>
    </row>
    <row r="21" spans="1:2" x14ac:dyDescent="0.3">
      <c r="A21">
        <v>46</v>
      </c>
      <c r="B21">
        <v>1289</v>
      </c>
    </row>
    <row r="22" spans="1:2" x14ac:dyDescent="0.3">
      <c r="A22">
        <v>240</v>
      </c>
      <c r="B22">
        <v>3150</v>
      </c>
    </row>
    <row r="23" spans="1:2" x14ac:dyDescent="0.3">
      <c r="A23">
        <v>303</v>
      </c>
      <c r="B23">
        <v>962</v>
      </c>
    </row>
    <row r="24" spans="1:2" x14ac:dyDescent="0.3">
      <c r="A24">
        <v>185</v>
      </c>
      <c r="B24">
        <v>994</v>
      </c>
    </row>
    <row r="25" spans="1:2" x14ac:dyDescent="0.3">
      <c r="A25">
        <v>124</v>
      </c>
      <c r="B25">
        <v>1875</v>
      </c>
    </row>
    <row r="26" spans="1:2" x14ac:dyDescent="0.3">
      <c r="A26">
        <v>125</v>
      </c>
      <c r="B26">
        <v>920</v>
      </c>
    </row>
    <row r="27" spans="1:2" x14ac:dyDescent="0.3">
      <c r="A27">
        <v>51</v>
      </c>
      <c r="B27">
        <v>806</v>
      </c>
    </row>
    <row r="28" spans="1:2" x14ac:dyDescent="0.3">
      <c r="A28">
        <v>305</v>
      </c>
      <c r="B28">
        <v>911</v>
      </c>
    </row>
    <row r="29" spans="1:2" x14ac:dyDescent="0.3">
      <c r="A29">
        <v>171</v>
      </c>
      <c r="B29">
        <v>1346</v>
      </c>
    </row>
    <row r="30" spans="1:2" x14ac:dyDescent="0.3">
      <c r="A30">
        <v>316</v>
      </c>
      <c r="B30">
        <v>1093</v>
      </c>
    </row>
    <row r="31" spans="1:2" x14ac:dyDescent="0.3">
      <c r="A31">
        <v>171</v>
      </c>
      <c r="B31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6547-1C8E-412D-9372-4B423C4A5323}">
  <dimension ref="A1:D31"/>
  <sheetViews>
    <sheetView workbookViewId="0">
      <selection activeCell="D3" sqref="D3"/>
    </sheetView>
  </sheetViews>
  <sheetFormatPr defaultRowHeight="14.4" x14ac:dyDescent="0.3"/>
  <cols>
    <col min="1" max="1" width="7.5546875" bestFit="1" customWidth="1"/>
    <col min="2" max="2" width="16.88671875" customWidth="1"/>
    <col min="4" max="4" width="18" bestFit="1" customWidth="1"/>
  </cols>
  <sheetData>
    <row r="1" spans="1:4" x14ac:dyDescent="0.3">
      <c r="A1" t="s">
        <v>5</v>
      </c>
      <c r="B1" t="s">
        <v>4</v>
      </c>
    </row>
    <row r="2" spans="1:4" x14ac:dyDescent="0.3">
      <c r="A2" t="b">
        <v>0</v>
      </c>
      <c r="D2" s="4">
        <f xml:space="preserve"> (COUNTIFS(A:A, TRUE, B:B, "&lt;&gt;") / COUNTIF(A:A, TRUE)) - (COUNTIFS(A:A, FALSE, B:B, "&lt;&gt;") / COUNTIF(A:A, FALSE))</f>
        <v>0.3174603174603175</v>
      </c>
    </row>
    <row r="3" spans="1:4" x14ac:dyDescent="0.3">
      <c r="A3" t="b">
        <v>0</v>
      </c>
      <c r="D3" s="4"/>
    </row>
    <row r="4" spans="1:4" x14ac:dyDescent="0.3">
      <c r="A4" t="b">
        <v>0</v>
      </c>
    </row>
    <row r="5" spans="1:4" x14ac:dyDescent="0.3">
      <c r="A5" t="b">
        <v>1</v>
      </c>
    </row>
    <row r="6" spans="1:4" x14ac:dyDescent="0.3">
      <c r="A6" t="b">
        <v>1</v>
      </c>
    </row>
    <row r="7" spans="1:4" x14ac:dyDescent="0.3">
      <c r="A7" t="b">
        <v>0</v>
      </c>
    </row>
    <row r="8" spans="1:4" x14ac:dyDescent="0.3">
      <c r="A8" t="b">
        <v>0</v>
      </c>
    </row>
    <row r="9" spans="1:4" x14ac:dyDescent="0.3">
      <c r="A9" t="b">
        <v>0</v>
      </c>
    </row>
    <row r="10" spans="1:4" x14ac:dyDescent="0.3">
      <c r="A10" t="b">
        <v>0</v>
      </c>
      <c r="B10" t="s">
        <v>32</v>
      </c>
    </row>
    <row r="11" spans="1:4" x14ac:dyDescent="0.3">
      <c r="A11" t="b">
        <v>0</v>
      </c>
    </row>
    <row r="12" spans="1:4" x14ac:dyDescent="0.3">
      <c r="A12" t="b">
        <v>0</v>
      </c>
      <c r="B12" t="s">
        <v>88</v>
      </c>
    </row>
    <row r="13" spans="1:4" x14ac:dyDescent="0.3">
      <c r="A13" t="b">
        <v>1</v>
      </c>
      <c r="B13" t="s">
        <v>57</v>
      </c>
    </row>
    <row r="14" spans="1:4" x14ac:dyDescent="0.3">
      <c r="A14" t="b">
        <v>0</v>
      </c>
    </row>
    <row r="15" spans="1:4" x14ac:dyDescent="0.3">
      <c r="A15" t="b">
        <v>1</v>
      </c>
    </row>
    <row r="16" spans="1:4" x14ac:dyDescent="0.3">
      <c r="A16" t="b">
        <v>0</v>
      </c>
    </row>
    <row r="17" spans="1:2" x14ac:dyDescent="0.3">
      <c r="A17" t="b">
        <v>0</v>
      </c>
      <c r="B17" t="s">
        <v>22</v>
      </c>
    </row>
    <row r="18" spans="1:2" x14ac:dyDescent="0.3">
      <c r="A18" t="b">
        <v>0</v>
      </c>
    </row>
    <row r="19" spans="1:2" x14ac:dyDescent="0.3">
      <c r="A19" t="b">
        <v>0</v>
      </c>
    </row>
    <row r="20" spans="1:2" x14ac:dyDescent="0.3">
      <c r="A20" t="b">
        <v>1</v>
      </c>
      <c r="B20" t="s">
        <v>48</v>
      </c>
    </row>
    <row r="21" spans="1:2" x14ac:dyDescent="0.3">
      <c r="A21" t="b">
        <v>0</v>
      </c>
    </row>
    <row r="22" spans="1:2" x14ac:dyDescent="0.3">
      <c r="A22" t="b">
        <v>1</v>
      </c>
    </row>
    <row r="23" spans="1:2" x14ac:dyDescent="0.3">
      <c r="A23" t="b">
        <v>0</v>
      </c>
      <c r="B23" t="s">
        <v>120</v>
      </c>
    </row>
    <row r="24" spans="1:2" x14ac:dyDescent="0.3">
      <c r="A24" t="b">
        <v>0</v>
      </c>
    </row>
    <row r="25" spans="1:2" x14ac:dyDescent="0.3">
      <c r="A25" t="b">
        <v>0</v>
      </c>
    </row>
    <row r="26" spans="1:2" x14ac:dyDescent="0.3">
      <c r="A26" t="b">
        <v>0</v>
      </c>
    </row>
    <row r="27" spans="1:2" x14ac:dyDescent="0.3">
      <c r="A27" t="b">
        <v>0</v>
      </c>
    </row>
    <row r="28" spans="1:2" x14ac:dyDescent="0.3">
      <c r="A28" t="b">
        <v>0</v>
      </c>
      <c r="B28" t="s">
        <v>146</v>
      </c>
    </row>
    <row r="29" spans="1:2" x14ac:dyDescent="0.3">
      <c r="A29" t="b">
        <v>1</v>
      </c>
      <c r="B29" t="s">
        <v>82</v>
      </c>
    </row>
    <row r="30" spans="1:2" x14ac:dyDescent="0.3">
      <c r="A30" t="b">
        <v>1</v>
      </c>
      <c r="B30" t="s">
        <v>101</v>
      </c>
    </row>
    <row r="31" spans="1:2" x14ac:dyDescent="0.3">
      <c r="A31" t="b">
        <v>1</v>
      </c>
      <c r="B31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CE54-0505-4415-BCC6-DF3AD5934F2C}">
  <sheetPr filterMode="1"/>
  <dimension ref="A1:D53"/>
  <sheetViews>
    <sheetView zoomScale="96" workbookViewId="0">
      <selection activeCell="E39" sqref="E39"/>
    </sheetView>
  </sheetViews>
  <sheetFormatPr defaultRowHeight="14.4" x14ac:dyDescent="0.3"/>
  <cols>
    <col min="1" max="1" width="146.109375" bestFit="1" customWidth="1"/>
    <col min="2" max="2" width="8.6640625" bestFit="1" customWidth="1"/>
  </cols>
  <sheetData>
    <row r="1" spans="1:4" x14ac:dyDescent="0.3">
      <c r="A1" t="s">
        <v>6</v>
      </c>
      <c r="B1" t="s">
        <v>8</v>
      </c>
    </row>
    <row r="2" spans="1:4" hidden="1" x14ac:dyDescent="0.3">
      <c r="B2">
        <v>930</v>
      </c>
      <c r="C2" cm="1">
        <f t="array" ref="C2">IF(A2&lt;&gt;"", COUNTA(_xlfn.FILTERXML("&lt;t&gt;&lt;s&gt;" &amp; SUBSTITUTE(A2," ","&lt;/s&gt;&lt;s&gt;") &amp; "&lt;/s&gt;&lt;/t&gt;","//s")), 0)</f>
        <v>0</v>
      </c>
    </row>
    <row r="3" spans="1:4" hidden="1" x14ac:dyDescent="0.3">
      <c r="B3">
        <v>2669</v>
      </c>
      <c r="C3" cm="1">
        <f t="array" ref="C3">IF(A3&lt;&gt;"", COUNTA(_xlfn.FILTERXML("&lt;t&gt;&lt;s&gt;" &amp; SUBSTITUTE(A3," ","&lt;/s&gt;&lt;s&gt;") &amp; "&lt;/s&gt;&lt;/t&gt;","//s")), 0)</f>
        <v>0</v>
      </c>
    </row>
    <row r="4" spans="1:4" x14ac:dyDescent="0.3">
      <c r="A4" t="s">
        <v>126</v>
      </c>
      <c r="B4">
        <v>949</v>
      </c>
      <c r="C4" cm="1">
        <f t="array" ref="C4">IF(A4&lt;&gt;"", COUNTA(_xlfn.FILTERXML("&lt;t&gt;&lt;s&gt;" &amp; SUBSTITUTE(A4," ","&lt;/s&gt;&lt;s&gt;") &amp; "&lt;/s&gt;&lt;/t&gt;","//s")), 0)</f>
        <v>12</v>
      </c>
      <c r="D4">
        <f>CORREL(C2:C100, B2:B100)</f>
        <v>-0.13459935752822755</v>
      </c>
    </row>
    <row r="5" spans="1:4" x14ac:dyDescent="0.3">
      <c r="A5" t="s">
        <v>107</v>
      </c>
      <c r="B5">
        <v>1048</v>
      </c>
      <c r="C5" cm="1">
        <f t="array" ref="C5">IF(A5&lt;&gt;"", COUNTA(_xlfn.FILTERXML("&lt;t&gt;&lt;s&gt;" &amp; SUBSTITUTE(A5," ","&lt;/s&gt;&lt;s&gt;") &amp; "&lt;/s&gt;&lt;/t&gt;","//s")), 0)</f>
        <v>10</v>
      </c>
    </row>
    <row r="6" spans="1:4" ht="28.8" x14ac:dyDescent="0.3">
      <c r="A6" s="1" t="s">
        <v>74</v>
      </c>
      <c r="B6">
        <v>1365</v>
      </c>
      <c r="C6" cm="1">
        <f t="array" ref="C6">IF(A6&lt;&gt;"", COUNTA(_xlfn.FILTERXML("&lt;t&gt;&lt;s&gt;" &amp; SUBSTITUTE(A6," ","&lt;/s&gt;&lt;s&gt;") &amp; "&lt;/s&gt;&lt;/t&gt;","//s")), 0)</f>
        <v>21</v>
      </c>
    </row>
    <row r="7" spans="1:4" x14ac:dyDescent="0.3">
      <c r="A7" t="s">
        <v>14</v>
      </c>
      <c r="B7">
        <v>12766</v>
      </c>
      <c r="C7" cm="1">
        <f t="array" ref="C7">IF(A7&lt;&gt;"", COUNTA(_xlfn.FILTERXML("&lt;t&gt;&lt;s&gt;" &amp; SUBSTITUTE(A7," ","&lt;/s&gt;&lt;s&gt;") &amp; "&lt;/s&gt;&lt;/t&gt;","//s")), 0)</f>
        <v>10</v>
      </c>
    </row>
    <row r="8" spans="1:4" hidden="1" x14ac:dyDescent="0.3">
      <c r="B8">
        <v>11223</v>
      </c>
      <c r="C8" cm="1">
        <f t="array" ref="C8">IF(A8&lt;&gt;"", COUNTA(_xlfn.FILTERXML("&lt;t&gt;&lt;s&gt;" &amp; SUBSTITUTE(A8," ","&lt;/s&gt;&lt;s&gt;") &amp; "&lt;/s&gt;&lt;/t&gt;","//s")), 0)</f>
        <v>0</v>
      </c>
    </row>
    <row r="9" spans="1:4" x14ac:dyDescent="0.3">
      <c r="A9" t="s">
        <v>68</v>
      </c>
      <c r="B9">
        <v>1433</v>
      </c>
      <c r="C9" cm="1">
        <f t="array" ref="C9">IF(A9&lt;&gt;"", COUNTA(_xlfn.FILTERXML("&lt;t&gt;&lt;s&gt;" &amp; SUBSTITUTE(A9," ","&lt;/s&gt;&lt;s&gt;") &amp; "&lt;/s&gt;&lt;/t&gt;","//s")), 0)</f>
        <v>16</v>
      </c>
    </row>
    <row r="10" spans="1:4" x14ac:dyDescent="0.3">
      <c r="A10" t="s">
        <v>33</v>
      </c>
      <c r="B10">
        <v>4572</v>
      </c>
      <c r="C10" cm="1">
        <f t="array" ref="C10">IF(A10&lt;&gt;"", COUNTA(_xlfn.FILTERXML("&lt;t&gt;&lt;s&gt;" &amp; SUBSTITUTE(A10," ","&lt;/s&gt;&lt;s&gt;") &amp; "&lt;/s&gt;&lt;/t&gt;","//s")), 0)</f>
        <v>9</v>
      </c>
    </row>
    <row r="11" spans="1:4" x14ac:dyDescent="0.3">
      <c r="A11" t="s">
        <v>115</v>
      </c>
      <c r="B11">
        <v>973</v>
      </c>
      <c r="C11" cm="1">
        <f t="array" ref="C11">IF(A11&lt;&gt;"", COUNTA(_xlfn.FILTERXML("&lt;t&gt;&lt;s&gt;" &amp; SUBSTITUTE(A11," ","&lt;/s&gt;&lt;s&gt;") &amp; "&lt;/s&gt;&lt;/t&gt;","//s")), 0)</f>
        <v>10</v>
      </c>
    </row>
    <row r="12" spans="1:4" hidden="1" x14ac:dyDescent="0.3">
      <c r="B12">
        <v>1325</v>
      </c>
      <c r="C12" cm="1">
        <f t="array" ref="C12">IF(A12&lt;&gt;"", COUNTA(_xlfn.FILTERXML("&lt;t&gt;&lt;s&gt;" &amp; SUBSTITUTE(A12," ","&lt;/s&gt;&lt;s&gt;") &amp; "&lt;/s&gt;&lt;/t&gt;","//s")), 0)</f>
        <v>0</v>
      </c>
    </row>
    <row r="13" spans="1:4" x14ac:dyDescent="0.3">
      <c r="A13" t="s">
        <v>58</v>
      </c>
      <c r="B13">
        <v>2094</v>
      </c>
      <c r="C13" cm="1">
        <f t="array" ref="C13">IF(A13&lt;&gt;"", COUNTA(_xlfn.FILTERXML("&lt;t&gt;&lt;s&gt;" &amp; SUBSTITUTE(A13," ","&lt;/s&gt;&lt;s&gt;") &amp; "&lt;/s&gt;&lt;/t&gt;","//s")), 0)</f>
        <v>19</v>
      </c>
    </row>
    <row r="14" spans="1:4" hidden="1" x14ac:dyDescent="0.3">
      <c r="B14">
        <v>775</v>
      </c>
      <c r="C14" cm="1">
        <f t="array" ref="C14">IF(A14&lt;&gt;"", COUNTA(_xlfn.FILTERXML("&lt;t&gt;&lt;s&gt;" &amp; SUBSTITUTE(A14," ","&lt;/s&gt;&lt;s&gt;") &amp; "&lt;/s&gt;&lt;/t&gt;","//s")), 0)</f>
        <v>0</v>
      </c>
    </row>
    <row r="15" spans="1:4" x14ac:dyDescent="0.3">
      <c r="A15" t="s">
        <v>27</v>
      </c>
      <c r="B15">
        <v>6433</v>
      </c>
      <c r="C15" cm="1">
        <f t="array" ref="C15">IF(A15&lt;&gt;"", COUNTA(_xlfn.FILTERXML("&lt;t&gt;&lt;s&gt;" &amp; SUBSTITUTE(A15," ","&lt;/s&gt;&lt;s&gt;") &amp; "&lt;/s&gt;&lt;/t&gt;","//s")), 0)</f>
        <v>1</v>
      </c>
    </row>
    <row r="16" spans="1:4" hidden="1" x14ac:dyDescent="0.3">
      <c r="B16">
        <v>1346</v>
      </c>
      <c r="C16" cm="1">
        <f t="array" ref="C16">IF(A16&lt;&gt;"", COUNTA(_xlfn.FILTERXML("&lt;t&gt;&lt;s&gt;" &amp; SUBSTITUTE(A16," ","&lt;/s&gt;&lt;s&gt;") &amp; "&lt;/s&gt;&lt;/t&gt;","//s")), 0)</f>
        <v>0</v>
      </c>
    </row>
    <row r="17" spans="1:3" hidden="1" x14ac:dyDescent="0.3">
      <c r="B17">
        <v>9391</v>
      </c>
      <c r="C17" cm="1">
        <f t="array" ref="C17">IF(A17&lt;&gt;"", COUNTA(_xlfn.FILTERXML("&lt;t&gt;&lt;s&gt;" &amp; SUBSTITUTE(A17," ","&lt;/s&gt;&lt;s&gt;") &amp; "&lt;/s&gt;&lt;/t&gt;","//s")), 0)</f>
        <v>0</v>
      </c>
    </row>
    <row r="18" spans="1:3" x14ac:dyDescent="0.3">
      <c r="A18" t="s">
        <v>97</v>
      </c>
      <c r="B18">
        <v>1136</v>
      </c>
      <c r="C18" cm="1">
        <f t="array" ref="C18">IF(A18&lt;&gt;"", COUNTA(_xlfn.FILTERXML("&lt;t&gt;&lt;s&gt;" &amp; SUBSTITUTE(A18," ","&lt;/s&gt;&lt;s&gt;") &amp; "&lt;/s&gt;&lt;/t&gt;","//s")), 0)</f>
        <v>11</v>
      </c>
    </row>
    <row r="19" spans="1:3" x14ac:dyDescent="0.3">
      <c r="A19" t="s">
        <v>38</v>
      </c>
      <c r="B19">
        <v>3995</v>
      </c>
      <c r="C19" cm="1">
        <f t="array" ref="C19">IF(A19&lt;&gt;"", COUNTA(_xlfn.FILTERXML("&lt;t&gt;&lt;s&gt;" &amp; SUBSTITUTE(A19," ","&lt;/s&gt;&lt;s&gt;") &amp; "&lt;/s&gt;&lt;/t&gt;","//s")), 0)</f>
        <v>8</v>
      </c>
    </row>
    <row r="20" spans="1:3" x14ac:dyDescent="0.3">
      <c r="A20" t="s">
        <v>49</v>
      </c>
      <c r="B20">
        <v>2682</v>
      </c>
      <c r="C20" cm="1">
        <f t="array" ref="C20">IF(A20&lt;&gt;"", COUNTA(_xlfn.FILTERXML("&lt;t&gt;&lt;s&gt;" &amp; SUBSTITUTE(A20," ","&lt;/s&gt;&lt;s&gt;") &amp; "&lt;/s&gt;&lt;/t&gt;","//s")), 0)</f>
        <v>1</v>
      </c>
    </row>
    <row r="21" spans="1:3" hidden="1" x14ac:dyDescent="0.3">
      <c r="B21">
        <v>1289</v>
      </c>
      <c r="C21" cm="1">
        <f t="array" ref="C21">IF(A21&lt;&gt;"", COUNTA(_xlfn.FILTERXML("&lt;t&gt;&lt;s&gt;" &amp; SUBSTITUTE(A21," ","&lt;/s&gt;&lt;s&gt;") &amp; "&lt;/s&gt;&lt;/t&gt;","//s")), 0)</f>
        <v>0</v>
      </c>
    </row>
    <row r="22" spans="1:3" x14ac:dyDescent="0.3">
      <c r="A22" t="s">
        <v>43</v>
      </c>
      <c r="B22">
        <v>3150</v>
      </c>
      <c r="C22" cm="1">
        <f t="array" ref="C22">IF(A22&lt;&gt;"", COUNTA(_xlfn.FILTERXML("&lt;t&gt;&lt;s&gt;" &amp; SUBSTITUTE(A22," ","&lt;/s&gt;&lt;s&gt;") &amp; "&lt;/s&gt;&lt;/t&gt;","//s")), 0)</f>
        <v>25</v>
      </c>
    </row>
    <row r="23" spans="1:3" x14ac:dyDescent="0.3">
      <c r="A23" t="s">
        <v>121</v>
      </c>
      <c r="B23">
        <v>962</v>
      </c>
      <c r="C23" cm="1">
        <f t="array" ref="C23">IF(A23&lt;&gt;"", COUNTA(_xlfn.FILTERXML("&lt;t&gt;&lt;s&gt;" &amp; SUBSTITUTE(A23," ","&lt;/s&gt;&lt;s&gt;") &amp; "&lt;/s&gt;&lt;/t&gt;","//s")), 0)</f>
        <v>22</v>
      </c>
    </row>
    <row r="24" spans="1:3" x14ac:dyDescent="0.3">
      <c r="A24" t="s">
        <v>110</v>
      </c>
      <c r="B24">
        <v>994</v>
      </c>
      <c r="C24" cm="1">
        <f t="array" ref="C24">IF(A24&lt;&gt;"", COUNTA(_xlfn.FILTERXML("&lt;t&gt;&lt;s&gt;" &amp; SUBSTITUTE(A24," ","&lt;/s&gt;&lt;s&gt;") &amp; "&lt;/s&gt;&lt;/t&gt;","//s")), 0)</f>
        <v>1</v>
      </c>
    </row>
    <row r="25" spans="1:3" x14ac:dyDescent="0.3">
      <c r="A25" t="s">
        <v>63</v>
      </c>
      <c r="B25">
        <v>1875</v>
      </c>
      <c r="C25" cm="1">
        <f t="array" ref="C25">IF(A25&lt;&gt;"", COUNTA(_xlfn.FILTERXML("&lt;t&gt;&lt;s&gt;" &amp; SUBSTITUTE(A25," ","&lt;/s&gt;&lt;s&gt;") &amp; "&lt;/s&gt;&lt;/t&gt;","//s")), 0)</f>
        <v>1</v>
      </c>
    </row>
    <row r="26" spans="1:3" x14ac:dyDescent="0.3">
      <c r="A26" t="s">
        <v>140</v>
      </c>
      <c r="B26">
        <v>920</v>
      </c>
      <c r="C26" cm="1">
        <f t="array" ref="C26">IF(A26&lt;&gt;"", COUNTA(_xlfn.FILTERXML("&lt;t&gt;&lt;s&gt;" &amp; SUBSTITUTE(A26," ","&lt;/s&gt;&lt;s&gt;") &amp; "&lt;/s&gt;&lt;/t&gt;","//s")), 0)</f>
        <v>1</v>
      </c>
    </row>
    <row r="27" spans="1:3" hidden="1" x14ac:dyDescent="0.3">
      <c r="B27">
        <v>806</v>
      </c>
      <c r="C27" cm="1">
        <f t="array" ref="C27">IF(A27&lt;&gt;"", COUNTA(_xlfn.FILTERXML("&lt;t&gt;&lt;s&gt;" &amp; SUBSTITUTE(A27," ","&lt;/s&gt;&lt;s&gt;") &amp; "&lt;/s&gt;&lt;/t&gt;","//s")), 0)</f>
        <v>0</v>
      </c>
    </row>
    <row r="28" spans="1:3" x14ac:dyDescent="0.3">
      <c r="A28" t="s">
        <v>147</v>
      </c>
      <c r="B28">
        <v>911</v>
      </c>
      <c r="C28" cm="1">
        <f t="array" ref="C28">IF(A28&lt;&gt;"", COUNTA(_xlfn.FILTERXML("&lt;t&gt;&lt;s&gt;" &amp; SUBSTITUTE(A28," ","&lt;/s&gt;&lt;s&gt;") &amp; "&lt;/s&gt;&lt;/t&gt;","//s")), 0)</f>
        <v>22</v>
      </c>
    </row>
    <row r="29" spans="1:3" ht="28.8" x14ac:dyDescent="0.3">
      <c r="A29" s="1" t="s">
        <v>83</v>
      </c>
      <c r="B29">
        <v>1346</v>
      </c>
      <c r="C29" cm="1">
        <f t="array" ref="C29">IF(A29&lt;&gt;"", COUNTA(_xlfn.FILTERXML("&lt;t&gt;&lt;s&gt;" &amp; SUBSTITUTE(A29," ","&lt;/s&gt;&lt;s&gt;") &amp; "&lt;/s&gt;&lt;/t&gt;","//s")), 0)</f>
        <v>5</v>
      </c>
    </row>
    <row r="30" spans="1:3" x14ac:dyDescent="0.3">
      <c r="A30" t="s">
        <v>102</v>
      </c>
      <c r="B30">
        <v>1093</v>
      </c>
      <c r="C30" cm="1">
        <f t="array" ref="C30">IF(A30&lt;&gt;"", COUNTA(_xlfn.FILTERXML("&lt;t&gt;&lt;s&gt;" &amp; SUBSTITUTE(A30," ","&lt;/s&gt;&lt;s&gt;") &amp; "&lt;/s&gt;&lt;/t&gt;","//s")), 0)</f>
        <v>10</v>
      </c>
    </row>
    <row r="31" spans="1:3" hidden="1" x14ac:dyDescent="0.3">
      <c r="B31">
        <v>921</v>
      </c>
      <c r="C31" cm="1">
        <f t="array" ref="C31">IF(A31&lt;&gt;"", COUNTA(_xlfn.FILTERXML("&lt;t&gt;&lt;s&gt;" &amp; SUBSTITUTE(A31," ","&lt;/s&gt;&lt;s&gt;") &amp; "&lt;/s&gt;&lt;/t&gt;","//s")), 0)</f>
        <v>0</v>
      </c>
    </row>
    <row r="33" spans="1:4" x14ac:dyDescent="0.3">
      <c r="A33" t="s">
        <v>6</v>
      </c>
      <c r="B33" t="s">
        <v>8</v>
      </c>
    </row>
    <row r="34" spans="1:4" x14ac:dyDescent="0.3">
      <c r="A34" t="s">
        <v>126</v>
      </c>
      <c r="B34">
        <v>949</v>
      </c>
      <c r="C34">
        <v>12</v>
      </c>
      <c r="D34">
        <f>CORREL(C34:C53, B34:B53)</f>
        <v>-0.13729920037937743</v>
      </c>
    </row>
    <row r="35" spans="1:4" x14ac:dyDescent="0.3">
      <c r="A35" t="s">
        <v>107</v>
      </c>
      <c r="B35">
        <v>1048</v>
      </c>
      <c r="C35">
        <v>10</v>
      </c>
    </row>
    <row r="36" spans="1:4" ht="28.8" x14ac:dyDescent="0.3">
      <c r="A36" s="1" t="s">
        <v>74</v>
      </c>
      <c r="B36">
        <v>1365</v>
      </c>
      <c r="C36">
        <v>21</v>
      </c>
    </row>
    <row r="37" spans="1:4" x14ac:dyDescent="0.3">
      <c r="A37" t="s">
        <v>14</v>
      </c>
      <c r="B37">
        <v>12766</v>
      </c>
      <c r="C37">
        <v>10</v>
      </c>
    </row>
    <row r="38" spans="1:4" x14ac:dyDescent="0.3">
      <c r="A38" t="s">
        <v>68</v>
      </c>
      <c r="B38">
        <v>1433</v>
      </c>
      <c r="C38">
        <v>16</v>
      </c>
    </row>
    <row r="39" spans="1:4" x14ac:dyDescent="0.3">
      <c r="A39" t="s">
        <v>33</v>
      </c>
      <c r="B39">
        <v>4572</v>
      </c>
      <c r="C39">
        <v>9</v>
      </c>
    </row>
    <row r="40" spans="1:4" x14ac:dyDescent="0.3">
      <c r="A40" t="s">
        <v>115</v>
      </c>
      <c r="B40">
        <v>973</v>
      </c>
      <c r="C40">
        <v>10</v>
      </c>
    </row>
    <row r="41" spans="1:4" x14ac:dyDescent="0.3">
      <c r="A41" t="s">
        <v>58</v>
      </c>
      <c r="B41">
        <v>2094</v>
      </c>
      <c r="C41">
        <v>19</v>
      </c>
    </row>
    <row r="42" spans="1:4" x14ac:dyDescent="0.3">
      <c r="A42" t="s">
        <v>27</v>
      </c>
      <c r="B42">
        <v>6433</v>
      </c>
      <c r="C42">
        <v>1</v>
      </c>
    </row>
    <row r="43" spans="1:4" x14ac:dyDescent="0.3">
      <c r="A43" t="s">
        <v>97</v>
      </c>
      <c r="B43">
        <v>1136</v>
      </c>
      <c r="C43">
        <v>11</v>
      </c>
    </row>
    <row r="44" spans="1:4" x14ac:dyDescent="0.3">
      <c r="A44" t="s">
        <v>38</v>
      </c>
      <c r="B44">
        <v>3995</v>
      </c>
      <c r="C44">
        <v>8</v>
      </c>
    </row>
    <row r="45" spans="1:4" x14ac:dyDescent="0.3">
      <c r="A45" t="s">
        <v>49</v>
      </c>
      <c r="B45">
        <v>2682</v>
      </c>
      <c r="C45">
        <v>1</v>
      </c>
    </row>
    <row r="46" spans="1:4" x14ac:dyDescent="0.3">
      <c r="A46" t="s">
        <v>43</v>
      </c>
      <c r="B46">
        <v>3150</v>
      </c>
      <c r="C46">
        <v>25</v>
      </c>
    </row>
    <row r="47" spans="1:4" x14ac:dyDescent="0.3">
      <c r="A47" t="s">
        <v>121</v>
      </c>
      <c r="B47">
        <v>962</v>
      </c>
      <c r="C47">
        <v>22</v>
      </c>
    </row>
    <row r="48" spans="1:4" x14ac:dyDescent="0.3">
      <c r="A48" t="s">
        <v>110</v>
      </c>
      <c r="B48">
        <v>994</v>
      </c>
      <c r="C48">
        <v>1</v>
      </c>
    </row>
    <row r="49" spans="1:3" x14ac:dyDescent="0.3">
      <c r="A49" t="s">
        <v>63</v>
      </c>
      <c r="B49">
        <v>1875</v>
      </c>
      <c r="C49">
        <v>1</v>
      </c>
    </row>
    <row r="50" spans="1:3" x14ac:dyDescent="0.3">
      <c r="A50" t="s">
        <v>140</v>
      </c>
      <c r="B50">
        <v>920</v>
      </c>
      <c r="C50">
        <v>1</v>
      </c>
    </row>
    <row r="51" spans="1:3" x14ac:dyDescent="0.3">
      <c r="A51" t="s">
        <v>147</v>
      </c>
      <c r="B51">
        <v>911</v>
      </c>
      <c r="C51">
        <v>22</v>
      </c>
    </row>
    <row r="52" spans="1:3" ht="28.8" x14ac:dyDescent="0.3">
      <c r="A52" s="1" t="s">
        <v>83</v>
      </c>
      <c r="B52">
        <v>1346</v>
      </c>
      <c r="C52">
        <v>5</v>
      </c>
    </row>
    <row r="53" spans="1:3" x14ac:dyDescent="0.3">
      <c r="A53" t="s">
        <v>102</v>
      </c>
      <c r="B53">
        <v>1093</v>
      </c>
      <c r="C53">
        <v>10</v>
      </c>
    </row>
  </sheetData>
  <autoFilter ref="A1:D31" xr:uid="{F9E7CE54-0505-4415-BCC6-DF3AD5934F2C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2FF4-D433-4C02-B632-CED957317FBE}">
  <dimension ref="A1:D31"/>
  <sheetViews>
    <sheetView workbookViewId="0">
      <selection activeCell="I23" sqref="I23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7</v>
      </c>
      <c r="B1" t="s">
        <v>8</v>
      </c>
    </row>
    <row r="2" spans="1:4" x14ac:dyDescent="0.3">
      <c r="A2">
        <v>16</v>
      </c>
      <c r="B2">
        <v>930</v>
      </c>
      <c r="D2">
        <f>CORREL(A2:A31, B2:B31)</f>
        <v>0.11154550459295012</v>
      </c>
    </row>
    <row r="3" spans="1:4" x14ac:dyDescent="0.3">
      <c r="A3">
        <v>53</v>
      </c>
      <c r="B3">
        <v>2669</v>
      </c>
    </row>
    <row r="4" spans="1:4" x14ac:dyDescent="0.3">
      <c r="A4">
        <v>163</v>
      </c>
      <c r="B4">
        <v>949</v>
      </c>
    </row>
    <row r="5" spans="1:4" x14ac:dyDescent="0.3">
      <c r="A5">
        <v>14</v>
      </c>
      <c r="B5">
        <v>1048</v>
      </c>
    </row>
    <row r="6" spans="1:4" x14ac:dyDescent="0.3">
      <c r="A6">
        <v>2</v>
      </c>
      <c r="B6">
        <v>1365</v>
      </c>
    </row>
    <row r="7" spans="1:4" x14ac:dyDescent="0.3">
      <c r="A7">
        <v>27</v>
      </c>
      <c r="B7">
        <v>12766</v>
      </c>
    </row>
    <row r="8" spans="1:4" x14ac:dyDescent="0.3">
      <c r="A8">
        <v>35</v>
      </c>
      <c r="B8">
        <v>11223</v>
      </c>
    </row>
    <row r="9" spans="1:4" x14ac:dyDescent="0.3">
      <c r="A9">
        <v>50</v>
      </c>
      <c r="B9">
        <v>1433</v>
      </c>
    </row>
    <row r="10" spans="1:4" x14ac:dyDescent="0.3">
      <c r="A10">
        <v>60</v>
      </c>
      <c r="B10">
        <v>4572</v>
      </c>
    </row>
    <row r="11" spans="1:4" x14ac:dyDescent="0.3">
      <c r="A11">
        <v>57</v>
      </c>
      <c r="B11">
        <v>973</v>
      </c>
    </row>
    <row r="12" spans="1:4" x14ac:dyDescent="0.3">
      <c r="A12">
        <v>249</v>
      </c>
      <c r="B12">
        <v>1325</v>
      </c>
    </row>
    <row r="13" spans="1:4" x14ac:dyDescent="0.3">
      <c r="A13">
        <v>229</v>
      </c>
      <c r="B13">
        <v>2094</v>
      </c>
    </row>
    <row r="14" spans="1:4" x14ac:dyDescent="0.3">
      <c r="A14">
        <v>89</v>
      </c>
      <c r="B14">
        <v>775</v>
      </c>
    </row>
    <row r="15" spans="1:4" x14ac:dyDescent="0.3">
      <c r="A15">
        <v>561</v>
      </c>
      <c r="B15">
        <v>6433</v>
      </c>
    </row>
    <row r="16" spans="1:4" x14ac:dyDescent="0.3">
      <c r="A16">
        <v>156</v>
      </c>
      <c r="B16">
        <v>1346</v>
      </c>
    </row>
    <row r="17" spans="1:2" x14ac:dyDescent="0.3">
      <c r="A17">
        <v>373</v>
      </c>
      <c r="B17">
        <v>9391</v>
      </c>
    </row>
    <row r="18" spans="1:2" x14ac:dyDescent="0.3">
      <c r="A18">
        <v>122</v>
      </c>
      <c r="B18">
        <v>1136</v>
      </c>
    </row>
    <row r="19" spans="1:2" x14ac:dyDescent="0.3">
      <c r="A19">
        <v>442</v>
      </c>
      <c r="B19">
        <v>3995</v>
      </c>
    </row>
    <row r="20" spans="1:2" x14ac:dyDescent="0.3">
      <c r="A20">
        <v>78</v>
      </c>
      <c r="B20">
        <v>2682</v>
      </c>
    </row>
    <row r="21" spans="1:2" x14ac:dyDescent="0.3">
      <c r="A21">
        <v>46</v>
      </c>
      <c r="B21">
        <v>1289</v>
      </c>
    </row>
    <row r="22" spans="1:2" x14ac:dyDescent="0.3">
      <c r="A22">
        <v>240</v>
      </c>
      <c r="B22">
        <v>3150</v>
      </c>
    </row>
    <row r="23" spans="1:2" x14ac:dyDescent="0.3">
      <c r="A23">
        <v>303</v>
      </c>
      <c r="B23">
        <v>962</v>
      </c>
    </row>
    <row r="24" spans="1:2" x14ac:dyDescent="0.3">
      <c r="A24">
        <v>185</v>
      </c>
      <c r="B24">
        <v>994</v>
      </c>
    </row>
    <row r="25" spans="1:2" x14ac:dyDescent="0.3">
      <c r="A25">
        <v>124</v>
      </c>
      <c r="B25">
        <v>1875</v>
      </c>
    </row>
    <row r="26" spans="1:2" x14ac:dyDescent="0.3">
      <c r="A26">
        <v>125</v>
      </c>
      <c r="B26">
        <v>920</v>
      </c>
    </row>
    <row r="27" spans="1:2" x14ac:dyDescent="0.3">
      <c r="A27">
        <v>51</v>
      </c>
      <c r="B27">
        <v>806</v>
      </c>
    </row>
    <row r="28" spans="1:2" x14ac:dyDescent="0.3">
      <c r="A28">
        <v>305</v>
      </c>
      <c r="B28">
        <v>911</v>
      </c>
    </row>
    <row r="29" spans="1:2" x14ac:dyDescent="0.3">
      <c r="A29">
        <v>171</v>
      </c>
      <c r="B29">
        <v>1346</v>
      </c>
    </row>
    <row r="30" spans="1:2" x14ac:dyDescent="0.3">
      <c r="A30">
        <v>316</v>
      </c>
      <c r="B30">
        <v>1093</v>
      </c>
    </row>
    <row r="31" spans="1:2" x14ac:dyDescent="0.3">
      <c r="A31">
        <v>171</v>
      </c>
      <c r="B3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08D1-5756-4DAC-98FD-684CA1A230D6}">
  <dimension ref="A3:B22"/>
  <sheetViews>
    <sheetView workbookViewId="0">
      <selection activeCell="A20" sqref="A20"/>
    </sheetView>
  </sheetViews>
  <sheetFormatPr defaultRowHeight="14.4" x14ac:dyDescent="0.3"/>
  <cols>
    <col min="1" max="1" width="33.21875" bestFit="1" customWidth="1"/>
    <col min="2" max="2" width="24.5546875" bestFit="1" customWidth="1"/>
  </cols>
  <sheetData>
    <row r="3" spans="1:2" x14ac:dyDescent="0.3">
      <c r="A3" s="2" t="s">
        <v>157</v>
      </c>
      <c r="B3" t="s">
        <v>160</v>
      </c>
    </row>
    <row r="4" spans="1:2" x14ac:dyDescent="0.3">
      <c r="A4" s="3" t="s">
        <v>119</v>
      </c>
      <c r="B4">
        <v>1</v>
      </c>
    </row>
    <row r="5" spans="1:2" x14ac:dyDescent="0.3">
      <c r="A5" s="3" t="s">
        <v>139</v>
      </c>
      <c r="B5">
        <v>1</v>
      </c>
    </row>
    <row r="6" spans="1:2" x14ac:dyDescent="0.3">
      <c r="A6" s="3" t="s">
        <v>125</v>
      </c>
      <c r="B6">
        <v>1</v>
      </c>
    </row>
    <row r="7" spans="1:2" x14ac:dyDescent="0.3">
      <c r="A7" s="3" t="s">
        <v>144</v>
      </c>
      <c r="B7">
        <v>1</v>
      </c>
    </row>
    <row r="8" spans="1:2" x14ac:dyDescent="0.3">
      <c r="A8" s="3" t="s">
        <v>81</v>
      </c>
      <c r="B8">
        <v>1</v>
      </c>
    </row>
    <row r="9" spans="1:2" x14ac:dyDescent="0.3">
      <c r="A9" s="3" t="s">
        <v>62</v>
      </c>
      <c r="B9">
        <v>1</v>
      </c>
    </row>
    <row r="10" spans="1:2" x14ac:dyDescent="0.3">
      <c r="A10" s="3" t="s">
        <v>37</v>
      </c>
      <c r="B10">
        <v>1</v>
      </c>
    </row>
    <row r="11" spans="1:2" x14ac:dyDescent="0.3">
      <c r="A11" s="3" t="s">
        <v>67</v>
      </c>
      <c r="B11">
        <v>1</v>
      </c>
    </row>
    <row r="12" spans="1:2" x14ac:dyDescent="0.3">
      <c r="A12" s="3" t="s">
        <v>151</v>
      </c>
      <c r="B12">
        <v>1</v>
      </c>
    </row>
    <row r="13" spans="1:2" x14ac:dyDescent="0.3">
      <c r="A13" s="3" t="s">
        <v>47</v>
      </c>
      <c r="B13">
        <v>1</v>
      </c>
    </row>
    <row r="14" spans="1:2" x14ac:dyDescent="0.3">
      <c r="A14" s="3" t="s">
        <v>42</v>
      </c>
      <c r="B14">
        <v>1</v>
      </c>
    </row>
    <row r="15" spans="1:2" x14ac:dyDescent="0.3">
      <c r="A15" s="3" t="s">
        <v>106</v>
      </c>
      <c r="B15">
        <v>1</v>
      </c>
    </row>
    <row r="16" spans="1:2" x14ac:dyDescent="0.3">
      <c r="A16" s="3" t="s">
        <v>77</v>
      </c>
      <c r="B16">
        <v>1</v>
      </c>
    </row>
    <row r="17" spans="1:2" x14ac:dyDescent="0.3">
      <c r="A17" s="3" t="s">
        <v>134</v>
      </c>
      <c r="B17">
        <v>1</v>
      </c>
    </row>
    <row r="18" spans="1:2" x14ac:dyDescent="0.3">
      <c r="A18" s="3" t="s">
        <v>95</v>
      </c>
      <c r="B18">
        <v>1</v>
      </c>
    </row>
    <row r="19" spans="1:2" x14ac:dyDescent="0.3">
      <c r="A19" s="3" t="s">
        <v>72</v>
      </c>
      <c r="B19">
        <v>1</v>
      </c>
    </row>
    <row r="20" spans="1:2" x14ac:dyDescent="0.3">
      <c r="A20" s="3" t="s">
        <v>114</v>
      </c>
      <c r="B20">
        <v>1</v>
      </c>
    </row>
    <row r="21" spans="1:2" x14ac:dyDescent="0.3">
      <c r="A21" s="3" t="s">
        <v>158</v>
      </c>
    </row>
    <row r="22" spans="1:2" x14ac:dyDescent="0.3">
      <c r="A22" s="3" t="s">
        <v>159</v>
      </c>
      <c r="B22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D53-27DC-441B-BACB-0E4C8A46E00A}">
  <sheetPr filterMode="1"/>
  <dimension ref="A1:B31"/>
  <sheetViews>
    <sheetView workbookViewId="0">
      <selection activeCell="D24" sqref="D24"/>
    </sheetView>
  </sheetViews>
  <sheetFormatPr defaultRowHeight="14.4" x14ac:dyDescent="0.3"/>
  <cols>
    <col min="1" max="1" width="24.109375" customWidth="1"/>
    <col min="2" max="2" width="45" customWidth="1"/>
  </cols>
  <sheetData>
    <row r="1" spans="1:2" x14ac:dyDescent="0.3">
      <c r="A1" t="s">
        <v>2</v>
      </c>
      <c r="B1" t="s">
        <v>156</v>
      </c>
    </row>
    <row r="2" spans="1:2" x14ac:dyDescent="0.3">
      <c r="A2" t="s">
        <v>139</v>
      </c>
      <c r="B2" t="str">
        <f>UPPER(TRIM(SUBSTITUTE(A2, "@", "")))</f>
        <v>CALIBREAPP</v>
      </c>
    </row>
    <row r="3" spans="1:2" hidden="1" x14ac:dyDescent="0.3"/>
    <row r="4" spans="1:2" hidden="1" x14ac:dyDescent="0.3"/>
    <row r="5" spans="1:2" hidden="1" x14ac:dyDescent="0.3"/>
    <row r="6" spans="1:2" x14ac:dyDescent="0.3">
      <c r="A6" t="s">
        <v>144</v>
      </c>
      <c r="B6" t="str">
        <f>UPPER(TRIM(SUBSTITUTE(A6, "@", "")))</f>
        <v>DATASTAX</v>
      </c>
    </row>
    <row r="7" spans="1:2" hidden="1" x14ac:dyDescent="0.3"/>
    <row r="8" spans="1:2" x14ac:dyDescent="0.3">
      <c r="A8" t="s">
        <v>119</v>
      </c>
      <c r="B8" t="str">
        <f>UPPER(TRIM(SUBSTITUTE(A8, "@", "")))</f>
        <v>ATLASSIAN</v>
      </c>
    </row>
    <row r="9" spans="1:2" hidden="1" x14ac:dyDescent="0.3"/>
    <row r="10" spans="1:2" x14ac:dyDescent="0.3">
      <c r="A10" t="s">
        <v>134</v>
      </c>
      <c r="B10" t="str">
        <f>UPPER(TRIM(SUBSTITUTE(A10, "@", "")))</f>
        <v>TACTIQ</v>
      </c>
    </row>
    <row r="11" spans="1:2" hidden="1" x14ac:dyDescent="0.3"/>
    <row r="12" spans="1:2" x14ac:dyDescent="0.3">
      <c r="A12" t="s">
        <v>81</v>
      </c>
      <c r="B12" t="str">
        <f t="shared" ref="B12:B15" si="0">UPPER(TRIM(SUBSTITUTE(A12, "@", "")))</f>
        <v>FREE</v>
      </c>
    </row>
    <row r="13" spans="1:2" x14ac:dyDescent="0.3">
      <c r="A13" t="s">
        <v>95</v>
      </c>
      <c r="B13" t="str">
        <f t="shared" si="0"/>
        <v>THE UNIVERSITY OF MELBOURNE</v>
      </c>
    </row>
    <row r="14" spans="1:2" x14ac:dyDescent="0.3">
      <c r="A14" t="s">
        <v>47</v>
      </c>
      <c r="B14" t="str">
        <f t="shared" si="0"/>
        <v>REALESTATE-COM-AU</v>
      </c>
    </row>
    <row r="15" spans="1:2" x14ac:dyDescent="0.3">
      <c r="A15" t="s">
        <v>42</v>
      </c>
      <c r="B15" t="str">
        <f t="shared" si="0"/>
        <v>REMIX-RUN</v>
      </c>
    </row>
    <row r="16" spans="1:2" hidden="1" x14ac:dyDescent="0.3"/>
    <row r="17" spans="1:2" x14ac:dyDescent="0.3">
      <c r="A17" t="s">
        <v>37</v>
      </c>
      <c r="B17" t="str">
        <f t="shared" ref="B17:B18" si="1">UPPER(TRIM(SUBSTITUTE(A17, "@", "")))</f>
        <v>HTTPS://BOOLEANART.COM</v>
      </c>
    </row>
    <row r="18" spans="1:2" x14ac:dyDescent="0.3">
      <c r="A18" t="s">
        <v>77</v>
      </c>
      <c r="B18" t="str">
        <f t="shared" si="1"/>
        <v>SPIGOTMC</v>
      </c>
    </row>
    <row r="19" spans="1:2" hidden="1" x14ac:dyDescent="0.3"/>
    <row r="20" spans="1:2" x14ac:dyDescent="0.3">
      <c r="A20" t="s">
        <v>125</v>
      </c>
      <c r="B20" t="str">
        <f>UPPER(TRIM(SUBSTITUTE(A20, "@", "")))</f>
        <v>CTO-LABS</v>
      </c>
    </row>
    <row r="21" spans="1:2" hidden="1" x14ac:dyDescent="0.3"/>
    <row r="22" spans="1:2" x14ac:dyDescent="0.3">
      <c r="A22" t="s">
        <v>151</v>
      </c>
      <c r="B22" t="str">
        <f>UPPER(TRIM(SUBSTITUTE(A22, "@", "")))</f>
        <v>PREEMPTIVE CYBER SECURITY PTY LTD</v>
      </c>
    </row>
    <row r="23" spans="1:2" hidden="1" x14ac:dyDescent="0.3"/>
    <row r="24" spans="1:2" x14ac:dyDescent="0.3">
      <c r="A24" t="s">
        <v>106</v>
      </c>
      <c r="B24" t="str">
        <f t="shared" ref="B24:B25" si="2">UPPER(TRIM(SUBSTITUTE(A24, "@", "")))</f>
        <v>ROGER CLARK</v>
      </c>
    </row>
    <row r="25" spans="1:2" x14ac:dyDescent="0.3">
      <c r="A25" t="s">
        <v>114</v>
      </c>
      <c r="B25" t="str">
        <f t="shared" si="2"/>
        <v>UNIVERSITY OF MELBOURNE</v>
      </c>
    </row>
    <row r="26" spans="1:2" hidden="1" x14ac:dyDescent="0.3"/>
    <row r="27" spans="1:2" hidden="1" x14ac:dyDescent="0.3"/>
    <row r="28" spans="1:2" hidden="1" x14ac:dyDescent="0.3"/>
    <row r="29" spans="1:2" x14ac:dyDescent="0.3">
      <c r="A29" t="s">
        <v>67</v>
      </c>
      <c r="B29" t="str">
        <f t="shared" ref="B29:B31" si="3">UPPER(TRIM(SUBSTITUTE(A29, "@", "")))</f>
        <v>LARAVEL</v>
      </c>
    </row>
    <row r="30" spans="1:2" x14ac:dyDescent="0.3">
      <c r="A30" t="s">
        <v>62</v>
      </c>
      <c r="B30" t="str">
        <f t="shared" si="3"/>
        <v>GITHUB</v>
      </c>
    </row>
    <row r="31" spans="1:2" x14ac:dyDescent="0.3">
      <c r="A31" t="s">
        <v>72</v>
      </c>
      <c r="B31" t="str">
        <f t="shared" si="3"/>
        <v>TUPAY CHAIN</v>
      </c>
    </row>
  </sheetData>
  <autoFilter ref="A1:A31" xr:uid="{3EEEFD53-27DC-441B-BACB-0E4C8A46E00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hireable_following</vt:lpstr>
      <vt:lpstr>public_repo</vt:lpstr>
      <vt:lpstr>email</vt:lpstr>
      <vt:lpstr>bio</vt:lpstr>
      <vt:lpstr>followers</vt:lpstr>
      <vt:lpstr>company_pivot</vt:lpstr>
      <vt:lpstr>cleaned_company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Stephen Raj</cp:lastModifiedBy>
  <dcterms:created xsi:type="dcterms:W3CDTF">2024-10-28T14:20:10Z</dcterms:created>
  <dcterms:modified xsi:type="dcterms:W3CDTF">2024-10-31T07:29:18Z</dcterms:modified>
</cp:coreProperties>
</file>