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5" i="1"/>
  <c r="M55"/>
  <c r="O55"/>
  <c r="P55" s="1"/>
  <c r="R55"/>
  <c r="S55"/>
  <c r="L56"/>
  <c r="M56" s="1"/>
  <c r="O56"/>
  <c r="P56"/>
  <c r="R56"/>
  <c r="S56" s="1"/>
  <c r="L57"/>
  <c r="M57"/>
  <c r="O57"/>
  <c r="P57" s="1"/>
  <c r="R57"/>
  <c r="S57"/>
  <c r="L58"/>
  <c r="M58" s="1"/>
  <c r="O58"/>
  <c r="P58"/>
  <c r="R58"/>
  <c r="S58" s="1"/>
  <c r="L59"/>
  <c r="M59"/>
  <c r="O59"/>
  <c r="P59" s="1"/>
  <c r="R59"/>
  <c r="S59"/>
  <c r="L60"/>
  <c r="M60" s="1"/>
  <c r="O60"/>
  <c r="P60"/>
  <c r="R60"/>
  <c r="S60" s="1"/>
  <c r="L61"/>
  <c r="M61"/>
  <c r="O61"/>
  <c r="P61" s="1"/>
  <c r="R61"/>
  <c r="S61"/>
  <c r="L62"/>
  <c r="M62" s="1"/>
  <c r="O62"/>
  <c r="P62"/>
  <c r="R62"/>
  <c r="S62" s="1"/>
  <c r="L63"/>
  <c r="M63"/>
  <c r="O63"/>
  <c r="P63" s="1"/>
  <c r="R63"/>
  <c r="S63"/>
  <c r="L64"/>
  <c r="M64" s="1"/>
  <c r="O64"/>
  <c r="P64"/>
  <c r="R64"/>
  <c r="S64" s="1"/>
  <c r="L65"/>
  <c r="M65"/>
  <c r="O65"/>
  <c r="P65" s="1"/>
  <c r="R65"/>
  <c r="S65"/>
  <c r="L66"/>
  <c r="M66" s="1"/>
  <c r="O66"/>
  <c r="P66"/>
  <c r="R66"/>
  <c r="S66" s="1"/>
  <c r="L67"/>
  <c r="M67"/>
  <c r="O67"/>
  <c r="P67" s="1"/>
  <c r="R67"/>
  <c r="S67"/>
  <c r="L68"/>
  <c r="M68" s="1"/>
  <c r="O68"/>
  <c r="P68"/>
  <c r="R68"/>
  <c r="S68" s="1"/>
  <c r="L69"/>
  <c r="M69"/>
  <c r="O69"/>
  <c r="P69" s="1"/>
  <c r="R69"/>
  <c r="S69"/>
  <c r="L70"/>
  <c r="M70" s="1"/>
  <c r="O70"/>
  <c r="P70"/>
  <c r="R70"/>
  <c r="S70" s="1"/>
  <c r="L71"/>
  <c r="M71"/>
  <c r="O71"/>
  <c r="P71" s="1"/>
  <c r="R71"/>
  <c r="S71"/>
  <c r="L72"/>
  <c r="M72" s="1"/>
  <c r="O72"/>
  <c r="P72"/>
  <c r="R72"/>
  <c r="S72" s="1"/>
  <c r="L73"/>
  <c r="M73"/>
  <c r="O73"/>
  <c r="P73" s="1"/>
  <c r="R73"/>
  <c r="S73"/>
  <c r="U7"/>
  <c r="U6"/>
  <c r="U5"/>
  <c r="L34"/>
  <c r="M34"/>
  <c r="O34"/>
  <c r="P34" s="1"/>
  <c r="L35"/>
  <c r="M35"/>
  <c r="O35"/>
  <c r="P35" s="1"/>
  <c r="L36"/>
  <c r="M36"/>
  <c r="O36"/>
  <c r="P36" s="1"/>
  <c r="L37"/>
  <c r="M37"/>
  <c r="O37"/>
  <c r="P37" s="1"/>
  <c r="L38"/>
  <c r="M38"/>
  <c r="O38"/>
  <c r="P38" s="1"/>
  <c r="L39"/>
  <c r="M39"/>
  <c r="O39"/>
  <c r="P39" s="1"/>
  <c r="L40"/>
  <c r="M40"/>
  <c r="O40"/>
  <c r="P40" s="1"/>
  <c r="L41"/>
  <c r="M41"/>
  <c r="O41"/>
  <c r="P41" s="1"/>
  <c r="L42"/>
  <c r="M42"/>
  <c r="O42"/>
  <c r="P42" s="1"/>
  <c r="L43"/>
  <c r="M43"/>
  <c r="O43"/>
  <c r="P43" s="1"/>
  <c r="L44"/>
  <c r="M44"/>
  <c r="O44"/>
  <c r="P44" s="1"/>
  <c r="L45"/>
  <c r="M45"/>
  <c r="O45"/>
  <c r="P45" s="1"/>
  <c r="L46"/>
  <c r="M46"/>
  <c r="O46"/>
  <c r="P46" s="1"/>
  <c r="L47"/>
  <c r="M47"/>
  <c r="O47"/>
  <c r="P47" s="1"/>
  <c r="L48"/>
  <c r="M48"/>
  <c r="O48"/>
  <c r="P48" s="1"/>
  <c r="L49"/>
  <c r="M49"/>
  <c r="O49"/>
  <c r="P49" s="1"/>
  <c r="L50"/>
  <c r="M50"/>
  <c r="O50"/>
  <c r="P50" s="1"/>
  <c r="L51"/>
  <c r="M51"/>
  <c r="O51"/>
  <c r="P51" s="1"/>
  <c r="L52"/>
  <c r="M52"/>
  <c r="O52"/>
  <c r="P52" s="1"/>
  <c r="L53"/>
  <c r="M53"/>
  <c r="O53"/>
  <c r="P53" s="1"/>
  <c r="L54"/>
  <c r="M54"/>
  <c r="O54"/>
  <c r="P54" s="1"/>
  <c r="R34"/>
  <c r="S34" s="1"/>
  <c r="R35"/>
  <c r="S35" s="1"/>
  <c r="R36"/>
  <c r="S36" s="1"/>
  <c r="R37"/>
  <c r="S37" s="1"/>
  <c r="R38"/>
  <c r="S38" s="1"/>
  <c r="R39"/>
  <c r="S39" s="1"/>
  <c r="R40"/>
  <c r="S40" s="1"/>
  <c r="R41"/>
  <c r="S41" s="1"/>
  <c r="R42"/>
  <c r="S42" s="1"/>
  <c r="R43"/>
  <c r="S43" s="1"/>
  <c r="R44"/>
  <c r="S44" s="1"/>
  <c r="R45"/>
  <c r="S45" s="1"/>
  <c r="R46"/>
  <c r="S46" s="1"/>
  <c r="R47"/>
  <c r="S47" s="1"/>
  <c r="R48"/>
  <c r="S48" s="1"/>
  <c r="R49"/>
  <c r="S49" s="1"/>
  <c r="R50"/>
  <c r="S50" s="1"/>
  <c r="R51"/>
  <c r="S51" s="1"/>
  <c r="R52"/>
  <c r="S52" s="1"/>
  <c r="R53"/>
  <c r="S53" s="1"/>
  <c r="R54"/>
  <c r="S54" s="1"/>
  <c r="R9"/>
  <c r="R10"/>
  <c r="S10" s="1"/>
  <c r="R11"/>
  <c r="R12"/>
  <c r="R13"/>
  <c r="R14"/>
  <c r="S14" s="1"/>
  <c r="R15"/>
  <c r="R16"/>
  <c r="R17"/>
  <c r="R18"/>
  <c r="S18" s="1"/>
  <c r="R19"/>
  <c r="R20"/>
  <c r="R21"/>
  <c r="R22"/>
  <c r="S22" s="1"/>
  <c r="R23"/>
  <c r="R24"/>
  <c r="R25"/>
  <c r="R26"/>
  <c r="S26" s="1"/>
  <c r="R27"/>
  <c r="R28"/>
  <c r="R29"/>
  <c r="R30"/>
  <c r="S30" s="1"/>
  <c r="R31"/>
  <c r="R32"/>
  <c r="R33"/>
  <c r="R8"/>
  <c r="S8" s="1"/>
  <c r="R4"/>
  <c r="S33"/>
  <c r="S32"/>
  <c r="S31"/>
  <c r="S29"/>
  <c r="S28"/>
  <c r="S27"/>
  <c r="S25"/>
  <c r="S24"/>
  <c r="S23"/>
  <c r="S21"/>
  <c r="S20"/>
  <c r="S19"/>
  <c r="S17"/>
  <c r="S16"/>
  <c r="S15"/>
  <c r="S13"/>
  <c r="S12"/>
  <c r="S11"/>
  <c r="S9"/>
  <c r="O9"/>
  <c r="O10"/>
  <c r="O11"/>
  <c r="P11" s="1"/>
  <c r="O12"/>
  <c r="O13"/>
  <c r="O14"/>
  <c r="O15"/>
  <c r="P15" s="1"/>
  <c r="O16"/>
  <c r="O17"/>
  <c r="O18"/>
  <c r="O19"/>
  <c r="P19" s="1"/>
  <c r="O20"/>
  <c r="O21"/>
  <c r="O22"/>
  <c r="O23"/>
  <c r="P23" s="1"/>
  <c r="O24"/>
  <c r="O25"/>
  <c r="O26"/>
  <c r="O27"/>
  <c r="P27" s="1"/>
  <c r="O28"/>
  <c r="O29"/>
  <c r="O30"/>
  <c r="O31"/>
  <c r="P31" s="1"/>
  <c r="O32"/>
  <c r="O33"/>
  <c r="O8"/>
  <c r="P8" s="1"/>
  <c r="P33"/>
  <c r="P32"/>
  <c r="P30"/>
  <c r="P29"/>
  <c r="P28"/>
  <c r="P26"/>
  <c r="P25"/>
  <c r="P24"/>
  <c r="P22"/>
  <c r="P21"/>
  <c r="P20"/>
  <c r="P18"/>
  <c r="P17"/>
  <c r="P16"/>
  <c r="P14"/>
  <c r="P13"/>
  <c r="P12"/>
  <c r="P10"/>
  <c r="P9"/>
  <c r="O4"/>
  <c r="F59"/>
  <c r="F39"/>
  <c r="B56"/>
  <c r="B54"/>
  <c r="B50"/>
  <c r="B49"/>
  <c r="B48"/>
  <c r="L4" l="1"/>
  <c r="F19"/>
  <c r="B36"/>
  <c r="B34"/>
  <c r="B30"/>
  <c r="B29"/>
  <c r="B28"/>
  <c r="L9" l="1"/>
  <c r="M9" s="1"/>
  <c r="L22"/>
  <c r="M22" s="1"/>
  <c r="L8"/>
  <c r="M8" s="1"/>
  <c r="L18"/>
  <c r="M18" s="1"/>
  <c r="L14"/>
  <c r="M14" s="1"/>
  <c r="L27"/>
  <c r="M27" s="1"/>
  <c r="L10"/>
  <c r="M10" s="1"/>
  <c r="L26"/>
  <c r="M26" s="1"/>
  <c r="L30"/>
  <c r="M30" s="1"/>
  <c r="L31"/>
  <c r="M31" s="1"/>
  <c r="L19"/>
  <c r="M19" s="1"/>
  <c r="L11"/>
  <c r="M11" s="1"/>
  <c r="L32"/>
  <c r="M32" s="1"/>
  <c r="L28"/>
  <c r="M28" s="1"/>
  <c r="L24"/>
  <c r="M24" s="1"/>
  <c r="L20"/>
  <c r="M20" s="1"/>
  <c r="L16"/>
  <c r="M16" s="1"/>
  <c r="L12"/>
  <c r="M12" s="1"/>
  <c r="L23"/>
  <c r="M23" s="1"/>
  <c r="L15"/>
  <c r="M15" s="1"/>
  <c r="L33"/>
  <c r="M33" s="1"/>
  <c r="L29"/>
  <c r="M29" s="1"/>
  <c r="L25"/>
  <c r="M25" s="1"/>
  <c r="L21"/>
  <c r="M21" s="1"/>
  <c r="L17"/>
  <c r="M17" s="1"/>
  <c r="L13"/>
  <c r="M13" s="1"/>
  <c r="B15"/>
  <c r="B13"/>
  <c r="B9"/>
  <c r="B8"/>
  <c r="B7"/>
</calcChain>
</file>

<file path=xl/sharedStrings.xml><?xml version="1.0" encoding="utf-8"?>
<sst xmlns="http://schemas.openxmlformats.org/spreadsheetml/2006/main" count="87" uniqueCount="31">
  <si>
    <t>Epoch</t>
  </si>
  <si>
    <t>AEDT</t>
  </si>
  <si>
    <t>Video Start</t>
  </si>
  <si>
    <t xml:space="preserve">Lat </t>
  </si>
  <si>
    <t>deg</t>
  </si>
  <si>
    <t>Long</t>
  </si>
  <si>
    <t>Field Of View</t>
  </si>
  <si>
    <t>Alt</t>
  </si>
  <si>
    <t>Az</t>
  </si>
  <si>
    <t>Image roll</t>
  </si>
  <si>
    <t>Rotation Direction</t>
  </si>
  <si>
    <t>1 or -1</t>
  </si>
  <si>
    <t>Video</t>
  </si>
  <si>
    <t>Image Angluar Size</t>
  </si>
  <si>
    <t>Video Dimentions</t>
  </si>
  <si>
    <t>px</t>
  </si>
  <si>
    <t>Barrel Distortion Exponent</t>
  </si>
  <si>
    <t>T+</t>
  </si>
  <si>
    <t>T Prop (S)</t>
  </si>
  <si>
    <t>Az (Deg)</t>
  </si>
  <si>
    <t>Alt (Deg)</t>
  </si>
  <si>
    <t xml:space="preserve">Delta T </t>
  </si>
  <si>
    <t>Possible Orbital Period Times</t>
  </si>
  <si>
    <t>n</t>
  </si>
  <si>
    <t>Extrapolated Data</t>
  </si>
  <si>
    <t>Delta T</t>
  </si>
  <si>
    <t>n1</t>
  </si>
  <si>
    <t>n2</t>
  </si>
  <si>
    <t>n3</t>
  </si>
  <si>
    <t>n1 = 15</t>
  </si>
  <si>
    <t>Height Calualtion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</si>
</sst>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$-F400]h:mm:ss\ AM/PM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0" xfId="0" applyNumberFormat="1" applyBorder="1"/>
    <xf numFmtId="0" fontId="0" fillId="0" borderId="0" xfId="0" applyBorder="1"/>
    <xf numFmtId="14" fontId="2" fillId="3" borderId="1" xfId="2" applyNumberFormat="1"/>
    <xf numFmtId="20" fontId="2" fillId="3" borderId="1" xfId="2" applyNumberFormat="1"/>
    <xf numFmtId="0" fontId="2" fillId="3" borderId="1" xfId="2" applyNumberFormat="1"/>
    <xf numFmtId="20" fontId="0" fillId="0" borderId="0" xfId="0" applyNumberFormat="1"/>
    <xf numFmtId="0" fontId="2" fillId="3" borderId="1" xfId="2"/>
    <xf numFmtId="164" fontId="2" fillId="3" borderId="1" xfId="2" applyNumberFormat="1"/>
    <xf numFmtId="20" fontId="0" fillId="0" borderId="0" xfId="0" applyNumberFormat="1" applyBorder="1"/>
    <xf numFmtId="14" fontId="2" fillId="3" borderId="0" xfId="2" applyNumberFormat="1" applyBorder="1"/>
    <xf numFmtId="0" fontId="2" fillId="3" borderId="0" xfId="2" applyNumberFormat="1" applyBorder="1"/>
    <xf numFmtId="0" fontId="2" fillId="3" borderId="0" xfId="2" applyBorder="1"/>
    <xf numFmtId="164" fontId="2" fillId="3" borderId="0" xfId="2" applyNumberFormat="1" applyBorder="1"/>
    <xf numFmtId="0" fontId="0" fillId="0" borderId="0" xfId="0" applyFill="1" applyBorder="1"/>
    <xf numFmtId="165" fontId="2" fillId="3" borderId="0" xfId="2" applyNumberFormat="1" applyBorder="1" applyAlignment="1">
      <alignment wrapText="1"/>
    </xf>
    <xf numFmtId="165" fontId="2" fillId="3" borderId="0" xfId="2" applyNumberFormat="1" applyBorder="1"/>
    <xf numFmtId="1" fontId="0" fillId="0" borderId="0" xfId="0" applyNumberFormat="1" applyBorder="1"/>
    <xf numFmtId="1" fontId="1" fillId="2" borderId="0" xfId="1" applyNumberFormat="1" applyBorder="1"/>
    <xf numFmtId="2" fontId="1" fillId="2" borderId="0" xfId="1" applyNumberFormat="1" applyBorder="1"/>
    <xf numFmtId="2" fontId="0" fillId="0" borderId="0" xfId="0" applyNumberFormat="1" applyBorder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3"/>
  <sheetViews>
    <sheetView tabSelected="1" workbookViewId="0">
      <selection activeCell="C17" sqref="C17"/>
    </sheetView>
  </sheetViews>
  <sheetFormatPr defaultRowHeight="15"/>
  <cols>
    <col min="1" max="1" width="9.140625" style="3"/>
    <col min="2" max="2" width="11.140625" style="3" customWidth="1"/>
    <col min="3" max="3" width="10.42578125" style="3" customWidth="1"/>
    <col min="4" max="5" width="9.140625" style="3"/>
    <col min="6" max="6" width="11.7109375" style="3" customWidth="1"/>
    <col min="7" max="20" width="9.140625" style="3"/>
    <col min="21" max="21" width="12" style="3" bestFit="1" customWidth="1"/>
    <col min="22" max="16384" width="9.140625" style="3"/>
  </cols>
  <sheetData>
    <row r="1" spans="1:22">
      <c r="A1" s="3" t="s">
        <v>0</v>
      </c>
    </row>
    <row r="2" spans="1:22">
      <c r="A2" s="3" t="s">
        <v>2</v>
      </c>
      <c r="B2" s="11">
        <v>43049</v>
      </c>
      <c r="C2" s="16">
        <v>0.8979166666666667</v>
      </c>
      <c r="D2" s="3" t="s">
        <v>1</v>
      </c>
      <c r="L2" s="3" t="s">
        <v>26</v>
      </c>
      <c r="O2" s="3" t="s">
        <v>27</v>
      </c>
      <c r="R2" s="3" t="s">
        <v>28</v>
      </c>
    </row>
    <row r="3" spans="1:22">
      <c r="A3" s="3" t="s">
        <v>3</v>
      </c>
      <c r="B3" s="12"/>
      <c r="C3" s="10" t="s">
        <v>4</v>
      </c>
      <c r="L3" s="3" t="s">
        <v>21</v>
      </c>
      <c r="O3" s="3" t="s">
        <v>25</v>
      </c>
      <c r="R3" s="3" t="s">
        <v>25</v>
      </c>
    </row>
    <row r="4" spans="1:22">
      <c r="A4" s="3" t="s">
        <v>5</v>
      </c>
      <c r="B4" s="13"/>
      <c r="C4" s="3" t="s">
        <v>4</v>
      </c>
      <c r="L4" s="3">
        <f>F39-F19</f>
        <v>83352.700966669989</v>
      </c>
      <c r="O4" s="3">
        <f>F19-F59</f>
        <v>88902.695333330004</v>
      </c>
      <c r="R4" s="3">
        <f>F39-F59</f>
        <v>172255.39629999999</v>
      </c>
    </row>
    <row r="5" spans="1:22">
      <c r="U5" s="3">
        <f>1/L4</f>
        <v>1.1997211708830734E-5</v>
      </c>
    </row>
    <row r="6" spans="1:22">
      <c r="A6" s="3" t="s">
        <v>6</v>
      </c>
      <c r="K6" s="3" t="s">
        <v>22</v>
      </c>
      <c r="U6" s="3">
        <f>1/O4</f>
        <v>1.1248252893240411E-5</v>
      </c>
    </row>
    <row r="7" spans="1:22">
      <c r="A7" s="3" t="s">
        <v>7</v>
      </c>
      <c r="B7" s="13">
        <f>77.5+G7</f>
        <v>77.5</v>
      </c>
      <c r="C7" s="3" t="s">
        <v>4</v>
      </c>
      <c r="K7" s="3" t="s">
        <v>23</v>
      </c>
      <c r="U7" s="3">
        <f>1/R4</f>
        <v>5.8053333682411901E-6</v>
      </c>
    </row>
    <row r="8" spans="1:22">
      <c r="A8" s="3" t="s">
        <v>8</v>
      </c>
      <c r="B8" s="13">
        <f>302+G8</f>
        <v>302</v>
      </c>
      <c r="C8" s="3" t="s">
        <v>4</v>
      </c>
      <c r="K8" s="18">
        <v>1</v>
      </c>
      <c r="L8" s="18">
        <f t="shared" ref="L8:L33" si="0">$L$4/K8</f>
        <v>83352.700966669989</v>
      </c>
      <c r="M8" s="19">
        <f>L8/60</f>
        <v>1389.2116827778332</v>
      </c>
      <c r="N8" s="18">
        <v>1</v>
      </c>
      <c r="O8" s="18">
        <f>$O$4/N8</f>
        <v>88902.695333330004</v>
      </c>
      <c r="P8" s="19">
        <f>O8/60</f>
        <v>1481.7115888888334</v>
      </c>
      <c r="Q8" s="18">
        <v>1</v>
      </c>
      <c r="R8" s="18">
        <f>$R$4/Q8</f>
        <v>172255.39629999999</v>
      </c>
      <c r="S8" s="19">
        <f>R8/60</f>
        <v>2870.9232716666666</v>
      </c>
    </row>
    <row r="9" spans="1:22">
      <c r="A9" s="3" t="s">
        <v>9</v>
      </c>
      <c r="B9" s="13">
        <f>75+G9</f>
        <v>75</v>
      </c>
      <c r="C9" s="3" t="s">
        <v>4</v>
      </c>
      <c r="K9" s="18">
        <v>2</v>
      </c>
      <c r="L9" s="18">
        <f t="shared" si="0"/>
        <v>41676.350483334994</v>
      </c>
      <c r="M9" s="19">
        <f t="shared" ref="M9:M72" si="1">L9/60</f>
        <v>694.60584138891659</v>
      </c>
      <c r="N9" s="18">
        <v>2</v>
      </c>
      <c r="O9" s="18">
        <f t="shared" ref="O9:O72" si="2">$O$4/N9</f>
        <v>44451.347666665002</v>
      </c>
      <c r="P9" s="19">
        <f t="shared" ref="P9:P72" si="3">O9/60</f>
        <v>740.85579444441669</v>
      </c>
      <c r="Q9" s="18">
        <v>2</v>
      </c>
      <c r="R9" s="18">
        <f t="shared" ref="R9:R72" si="4">$R$4/Q9</f>
        <v>86127.698149999997</v>
      </c>
      <c r="S9" s="19">
        <f t="shared" ref="S9:S72" si="5">R9/60</f>
        <v>1435.4616358333333</v>
      </c>
    </row>
    <row r="10" spans="1:22">
      <c r="A10" s="3" t="s">
        <v>10</v>
      </c>
      <c r="B10" s="13">
        <v>1</v>
      </c>
      <c r="C10" s="3" t="s">
        <v>11</v>
      </c>
      <c r="K10" s="18">
        <v>3</v>
      </c>
      <c r="L10" s="18">
        <f t="shared" si="0"/>
        <v>27784.233655556662</v>
      </c>
      <c r="M10" s="19">
        <f t="shared" si="1"/>
        <v>463.07056092594433</v>
      </c>
      <c r="N10" s="18">
        <v>3</v>
      </c>
      <c r="O10" s="18">
        <f t="shared" si="2"/>
        <v>29634.231777776669</v>
      </c>
      <c r="P10" s="19">
        <f t="shared" si="3"/>
        <v>493.90386296294452</v>
      </c>
      <c r="Q10" s="18">
        <v>3</v>
      </c>
      <c r="R10" s="18">
        <f t="shared" si="4"/>
        <v>57418.465433333331</v>
      </c>
      <c r="S10" s="19">
        <f t="shared" si="5"/>
        <v>956.97442388888885</v>
      </c>
    </row>
    <row r="11" spans="1:22">
      <c r="K11" s="18">
        <v>4</v>
      </c>
      <c r="L11" s="18">
        <f t="shared" si="0"/>
        <v>20838.175241667497</v>
      </c>
      <c r="M11" s="19">
        <f t="shared" si="1"/>
        <v>347.30292069445829</v>
      </c>
      <c r="N11" s="18">
        <v>4</v>
      </c>
      <c r="O11" s="18">
        <f t="shared" si="2"/>
        <v>22225.673833332501</v>
      </c>
      <c r="P11" s="19">
        <f t="shared" si="3"/>
        <v>370.42789722220834</v>
      </c>
      <c r="Q11" s="18">
        <v>4</v>
      </c>
      <c r="R11" s="18">
        <f t="shared" si="4"/>
        <v>43063.849074999998</v>
      </c>
      <c r="S11" s="19">
        <f t="shared" si="5"/>
        <v>717.73081791666664</v>
      </c>
    </row>
    <row r="12" spans="1:22">
      <c r="A12" s="3" t="s">
        <v>12</v>
      </c>
      <c r="K12" s="18">
        <v>5</v>
      </c>
      <c r="L12" s="18">
        <f t="shared" si="0"/>
        <v>16670.540193333996</v>
      </c>
      <c r="M12" s="19">
        <f t="shared" si="1"/>
        <v>277.84233655556659</v>
      </c>
      <c r="N12" s="18">
        <v>5</v>
      </c>
      <c r="O12" s="18">
        <f t="shared" si="2"/>
        <v>17780.539066666002</v>
      </c>
      <c r="P12" s="19">
        <f t="shared" si="3"/>
        <v>296.34231777776671</v>
      </c>
      <c r="Q12" s="18">
        <v>5</v>
      </c>
      <c r="R12" s="18">
        <f t="shared" si="4"/>
        <v>34451.079259999999</v>
      </c>
      <c r="S12" s="19">
        <f t="shared" si="5"/>
        <v>574.18465433333336</v>
      </c>
    </row>
    <row r="13" spans="1:22">
      <c r="A13" s="3" t="s">
        <v>13</v>
      </c>
      <c r="B13" s="13">
        <f>66+G13</f>
        <v>66</v>
      </c>
      <c r="C13" s="13">
        <v>46.9</v>
      </c>
      <c r="D13" s="3" t="s">
        <v>4</v>
      </c>
      <c r="K13" s="18">
        <v>6</v>
      </c>
      <c r="L13" s="18">
        <f t="shared" si="0"/>
        <v>13892.116827778331</v>
      </c>
      <c r="M13" s="19">
        <f t="shared" si="1"/>
        <v>231.53528046297217</v>
      </c>
      <c r="N13" s="18">
        <v>6</v>
      </c>
      <c r="O13" s="18">
        <f t="shared" si="2"/>
        <v>14817.115888888335</v>
      </c>
      <c r="P13" s="19">
        <f t="shared" si="3"/>
        <v>246.95193148147226</v>
      </c>
      <c r="Q13" s="18">
        <v>6</v>
      </c>
      <c r="R13" s="18">
        <f t="shared" si="4"/>
        <v>28709.232716666666</v>
      </c>
      <c r="S13" s="19">
        <f t="shared" si="5"/>
        <v>478.48721194444443</v>
      </c>
    </row>
    <row r="14" spans="1:22">
      <c r="A14" s="3" t="s">
        <v>14</v>
      </c>
      <c r="B14" s="13">
        <v>1920</v>
      </c>
      <c r="C14" s="13">
        <v>1080</v>
      </c>
      <c r="D14" s="3" t="s">
        <v>15</v>
      </c>
      <c r="K14" s="18">
        <v>7</v>
      </c>
      <c r="L14" s="18">
        <f t="shared" si="0"/>
        <v>11907.528709524284</v>
      </c>
      <c r="M14" s="19">
        <f t="shared" si="1"/>
        <v>198.45881182540472</v>
      </c>
      <c r="N14" s="18">
        <v>7</v>
      </c>
      <c r="O14" s="18">
        <f t="shared" si="2"/>
        <v>12700.385047618573</v>
      </c>
      <c r="P14" s="19">
        <f t="shared" si="3"/>
        <v>211.67308412697622</v>
      </c>
      <c r="Q14" s="18">
        <v>7</v>
      </c>
      <c r="R14" s="18">
        <f t="shared" si="4"/>
        <v>24607.913757142855</v>
      </c>
      <c r="S14" s="19">
        <f t="shared" si="5"/>
        <v>410.13189595238089</v>
      </c>
      <c r="V14" s="3" t="s">
        <v>29</v>
      </c>
    </row>
    <row r="15" spans="1:22">
      <c r="A15" s="3" t="s">
        <v>16</v>
      </c>
      <c r="B15" s="14">
        <f>1+G15</f>
        <v>1</v>
      </c>
      <c r="K15" s="18">
        <v>8</v>
      </c>
      <c r="L15" s="18">
        <f t="shared" si="0"/>
        <v>10419.087620833749</v>
      </c>
      <c r="M15" s="19">
        <f t="shared" si="1"/>
        <v>173.65146034722915</v>
      </c>
      <c r="N15" s="18">
        <v>8</v>
      </c>
      <c r="O15" s="18">
        <f t="shared" si="2"/>
        <v>11112.836916666251</v>
      </c>
      <c r="P15" s="19">
        <f t="shared" si="3"/>
        <v>185.21394861110417</v>
      </c>
      <c r="Q15" s="18">
        <v>8</v>
      </c>
      <c r="R15" s="18">
        <f t="shared" si="4"/>
        <v>21531.924537499999</v>
      </c>
      <c r="S15" s="19">
        <f t="shared" si="5"/>
        <v>358.86540895833332</v>
      </c>
    </row>
    <row r="16" spans="1:22">
      <c r="K16" s="18">
        <v>9</v>
      </c>
      <c r="L16" s="18">
        <f t="shared" si="0"/>
        <v>9261.4112185188878</v>
      </c>
      <c r="M16" s="19">
        <f t="shared" si="1"/>
        <v>154.35685364198147</v>
      </c>
      <c r="N16" s="18">
        <v>9</v>
      </c>
      <c r="O16" s="18">
        <f t="shared" si="2"/>
        <v>9878.0772592588892</v>
      </c>
      <c r="P16" s="19">
        <f t="shared" si="3"/>
        <v>164.63462098764816</v>
      </c>
      <c r="Q16" s="18">
        <v>9</v>
      </c>
      <c r="R16" s="18">
        <f t="shared" si="4"/>
        <v>19139.488477777777</v>
      </c>
      <c r="S16" s="19">
        <f t="shared" si="5"/>
        <v>318.99147462962964</v>
      </c>
    </row>
    <row r="17" spans="1:19">
      <c r="K17" s="18">
        <v>10</v>
      </c>
      <c r="L17" s="18">
        <f t="shared" si="0"/>
        <v>8335.2700966669981</v>
      </c>
      <c r="M17" s="19">
        <f t="shared" si="1"/>
        <v>138.92116827778329</v>
      </c>
      <c r="N17" s="18">
        <v>10</v>
      </c>
      <c r="O17" s="18">
        <f t="shared" si="2"/>
        <v>8890.2695333330012</v>
      </c>
      <c r="P17" s="19">
        <f t="shared" si="3"/>
        <v>148.17115888888335</v>
      </c>
      <c r="Q17" s="18">
        <v>10</v>
      </c>
      <c r="R17" s="18">
        <f t="shared" si="4"/>
        <v>17225.539629999999</v>
      </c>
      <c r="S17" s="19">
        <f t="shared" si="5"/>
        <v>287.09232716666668</v>
      </c>
    </row>
    <row r="18" spans="1:19">
      <c r="A18" s="15" t="s">
        <v>17</v>
      </c>
      <c r="F18" s="3" t="s">
        <v>18</v>
      </c>
      <c r="G18" s="15" t="s">
        <v>19</v>
      </c>
      <c r="H18" s="15" t="s">
        <v>20</v>
      </c>
      <c r="K18" s="18">
        <v>11</v>
      </c>
      <c r="L18" s="18">
        <f t="shared" si="0"/>
        <v>7577.5182696972715</v>
      </c>
      <c r="M18" s="19">
        <f t="shared" si="1"/>
        <v>126.29197116162119</v>
      </c>
      <c r="N18" s="18">
        <v>11</v>
      </c>
      <c r="O18" s="18">
        <f t="shared" si="2"/>
        <v>8082.0632121209092</v>
      </c>
      <c r="P18" s="19">
        <f t="shared" si="3"/>
        <v>134.70105353534848</v>
      </c>
      <c r="Q18" s="18">
        <v>11</v>
      </c>
      <c r="R18" s="18">
        <f t="shared" si="4"/>
        <v>15659.581481818181</v>
      </c>
      <c r="S18" s="19">
        <f t="shared" si="5"/>
        <v>260.99302469696966</v>
      </c>
    </row>
    <row r="19" spans="1:19">
      <c r="A19" s="3">
        <v>28.69533333</v>
      </c>
      <c r="F19" s="3">
        <f>A19</f>
        <v>28.69533333</v>
      </c>
      <c r="G19" s="3">
        <v>269.90132894533838</v>
      </c>
      <c r="H19" s="3">
        <v>82.463335852750092</v>
      </c>
      <c r="K19" s="18">
        <v>12</v>
      </c>
      <c r="L19" s="18">
        <f t="shared" si="0"/>
        <v>6946.0584138891654</v>
      </c>
      <c r="M19" s="19">
        <f t="shared" si="1"/>
        <v>115.76764023148608</v>
      </c>
      <c r="N19" s="18">
        <v>12</v>
      </c>
      <c r="O19" s="18">
        <f t="shared" si="2"/>
        <v>7408.5579444441673</v>
      </c>
      <c r="P19" s="19">
        <f t="shared" si="3"/>
        <v>123.47596574073613</v>
      </c>
      <c r="Q19" s="18">
        <v>12</v>
      </c>
      <c r="R19" s="18">
        <f t="shared" si="4"/>
        <v>14354.616358333333</v>
      </c>
      <c r="S19" s="19">
        <f t="shared" si="5"/>
        <v>239.24360597222221</v>
      </c>
    </row>
    <row r="20" spans="1:19">
      <c r="K20" s="18">
        <v>13</v>
      </c>
      <c r="L20" s="18">
        <f t="shared" si="0"/>
        <v>6411.7462282053839</v>
      </c>
      <c r="M20" s="19">
        <f t="shared" si="1"/>
        <v>106.8624371367564</v>
      </c>
      <c r="N20" s="18">
        <v>13</v>
      </c>
      <c r="O20" s="18">
        <f t="shared" si="2"/>
        <v>6838.6688717946154</v>
      </c>
      <c r="P20" s="19">
        <f t="shared" si="3"/>
        <v>113.97781452991026</v>
      </c>
      <c r="Q20" s="18">
        <v>13</v>
      </c>
      <c r="R20" s="18">
        <f t="shared" si="4"/>
        <v>13250.4151</v>
      </c>
      <c r="S20" s="19">
        <f t="shared" si="5"/>
        <v>220.84025166666666</v>
      </c>
    </row>
    <row r="21" spans="1:19">
      <c r="K21" s="18">
        <v>14</v>
      </c>
      <c r="L21" s="18">
        <f t="shared" si="0"/>
        <v>5953.7643547621419</v>
      </c>
      <c r="M21" s="19">
        <f t="shared" si="1"/>
        <v>99.229405912702362</v>
      </c>
      <c r="N21" s="18">
        <v>14</v>
      </c>
      <c r="O21" s="18">
        <f t="shared" si="2"/>
        <v>6350.1925238092863</v>
      </c>
      <c r="P21" s="19">
        <f t="shared" si="3"/>
        <v>105.83654206348811</v>
      </c>
      <c r="Q21" s="18">
        <v>14</v>
      </c>
      <c r="R21" s="18">
        <f t="shared" si="4"/>
        <v>12303.956878571427</v>
      </c>
      <c r="S21" s="19">
        <f t="shared" si="5"/>
        <v>205.06594797619044</v>
      </c>
    </row>
    <row r="22" spans="1:19">
      <c r="A22" s="3" t="s">
        <v>0</v>
      </c>
      <c r="K22" s="18">
        <v>15</v>
      </c>
      <c r="L22" s="18">
        <f t="shared" si="0"/>
        <v>5556.8467311113327</v>
      </c>
      <c r="M22" s="20">
        <f t="shared" si="1"/>
        <v>92.614112185188873</v>
      </c>
      <c r="N22" s="18">
        <v>15</v>
      </c>
      <c r="O22" s="18">
        <f t="shared" si="2"/>
        <v>5926.8463555553335</v>
      </c>
      <c r="P22" s="19">
        <f t="shared" si="3"/>
        <v>98.780772592588889</v>
      </c>
      <c r="Q22" s="18">
        <v>15</v>
      </c>
      <c r="R22" s="18">
        <f t="shared" si="4"/>
        <v>11483.693086666666</v>
      </c>
      <c r="S22" s="19">
        <f t="shared" si="5"/>
        <v>191.39488477777778</v>
      </c>
    </row>
    <row r="23" spans="1:19">
      <c r="A23" s="3" t="s">
        <v>2</v>
      </c>
      <c r="B23" s="11">
        <v>43050</v>
      </c>
      <c r="C23" s="17">
        <v>0.86186342592592602</v>
      </c>
      <c r="D23" s="3" t="s">
        <v>1</v>
      </c>
      <c r="K23" s="18">
        <v>16</v>
      </c>
      <c r="L23" s="18">
        <f t="shared" si="0"/>
        <v>5209.5438104168743</v>
      </c>
      <c r="M23" s="19">
        <f t="shared" si="1"/>
        <v>86.825730173614573</v>
      </c>
      <c r="N23" s="18">
        <v>16</v>
      </c>
      <c r="O23" s="18">
        <f t="shared" si="2"/>
        <v>5556.4184583331253</v>
      </c>
      <c r="P23" s="19">
        <f t="shared" si="3"/>
        <v>92.606974305552086</v>
      </c>
      <c r="Q23" s="18">
        <v>16</v>
      </c>
      <c r="R23" s="18">
        <f t="shared" si="4"/>
        <v>10765.96226875</v>
      </c>
      <c r="S23" s="19">
        <f t="shared" si="5"/>
        <v>179.43270447916666</v>
      </c>
    </row>
    <row r="24" spans="1:19">
      <c r="A24" s="3" t="s">
        <v>3</v>
      </c>
      <c r="B24" s="12"/>
      <c r="C24" s="10" t="s">
        <v>4</v>
      </c>
      <c r="K24" s="18">
        <v>17</v>
      </c>
      <c r="L24" s="18">
        <f t="shared" si="0"/>
        <v>4903.1000568629406</v>
      </c>
      <c r="M24" s="19">
        <f t="shared" si="1"/>
        <v>81.71833428104901</v>
      </c>
      <c r="N24" s="18">
        <v>17</v>
      </c>
      <c r="O24" s="18">
        <f t="shared" si="2"/>
        <v>5229.570313725294</v>
      </c>
      <c r="P24" s="19">
        <f t="shared" si="3"/>
        <v>87.159505228754895</v>
      </c>
      <c r="Q24" s="18">
        <v>17</v>
      </c>
      <c r="R24" s="18">
        <f t="shared" si="4"/>
        <v>10132.670370588236</v>
      </c>
      <c r="S24" s="19">
        <f t="shared" si="5"/>
        <v>168.87783950980392</v>
      </c>
    </row>
    <row r="25" spans="1:19">
      <c r="A25" s="3" t="s">
        <v>5</v>
      </c>
      <c r="B25" s="13"/>
      <c r="C25" s="3" t="s">
        <v>4</v>
      </c>
      <c r="K25" s="18">
        <v>18</v>
      </c>
      <c r="L25" s="18">
        <f t="shared" si="0"/>
        <v>4630.7056092594439</v>
      </c>
      <c r="M25" s="19">
        <f t="shared" si="1"/>
        <v>77.178426820990737</v>
      </c>
      <c r="N25" s="18">
        <v>18</v>
      </c>
      <c r="O25" s="18">
        <f t="shared" si="2"/>
        <v>4939.0386296294446</v>
      </c>
      <c r="P25" s="19">
        <f t="shared" si="3"/>
        <v>82.317310493824081</v>
      </c>
      <c r="Q25" s="18">
        <v>18</v>
      </c>
      <c r="R25" s="18">
        <f t="shared" si="4"/>
        <v>9569.7442388888885</v>
      </c>
      <c r="S25" s="19">
        <f t="shared" si="5"/>
        <v>159.49573731481482</v>
      </c>
    </row>
    <row r="26" spans="1:19">
      <c r="K26" s="18">
        <v>19</v>
      </c>
      <c r="L26" s="18">
        <f t="shared" si="0"/>
        <v>4386.9842614036834</v>
      </c>
      <c r="M26" s="19">
        <f t="shared" si="1"/>
        <v>73.116404356728054</v>
      </c>
      <c r="N26" s="18">
        <v>19</v>
      </c>
      <c r="O26" s="18">
        <f t="shared" si="2"/>
        <v>4679.08922807</v>
      </c>
      <c r="P26" s="19">
        <f t="shared" si="3"/>
        <v>77.98482046783333</v>
      </c>
      <c r="Q26" s="18">
        <v>19</v>
      </c>
      <c r="R26" s="18">
        <f t="shared" si="4"/>
        <v>9066.0734894736834</v>
      </c>
      <c r="S26" s="19">
        <f t="shared" si="5"/>
        <v>151.1012248245614</v>
      </c>
    </row>
    <row r="27" spans="1:19">
      <c r="A27" s="3" t="s">
        <v>6</v>
      </c>
      <c r="K27" s="18">
        <v>20</v>
      </c>
      <c r="L27" s="18">
        <f t="shared" si="0"/>
        <v>4167.6350483334991</v>
      </c>
      <c r="M27" s="19">
        <f t="shared" si="1"/>
        <v>69.460584138891647</v>
      </c>
      <c r="N27" s="18">
        <v>20</v>
      </c>
      <c r="O27" s="18">
        <f t="shared" si="2"/>
        <v>4445.1347666665006</v>
      </c>
      <c r="P27" s="19">
        <f t="shared" si="3"/>
        <v>74.085579444441677</v>
      </c>
      <c r="Q27" s="18">
        <v>20</v>
      </c>
      <c r="R27" s="18">
        <f t="shared" si="4"/>
        <v>8612.7698149999997</v>
      </c>
      <c r="S27" s="19">
        <f t="shared" si="5"/>
        <v>143.54616358333334</v>
      </c>
    </row>
    <row r="28" spans="1:19">
      <c r="A28" s="3" t="s">
        <v>7</v>
      </c>
      <c r="B28" s="13">
        <f>52+G28</f>
        <v>52</v>
      </c>
      <c r="C28" s="3" t="s">
        <v>4</v>
      </c>
      <c r="K28" s="18">
        <v>21</v>
      </c>
      <c r="L28" s="18">
        <f t="shared" si="0"/>
        <v>3969.1762365080949</v>
      </c>
      <c r="M28" s="19">
        <f t="shared" si="1"/>
        <v>66.152937275134917</v>
      </c>
      <c r="N28" s="18">
        <v>21</v>
      </c>
      <c r="O28" s="18">
        <f t="shared" si="2"/>
        <v>4233.4616825395242</v>
      </c>
      <c r="P28" s="19">
        <f t="shared" si="3"/>
        <v>70.557694708992074</v>
      </c>
      <c r="Q28" s="18">
        <v>21</v>
      </c>
      <c r="R28" s="18">
        <f t="shared" si="4"/>
        <v>8202.6379190476182</v>
      </c>
      <c r="S28" s="19">
        <f t="shared" si="5"/>
        <v>136.71063198412696</v>
      </c>
    </row>
    <row r="29" spans="1:19">
      <c r="A29" s="3" t="s">
        <v>8</v>
      </c>
      <c r="B29" s="13">
        <f>134+G29</f>
        <v>134</v>
      </c>
      <c r="C29" s="3" t="s">
        <v>4</v>
      </c>
      <c r="K29" s="18">
        <v>22</v>
      </c>
      <c r="L29" s="18">
        <f t="shared" si="0"/>
        <v>3788.7591348486358</v>
      </c>
      <c r="M29" s="19">
        <f t="shared" si="1"/>
        <v>63.145985580810596</v>
      </c>
      <c r="N29" s="18">
        <v>22</v>
      </c>
      <c r="O29" s="18">
        <f t="shared" si="2"/>
        <v>4041.0316060604546</v>
      </c>
      <c r="P29" s="19">
        <f t="shared" si="3"/>
        <v>67.350526767674239</v>
      </c>
      <c r="Q29" s="18">
        <v>22</v>
      </c>
      <c r="R29" s="18">
        <f t="shared" si="4"/>
        <v>7829.7907409090903</v>
      </c>
      <c r="S29" s="19">
        <f t="shared" si="5"/>
        <v>130.49651234848483</v>
      </c>
    </row>
    <row r="30" spans="1:19">
      <c r="A30" s="3" t="s">
        <v>9</v>
      </c>
      <c r="B30" s="13">
        <f>15+G30</f>
        <v>15</v>
      </c>
      <c r="C30" s="3" t="s">
        <v>4</v>
      </c>
      <c r="K30" s="18">
        <v>23</v>
      </c>
      <c r="L30" s="18">
        <f t="shared" si="0"/>
        <v>3624.0304768117385</v>
      </c>
      <c r="M30" s="19">
        <f t="shared" si="1"/>
        <v>60.400507946862305</v>
      </c>
      <c r="N30" s="18">
        <v>23</v>
      </c>
      <c r="O30" s="18">
        <f t="shared" si="2"/>
        <v>3865.3345797100001</v>
      </c>
      <c r="P30" s="19">
        <f t="shared" si="3"/>
        <v>64.42224299516667</v>
      </c>
      <c r="Q30" s="18">
        <v>23</v>
      </c>
      <c r="R30" s="18">
        <f t="shared" si="4"/>
        <v>7489.3650565217386</v>
      </c>
      <c r="S30" s="19">
        <f t="shared" si="5"/>
        <v>124.82275094202897</v>
      </c>
    </row>
    <row r="31" spans="1:19">
      <c r="A31" s="3" t="s">
        <v>10</v>
      </c>
      <c r="B31" s="13">
        <v>1</v>
      </c>
      <c r="C31" s="3" t="s">
        <v>11</v>
      </c>
      <c r="K31" s="18">
        <v>24</v>
      </c>
      <c r="L31" s="18">
        <f t="shared" si="0"/>
        <v>3473.0292069445827</v>
      </c>
      <c r="M31" s="19">
        <f t="shared" si="1"/>
        <v>57.883820115743042</v>
      </c>
      <c r="N31" s="18">
        <v>24</v>
      </c>
      <c r="O31" s="18">
        <f t="shared" si="2"/>
        <v>3704.2789722220837</v>
      </c>
      <c r="P31" s="19">
        <f t="shared" si="3"/>
        <v>61.737982870368064</v>
      </c>
      <c r="Q31" s="18">
        <v>24</v>
      </c>
      <c r="R31" s="18">
        <f t="shared" si="4"/>
        <v>7177.3081791666664</v>
      </c>
      <c r="S31" s="19">
        <f t="shared" si="5"/>
        <v>119.62180298611111</v>
      </c>
    </row>
    <row r="32" spans="1:19">
      <c r="K32" s="18">
        <v>25</v>
      </c>
      <c r="L32" s="18">
        <f t="shared" si="0"/>
        <v>3334.1080386667995</v>
      </c>
      <c r="M32" s="19">
        <f t="shared" si="1"/>
        <v>55.568467311113324</v>
      </c>
      <c r="N32" s="18">
        <v>25</v>
      </c>
      <c r="O32" s="18">
        <f t="shared" si="2"/>
        <v>3556.1078133332003</v>
      </c>
      <c r="P32" s="19">
        <f t="shared" si="3"/>
        <v>59.268463555553339</v>
      </c>
      <c r="Q32" s="18">
        <v>25</v>
      </c>
      <c r="R32" s="18">
        <f t="shared" si="4"/>
        <v>6890.2158519999994</v>
      </c>
      <c r="S32" s="19">
        <f t="shared" si="5"/>
        <v>114.83693086666666</v>
      </c>
    </row>
    <row r="33" spans="1:19">
      <c r="A33" s="3" t="s">
        <v>12</v>
      </c>
      <c r="K33" s="18">
        <v>26</v>
      </c>
      <c r="L33" s="18">
        <f t="shared" si="0"/>
        <v>3205.8731141026919</v>
      </c>
      <c r="M33" s="19">
        <f t="shared" si="1"/>
        <v>53.431218568378199</v>
      </c>
      <c r="N33" s="18">
        <v>26</v>
      </c>
      <c r="O33" s="18">
        <f t="shared" si="2"/>
        <v>3419.3344358973077</v>
      </c>
      <c r="P33" s="19">
        <f t="shared" si="3"/>
        <v>56.988907264955131</v>
      </c>
      <c r="Q33" s="18">
        <v>26</v>
      </c>
      <c r="R33" s="18">
        <f t="shared" si="4"/>
        <v>6625.2075500000001</v>
      </c>
      <c r="S33" s="19">
        <f t="shared" si="5"/>
        <v>110.42012583333333</v>
      </c>
    </row>
    <row r="34" spans="1:19">
      <c r="A34" s="3" t="s">
        <v>13</v>
      </c>
      <c r="B34" s="13">
        <f>61+G34</f>
        <v>61</v>
      </c>
      <c r="C34" s="13">
        <v>46.9</v>
      </c>
      <c r="D34" s="3" t="s">
        <v>4</v>
      </c>
      <c r="K34" s="18">
        <v>27</v>
      </c>
      <c r="L34" s="18">
        <f t="shared" ref="L34:L54" si="6">$L$4/K34</f>
        <v>3087.1370728396291</v>
      </c>
      <c r="M34" s="19">
        <f t="shared" si="1"/>
        <v>51.452284547327153</v>
      </c>
      <c r="N34" s="18">
        <v>27</v>
      </c>
      <c r="O34" s="18">
        <f t="shared" si="2"/>
        <v>3292.6924197529629</v>
      </c>
      <c r="P34" s="19">
        <f t="shared" si="3"/>
        <v>54.878206995882714</v>
      </c>
      <c r="Q34" s="18">
        <v>27</v>
      </c>
      <c r="R34" s="18">
        <f>$R$4/Q34</f>
        <v>6379.829492592592</v>
      </c>
      <c r="S34" s="19">
        <f>R34/60</f>
        <v>106.33049154320987</v>
      </c>
    </row>
    <row r="35" spans="1:19">
      <c r="A35" s="3" t="s">
        <v>14</v>
      </c>
      <c r="B35" s="13">
        <v>1920</v>
      </c>
      <c r="C35" s="13">
        <v>1080</v>
      </c>
      <c r="D35" s="3" t="s">
        <v>15</v>
      </c>
      <c r="K35" s="18">
        <v>28</v>
      </c>
      <c r="L35" s="18">
        <f t="shared" si="6"/>
        <v>2976.882177381071</v>
      </c>
      <c r="M35" s="19">
        <f t="shared" si="1"/>
        <v>49.614702956351181</v>
      </c>
      <c r="N35" s="18">
        <v>28</v>
      </c>
      <c r="O35" s="18">
        <f t="shared" si="2"/>
        <v>3175.0962619046431</v>
      </c>
      <c r="P35" s="19">
        <f t="shared" si="3"/>
        <v>52.918271031744055</v>
      </c>
      <c r="Q35" s="18">
        <v>28</v>
      </c>
      <c r="R35" s="18">
        <f t="shared" si="4"/>
        <v>6151.9784392857136</v>
      </c>
      <c r="S35" s="19">
        <f t="shared" si="5"/>
        <v>102.53297398809522</v>
      </c>
    </row>
    <row r="36" spans="1:19">
      <c r="A36" s="3" t="s">
        <v>16</v>
      </c>
      <c r="B36" s="14">
        <f>1+G36</f>
        <v>1</v>
      </c>
      <c r="K36" s="18">
        <v>29</v>
      </c>
      <c r="L36" s="18">
        <f t="shared" si="6"/>
        <v>2874.2310678162066</v>
      </c>
      <c r="M36" s="19">
        <f t="shared" si="1"/>
        <v>47.903851130270112</v>
      </c>
      <c r="N36" s="18">
        <v>29</v>
      </c>
      <c r="O36" s="18">
        <f t="shared" si="2"/>
        <v>3065.6101839079311</v>
      </c>
      <c r="P36" s="19">
        <f t="shared" si="3"/>
        <v>51.093503065132182</v>
      </c>
      <c r="Q36" s="18">
        <v>29</v>
      </c>
      <c r="R36" s="18">
        <f t="shared" si="4"/>
        <v>5939.8412517241377</v>
      </c>
      <c r="S36" s="19">
        <f t="shared" si="5"/>
        <v>98.997354195402295</v>
      </c>
    </row>
    <row r="37" spans="1:19">
      <c r="K37" s="18">
        <v>30</v>
      </c>
      <c r="L37" s="18">
        <f t="shared" si="6"/>
        <v>2778.4233655556664</v>
      </c>
      <c r="M37" s="19">
        <f t="shared" si="1"/>
        <v>46.307056092594436</v>
      </c>
      <c r="N37" s="18">
        <v>30</v>
      </c>
      <c r="O37" s="18">
        <f t="shared" si="2"/>
        <v>2963.4231777776668</v>
      </c>
      <c r="P37" s="19">
        <f t="shared" si="3"/>
        <v>49.390386296294444</v>
      </c>
      <c r="Q37" s="18">
        <v>30</v>
      </c>
      <c r="R37" s="18">
        <f t="shared" si="4"/>
        <v>5741.8465433333331</v>
      </c>
      <c r="S37" s="19">
        <f t="shared" si="5"/>
        <v>95.697442388888888</v>
      </c>
    </row>
    <row r="38" spans="1:19">
      <c r="A38" s="3" t="s">
        <v>17</v>
      </c>
      <c r="F38" s="3" t="s">
        <v>18</v>
      </c>
      <c r="G38" s="3" t="s">
        <v>8</v>
      </c>
      <c r="H38" s="3" t="s">
        <v>7</v>
      </c>
      <c r="K38" s="18">
        <v>31</v>
      </c>
      <c r="L38" s="18">
        <f t="shared" si="6"/>
        <v>2688.7968053764512</v>
      </c>
      <c r="M38" s="19">
        <f t="shared" si="1"/>
        <v>44.813280089607517</v>
      </c>
      <c r="N38" s="18">
        <v>31</v>
      </c>
      <c r="O38" s="18">
        <f t="shared" si="2"/>
        <v>2867.8288817203229</v>
      </c>
      <c r="P38" s="19">
        <f t="shared" si="3"/>
        <v>47.797148028672048</v>
      </c>
      <c r="Q38" s="18">
        <v>31</v>
      </c>
      <c r="R38" s="18">
        <f t="shared" si="4"/>
        <v>5556.6256870967736</v>
      </c>
      <c r="S38" s="19">
        <f t="shared" si="5"/>
        <v>92.610428118279557</v>
      </c>
    </row>
    <row r="39" spans="1:19">
      <c r="A39" s="3">
        <v>96.396299999999997</v>
      </c>
      <c r="F39" s="2">
        <f>(B23-$B$2)*86400 + (C23 - $C$2) * 86400 + A39</f>
        <v>83381.396299999993</v>
      </c>
      <c r="G39" s="3">
        <v>89.999943949669699</v>
      </c>
      <c r="H39" s="3">
        <v>39.187546017549451</v>
      </c>
      <c r="K39" s="18">
        <v>32</v>
      </c>
      <c r="L39" s="18">
        <f t="shared" si="6"/>
        <v>2604.7719052084371</v>
      </c>
      <c r="M39" s="19">
        <f t="shared" si="1"/>
        <v>43.412865086807287</v>
      </c>
      <c r="N39" s="18">
        <v>32</v>
      </c>
      <c r="O39" s="18">
        <f t="shared" si="2"/>
        <v>2778.2092291665626</v>
      </c>
      <c r="P39" s="19">
        <f t="shared" si="3"/>
        <v>46.303487152776043</v>
      </c>
      <c r="Q39" s="18">
        <v>32</v>
      </c>
      <c r="R39" s="18">
        <f t="shared" si="4"/>
        <v>5382.9811343749998</v>
      </c>
      <c r="S39" s="19">
        <f t="shared" si="5"/>
        <v>89.71635223958333</v>
      </c>
    </row>
    <row r="40" spans="1:19">
      <c r="F40" s="2"/>
      <c r="K40" s="18">
        <v>33</v>
      </c>
      <c r="L40" s="18">
        <f t="shared" si="6"/>
        <v>2525.839423232424</v>
      </c>
      <c r="M40" s="19">
        <f t="shared" si="1"/>
        <v>42.097323720540402</v>
      </c>
      <c r="N40" s="18">
        <v>33</v>
      </c>
      <c r="O40" s="18">
        <f t="shared" si="2"/>
        <v>2694.02107070697</v>
      </c>
      <c r="P40" s="19">
        <f t="shared" si="3"/>
        <v>44.900351178449498</v>
      </c>
      <c r="Q40" s="18">
        <v>33</v>
      </c>
      <c r="R40" s="18">
        <f t="shared" si="4"/>
        <v>5219.8604939393936</v>
      </c>
      <c r="S40" s="19">
        <f t="shared" si="5"/>
        <v>86.997674898989899</v>
      </c>
    </row>
    <row r="41" spans="1:19">
      <c r="A41" s="3" t="s">
        <v>24</v>
      </c>
      <c r="K41" s="18">
        <v>34</v>
      </c>
      <c r="L41" s="18">
        <f t="shared" si="6"/>
        <v>2451.5500284314703</v>
      </c>
      <c r="M41" s="19">
        <f t="shared" si="1"/>
        <v>40.859167140524505</v>
      </c>
      <c r="N41" s="18">
        <v>34</v>
      </c>
      <c r="O41" s="18">
        <f t="shared" si="2"/>
        <v>2614.785156862647</v>
      </c>
      <c r="P41" s="19">
        <f t="shared" si="3"/>
        <v>43.579752614377448</v>
      </c>
      <c r="Q41" s="18">
        <v>34</v>
      </c>
      <c r="R41" s="18">
        <f t="shared" si="4"/>
        <v>5066.3351852941178</v>
      </c>
      <c r="S41" s="19">
        <f t="shared" si="5"/>
        <v>84.43891975490196</v>
      </c>
    </row>
    <row r="42" spans="1:19">
      <c r="A42" t="s">
        <v>0</v>
      </c>
      <c r="B42"/>
      <c r="C42"/>
      <c r="D42" s="1"/>
      <c r="K42" s="18">
        <v>35</v>
      </c>
      <c r="L42" s="18">
        <f t="shared" si="6"/>
        <v>2381.5057419048567</v>
      </c>
      <c r="M42" s="19">
        <f t="shared" si="1"/>
        <v>39.691762365080947</v>
      </c>
      <c r="N42" s="18">
        <v>35</v>
      </c>
      <c r="O42" s="18">
        <f t="shared" si="2"/>
        <v>2540.0770095237144</v>
      </c>
      <c r="P42" s="19">
        <f t="shared" si="3"/>
        <v>42.334616825395237</v>
      </c>
      <c r="Q42" s="18">
        <v>35</v>
      </c>
      <c r="R42" s="18">
        <f t="shared" si="4"/>
        <v>4921.5827514285711</v>
      </c>
      <c r="S42" s="19">
        <f t="shared" si="5"/>
        <v>82.026379190476192</v>
      </c>
    </row>
    <row r="43" spans="1:19">
      <c r="A43" t="s">
        <v>2</v>
      </c>
      <c r="B43" s="4">
        <v>43048</v>
      </c>
      <c r="C43" s="5">
        <v>0.86736111111111114</v>
      </c>
      <c r="D43" s="1" t="s">
        <v>1</v>
      </c>
      <c r="K43" s="18">
        <v>36</v>
      </c>
      <c r="L43" s="18">
        <f t="shared" si="6"/>
        <v>2315.352804629722</v>
      </c>
      <c r="M43" s="19">
        <f t="shared" si="1"/>
        <v>38.589213410495368</v>
      </c>
      <c r="N43" s="18">
        <v>36</v>
      </c>
      <c r="O43" s="18">
        <f t="shared" si="2"/>
        <v>2469.5193148147223</v>
      </c>
      <c r="P43" s="19">
        <f t="shared" si="3"/>
        <v>41.158655246912041</v>
      </c>
      <c r="Q43" s="18">
        <v>36</v>
      </c>
      <c r="R43" s="18">
        <f t="shared" si="4"/>
        <v>4784.8721194444443</v>
      </c>
      <c r="S43" s="19">
        <f t="shared" si="5"/>
        <v>79.747868657407409</v>
      </c>
    </row>
    <row r="44" spans="1:19">
      <c r="A44" t="s">
        <v>3</v>
      </c>
      <c r="B44" s="6"/>
      <c r="C44" s="7" t="s">
        <v>4</v>
      </c>
      <c r="D44" s="1"/>
      <c r="K44" s="18">
        <v>37</v>
      </c>
      <c r="L44" s="18">
        <f t="shared" si="6"/>
        <v>2252.7757018018915</v>
      </c>
      <c r="M44" s="19">
        <f t="shared" si="1"/>
        <v>37.546261696698188</v>
      </c>
      <c r="N44" s="18">
        <v>37</v>
      </c>
      <c r="O44" s="18">
        <f t="shared" si="2"/>
        <v>2402.7755495494594</v>
      </c>
      <c r="P44" s="19">
        <f t="shared" si="3"/>
        <v>40.046259159157657</v>
      </c>
      <c r="Q44" s="18">
        <v>37</v>
      </c>
      <c r="R44" s="18">
        <f t="shared" si="4"/>
        <v>4655.5512513513513</v>
      </c>
      <c r="S44" s="19">
        <f t="shared" si="5"/>
        <v>77.592520855855852</v>
      </c>
    </row>
    <row r="45" spans="1:19">
      <c r="A45" t="s">
        <v>5</v>
      </c>
      <c r="B45" s="8"/>
      <c r="C45" t="s">
        <v>4</v>
      </c>
      <c r="D45" s="1"/>
      <c r="K45" s="18">
        <v>38</v>
      </c>
      <c r="L45" s="18">
        <f t="shared" si="6"/>
        <v>2193.4921307018417</v>
      </c>
      <c r="M45" s="19">
        <f t="shared" si="1"/>
        <v>36.558202178364027</v>
      </c>
      <c r="N45" s="18">
        <v>38</v>
      </c>
      <c r="O45" s="18">
        <f t="shared" si="2"/>
        <v>2339.544614035</v>
      </c>
      <c r="P45" s="19">
        <f t="shared" si="3"/>
        <v>38.992410233916665</v>
      </c>
      <c r="Q45" s="18">
        <v>38</v>
      </c>
      <c r="R45" s="18">
        <f t="shared" si="4"/>
        <v>4533.0367447368417</v>
      </c>
      <c r="S45" s="19">
        <f t="shared" si="5"/>
        <v>75.550612412280699</v>
      </c>
    </row>
    <row r="46" spans="1:19">
      <c r="A46"/>
      <c r="B46"/>
      <c r="C46"/>
      <c r="D46" s="1"/>
      <c r="K46" s="18">
        <v>39</v>
      </c>
      <c r="L46" s="18">
        <f t="shared" si="6"/>
        <v>2137.248742735128</v>
      </c>
      <c r="M46" s="19">
        <f t="shared" si="1"/>
        <v>35.620812378918799</v>
      </c>
      <c r="N46" s="18">
        <v>39</v>
      </c>
      <c r="O46" s="18">
        <f t="shared" si="2"/>
        <v>2279.5562905982051</v>
      </c>
      <c r="P46" s="19">
        <f t="shared" si="3"/>
        <v>37.992604843303418</v>
      </c>
      <c r="Q46" s="18">
        <v>39</v>
      </c>
      <c r="R46" s="18">
        <f t="shared" si="4"/>
        <v>4416.8050333333331</v>
      </c>
      <c r="S46" s="19">
        <f t="shared" si="5"/>
        <v>73.613417222222225</v>
      </c>
    </row>
    <row r="47" spans="1:19">
      <c r="A47" t="s">
        <v>6</v>
      </c>
      <c r="B47"/>
      <c r="C47"/>
      <c r="D47" s="1"/>
      <c r="K47" s="18">
        <v>40</v>
      </c>
      <c r="L47" s="18">
        <f t="shared" si="6"/>
        <v>2083.8175241667495</v>
      </c>
      <c r="M47" s="19">
        <f t="shared" si="1"/>
        <v>34.730292069445824</v>
      </c>
      <c r="N47" s="18">
        <v>40</v>
      </c>
      <c r="O47" s="18">
        <f t="shared" si="2"/>
        <v>2222.5673833332503</v>
      </c>
      <c r="P47" s="19">
        <f t="shared" si="3"/>
        <v>37.042789722220839</v>
      </c>
      <c r="Q47" s="18">
        <v>40</v>
      </c>
      <c r="R47" s="18">
        <f t="shared" si="4"/>
        <v>4306.3849074999998</v>
      </c>
      <c r="S47" s="19">
        <f t="shared" si="5"/>
        <v>71.773081791666669</v>
      </c>
    </row>
    <row r="48" spans="1:19">
      <c r="A48" t="s">
        <v>7</v>
      </c>
      <c r="B48" s="8">
        <f>31.94+G48</f>
        <v>31.94</v>
      </c>
      <c r="C48" t="s">
        <v>4</v>
      </c>
      <c r="D48" s="1"/>
      <c r="K48" s="18">
        <v>41</v>
      </c>
      <c r="L48" s="18">
        <f t="shared" si="6"/>
        <v>2032.9927065041461</v>
      </c>
      <c r="M48" s="19">
        <f t="shared" si="1"/>
        <v>33.8832117750691</v>
      </c>
      <c r="N48" s="18">
        <v>41</v>
      </c>
      <c r="O48" s="18">
        <f t="shared" si="2"/>
        <v>2168.3584227641463</v>
      </c>
      <c r="P48" s="19">
        <f t="shared" si="3"/>
        <v>36.139307046069106</v>
      </c>
      <c r="Q48" s="18">
        <v>41</v>
      </c>
      <c r="R48" s="18">
        <f t="shared" si="4"/>
        <v>4201.3511292682924</v>
      </c>
      <c r="S48" s="19">
        <f t="shared" si="5"/>
        <v>70.022518821138206</v>
      </c>
    </row>
    <row r="49" spans="1:19">
      <c r="A49" t="s">
        <v>8</v>
      </c>
      <c r="B49" s="8">
        <f>135+G49</f>
        <v>135</v>
      </c>
      <c r="C49" t="s">
        <v>4</v>
      </c>
      <c r="D49" s="1"/>
      <c r="K49" s="18">
        <v>42</v>
      </c>
      <c r="L49" s="18">
        <f t="shared" si="6"/>
        <v>1984.5881182540475</v>
      </c>
      <c r="M49" s="19">
        <f t="shared" si="1"/>
        <v>33.076468637567459</v>
      </c>
      <c r="N49" s="18">
        <v>42</v>
      </c>
      <c r="O49" s="18">
        <f t="shared" si="2"/>
        <v>2116.7308412697621</v>
      </c>
      <c r="P49" s="19">
        <f t="shared" si="3"/>
        <v>35.278847354496037</v>
      </c>
      <c r="Q49" s="18">
        <v>42</v>
      </c>
      <c r="R49" s="18">
        <f t="shared" si="4"/>
        <v>4101.3189595238091</v>
      </c>
      <c r="S49" s="19">
        <f t="shared" si="5"/>
        <v>68.355315992063481</v>
      </c>
    </row>
    <row r="50" spans="1:19">
      <c r="A50" t="s">
        <v>9</v>
      </c>
      <c r="B50" s="8">
        <f>9+G50</f>
        <v>9</v>
      </c>
      <c r="C50" t="s">
        <v>4</v>
      </c>
      <c r="D50" s="1"/>
      <c r="K50" s="18">
        <v>43</v>
      </c>
      <c r="L50" s="18">
        <f t="shared" si="6"/>
        <v>1938.4349062016277</v>
      </c>
      <c r="M50" s="19">
        <f t="shared" si="1"/>
        <v>32.307248436693797</v>
      </c>
      <c r="N50" s="18">
        <v>43</v>
      </c>
      <c r="O50" s="18">
        <f t="shared" si="2"/>
        <v>2067.5045426355814</v>
      </c>
      <c r="P50" s="19">
        <f t="shared" si="3"/>
        <v>34.458409043926359</v>
      </c>
      <c r="Q50" s="18">
        <v>43</v>
      </c>
      <c r="R50" s="18">
        <f t="shared" si="4"/>
        <v>4005.9394488372091</v>
      </c>
      <c r="S50" s="19">
        <f t="shared" si="5"/>
        <v>66.765657480620149</v>
      </c>
    </row>
    <row r="51" spans="1:19">
      <c r="A51" t="s">
        <v>10</v>
      </c>
      <c r="B51" s="8">
        <v>1</v>
      </c>
      <c r="C51" t="s">
        <v>11</v>
      </c>
      <c r="D51" s="1"/>
      <c r="K51" s="18">
        <v>44</v>
      </c>
      <c r="L51" s="18">
        <f t="shared" si="6"/>
        <v>1894.3795674243179</v>
      </c>
      <c r="M51" s="19">
        <f t="shared" si="1"/>
        <v>31.572992790405298</v>
      </c>
      <c r="N51" s="18">
        <v>44</v>
      </c>
      <c r="O51" s="18">
        <f t="shared" si="2"/>
        <v>2020.5158030302273</v>
      </c>
      <c r="P51" s="19">
        <f t="shared" si="3"/>
        <v>33.67526338383712</v>
      </c>
      <c r="Q51" s="18">
        <v>44</v>
      </c>
      <c r="R51" s="18">
        <f t="shared" si="4"/>
        <v>3914.8953704545452</v>
      </c>
      <c r="S51" s="19">
        <f t="shared" si="5"/>
        <v>65.248256174242414</v>
      </c>
    </row>
    <row r="52" spans="1:19">
      <c r="A52"/>
      <c r="B52"/>
      <c r="C52"/>
      <c r="D52" s="1"/>
      <c r="K52" s="18">
        <v>45</v>
      </c>
      <c r="L52" s="18">
        <f t="shared" si="6"/>
        <v>1852.2822437037776</v>
      </c>
      <c r="M52" s="19">
        <f t="shared" si="1"/>
        <v>30.871370728396293</v>
      </c>
      <c r="N52" s="18">
        <v>45</v>
      </c>
      <c r="O52" s="18">
        <f t="shared" si="2"/>
        <v>1975.6154518517778</v>
      </c>
      <c r="P52" s="19">
        <f t="shared" si="3"/>
        <v>32.92692419752963</v>
      </c>
      <c r="Q52" s="18">
        <v>45</v>
      </c>
      <c r="R52" s="18">
        <f t="shared" si="4"/>
        <v>3827.8976955555554</v>
      </c>
      <c r="S52" s="19">
        <f t="shared" si="5"/>
        <v>63.798294925925923</v>
      </c>
    </row>
    <row r="53" spans="1:19">
      <c r="A53" t="s">
        <v>12</v>
      </c>
      <c r="B53"/>
      <c r="C53"/>
      <c r="D53" s="1"/>
      <c r="K53" s="18">
        <v>46</v>
      </c>
      <c r="L53" s="18">
        <f t="shared" si="6"/>
        <v>1812.0152384058692</v>
      </c>
      <c r="M53" s="19">
        <f t="shared" si="1"/>
        <v>30.200253973431153</v>
      </c>
      <c r="N53" s="18">
        <v>46</v>
      </c>
      <c r="O53" s="18">
        <f t="shared" si="2"/>
        <v>1932.667289855</v>
      </c>
      <c r="P53" s="19">
        <f t="shared" si="3"/>
        <v>32.211121497583335</v>
      </c>
      <c r="Q53" s="18">
        <v>46</v>
      </c>
      <c r="R53" s="18">
        <f t="shared" si="4"/>
        <v>3744.6825282608693</v>
      </c>
      <c r="S53" s="19">
        <f t="shared" si="5"/>
        <v>62.411375471014487</v>
      </c>
    </row>
    <row r="54" spans="1:19">
      <c r="A54" t="s">
        <v>13</v>
      </c>
      <c r="B54" s="8">
        <f>61+G54</f>
        <v>61</v>
      </c>
      <c r="C54" s="8">
        <v>46.9</v>
      </c>
      <c r="D54" s="1" t="s">
        <v>4</v>
      </c>
      <c r="K54" s="18">
        <v>47</v>
      </c>
      <c r="L54" s="18">
        <f t="shared" si="6"/>
        <v>1773.4617226951061</v>
      </c>
      <c r="M54" s="19">
        <f t="shared" si="1"/>
        <v>29.557695378251768</v>
      </c>
      <c r="N54" s="18">
        <v>47</v>
      </c>
      <c r="O54" s="18">
        <f t="shared" si="2"/>
        <v>1891.5467092197873</v>
      </c>
      <c r="P54" s="19">
        <f t="shared" si="3"/>
        <v>31.525778486996455</v>
      </c>
      <c r="Q54" s="18">
        <v>47</v>
      </c>
      <c r="R54" s="18">
        <f t="shared" si="4"/>
        <v>3665.0084319148937</v>
      </c>
      <c r="S54" s="19">
        <f t="shared" si="5"/>
        <v>61.08347386524823</v>
      </c>
    </row>
    <row r="55" spans="1:19">
      <c r="A55" t="s">
        <v>14</v>
      </c>
      <c r="B55" s="8">
        <v>1920</v>
      </c>
      <c r="C55" s="8">
        <v>1080</v>
      </c>
      <c r="D55" s="1" t="s">
        <v>15</v>
      </c>
      <c r="K55" s="18">
        <v>48</v>
      </c>
      <c r="L55" s="18">
        <f t="shared" ref="L55:L73" si="7">$L$4/K55</f>
        <v>1736.5146034722914</v>
      </c>
      <c r="M55" s="19">
        <f>L55/60</f>
        <v>28.941910057871521</v>
      </c>
      <c r="N55" s="18">
        <v>48</v>
      </c>
      <c r="O55" s="18">
        <f>$O$4/N55</f>
        <v>1852.1394861110418</v>
      </c>
      <c r="P55" s="19">
        <f>O55/60</f>
        <v>30.868991435184032</v>
      </c>
      <c r="Q55" s="18">
        <v>48</v>
      </c>
      <c r="R55" s="18">
        <f>$R$4/Q55</f>
        <v>3588.6540895833332</v>
      </c>
      <c r="S55" s="19">
        <f>R55/60</f>
        <v>59.810901493055553</v>
      </c>
    </row>
    <row r="56" spans="1:19">
      <c r="A56" t="s">
        <v>16</v>
      </c>
      <c r="B56" s="9">
        <f>1+G56</f>
        <v>1</v>
      </c>
      <c r="C56"/>
      <c r="D56" s="1"/>
      <c r="I56" s="21"/>
      <c r="K56" s="18">
        <v>49</v>
      </c>
      <c r="L56" s="18">
        <f t="shared" si="7"/>
        <v>1701.0755299320406</v>
      </c>
      <c r="M56" s="19">
        <f t="shared" si="1"/>
        <v>28.351258832200678</v>
      </c>
      <c r="N56" s="18">
        <v>49</v>
      </c>
      <c r="O56" s="18">
        <f t="shared" si="2"/>
        <v>1814.3407210883674</v>
      </c>
      <c r="P56" s="19">
        <f t="shared" si="3"/>
        <v>30.239012018139459</v>
      </c>
      <c r="Q56" s="18">
        <v>49</v>
      </c>
      <c r="R56" s="18">
        <f t="shared" si="4"/>
        <v>3515.4162510204078</v>
      </c>
      <c r="S56" s="19">
        <f t="shared" si="5"/>
        <v>58.590270850340133</v>
      </c>
    </row>
    <row r="57" spans="1:19">
      <c r="K57" s="18">
        <v>50</v>
      </c>
      <c r="L57" s="18">
        <f t="shared" si="7"/>
        <v>1667.0540193333998</v>
      </c>
      <c r="M57" s="19">
        <f t="shared" si="1"/>
        <v>27.784233655556662</v>
      </c>
      <c r="N57" s="18">
        <v>50</v>
      </c>
      <c r="O57" s="18">
        <f t="shared" si="2"/>
        <v>1778.0539066666001</v>
      </c>
      <c r="P57" s="19">
        <f t="shared" si="3"/>
        <v>29.63423177777667</v>
      </c>
      <c r="Q57" s="18">
        <v>50</v>
      </c>
      <c r="R57" s="18">
        <f t="shared" si="4"/>
        <v>3445.1079259999997</v>
      </c>
      <c r="S57" s="19">
        <f t="shared" si="5"/>
        <v>57.418465433333331</v>
      </c>
    </row>
    <row r="58" spans="1:19">
      <c r="A58" s="15" t="s">
        <v>17</v>
      </c>
      <c r="G58" s="3" t="s">
        <v>8</v>
      </c>
      <c r="K58" s="18">
        <v>51</v>
      </c>
      <c r="L58" s="18">
        <f t="shared" si="7"/>
        <v>1634.3666856209802</v>
      </c>
      <c r="M58" s="19">
        <f t="shared" si="1"/>
        <v>27.23944476034967</v>
      </c>
      <c r="N58" s="18">
        <v>51</v>
      </c>
      <c r="O58" s="18">
        <f t="shared" si="2"/>
        <v>1743.1901045750981</v>
      </c>
      <c r="P58" s="19">
        <f t="shared" si="3"/>
        <v>29.053168409584966</v>
      </c>
      <c r="Q58" s="18">
        <v>51</v>
      </c>
      <c r="R58" s="18">
        <f t="shared" si="4"/>
        <v>3377.5567901960785</v>
      </c>
      <c r="S58" s="19">
        <f t="shared" si="5"/>
        <v>56.29261316993464</v>
      </c>
    </row>
    <row r="59" spans="1:19">
      <c r="A59" s="3">
        <v>166</v>
      </c>
      <c r="F59" s="2">
        <f>(B43-$B$2)*86400 + (C43 - $C$2) * 86400 + A59</f>
        <v>-88874</v>
      </c>
      <c r="G59" s="3">
        <v>90</v>
      </c>
      <c r="K59" s="18">
        <v>52</v>
      </c>
      <c r="L59" s="18">
        <f t="shared" si="7"/>
        <v>1602.936557051346</v>
      </c>
      <c r="M59" s="19">
        <f t="shared" si="1"/>
        <v>26.7156092841891</v>
      </c>
      <c r="N59" s="18">
        <v>52</v>
      </c>
      <c r="O59" s="18">
        <f t="shared" si="2"/>
        <v>1709.6672179486538</v>
      </c>
      <c r="P59" s="19">
        <f t="shared" si="3"/>
        <v>28.494453632477565</v>
      </c>
      <c r="Q59" s="18">
        <v>52</v>
      </c>
      <c r="R59" s="18">
        <f t="shared" si="4"/>
        <v>3312.603775</v>
      </c>
      <c r="S59" s="19">
        <f t="shared" si="5"/>
        <v>55.210062916666665</v>
      </c>
    </row>
    <row r="60" spans="1:19">
      <c r="K60" s="18">
        <v>53</v>
      </c>
      <c r="L60" s="18">
        <f t="shared" si="7"/>
        <v>1572.6924710692451</v>
      </c>
      <c r="M60" s="19">
        <f t="shared" si="1"/>
        <v>26.21154118448742</v>
      </c>
      <c r="N60" s="18">
        <v>53</v>
      </c>
      <c r="O60" s="18">
        <f t="shared" si="2"/>
        <v>1677.4093459118869</v>
      </c>
      <c r="P60" s="19">
        <f t="shared" si="3"/>
        <v>27.956822431864783</v>
      </c>
      <c r="Q60" s="18">
        <v>53</v>
      </c>
      <c r="R60" s="18">
        <f t="shared" si="4"/>
        <v>3250.1018169811318</v>
      </c>
      <c r="S60" s="19">
        <f t="shared" si="5"/>
        <v>54.168363616352195</v>
      </c>
    </row>
    <row r="61" spans="1:19">
      <c r="K61" s="18">
        <v>54</v>
      </c>
      <c r="L61" s="18">
        <f t="shared" si="7"/>
        <v>1543.5685364198146</v>
      </c>
      <c r="M61" s="19">
        <f t="shared" si="1"/>
        <v>25.726142273663577</v>
      </c>
      <c r="N61" s="18">
        <v>54</v>
      </c>
      <c r="O61" s="18">
        <f t="shared" si="2"/>
        <v>1646.3462098764815</v>
      </c>
      <c r="P61" s="19">
        <f t="shared" si="3"/>
        <v>27.439103497941357</v>
      </c>
      <c r="Q61" s="18">
        <v>54</v>
      </c>
      <c r="R61" s="18">
        <f t="shared" si="4"/>
        <v>3189.914746296296</v>
      </c>
      <c r="S61" s="19">
        <f t="shared" si="5"/>
        <v>53.165245771604937</v>
      </c>
    </row>
    <row r="62" spans="1:19">
      <c r="K62" s="18">
        <v>55</v>
      </c>
      <c r="L62" s="18">
        <f t="shared" si="7"/>
        <v>1515.5036539394544</v>
      </c>
      <c r="M62" s="19">
        <f t="shared" si="1"/>
        <v>25.258394232324239</v>
      </c>
      <c r="N62" s="18">
        <v>55</v>
      </c>
      <c r="O62" s="18">
        <f t="shared" si="2"/>
        <v>1616.412642424182</v>
      </c>
      <c r="P62" s="19">
        <f t="shared" si="3"/>
        <v>26.940210707069699</v>
      </c>
      <c r="Q62" s="18">
        <v>55</v>
      </c>
      <c r="R62" s="18">
        <f t="shared" si="4"/>
        <v>3131.9162963636363</v>
      </c>
      <c r="S62" s="19">
        <f t="shared" si="5"/>
        <v>52.198604939393938</v>
      </c>
    </row>
    <row r="63" spans="1:19">
      <c r="A63" s="3" t="s">
        <v>30</v>
      </c>
      <c r="K63" s="18">
        <v>56</v>
      </c>
      <c r="L63" s="18">
        <f t="shared" si="7"/>
        <v>1488.4410886905355</v>
      </c>
      <c r="M63" s="19">
        <f t="shared" si="1"/>
        <v>24.80735147817559</v>
      </c>
      <c r="N63" s="18">
        <v>56</v>
      </c>
      <c r="O63" s="18">
        <f t="shared" si="2"/>
        <v>1587.5481309523216</v>
      </c>
      <c r="P63" s="19">
        <f t="shared" si="3"/>
        <v>26.459135515872028</v>
      </c>
      <c r="Q63" s="18">
        <v>56</v>
      </c>
      <c r="R63" s="18">
        <f t="shared" si="4"/>
        <v>3075.9892196428568</v>
      </c>
      <c r="S63" s="19">
        <f t="shared" si="5"/>
        <v>51.266486994047611</v>
      </c>
    </row>
    <row r="64" spans="1:19">
      <c r="K64" s="18">
        <v>57</v>
      </c>
      <c r="L64" s="18">
        <f t="shared" si="7"/>
        <v>1462.3280871345612</v>
      </c>
      <c r="M64" s="19">
        <f t="shared" si="1"/>
        <v>24.372134785576019</v>
      </c>
      <c r="N64" s="18">
        <v>57</v>
      </c>
      <c r="O64" s="18">
        <f t="shared" si="2"/>
        <v>1559.6964093566667</v>
      </c>
      <c r="P64" s="19">
        <f t="shared" si="3"/>
        <v>25.994940155944445</v>
      </c>
      <c r="Q64" s="18">
        <v>57</v>
      </c>
      <c r="R64" s="18">
        <f t="shared" si="4"/>
        <v>3022.0244964912281</v>
      </c>
      <c r="S64" s="19">
        <f t="shared" si="5"/>
        <v>50.367074941520471</v>
      </c>
    </row>
    <row r="65" spans="11:19">
      <c r="K65" s="18">
        <v>58</v>
      </c>
      <c r="L65" s="18">
        <f t="shared" si="7"/>
        <v>1437.1155339081033</v>
      </c>
      <c r="M65" s="19">
        <f t="shared" si="1"/>
        <v>23.951925565135056</v>
      </c>
      <c r="N65" s="18">
        <v>58</v>
      </c>
      <c r="O65" s="18">
        <f t="shared" si="2"/>
        <v>1532.8050919539655</v>
      </c>
      <c r="P65" s="19">
        <f t="shared" si="3"/>
        <v>25.546751532566091</v>
      </c>
      <c r="Q65" s="18">
        <v>58</v>
      </c>
      <c r="R65" s="18">
        <f t="shared" si="4"/>
        <v>2969.9206258620688</v>
      </c>
      <c r="S65" s="19">
        <f t="shared" si="5"/>
        <v>49.498677097701147</v>
      </c>
    </row>
    <row r="66" spans="11:19">
      <c r="K66" s="18">
        <v>59</v>
      </c>
      <c r="L66" s="18">
        <f t="shared" si="7"/>
        <v>1412.7576435028811</v>
      </c>
      <c r="M66" s="19">
        <f t="shared" si="1"/>
        <v>23.545960725048019</v>
      </c>
      <c r="N66" s="18">
        <v>59</v>
      </c>
      <c r="O66" s="18">
        <f t="shared" si="2"/>
        <v>1506.8253446327119</v>
      </c>
      <c r="P66" s="19">
        <f t="shared" si="3"/>
        <v>25.113755743878531</v>
      </c>
      <c r="Q66" s="18">
        <v>59</v>
      </c>
      <c r="R66" s="18">
        <f t="shared" si="4"/>
        <v>2919.582988135593</v>
      </c>
      <c r="S66" s="19">
        <f t="shared" si="5"/>
        <v>48.659716468926554</v>
      </c>
    </row>
    <row r="67" spans="11:19">
      <c r="K67" s="18">
        <v>60</v>
      </c>
      <c r="L67" s="18">
        <f t="shared" si="7"/>
        <v>1389.2116827778332</v>
      </c>
      <c r="M67" s="19">
        <f t="shared" si="1"/>
        <v>23.153528046297218</v>
      </c>
      <c r="N67" s="18">
        <v>60</v>
      </c>
      <c r="O67" s="18">
        <f t="shared" si="2"/>
        <v>1481.7115888888334</v>
      </c>
      <c r="P67" s="19">
        <f t="shared" si="3"/>
        <v>24.695193148147222</v>
      </c>
      <c r="Q67" s="18">
        <v>60</v>
      </c>
      <c r="R67" s="18">
        <f t="shared" si="4"/>
        <v>2870.9232716666666</v>
      </c>
      <c r="S67" s="19">
        <f t="shared" si="5"/>
        <v>47.848721194444444</v>
      </c>
    </row>
    <row r="68" spans="11:19">
      <c r="K68" s="18">
        <v>61</v>
      </c>
      <c r="L68" s="18">
        <f t="shared" si="7"/>
        <v>1366.4377207650818</v>
      </c>
      <c r="M68" s="19">
        <f t="shared" si="1"/>
        <v>22.773962012751365</v>
      </c>
      <c r="N68" s="18">
        <v>61</v>
      </c>
      <c r="O68" s="18">
        <f t="shared" si="2"/>
        <v>1457.4212349726231</v>
      </c>
      <c r="P68" s="19">
        <f t="shared" si="3"/>
        <v>24.290353916210385</v>
      </c>
      <c r="Q68" s="18">
        <v>61</v>
      </c>
      <c r="R68" s="18">
        <f t="shared" si="4"/>
        <v>2823.8589557377049</v>
      </c>
      <c r="S68" s="19">
        <f t="shared" si="5"/>
        <v>47.064315928961747</v>
      </c>
    </row>
    <row r="69" spans="11:19">
      <c r="K69" s="18">
        <v>62</v>
      </c>
      <c r="L69" s="18">
        <f t="shared" si="7"/>
        <v>1344.3984026882256</v>
      </c>
      <c r="M69" s="19">
        <f t="shared" si="1"/>
        <v>22.406640044803758</v>
      </c>
      <c r="N69" s="18">
        <v>62</v>
      </c>
      <c r="O69" s="18">
        <f t="shared" si="2"/>
        <v>1433.9144408601614</v>
      </c>
      <c r="P69" s="19">
        <f t="shared" si="3"/>
        <v>23.898574014336024</v>
      </c>
      <c r="Q69" s="18">
        <v>62</v>
      </c>
      <c r="R69" s="18">
        <f t="shared" si="4"/>
        <v>2778.3128435483868</v>
      </c>
      <c r="S69" s="19">
        <f t="shared" si="5"/>
        <v>46.305214059139779</v>
      </c>
    </row>
    <row r="70" spans="11:19">
      <c r="K70" s="18">
        <v>63</v>
      </c>
      <c r="L70" s="18">
        <f t="shared" si="7"/>
        <v>1323.0587455026982</v>
      </c>
      <c r="M70" s="19">
        <f t="shared" si="1"/>
        <v>22.050979091711636</v>
      </c>
      <c r="N70" s="18">
        <v>63</v>
      </c>
      <c r="O70" s="18">
        <f t="shared" si="2"/>
        <v>1411.1538941798412</v>
      </c>
      <c r="P70" s="19">
        <f t="shared" si="3"/>
        <v>23.519231569664022</v>
      </c>
      <c r="Q70" s="18">
        <v>63</v>
      </c>
      <c r="R70" s="18">
        <f t="shared" si="4"/>
        <v>2734.2126396825397</v>
      </c>
      <c r="S70" s="19">
        <f t="shared" si="5"/>
        <v>45.570210661375661</v>
      </c>
    </row>
    <row r="71" spans="11:19">
      <c r="K71" s="18">
        <v>64</v>
      </c>
      <c r="L71" s="18">
        <f t="shared" si="7"/>
        <v>1302.3859526042186</v>
      </c>
      <c r="M71" s="19">
        <f t="shared" si="1"/>
        <v>21.706432543403643</v>
      </c>
      <c r="N71" s="18">
        <v>64</v>
      </c>
      <c r="O71" s="18">
        <f t="shared" si="2"/>
        <v>1389.1046145832813</v>
      </c>
      <c r="P71" s="19">
        <f t="shared" si="3"/>
        <v>23.151743576388021</v>
      </c>
      <c r="Q71" s="18">
        <v>64</v>
      </c>
      <c r="R71" s="18">
        <f t="shared" si="4"/>
        <v>2691.4905671874999</v>
      </c>
      <c r="S71" s="19">
        <f t="shared" si="5"/>
        <v>44.858176119791665</v>
      </c>
    </row>
    <row r="72" spans="11:19">
      <c r="K72" s="18">
        <v>65</v>
      </c>
      <c r="L72" s="18">
        <f t="shared" si="7"/>
        <v>1282.3492456410768</v>
      </c>
      <c r="M72" s="19">
        <f t="shared" si="1"/>
        <v>21.372487427351281</v>
      </c>
      <c r="N72" s="18">
        <v>65</v>
      </c>
      <c r="O72" s="18">
        <f t="shared" si="2"/>
        <v>1367.7337743589233</v>
      </c>
      <c r="P72" s="19">
        <f t="shared" si="3"/>
        <v>22.795562905982056</v>
      </c>
      <c r="Q72" s="18">
        <v>65</v>
      </c>
      <c r="R72" s="18">
        <f t="shared" si="4"/>
        <v>2650.08302</v>
      </c>
      <c r="S72" s="19">
        <f t="shared" si="5"/>
        <v>44.168050333333333</v>
      </c>
    </row>
    <row r="73" spans="11:19">
      <c r="K73" s="18">
        <v>66</v>
      </c>
      <c r="L73" s="18">
        <f t="shared" si="7"/>
        <v>1262.919711616212</v>
      </c>
      <c r="M73" s="19">
        <f t="shared" ref="M73" si="8">L73/60</f>
        <v>21.048661860270201</v>
      </c>
      <c r="N73" s="18">
        <v>66</v>
      </c>
      <c r="O73" s="18">
        <f t="shared" ref="O73" si="9">$O$4/N73</f>
        <v>1347.010535353485</v>
      </c>
      <c r="P73" s="19">
        <f t="shared" ref="P73" si="10">O73/60</f>
        <v>22.450175589224749</v>
      </c>
      <c r="Q73" s="18">
        <v>66</v>
      </c>
      <c r="R73" s="18">
        <f t="shared" ref="R73" si="11">$R$4/Q73</f>
        <v>2609.9302469696968</v>
      </c>
      <c r="S73" s="19">
        <f t="shared" ref="S73" si="12">R73/60</f>
        <v>43.49883744949495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2019-12-29T23:09:21Z</dcterms:modified>
</cp:coreProperties>
</file>