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enelevy/Documents/RiceBootcamp/Module_1/CrowdFunding/"/>
    </mc:Choice>
  </mc:AlternateContent>
  <xr:revisionPtr revIDLastSave="0" documentId="8_{203F47BE-718E-014A-9831-A41DCAF8B3FE}" xr6:coauthVersionLast="36" xr6:coauthVersionMax="36" xr10:uidLastSave="{00000000-0000-0000-0000-000000000000}"/>
  <bookViews>
    <workbookView xWindow="58160" yWindow="5120" windowWidth="32460" windowHeight="18100" activeTab="6" xr2:uid="{00000000-000D-0000-FFFF-FFFF00000000}"/>
  </bookViews>
  <sheets>
    <sheet name="Kickstarter" sheetId="1" r:id="rId1"/>
    <sheet name="Outcomes Based on Launch Date" sheetId="12" r:id="rId2"/>
    <sheet name="Category Statistics" sheetId="6" r:id="rId3"/>
    <sheet name="Subcatergory Statistics" sheetId="7" r:id="rId4"/>
    <sheet name="Pivot-Outcomes-rows" sheetId="4" r:id="rId5"/>
    <sheet name="Edinburgh Research" sheetId="2" r:id="rId6"/>
    <sheet name="Descriptive Statistics" sheetId="17" r:id="rId7"/>
  </sheets>
  <definedNames>
    <definedName name="_xlnm._FilterDatabase" localSheetId="0" hidden="1">Kickstarter!$A$1:$T$4115</definedName>
  </definedNames>
  <calcPr calcId="181029"/>
  <pivotCaches>
    <pivotCache cacheId="35" r:id="rId8"/>
    <pivotCache cacheId="3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7" l="1"/>
  <c r="C12" i="17"/>
  <c r="C14" i="17" s="1"/>
  <c r="C11" i="17"/>
  <c r="B13" i="17"/>
  <c r="B12" i="17"/>
  <c r="B11" i="17"/>
  <c r="C6" i="17"/>
  <c r="C7" i="17" s="1"/>
  <c r="C5" i="17"/>
  <c r="C4" i="17"/>
  <c r="B6" i="17"/>
  <c r="B5" i="17"/>
  <c r="B4" i="17"/>
  <c r="C10" i="17"/>
  <c r="C9" i="17"/>
  <c r="B10" i="17"/>
  <c r="B9" i="17"/>
  <c r="C3" i="17"/>
  <c r="B3" i="17"/>
  <c r="C2" i="17"/>
  <c r="B2" i="17"/>
  <c r="F3" i="2"/>
  <c r="F4" i="2"/>
  <c r="F5" i="2"/>
  <c r="F6" i="2"/>
  <c r="F2" i="2"/>
  <c r="C3" i="2"/>
  <c r="D3" i="2"/>
  <c r="C4" i="2"/>
  <c r="D4" i="2"/>
  <c r="C5" i="2"/>
  <c r="D5" i="2"/>
  <c r="C6" i="2"/>
  <c r="D6" i="2"/>
  <c r="C2" i="2"/>
  <c r="B2" i="2"/>
  <c r="D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2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2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2" s="1"/>
  <c r="P3620" i="1"/>
  <c r="E3" i="2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2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17" l="1"/>
  <c r="B7" i="17"/>
</calcChain>
</file>

<file path=xl/sharedStrings.xml><?xml version="1.0" encoding="utf-8"?>
<sst xmlns="http://schemas.openxmlformats.org/spreadsheetml/2006/main" count="33016" uniqueCount="8399">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</sst>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2B2B2B"/>
      <name val="Arial"/>
      <family val="2"/>
    </font>
    <font>
      <sz val="16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/>
    </xf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5" fillId="0" borderId="0" xfId="0" applyFont="1"/>
    <xf numFmtId="0" fontId="0" fillId="0" borderId="0" xfId="0" applyFont="1" applyAlignment="1">
      <alignment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4" fontId="4" fillId="0" borderId="0" xfId="0" applyNumberFormat="1" applyFont="1" applyAlignment="1">
      <alignment horizontal="center" vertical="center"/>
    </xf>
    <xf numFmtId="42" fontId="6" fillId="0" borderId="0" xfId="0" applyNumberFormat="1" applyFont="1"/>
    <xf numFmtId="42" fontId="0" fillId="0" borderId="0" xfId="0" applyNumberFormat="1"/>
  </cellXfs>
  <cellStyles count="1">
    <cellStyle name="Normal" xfId="0" builtinId="0"/>
  </cellStyles>
  <dxfs count="3">
    <dxf>
      <font>
        <b val="0"/>
        <i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/>
        <color theme="1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/>
        <color theme="1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24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21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12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B-C544-BB52-A8E6D773E7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53</c:v>
                </c:pt>
                <c:pt idx="2">
                  <c:v>46</c:v>
                </c:pt>
                <c:pt idx="3">
                  <c:v>47</c:v>
                </c:pt>
                <c:pt idx="4">
                  <c:v>63</c:v>
                </c:pt>
                <c:pt idx="5">
                  <c:v>71</c:v>
                </c:pt>
                <c:pt idx="6">
                  <c:v>67</c:v>
                </c:pt>
                <c:pt idx="7">
                  <c:v>61</c:v>
                </c:pt>
                <c:pt idx="8">
                  <c:v>58</c:v>
                </c:pt>
                <c:pt idx="9">
                  <c:v>73</c:v>
                </c:pt>
                <c:pt idx="10">
                  <c:v>54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0BB-C544-BB52-A8E6D773E7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0BB-C544-BB52-A8E6D773E7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65</c:v>
                </c:pt>
                <c:pt idx="1">
                  <c:v>91</c:v>
                </c:pt>
                <c:pt idx="2">
                  <c:v>73</c:v>
                </c:pt>
                <c:pt idx="3">
                  <c:v>97</c:v>
                </c:pt>
                <c:pt idx="4">
                  <c:v>125</c:v>
                </c:pt>
                <c:pt idx="5">
                  <c:v>117</c:v>
                </c:pt>
                <c:pt idx="6">
                  <c:v>105</c:v>
                </c:pt>
                <c:pt idx="7">
                  <c:v>90</c:v>
                </c:pt>
                <c:pt idx="8">
                  <c:v>74</c:v>
                </c:pt>
                <c:pt idx="9">
                  <c:v>85</c:v>
                </c:pt>
                <c:pt idx="10">
                  <c:v>78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0BB-C544-BB52-A8E6D773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515551"/>
        <c:axId val="679517231"/>
      </c:lineChart>
      <c:catAx>
        <c:axId val="6795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17231"/>
        <c:crosses val="autoZero"/>
        <c:auto val="1"/>
        <c:lblAlgn val="ctr"/>
        <c:lblOffset val="100"/>
        <c:noMultiLvlLbl val="0"/>
      </c:catAx>
      <c:valAx>
        <c:axId val="67951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F-8842-9030-841BAEDC6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6722127"/>
        <c:axId val="496723807"/>
      </c:barChart>
      <c:catAx>
        <c:axId val="4967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3807"/>
        <c:crosses val="autoZero"/>
        <c:auto val="1"/>
        <c:lblAlgn val="ctr"/>
        <c:lblOffset val="100"/>
        <c:noMultiLvlLbl val="0"/>
      </c:catAx>
      <c:valAx>
        <c:axId val="49672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Statistics!PivotTable6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'Subcatergory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'Subcatergory Statistics'!$B$7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9-4C49-B1A1-B3312055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233839"/>
        <c:axId val="497985551"/>
      </c:barChart>
      <c:catAx>
        <c:axId val="46423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85551"/>
        <c:crosses val="autoZero"/>
        <c:auto val="1"/>
        <c:lblAlgn val="ctr"/>
        <c:lblOffset val="100"/>
        <c:noMultiLvlLbl val="0"/>
      </c:catAx>
      <c:valAx>
        <c:axId val="4979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10</xdr:row>
      <xdr:rowOff>88900</xdr:rowOff>
    </xdr:from>
    <xdr:to>
      <xdr:col>18</xdr:col>
      <xdr:colOff>279400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715D9-70D1-0B4A-AE6B-A4B07CECE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17</xdr:row>
      <xdr:rowOff>88900</xdr:rowOff>
    </xdr:from>
    <xdr:to>
      <xdr:col>19</xdr:col>
      <xdr:colOff>114300</xdr:colOff>
      <xdr:row>47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205D0-F157-1847-ACD7-2B616A542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7</xdr:row>
      <xdr:rowOff>165100</xdr:rowOff>
    </xdr:from>
    <xdr:to>
      <xdr:col>20</xdr:col>
      <xdr:colOff>241300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46E40-71D3-9848-88B4-B7BE8364A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evy" refreshedDate="44585.753582870369" createdVersion="6" refreshedVersion="6" minRefreshableVersion="3" recordCount="4114" xr:uid="{6DC7131B-5218-074A-A731-E882940D19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evy" refreshedDate="44585.915298726854" createdVersion="6" refreshedVersion="6" minRefreshableVersion="3" recordCount="4114" xr:uid="{42272BF3-6639-0642-92CE-9AA9AB48AD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9D9C2-948B-E345-9A51-1B36ED85F25A}" name="PivotTable1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9CE8E-5366-4344-AB51-8F7E62F043D7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C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Items count="1">
    <i/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F2317-A6BC-B948-A620-2671FB57710F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2"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50D65-1344-0243-A7EC-AC8EF63F5FF4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200" zoomScaleNormal="2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25.6640625" style="10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8366</v>
      </c>
      <c r="T1" s="16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5">
        <f t="shared" si="242"/>
        <v>41780.785729166666</v>
      </c>
      <c r="T3843" s="15">
        <f t="shared" si="243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5">
        <f t="shared" si="246"/>
        <v>42124.623877314814</v>
      </c>
      <c r="T3907" s="15">
        <f t="shared" si="247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5">
        <f t="shared" si="250"/>
        <v>42601.854699074072</v>
      </c>
      <c r="T3971" s="15">
        <f t="shared" si="251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5">
        <f t="shared" si="254"/>
        <v>42614.268796296295</v>
      </c>
      <c r="T4035" s="15">
        <f t="shared" si="255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5">
        <f t="shared" si="258"/>
        <v>42344.824502314819</v>
      </c>
      <c r="T4099" s="15">
        <f t="shared" si="259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D2058A78-1FAD-A24B-AD98-F89FAA24E86C}">
    <filterColumn colId="6">
      <filters>
        <filter val="GB"/>
      </filters>
    </filterColumn>
    <filterColumn colId="17">
      <filters>
        <filter val="musical"/>
      </filters>
    </filterColumn>
  </autoFilter>
  <sortState ref="A2:T4115">
    <sortCondition ref="A1"/>
  </sortState>
  <conditionalFormatting sqref="O1:O1048576">
    <cfRule type="colorScale" priority="5">
      <colorScale>
        <cfvo type="percentile" val="10"/>
        <cfvo type="percentile" val="90"/>
        <color rgb="FFFF0000"/>
        <color rgb="FF00B0F0"/>
      </colorScale>
    </cfRule>
  </conditionalFormatting>
  <conditionalFormatting sqref="F1:F1048576">
    <cfRule type="containsText" dxfId="2" priority="4" operator="containsText" text="successful">
      <formula>NOT(ISERROR(SEARCH("successful",F1)))</formula>
    </cfRule>
  </conditionalFormatting>
  <conditionalFormatting sqref="F3">
    <cfRule type="containsText" dxfId="1" priority="2" operator="containsText" text="canceled">
      <formula>NOT(ISERROR(SEARCH("canceled",F3)))</formula>
    </cfRule>
    <cfRule type="containsText" dxfId="0" priority="3" operator="containsText" text="Failed">
      <formula>NOT(ISERROR(SEARCH("Failed",F3)))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406B-EECE-C84B-82A1-3807F67D89B1}">
  <dimension ref="A1:F18"/>
  <sheetViews>
    <sheetView workbookViewId="0">
      <selection activeCell="N7" sqref="N7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8365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10">
        <v>24</v>
      </c>
      <c r="C6" s="10">
        <v>56</v>
      </c>
      <c r="D6" s="10">
        <v>2</v>
      </c>
      <c r="E6" s="10">
        <v>65</v>
      </c>
      <c r="F6" s="10">
        <v>147</v>
      </c>
    </row>
    <row r="7" spans="1:6" x14ac:dyDescent="0.2">
      <c r="A7" s="17" t="s">
        <v>8375</v>
      </c>
      <c r="B7" s="10">
        <v>16</v>
      </c>
      <c r="C7" s="10">
        <v>53</v>
      </c>
      <c r="D7" s="10">
        <v>8</v>
      </c>
      <c r="E7" s="10">
        <v>91</v>
      </c>
      <c r="F7" s="10">
        <v>168</v>
      </c>
    </row>
    <row r="8" spans="1:6" x14ac:dyDescent="0.2">
      <c r="A8" s="17" t="s">
        <v>8376</v>
      </c>
      <c r="B8" s="10">
        <v>15</v>
      </c>
      <c r="C8" s="10">
        <v>46</v>
      </c>
      <c r="D8" s="10">
        <v>14</v>
      </c>
      <c r="E8" s="10">
        <v>73</v>
      </c>
      <c r="F8" s="10">
        <v>148</v>
      </c>
    </row>
    <row r="9" spans="1:6" x14ac:dyDescent="0.2">
      <c r="A9" s="17" t="s">
        <v>8377</v>
      </c>
      <c r="B9" s="10">
        <v>13</v>
      </c>
      <c r="C9" s="10">
        <v>47</v>
      </c>
      <c r="D9" s="10"/>
      <c r="E9" s="10">
        <v>97</v>
      </c>
      <c r="F9" s="10">
        <v>157</v>
      </c>
    </row>
    <row r="10" spans="1:6" x14ac:dyDescent="0.2">
      <c r="A10" s="17" t="s">
        <v>8368</v>
      </c>
      <c r="B10" s="10">
        <v>14</v>
      </c>
      <c r="C10" s="10">
        <v>63</v>
      </c>
      <c r="D10" s="10"/>
      <c r="E10" s="10">
        <v>125</v>
      </c>
      <c r="F10" s="10">
        <v>202</v>
      </c>
    </row>
    <row r="11" spans="1:6" x14ac:dyDescent="0.2">
      <c r="A11" s="17" t="s">
        <v>8378</v>
      </c>
      <c r="B11" s="10">
        <v>21</v>
      </c>
      <c r="C11" s="10">
        <v>71</v>
      </c>
      <c r="D11" s="10"/>
      <c r="E11" s="10">
        <v>117</v>
      </c>
      <c r="F11" s="10">
        <v>209</v>
      </c>
    </row>
    <row r="12" spans="1:6" x14ac:dyDescent="0.2">
      <c r="A12" s="17" t="s">
        <v>8369</v>
      </c>
      <c r="B12" s="10">
        <v>19</v>
      </c>
      <c r="C12" s="10">
        <v>67</v>
      </c>
      <c r="D12" s="10"/>
      <c r="E12" s="10">
        <v>105</v>
      </c>
      <c r="F12" s="10">
        <v>191</v>
      </c>
    </row>
    <row r="13" spans="1:6" x14ac:dyDescent="0.2">
      <c r="A13" s="17" t="s">
        <v>8370</v>
      </c>
      <c r="B13" s="10">
        <v>16</v>
      </c>
      <c r="C13" s="10">
        <v>61</v>
      </c>
      <c r="D13" s="10"/>
      <c r="E13" s="10">
        <v>90</v>
      </c>
      <c r="F13" s="10">
        <v>167</v>
      </c>
    </row>
    <row r="14" spans="1:6" x14ac:dyDescent="0.2">
      <c r="A14" s="17" t="s">
        <v>8371</v>
      </c>
      <c r="B14" s="10">
        <v>17</v>
      </c>
      <c r="C14" s="10">
        <v>58</v>
      </c>
      <c r="D14" s="10"/>
      <c r="E14" s="10">
        <v>74</v>
      </c>
      <c r="F14" s="10">
        <v>149</v>
      </c>
    </row>
    <row r="15" spans="1:6" x14ac:dyDescent="0.2">
      <c r="A15" s="17" t="s">
        <v>8372</v>
      </c>
      <c r="B15" s="10">
        <v>12</v>
      </c>
      <c r="C15" s="10">
        <v>73</v>
      </c>
      <c r="D15" s="10"/>
      <c r="E15" s="10">
        <v>85</v>
      </c>
      <c r="F15" s="10">
        <v>170</v>
      </c>
    </row>
    <row r="16" spans="1:6" x14ac:dyDescent="0.2">
      <c r="A16" s="17" t="s">
        <v>8373</v>
      </c>
      <c r="B16" s="10">
        <v>29</v>
      </c>
      <c r="C16" s="10">
        <v>54</v>
      </c>
      <c r="D16" s="10"/>
      <c r="E16" s="10">
        <v>78</v>
      </c>
      <c r="F16" s="10">
        <v>161</v>
      </c>
    </row>
    <row r="17" spans="1:6" x14ac:dyDescent="0.2">
      <c r="A17" s="17" t="s">
        <v>8379</v>
      </c>
      <c r="B17" s="10">
        <v>19</v>
      </c>
      <c r="C17" s="10">
        <v>57</v>
      </c>
      <c r="D17" s="10"/>
      <c r="E17" s="10">
        <v>48</v>
      </c>
      <c r="F17" s="10">
        <v>124</v>
      </c>
    </row>
    <row r="18" spans="1:6" x14ac:dyDescent="0.2">
      <c r="A18" s="17" t="s">
        <v>8362</v>
      </c>
      <c r="B18" s="10">
        <v>215</v>
      </c>
      <c r="C18" s="10">
        <v>706</v>
      </c>
      <c r="D18" s="10">
        <v>24</v>
      </c>
      <c r="E18" s="10">
        <v>1048</v>
      </c>
      <c r="F18" s="10">
        <v>1993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816CF-6F37-EF48-9D5D-57D0FD24A3FC}">
  <dimension ref="A2:C7"/>
  <sheetViews>
    <sheetView topLeftCell="A15" workbookViewId="0">
      <selection activeCell="O12" sqref="O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3" x14ac:dyDescent="0.2">
      <c r="A2" s="13" t="s">
        <v>8222</v>
      </c>
      <c r="B2" t="s">
        <v>8223</v>
      </c>
    </row>
    <row r="3" spans="1:3" x14ac:dyDescent="0.2">
      <c r="A3" s="13" t="s">
        <v>8358</v>
      </c>
      <c r="B3" t="s">
        <v>8315</v>
      </c>
    </row>
    <row r="5" spans="1:3" x14ac:dyDescent="0.2">
      <c r="B5" s="13" t="s">
        <v>8361</v>
      </c>
    </row>
    <row r="6" spans="1:3" x14ac:dyDescent="0.2">
      <c r="B6" t="s">
        <v>8218</v>
      </c>
      <c r="C6" t="s">
        <v>8362</v>
      </c>
    </row>
    <row r="7" spans="1:3" x14ac:dyDescent="0.2">
      <c r="A7" t="s">
        <v>8360</v>
      </c>
      <c r="B7" s="10">
        <v>525</v>
      </c>
      <c r="C7" s="10">
        <v>525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B114-9635-DA43-9575-6FE62C3F1857}">
  <dimension ref="A2:C7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2" spans="1:3" x14ac:dyDescent="0.2">
      <c r="A2" s="13" t="s">
        <v>8222</v>
      </c>
      <c r="B2" t="s">
        <v>8224</v>
      </c>
    </row>
    <row r="3" spans="1:3" x14ac:dyDescent="0.2">
      <c r="A3" s="13" t="s">
        <v>8359</v>
      </c>
      <c r="B3" t="s">
        <v>8316</v>
      </c>
    </row>
    <row r="5" spans="1:3" x14ac:dyDescent="0.2">
      <c r="B5" s="13" t="s">
        <v>8361</v>
      </c>
    </row>
    <row r="6" spans="1:3" x14ac:dyDescent="0.2">
      <c r="B6" t="s">
        <v>8218</v>
      </c>
      <c r="C6" t="s">
        <v>8362</v>
      </c>
    </row>
    <row r="7" spans="1:3" x14ac:dyDescent="0.2">
      <c r="A7" t="s">
        <v>8360</v>
      </c>
      <c r="B7" s="10">
        <v>238</v>
      </c>
      <c r="C7" s="10">
        <v>238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AC23-0B26-4B47-B5A0-5899345DC391}">
  <dimension ref="A1:K9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11" x14ac:dyDescent="0.2">
      <c r="A1" s="13" t="s">
        <v>8222</v>
      </c>
      <c r="B1" t="s">
        <v>8223</v>
      </c>
    </row>
    <row r="3" spans="1:11" x14ac:dyDescent="0.2">
      <c r="A3" s="13" t="s">
        <v>8360</v>
      </c>
      <c r="B3" s="13" t="s">
        <v>8361</v>
      </c>
    </row>
    <row r="4" spans="1:11" x14ac:dyDescent="0.2">
      <c r="A4" s="13" t="s">
        <v>8363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4" t="s">
        <v>8219</v>
      </c>
      <c r="B5" s="10">
        <v>31</v>
      </c>
      <c r="C5" s="10">
        <v>15</v>
      </c>
      <c r="D5" s="10"/>
      <c r="E5" s="10">
        <v>23</v>
      </c>
      <c r="F5" s="10">
        <v>19</v>
      </c>
      <c r="G5" s="10"/>
      <c r="H5" s="10">
        <v>22</v>
      </c>
      <c r="I5" s="10">
        <v>121</v>
      </c>
      <c r="J5" s="10">
        <v>26</v>
      </c>
      <c r="K5" s="10">
        <v>257</v>
      </c>
    </row>
    <row r="6" spans="1:11" x14ac:dyDescent="0.2">
      <c r="A6" s="14" t="s">
        <v>8220</v>
      </c>
      <c r="B6" s="10">
        <v>130</v>
      </c>
      <c r="C6" s="10">
        <v>115</v>
      </c>
      <c r="D6" s="10">
        <v>96</v>
      </c>
      <c r="E6" s="10"/>
      <c r="F6" s="10">
        <v>110</v>
      </c>
      <c r="G6" s="10">
        <v>72</v>
      </c>
      <c r="H6" s="10">
        <v>87</v>
      </c>
      <c r="I6" s="10">
        <v>138</v>
      </c>
      <c r="J6" s="10">
        <v>349</v>
      </c>
      <c r="K6" s="10">
        <v>1097</v>
      </c>
    </row>
    <row r="7" spans="1:11" x14ac:dyDescent="0.2">
      <c r="A7" s="14" t="s">
        <v>8221</v>
      </c>
      <c r="B7" s="10"/>
      <c r="C7" s="10">
        <v>4</v>
      </c>
      <c r="D7" s="10"/>
      <c r="E7" s="10"/>
      <c r="F7" s="10">
        <v>17</v>
      </c>
      <c r="G7" s="10"/>
      <c r="H7" s="10"/>
      <c r="I7" s="10"/>
      <c r="J7" s="10">
        <v>12</v>
      </c>
      <c r="K7" s="10">
        <v>33</v>
      </c>
    </row>
    <row r="8" spans="1:11" x14ac:dyDescent="0.2">
      <c r="A8" s="14" t="s">
        <v>8218</v>
      </c>
      <c r="B8" s="10">
        <v>261</v>
      </c>
      <c r="C8" s="10">
        <v>34</v>
      </c>
      <c r="D8" s="10">
        <v>52</v>
      </c>
      <c r="E8" s="10"/>
      <c r="F8" s="10">
        <v>490</v>
      </c>
      <c r="G8" s="10">
        <v>62</v>
      </c>
      <c r="H8" s="10">
        <v>69</v>
      </c>
      <c r="I8" s="10">
        <v>158</v>
      </c>
      <c r="J8" s="10">
        <v>525</v>
      </c>
      <c r="K8" s="10">
        <v>1651</v>
      </c>
    </row>
    <row r="9" spans="1:11" x14ac:dyDescent="0.2">
      <c r="A9" s="14" t="s">
        <v>8362</v>
      </c>
      <c r="B9" s="10">
        <v>422</v>
      </c>
      <c r="C9" s="10">
        <v>168</v>
      </c>
      <c r="D9" s="10">
        <v>148</v>
      </c>
      <c r="E9" s="10">
        <v>23</v>
      </c>
      <c r="F9" s="10">
        <v>636</v>
      </c>
      <c r="G9" s="10">
        <v>134</v>
      </c>
      <c r="H9" s="10">
        <v>178</v>
      </c>
      <c r="I9" s="10">
        <v>417</v>
      </c>
      <c r="J9" s="10">
        <v>912</v>
      </c>
      <c r="K9" s="10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CE44-AC47-B341-BE48-AE1222721DE2}">
  <dimension ref="A1:F6"/>
  <sheetViews>
    <sheetView workbookViewId="0">
      <selection activeCell="G2" sqref="G2"/>
    </sheetView>
  </sheetViews>
  <sheetFormatPr baseColWidth="10" defaultRowHeight="16" x14ac:dyDescent="0.2"/>
  <cols>
    <col min="1" max="1" width="34.33203125" style="18" bestFit="1" customWidth="1"/>
    <col min="2" max="2" width="37.33203125" customWidth="1"/>
    <col min="3" max="4" width="10.83203125" style="6"/>
    <col min="5" max="5" width="19.1640625" bestFit="1" customWidth="1"/>
  </cols>
  <sheetData>
    <row r="1" spans="1:6" ht="19" x14ac:dyDescent="0.2">
      <c r="A1" s="21" t="s">
        <v>8381</v>
      </c>
      <c r="B1" s="22" t="s">
        <v>4110</v>
      </c>
      <c r="C1" s="23" t="s">
        <v>8382</v>
      </c>
      <c r="D1" s="23" t="s">
        <v>8383</v>
      </c>
      <c r="E1" s="22" t="s">
        <v>8307</v>
      </c>
      <c r="F1" s="22" t="s">
        <v>8384</v>
      </c>
    </row>
    <row r="2" spans="1:6" ht="48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 3,  FALSE)</f>
        <v>2000</v>
      </c>
      <c r="D2" s="6">
        <f>VLOOKUP(A2, Kickstarter!B:E,  4,  FALSE)</f>
        <v>2020</v>
      </c>
      <c r="E2">
        <f>VLOOKUP(A2, Kickstarter!B:P,  15,  FALSE)</f>
        <v>51.79</v>
      </c>
      <c r="F2">
        <f>VLOOKUP(A2, Kickstarter!B:P,  11,  FALSE)</f>
        <v>39</v>
      </c>
    </row>
    <row r="3" spans="1:6" ht="48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 3,  FALSE)</f>
        <v>2000</v>
      </c>
      <c r="D3" s="6">
        <f>VLOOKUP(A3, Kickstarter!B:E,  4,  FALSE)</f>
        <v>2020</v>
      </c>
      <c r="E3">
        <f>VLOOKUP(A3, Kickstarter!B:P,  15,  FALSE)</f>
        <v>36.07</v>
      </c>
      <c r="F3">
        <f>VLOOKUP(A3, Kickstarter!B:P,  11,  FALSE)</f>
        <v>56</v>
      </c>
    </row>
    <row r="4" spans="1:6" ht="64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 3,  FALSE)</f>
        <v>1500</v>
      </c>
      <c r="D4" s="6">
        <f>VLOOKUP(A4, Kickstarter!B:E,  4,  FALSE)</f>
        <v>2576</v>
      </c>
      <c r="E4">
        <f>VLOOKUP(A4, Kickstarter!B:P,  15,  FALSE)</f>
        <v>33.03</v>
      </c>
      <c r="F4">
        <f>VLOOKUP(A4, Kickstarter!B:P,  11,  FALSE)</f>
        <v>78</v>
      </c>
    </row>
    <row r="5" spans="1:6" ht="48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6">
        <f>VLOOKUP(A5, Kickstarter!B:E,  3,  FALSE)</f>
        <v>1000</v>
      </c>
      <c r="D5" s="6">
        <f>VLOOKUP(A5, Kickstarter!B:E,  4,  FALSE)</f>
        <v>1168</v>
      </c>
      <c r="E5">
        <f>VLOOKUP(A5, Kickstarter!B:P,  15,  FALSE)</f>
        <v>44.92</v>
      </c>
      <c r="F5">
        <f>VLOOKUP(A5, Kickstarter!B:P,  11,  FALSE)</f>
        <v>26</v>
      </c>
    </row>
    <row r="6" spans="1:6" ht="64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 3,  FALSE)</f>
        <v>4000</v>
      </c>
      <c r="D6" s="6">
        <f>VLOOKUP(A6, Kickstarter!B:E,  4,  FALSE)</f>
        <v>4137</v>
      </c>
      <c r="E6">
        <f>VLOOKUP(A6, Kickstarter!B:P,  15,  FALSE)</f>
        <v>36.61</v>
      </c>
      <c r="F6">
        <f>VLOOKUP(A6, Kickstarter!B:P,  11, 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D8E8E-8E08-E64E-913E-4C23005BEAA9}">
  <dimension ref="A1:C14"/>
  <sheetViews>
    <sheetView tabSelected="1" workbookViewId="0">
      <selection activeCell="C5" sqref="C5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8385</v>
      </c>
      <c r="C1" t="s">
        <v>8386</v>
      </c>
    </row>
    <row r="2" spans="1:3" ht="21" x14ac:dyDescent="0.25">
      <c r="A2" t="s">
        <v>8387</v>
      </c>
      <c r="B2" s="24" t="e">
        <f>AVERAGE(#REF!)</f>
        <v>#REF!</v>
      </c>
      <c r="C2" s="24" t="e">
        <f>AVERAGE(#REF!)</f>
        <v>#REF!</v>
      </c>
    </row>
    <row r="3" spans="1:3" ht="21" x14ac:dyDescent="0.25">
      <c r="A3" t="s">
        <v>8388</v>
      </c>
      <c r="B3" s="24" t="e">
        <f>MEDIAN(#REF!)</f>
        <v>#REF!</v>
      </c>
      <c r="C3" s="24" t="e">
        <f>MEDIAN(#REF!)</f>
        <v>#REF!</v>
      </c>
    </row>
    <row r="4" spans="1:3" ht="21" x14ac:dyDescent="0.25">
      <c r="A4" t="s">
        <v>8395</v>
      </c>
      <c r="B4" s="24" t="e">
        <f>_xlfn.STDEV.P(#REF!)</f>
        <v>#REF!</v>
      </c>
      <c r="C4" s="24" t="e">
        <f>_xlfn.STDEV.P(#REF!)</f>
        <v>#REF!</v>
      </c>
    </row>
    <row r="5" spans="1:3" ht="21" x14ac:dyDescent="0.25">
      <c r="A5" t="s">
        <v>8396</v>
      </c>
      <c r="B5" s="24" t="e">
        <f>_xlfn.QUARTILE.EXC(#REF!, 3)</f>
        <v>#REF!</v>
      </c>
      <c r="C5" s="24" t="e">
        <f>_xlfn.QUARTILE.EXC(#REF!, 3)</f>
        <v>#REF!</v>
      </c>
    </row>
    <row r="6" spans="1:3" ht="21" x14ac:dyDescent="0.25">
      <c r="A6" t="s">
        <v>8397</v>
      </c>
      <c r="B6" s="24" t="e">
        <f>_xlfn.QUARTILE.EXC(#REF!, 1)</f>
        <v>#REF!</v>
      </c>
      <c r="C6" s="24" t="e">
        <f>_xlfn.QUARTILE.EXC(#REF!, 1)</f>
        <v>#REF!</v>
      </c>
    </row>
    <row r="7" spans="1:3" ht="21" x14ac:dyDescent="0.25">
      <c r="A7" t="s">
        <v>8398</v>
      </c>
      <c r="B7" s="24" t="e">
        <f>B5-B6</f>
        <v>#REF!</v>
      </c>
      <c r="C7" s="24" t="e">
        <f>C5-C6</f>
        <v>#REF!</v>
      </c>
    </row>
    <row r="8" spans="1:3" x14ac:dyDescent="0.2">
      <c r="B8" s="25"/>
      <c r="C8" s="25"/>
    </row>
    <row r="9" spans="1:3" ht="21" x14ac:dyDescent="0.25">
      <c r="A9" t="s">
        <v>8389</v>
      </c>
      <c r="B9" s="24" t="e">
        <f>AVERAGE(#REF!)</f>
        <v>#REF!</v>
      </c>
      <c r="C9" s="24" t="e">
        <f>AVERAGE(#REF!)</f>
        <v>#REF!</v>
      </c>
    </row>
    <row r="10" spans="1:3" ht="21" x14ac:dyDescent="0.25">
      <c r="A10" t="s">
        <v>8390</v>
      </c>
      <c r="B10" s="24" t="e">
        <f>MEDIAN(#REF!)</f>
        <v>#REF!</v>
      </c>
      <c r="C10" s="24" t="e">
        <f>MEDIAN(#REF!)</f>
        <v>#REF!</v>
      </c>
    </row>
    <row r="11" spans="1:3" ht="21" x14ac:dyDescent="0.25">
      <c r="A11" t="s">
        <v>8391</v>
      </c>
      <c r="B11" s="24" t="e">
        <f>_xlfn.STDEV.P(#REF!)</f>
        <v>#REF!</v>
      </c>
      <c r="C11" s="24" t="e">
        <f>_xlfn.STDEV.P(#REF!)</f>
        <v>#REF!</v>
      </c>
    </row>
    <row r="12" spans="1:3" ht="21" x14ac:dyDescent="0.25">
      <c r="A12" t="s">
        <v>8392</v>
      </c>
      <c r="B12" s="24" t="e">
        <f>_xlfn.QUARTILE.EXC(#REF!, 3)</f>
        <v>#REF!</v>
      </c>
      <c r="C12" s="24" t="e">
        <f>_xlfn.QUARTILE.EXC(#REF!, 3)</f>
        <v>#REF!</v>
      </c>
    </row>
    <row r="13" spans="1:3" ht="21" x14ac:dyDescent="0.25">
      <c r="A13" t="s">
        <v>8393</v>
      </c>
      <c r="B13" s="24" t="e">
        <f>_xlfn.QUARTILE.EXC(#REF!, 1)</f>
        <v>#REF!</v>
      </c>
      <c r="C13" s="24" t="e">
        <f>_xlfn.QUARTILE.EXC(#REF!, 1)</f>
        <v>#REF!</v>
      </c>
    </row>
    <row r="14" spans="1:3" ht="21" x14ac:dyDescent="0.25">
      <c r="A14" t="s">
        <v>8394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Category Statistics</vt:lpstr>
      <vt:lpstr>Subcatergory Statistics</vt:lpstr>
      <vt:lpstr>Pivot-Outcomes-rows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Levy</cp:lastModifiedBy>
  <dcterms:created xsi:type="dcterms:W3CDTF">2017-04-20T15:17:24Z</dcterms:created>
  <dcterms:modified xsi:type="dcterms:W3CDTF">2022-01-26T19:49:39Z</dcterms:modified>
</cp:coreProperties>
</file>