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tephen\Documents\1. A Work\Presentation\"/>
    </mc:Choice>
  </mc:AlternateContent>
  <xr:revisionPtr revIDLastSave="0" documentId="13_ncr:1_{90FE920C-B1B3-4B50-BB10-7B778C864B3A}" xr6:coauthVersionLast="47" xr6:coauthVersionMax="47" xr10:uidLastSave="{00000000-0000-0000-0000-000000000000}"/>
  <bookViews>
    <workbookView xWindow="-120" yWindow="-120" windowWidth="29040" windowHeight="15990" xr2:uid="{48E0171E-2A0F-436B-A946-AC1AB41B0C57}"/>
  </bookViews>
  <sheets>
    <sheet name="PA_Premium_Cost_Analy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c r="D29" i="1" s="1"/>
  <c r="B16" i="1"/>
  <c r="C16" i="1" s="1"/>
  <c r="B34" i="1" s="1"/>
  <c r="C44" i="1" s="1"/>
  <c r="C13" i="1"/>
  <c r="C15" i="1" s="1"/>
  <c r="B28" i="1" s="1"/>
  <c r="B44" i="1" s="1"/>
  <c r="F13" i="1"/>
  <c r="F15" i="1" s="1"/>
  <c r="D13" i="1"/>
  <c r="E13" i="1" s="1"/>
  <c r="B15" i="1"/>
  <c r="B35" i="1" l="1"/>
  <c r="B36" i="1" s="1"/>
  <c r="C35" i="1"/>
  <c r="D35" i="1"/>
  <c r="B29" i="1"/>
  <c r="B30" i="1" s="1"/>
  <c r="C29" i="1"/>
  <c r="C21" i="1"/>
  <c r="B21" i="1" s="1"/>
  <c r="C22" i="1"/>
  <c r="C8" i="1"/>
  <c r="D16" i="1"/>
  <c r="F16" i="1"/>
  <c r="G13" i="1"/>
  <c r="G15" i="1" s="1"/>
  <c r="E15" i="1"/>
  <c r="D15" i="1"/>
  <c r="B31" i="1" l="1"/>
  <c r="B46" i="1" s="1"/>
  <c r="B45" i="1"/>
  <c r="B37" i="1"/>
  <c r="C46" i="1" s="1"/>
  <c r="C45" i="1"/>
  <c r="B39" i="1"/>
  <c r="G21" i="1"/>
  <c r="F21" i="1" s="1"/>
  <c r="D28" i="1"/>
  <c r="E21" i="1"/>
  <c r="D21" i="1" s="1"/>
  <c r="C28" i="1"/>
  <c r="C24" i="1"/>
  <c r="B22" i="1"/>
  <c r="B24" i="1" s="1"/>
  <c r="G16" i="1"/>
  <c r="E16" i="1"/>
  <c r="C34" i="1" s="1"/>
  <c r="E44" i="1" s="1"/>
  <c r="C30" i="1" l="1"/>
  <c r="D44" i="1"/>
  <c r="D30" i="1"/>
  <c r="F44" i="1"/>
  <c r="G22" i="1"/>
  <c r="F22" i="1" s="1"/>
  <c r="F24" i="1" s="1"/>
  <c r="D34" i="1"/>
  <c r="E22" i="1"/>
  <c r="E24" i="1" s="1"/>
  <c r="C36" i="1"/>
  <c r="C37" i="1" l="1"/>
  <c r="E45" i="1"/>
  <c r="D31" i="1"/>
  <c r="F46" i="1" s="1"/>
  <c r="F45" i="1"/>
  <c r="D22" i="1"/>
  <c r="D24" i="1" s="1"/>
  <c r="D36" i="1"/>
  <c r="G44" i="1"/>
  <c r="C31" i="1"/>
  <c r="D46" i="1" s="1"/>
  <c r="D45" i="1"/>
  <c r="G24" i="1"/>
  <c r="D37" i="1" l="1"/>
  <c r="G45" i="1"/>
  <c r="C39" i="1"/>
  <c r="E46" i="1"/>
  <c r="D39" i="1" l="1"/>
  <c r="G46" i="1"/>
</calcChain>
</file>

<file path=xl/sharedStrings.xml><?xml version="1.0" encoding="utf-8"?>
<sst xmlns="http://schemas.openxmlformats.org/spreadsheetml/2006/main" count="69" uniqueCount="41">
  <si>
    <t>Plan</t>
  </si>
  <si>
    <t xml:space="preserve"> (USD)</t>
  </si>
  <si>
    <t>TTD</t>
  </si>
  <si>
    <t>(TTD)</t>
  </si>
  <si>
    <t>USD</t>
  </si>
  <si>
    <t>Conversion Rate</t>
  </si>
  <si>
    <t>Per User Plan</t>
  </si>
  <si>
    <r>
      <rPr>
        <b/>
        <sz val="11"/>
        <color theme="1"/>
        <rFont val="Aptos Narrow"/>
        <family val="2"/>
        <scheme val="minor"/>
      </rPr>
      <t>Monthly</t>
    </r>
    <r>
      <rPr>
        <sz val="11"/>
        <color theme="1"/>
        <rFont val="Aptos Narrow"/>
        <family val="2"/>
        <scheme val="minor"/>
      </rPr>
      <t xml:space="preserve"> </t>
    </r>
  </si>
  <si>
    <r>
      <rPr>
        <b/>
        <sz val="11"/>
        <color theme="1"/>
        <rFont val="Aptos Narrow"/>
        <family val="2"/>
        <scheme val="minor"/>
      </rPr>
      <t>Monthly</t>
    </r>
    <r>
      <rPr>
        <sz val="11"/>
        <color theme="1"/>
        <rFont val="Aptos Narrow"/>
        <family val="2"/>
        <scheme val="minor"/>
      </rPr>
      <t xml:space="preserve"> For one (1) year</t>
    </r>
  </si>
  <si>
    <r>
      <rPr>
        <b/>
        <sz val="11"/>
        <color theme="1"/>
        <rFont val="Aptos Narrow"/>
        <family val="2"/>
        <scheme val="minor"/>
      </rPr>
      <t>Annual</t>
    </r>
    <r>
      <rPr>
        <sz val="11"/>
        <color theme="1"/>
        <rFont val="Aptos Narrow"/>
        <family val="2"/>
        <scheme val="minor"/>
      </rPr>
      <t xml:space="preserve"> For one (1) year</t>
    </r>
  </si>
  <si>
    <t>Week</t>
  </si>
  <si>
    <t>Month</t>
  </si>
  <si>
    <t>Year</t>
  </si>
  <si>
    <t>Per User</t>
  </si>
  <si>
    <t>10 Users</t>
  </si>
  <si>
    <t>40 Users</t>
  </si>
  <si>
    <t>Cost</t>
  </si>
  <si>
    <t>Cost of Premium</t>
  </si>
  <si>
    <t>Cost of Grade II salary</t>
  </si>
  <si>
    <t>Single (1) User</t>
  </si>
  <si>
    <t>Ten (10) Users</t>
  </si>
  <si>
    <t>Forty (40) Users</t>
  </si>
  <si>
    <t>Summary for Monthly Plan TTD</t>
  </si>
  <si>
    <t>Yearly Savings</t>
  </si>
  <si>
    <t>Summary for Annual Plan TTD</t>
  </si>
  <si>
    <t>Percentage of Savings Yearly</t>
  </si>
  <si>
    <t>Difference in Percentage</t>
  </si>
  <si>
    <t xml:space="preserve"> Salary (Grade II) TTD</t>
  </si>
  <si>
    <r>
      <t>Plan</t>
    </r>
    <r>
      <rPr>
        <sz val="11"/>
        <color theme="1"/>
        <rFont val="Aptos Narrow"/>
        <family val="2"/>
        <scheme val="minor"/>
      </rPr>
      <t xml:space="preserve"> vs</t>
    </r>
    <r>
      <rPr>
        <b/>
        <sz val="11"/>
        <color theme="1"/>
        <rFont val="Aptos Narrow"/>
        <family val="2"/>
        <scheme val="minor"/>
      </rPr>
      <t xml:space="preserve"> Salary (</t>
    </r>
    <r>
      <rPr>
        <sz val="11"/>
        <color theme="1"/>
        <rFont val="Aptos Narrow"/>
        <family val="2"/>
        <scheme val="minor"/>
      </rPr>
      <t>Savings</t>
    </r>
    <r>
      <rPr>
        <b/>
        <sz val="11"/>
        <color theme="1"/>
        <rFont val="Aptos Narrow"/>
        <family val="2"/>
        <scheme val="minor"/>
      </rPr>
      <t>)</t>
    </r>
  </si>
  <si>
    <t>A service from Microsoft that enhances both cloud and desktop experiences, offering a user-friendly interface that integrates seamlessly with Microsoft 365 apps like Word and Excel. As part of the Microsoft suite, it provides secure, efficient workflow automation without the need for complex coding, making it an excellent tool for boosting productivity.</t>
  </si>
  <si>
    <r>
      <rPr>
        <b/>
        <sz val="11"/>
        <color theme="1"/>
        <rFont val="Aptos Narrow"/>
        <family val="2"/>
        <scheme val="minor"/>
      </rPr>
      <t xml:space="preserve"> Salary </t>
    </r>
    <r>
      <rPr>
        <sz val="11"/>
        <color theme="1"/>
        <rFont val="Aptos Narrow"/>
        <family val="2"/>
        <scheme val="minor"/>
      </rPr>
      <t xml:space="preserve">(Grade II)  vs </t>
    </r>
    <r>
      <rPr>
        <b/>
        <sz val="11"/>
        <color theme="1"/>
        <rFont val="Aptos Narrow"/>
        <family val="2"/>
        <scheme val="minor"/>
      </rPr>
      <t>Monthly</t>
    </r>
    <r>
      <rPr>
        <sz val="11"/>
        <color theme="1"/>
        <rFont val="Aptos Narrow"/>
        <family val="2"/>
        <scheme val="minor"/>
      </rPr>
      <t xml:space="preserve">  For one (1) year</t>
    </r>
  </si>
  <si>
    <r>
      <rPr>
        <b/>
        <sz val="11"/>
        <color theme="1"/>
        <rFont val="Aptos Narrow"/>
        <family val="2"/>
        <scheme val="minor"/>
      </rPr>
      <t xml:space="preserve"> Salary</t>
    </r>
    <r>
      <rPr>
        <sz val="11"/>
        <color theme="1"/>
        <rFont val="Aptos Narrow"/>
        <family val="2"/>
        <scheme val="minor"/>
      </rPr>
      <t xml:space="preserve"> (Grade II)  vs </t>
    </r>
    <r>
      <rPr>
        <b/>
        <sz val="11"/>
        <color theme="1"/>
        <rFont val="Aptos Narrow"/>
        <family val="2"/>
        <scheme val="minor"/>
      </rPr>
      <t>Annual</t>
    </r>
    <r>
      <rPr>
        <sz val="11"/>
        <color theme="1"/>
        <rFont val="Aptos Narrow"/>
        <family val="2"/>
        <scheme val="minor"/>
      </rPr>
      <t xml:space="preserve">  For one (1) year</t>
    </r>
  </si>
  <si>
    <r>
      <rPr>
        <b/>
        <sz val="11"/>
        <color theme="1"/>
        <rFont val="Aptos Narrow"/>
        <family val="2"/>
        <scheme val="minor"/>
      </rPr>
      <t>Difference</t>
    </r>
    <r>
      <rPr>
        <sz val="11"/>
        <color theme="1"/>
        <rFont val="Aptos Narrow"/>
        <family val="2"/>
        <scheme val="minor"/>
      </rPr>
      <t xml:space="preserve"> in savings </t>
    </r>
    <r>
      <rPr>
        <b/>
        <sz val="11"/>
        <color theme="1"/>
        <rFont val="Aptos Narrow"/>
        <family val="2"/>
        <scheme val="minor"/>
      </rPr>
      <t>Monthly</t>
    </r>
    <r>
      <rPr>
        <sz val="11"/>
        <color theme="1"/>
        <rFont val="Aptos Narrow"/>
        <family val="2"/>
        <scheme val="minor"/>
      </rPr>
      <t xml:space="preserve"> vs </t>
    </r>
    <r>
      <rPr>
        <b/>
        <sz val="11"/>
        <color theme="1"/>
        <rFont val="Aptos Narrow"/>
        <family val="2"/>
        <scheme val="minor"/>
      </rPr>
      <t>Annual</t>
    </r>
    <r>
      <rPr>
        <sz val="11"/>
        <color theme="1"/>
        <rFont val="Aptos Narrow"/>
        <family val="2"/>
        <scheme val="minor"/>
      </rPr>
      <t xml:space="preserve"> Plan (Yearly)</t>
    </r>
  </si>
  <si>
    <t xml:space="preserve">Summary </t>
  </si>
  <si>
    <t>Savings ($TTD)</t>
  </si>
  <si>
    <t>Savings Percentage</t>
  </si>
  <si>
    <t>Monthly</t>
  </si>
  <si>
    <t>Annual</t>
  </si>
  <si>
    <t>Charts Below are out of $112,044</t>
  </si>
  <si>
    <t>Power Automate Premium License</t>
  </si>
  <si>
    <r>
      <rPr>
        <b/>
        <sz val="11"/>
        <color theme="1"/>
        <rFont val="Aptos Narrow"/>
        <family val="2"/>
        <scheme val="minor"/>
      </rPr>
      <t>Conclusion</t>
    </r>
    <r>
      <rPr>
        <sz val="11"/>
        <color theme="1"/>
        <rFont val="Aptos Narrow"/>
        <family val="2"/>
        <scheme val="minor"/>
      </rPr>
      <t xml:space="preserve">
Switching to Power Automate Premium has the potential to offer substantial savings, equating to the time and effort typically spent by a Grade II employee. While the comparison uses the Grade II salary as a reference, it represents the considerable amount of time being saved through automation. Based on current operations, implementing 5-10 user licenses appears to be the optimal range, offering significant efficiency gains and cost savings while effectively managing operational expenses.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</si>
</sst>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b/>
      <sz val="11"/>
      <color rgb="FF0070C0"/>
      <name val="Aptos Narrow"/>
      <family val="2"/>
      <scheme val="minor"/>
    </font>
    <font>
      <b/>
      <sz val="11"/>
      <color rgb="FF00B050"/>
      <name val="Aptos Narrow"/>
      <family val="2"/>
      <scheme val="minor"/>
    </font>
    <font>
      <b/>
      <sz val="11"/>
      <color theme="1" tint="4.9989318521683403E-2"/>
      <name val="Aptos Narrow"/>
      <family val="2"/>
      <scheme val="minor"/>
    </font>
    <font>
      <sz val="11"/>
      <color theme="1" tint="4.9989318521683403E-2"/>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6" fontId="0" fillId="0" borderId="0" xfId="0" applyNumberFormat="1"/>
    <xf numFmtId="0" fontId="0" fillId="0" borderId="10" xfId="0" applyBorder="1"/>
    <xf numFmtId="0" fontId="0" fillId="0" borderId="15" xfId="0" applyBorder="1"/>
    <xf numFmtId="0" fontId="0" fillId="0" borderId="14" xfId="0" applyBorder="1"/>
    <xf numFmtId="0" fontId="16" fillId="0" borderId="21" xfId="0" applyFont="1" applyBorder="1"/>
    <xf numFmtId="0" fontId="0" fillId="33" borderId="14" xfId="0" applyFill="1" applyBorder="1"/>
    <xf numFmtId="0" fontId="18" fillId="0" borderId="23" xfId="0" applyFont="1" applyBorder="1" applyAlignment="1">
      <alignment horizontal="right" vertical="center"/>
    </xf>
    <xf numFmtId="6" fontId="18" fillId="33" borderId="15" xfId="0" applyNumberFormat="1" applyFont="1" applyFill="1" applyBorder="1"/>
    <xf numFmtId="8" fontId="18" fillId="0" borderId="15" xfId="0" applyNumberFormat="1" applyFont="1" applyBorder="1"/>
    <xf numFmtId="0" fontId="21" fillId="0" borderId="21" xfId="0" applyFont="1" applyBorder="1" applyAlignment="1">
      <alignment horizontal="right" vertical="center"/>
    </xf>
    <xf numFmtId="6" fontId="21" fillId="33" borderId="14" xfId="0" applyNumberFormat="1" applyFont="1" applyFill="1" applyBorder="1"/>
    <xf numFmtId="6" fontId="21" fillId="0" borderId="14" xfId="0" applyNumberFormat="1" applyFont="1" applyBorder="1"/>
    <xf numFmtId="0" fontId="0" fillId="33" borderId="0" xfId="0" applyFill="1"/>
    <xf numFmtId="0" fontId="0" fillId="0" borderId="0" xfId="0" applyAlignment="1">
      <alignment horizontal="center" vertical="center"/>
    </xf>
    <xf numFmtId="6" fontId="0" fillId="0" borderId="10" xfId="0" applyNumberFormat="1" applyBorder="1"/>
    <xf numFmtId="0" fontId="0" fillId="0" borderId="27" xfId="0" applyBorder="1"/>
    <xf numFmtId="6" fontId="0" fillId="0" borderId="27" xfId="0" applyNumberFormat="1" applyBorder="1"/>
    <xf numFmtId="0" fontId="0" fillId="33" borderId="11" xfId="0" applyFill="1" applyBorder="1"/>
    <xf numFmtId="6" fontId="21" fillId="33" borderId="11" xfId="0" applyNumberFormat="1" applyFont="1" applyFill="1" applyBorder="1"/>
    <xf numFmtId="8" fontId="18" fillId="33" borderId="13" xfId="0" applyNumberFormat="1" applyFont="1" applyFill="1" applyBorder="1"/>
    <xf numFmtId="6" fontId="0" fillId="0" borderId="16" xfId="0" applyNumberFormat="1" applyBorder="1"/>
    <xf numFmtId="6" fontId="21" fillId="0" borderId="16" xfId="0" applyNumberFormat="1" applyFont="1" applyBorder="1"/>
    <xf numFmtId="6" fontId="18" fillId="0" borderId="18" xfId="0" applyNumberFormat="1" applyFont="1" applyBorder="1"/>
    <xf numFmtId="8" fontId="18" fillId="0" borderId="18" xfId="0" applyNumberFormat="1" applyFont="1" applyBorder="1"/>
    <xf numFmtId="0" fontId="20" fillId="0" borderId="23" xfId="0" applyFont="1" applyBorder="1" applyAlignment="1">
      <alignment horizontal="right" vertical="center"/>
    </xf>
    <xf numFmtId="8" fontId="20" fillId="33" borderId="13" xfId="0" applyNumberFormat="1" applyFont="1" applyFill="1" applyBorder="1"/>
    <xf numFmtId="8" fontId="20" fillId="0" borderId="15" xfId="0" applyNumberFormat="1" applyFont="1" applyBorder="1"/>
    <xf numFmtId="6" fontId="20" fillId="33" borderId="15" xfId="0" applyNumberFormat="1" applyFont="1" applyFill="1" applyBorder="1"/>
    <xf numFmtId="6" fontId="20" fillId="0" borderId="18" xfId="0" applyNumberFormat="1" applyFont="1" applyBorder="1"/>
    <xf numFmtId="8" fontId="20" fillId="0" borderId="18" xfId="0" applyNumberFormat="1" applyFont="1" applyBorder="1"/>
    <xf numFmtId="6" fontId="20" fillId="0" borderId="10" xfId="0" applyNumberFormat="1" applyFont="1" applyBorder="1"/>
    <xf numFmtId="10" fontId="20" fillId="33" borderId="10" xfId="0" applyNumberFormat="1" applyFont="1" applyFill="1" applyBorder="1"/>
    <xf numFmtId="10" fontId="19" fillId="0" borderId="32" xfId="0" applyNumberFormat="1" applyFont="1" applyBorder="1"/>
    <xf numFmtId="10" fontId="19" fillId="0" borderId="33" xfId="0" applyNumberFormat="1" applyFont="1" applyBorder="1"/>
    <xf numFmtId="6" fontId="18" fillId="0" borderId="26" xfId="0" applyNumberFormat="1" applyFont="1" applyBorder="1"/>
    <xf numFmtId="6" fontId="18" fillId="33" borderId="10" xfId="0" applyNumberFormat="1" applyFont="1" applyFill="1" applyBorder="1"/>
    <xf numFmtId="0" fontId="16" fillId="0" borderId="31" xfId="0" applyFont="1" applyBorder="1"/>
    <xf numFmtId="0" fontId="16" fillId="0" borderId="32" xfId="0" applyFont="1" applyBorder="1"/>
    <xf numFmtId="0" fontId="16" fillId="0" borderId="33" xfId="0" applyFont="1" applyBorder="1"/>
    <xf numFmtId="0" fontId="16" fillId="0" borderId="30" xfId="0" applyFont="1" applyBorder="1"/>
    <xf numFmtId="0" fontId="16" fillId="33" borderId="30" xfId="0" applyFont="1" applyFill="1" applyBorder="1"/>
    <xf numFmtId="0" fontId="16" fillId="33" borderId="26" xfId="0" applyFont="1" applyFill="1" applyBorder="1"/>
    <xf numFmtId="6" fontId="0" fillId="0" borderId="35" xfId="0" applyNumberFormat="1" applyBorder="1"/>
    <xf numFmtId="10" fontId="0" fillId="0" borderId="22" xfId="0" applyNumberFormat="1" applyBorder="1"/>
    <xf numFmtId="10" fontId="0" fillId="0" borderId="23" xfId="0" applyNumberFormat="1" applyBorder="1"/>
    <xf numFmtId="0" fontId="16" fillId="0" borderId="26" xfId="0" applyFont="1" applyBorder="1"/>
    <xf numFmtId="0" fontId="16" fillId="0" borderId="37" xfId="0" applyFont="1" applyBorder="1"/>
    <xf numFmtId="0" fontId="16" fillId="0" borderId="36" xfId="0" applyFont="1" applyBorder="1"/>
    <xf numFmtId="0" fontId="16" fillId="0" borderId="34" xfId="0" applyFont="1"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wrapText="1"/>
    </xf>
    <xf numFmtId="0" fontId="0" fillId="0" borderId="10" xfId="0" applyBorder="1" applyAlignment="1">
      <alignment horizontal="center" wrapText="1"/>
    </xf>
    <xf numFmtId="0" fontId="22" fillId="0" borderId="27" xfId="0" applyFont="1" applyBorder="1" applyAlignment="1">
      <alignment horizontal="center"/>
    </xf>
    <xf numFmtId="0" fontId="22" fillId="0" borderId="10" xfId="0" applyFont="1" applyBorder="1" applyAlignment="1">
      <alignment horizontal="center"/>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16" fillId="0" borderId="19" xfId="0" applyFont="1" applyBorder="1" applyAlignment="1">
      <alignment horizontal="center"/>
    </xf>
    <xf numFmtId="0" fontId="16" fillId="0" borderId="20" xfId="0" applyFont="1" applyBorder="1" applyAlignment="1">
      <alignment horizontal="center"/>
    </xf>
    <xf numFmtId="0" fontId="16" fillId="0" borderId="11" xfId="0" applyFont="1" applyBorder="1" applyAlignment="1">
      <alignment horizontal="center" vertical="center"/>
    </xf>
    <xf numFmtId="0" fontId="16" fillId="0" borderId="16"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76F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909-45E7-8008-BC297DEEA27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909-45E7-8008-BC297DEEA27B}"/>
              </c:ext>
            </c:extLst>
          </c:dPt>
          <c:dLbls>
            <c:dLbl>
              <c:idx val="0"/>
              <c:layout>
                <c:manualLayout>
                  <c:x val="-2.6584866219510613E-2"/>
                  <c:y val="-4.7120707457262739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r>
                      <a:rPr lang="en-US"/>
                      <a:t>Cost</a:t>
                    </a:r>
                    <a:r>
                      <a:rPr lang="en-US" baseline="0"/>
                      <a:t>, </a:t>
                    </a:r>
                    <a:fld id="{7D364D75-BDB0-4D53-B9F7-DC8B8F776C1C}"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51050939534291762"/>
                      <c:h val="7.6806753155338262E-2"/>
                    </c:manualLayout>
                  </c15:layout>
                  <c15:dlblFieldTable/>
                  <c15:showDataLabelsRange val="0"/>
                </c:ext>
                <c:ext xmlns:c16="http://schemas.microsoft.com/office/drawing/2014/chart" uri="{C3380CC4-5D6E-409C-BE32-E72D297353CC}">
                  <c16:uniqueId val="{00000001-7909-45E7-8008-BC297DEEA27B}"/>
                </c:ext>
              </c:extLst>
            </c:dLbl>
            <c:dLbl>
              <c:idx val="1"/>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r>
                      <a:rPr lang="en-US"/>
                      <a:t>Savings</a:t>
                    </a:r>
                    <a:r>
                      <a:rPr lang="en-US" baseline="0"/>
                      <a:t>, </a:t>
                    </a:r>
                    <a:fld id="{BDF7E753-1BE3-465B-B678-83D7C4AE10F9}" type="VALUE">
                      <a:rPr lang="en-US" baseline="0"/>
                      <a:pPr>
                        <a:defRPr>
                          <a:solidFill>
                            <a:schemeClr val="accent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49987544885511331"/>
                      <c:h val="0.26666981158077518"/>
                    </c:manualLayout>
                  </c15:layout>
                  <c15:dlblFieldTable/>
                  <c15:showDataLabelsRange val="0"/>
                </c:ext>
                <c:ext xmlns:c16="http://schemas.microsoft.com/office/drawing/2014/chart" uri="{C3380CC4-5D6E-409C-BE32-E72D297353CC}">
                  <c16:uniqueId val="{00000003-7909-45E7-8008-BC297DEEA27B}"/>
                </c:ext>
              </c:extLst>
            </c:dLbl>
            <c:spPr>
              <a:noFill/>
              <a:ln>
                <a:noFill/>
              </a:ln>
              <a:effectLst/>
            </c:sp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PA_Premium_Cost_Analysis!$B$44:$B$45</c:f>
              <c:numCache>
                <c:formatCode>"$"#,##0_);[Red]\("$"#,##0\)</c:formatCode>
                <c:ptCount val="2"/>
                <c:pt idx="0">
                  <c:v>1507.0967999999998</c:v>
                </c:pt>
                <c:pt idx="1">
                  <c:v>110536.78320000001</c:v>
                </c:pt>
              </c:numCache>
            </c:numRef>
          </c:val>
          <c:extLst>
            <c:ext xmlns:c16="http://schemas.microsoft.com/office/drawing/2014/chart" uri="{C3380CC4-5D6E-409C-BE32-E72D297353CC}">
              <c16:uniqueId val="{00000004-7909-45E7-8008-BC297DEEA27B}"/>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649782031096868"/>
          <c:y val="0.13532800960897839"/>
          <c:w val="0.75620476874207299"/>
          <c:h val="0.72934398078204321"/>
        </c:manualLayout>
      </c:layout>
      <c:pie3DChart>
        <c:varyColors val="1"/>
        <c:ser>
          <c:idx val="1"/>
          <c:order val="0"/>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0-E3ED-41BA-9842-B3D24FC7B7F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3ED-41BA-9842-B3D24FC7B7F7}"/>
              </c:ext>
            </c:extLst>
          </c:dPt>
          <c:dLbls>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r>
                      <a:rPr lang="en-US"/>
                      <a:t>Cost</a:t>
                    </a:r>
                    <a:r>
                      <a:rPr lang="en-US" baseline="0"/>
                      <a:t>, </a:t>
                    </a:r>
                    <a:fld id="{6E16DC7D-A1C1-443F-ABF3-0CA54E1CC8F7}"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36391431587782175"/>
                      <c:h val="0.26228204895616009"/>
                    </c:manualLayout>
                  </c15:layout>
                  <c15:dlblFieldTable/>
                  <c15:showDataLabelsRange val="0"/>
                </c:ext>
                <c:ext xmlns:c16="http://schemas.microsoft.com/office/drawing/2014/chart" uri="{C3380CC4-5D6E-409C-BE32-E72D297353CC}">
                  <c16:uniqueId val="{00000000-E3ED-41BA-9842-B3D24FC7B7F7}"/>
                </c:ext>
              </c:extLst>
            </c:dLbl>
            <c:dLbl>
              <c:idx val="1"/>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r>
                      <a:rPr lang="en-US"/>
                      <a:t>Savings</a:t>
                    </a:r>
                    <a:r>
                      <a:rPr lang="en-US" baseline="0"/>
                      <a:t>, </a:t>
                    </a:r>
                    <a:fld id="{F65F048A-6E4B-466B-980D-A77F0D28C92E}" type="VALUE">
                      <a:rPr lang="en-US" baseline="0"/>
                      <a:pPr>
                        <a:defRPr>
                          <a:solidFill>
                            <a:schemeClr val="accent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35646770050779336"/>
                      <c:h val="0.26228204895616009"/>
                    </c:manualLayout>
                  </c15:layout>
                  <c15:dlblFieldTable/>
                  <c15:showDataLabelsRange val="0"/>
                </c:ext>
                <c:ext xmlns:c16="http://schemas.microsoft.com/office/drawing/2014/chart" uri="{C3380CC4-5D6E-409C-BE32-E72D297353CC}">
                  <c16:uniqueId val="{00000007-E3ED-41BA-9842-B3D24FC7B7F7}"/>
                </c:ext>
              </c:extLst>
            </c:dLbl>
            <c:spPr>
              <a:noFill/>
              <a:ln>
                <a:noFill/>
              </a:ln>
              <a:effectLst/>
            </c:sp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PA_Premium_Cost_Analysis!$D$44:$D$45</c:f>
              <c:numCache>
                <c:formatCode>"$"#,##0_);[Red]\("$"#,##0\)</c:formatCode>
                <c:ptCount val="2"/>
                <c:pt idx="0">
                  <c:v>15070.968000000001</c:v>
                </c:pt>
                <c:pt idx="1">
                  <c:v>96972.912000000011</c:v>
                </c:pt>
              </c:numCache>
            </c:numRef>
          </c:val>
          <c:extLst>
            <c:ext xmlns:c16="http://schemas.microsoft.com/office/drawing/2014/chart" uri="{C3380CC4-5D6E-409C-BE32-E72D297353CC}">
              <c16:uniqueId val="{00000001-E3ED-41BA-9842-B3D24FC7B7F7}"/>
            </c:ext>
          </c:extLst>
        </c:ser>
        <c:ser>
          <c:idx val="0"/>
          <c:order val="1"/>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3ED-41BA-9842-B3D24FC7B7F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3ED-41BA-9842-B3D24FC7B7F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E3ED-41BA-9842-B3D24FC7B7F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E3ED-41BA-9842-B3D24FC7B7F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PA_Premium_Cost_Analysis!$B$44:$B$45</c:f>
              <c:numCache>
                <c:formatCode>"$"#,##0_);[Red]\("$"#,##0\)</c:formatCode>
                <c:ptCount val="2"/>
                <c:pt idx="0">
                  <c:v>1507.0967999999998</c:v>
                </c:pt>
                <c:pt idx="1">
                  <c:v>110536.78320000001</c:v>
                </c:pt>
              </c:numCache>
            </c:numRef>
          </c:val>
          <c:extLst>
            <c:ext xmlns:c16="http://schemas.microsoft.com/office/drawing/2014/chart" uri="{C3380CC4-5D6E-409C-BE32-E72D297353CC}">
              <c16:uniqueId val="{00000006-E3ED-41BA-9842-B3D24FC7B7F7}"/>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BAB-41BC-8C46-1497DE90620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BAB-41BC-8C46-1497DE90620C}"/>
              </c:ext>
            </c:extLst>
          </c:dPt>
          <c:dLbls>
            <c:dLbl>
              <c:idx val="0"/>
              <c:layout>
                <c:manualLayout>
                  <c:x val="-4.0574077402986422E-2"/>
                  <c:y val="-0.18595146123021847"/>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r>
                      <a:rPr lang="en-US"/>
                      <a:t>Cost</a:t>
                    </a:r>
                    <a:r>
                      <a:rPr lang="en-US" baseline="0"/>
                      <a:t>, </a:t>
                    </a:r>
                    <a:fld id="{7D13AA42-6929-497A-869A-B6AC1C5E9788}"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6516490753370098"/>
                      <c:h val="0.26308837348424197"/>
                    </c:manualLayout>
                  </c15:layout>
                  <c15:dlblFieldTable/>
                  <c15:showDataLabelsRange val="0"/>
                </c:ext>
                <c:ext xmlns:c16="http://schemas.microsoft.com/office/drawing/2014/chart" uri="{C3380CC4-5D6E-409C-BE32-E72D297353CC}">
                  <c16:uniqueId val="{00000001-BBAB-41BC-8C46-1497DE90620C}"/>
                </c:ext>
              </c:extLst>
            </c:dLbl>
            <c:dLbl>
              <c:idx val="1"/>
              <c:layout>
                <c:manualLayout>
                  <c:x val="0.10549260124776469"/>
                  <c:y val="0.26564494461459781"/>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r>
                      <a:rPr lang="en-US"/>
                      <a:t>Savings</a:t>
                    </a:r>
                    <a:r>
                      <a:rPr lang="en-US" baseline="0"/>
                      <a:t>, </a:t>
                    </a:r>
                    <a:fld id="{F6862C18-68F3-44CB-A2EF-BD0EF9FC9789}" type="VALUE">
                      <a:rPr lang="en-US" baseline="0"/>
                      <a:pPr>
                        <a:defRPr>
                          <a:solidFill>
                            <a:schemeClr val="accent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33008343137847923"/>
                      <c:h val="0.26308837348424197"/>
                    </c:manualLayout>
                  </c15:layout>
                  <c15:dlblFieldTable/>
                  <c15:showDataLabelsRange val="0"/>
                </c:ext>
                <c:ext xmlns:c16="http://schemas.microsoft.com/office/drawing/2014/chart" uri="{C3380CC4-5D6E-409C-BE32-E72D297353CC}">
                  <c16:uniqueId val="{00000003-BBAB-41BC-8C46-1497DE90620C}"/>
                </c:ext>
              </c:extLst>
            </c:dLbl>
            <c:spPr>
              <a:noFill/>
              <a:ln>
                <a:noFill/>
              </a:ln>
              <a:effectLst/>
            </c:sp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PA_Premium_Cost_Analysis!$G$44:$G$45</c:f>
              <c:numCache>
                <c:formatCode>"$"#,##0_);[Red]\("$"#,##0\)</c:formatCode>
                <c:ptCount val="2"/>
                <c:pt idx="0">
                  <c:v>50236.56</c:v>
                </c:pt>
                <c:pt idx="1">
                  <c:v>61807.320000000007</c:v>
                </c:pt>
              </c:numCache>
            </c:numRef>
          </c:val>
          <c:extLst>
            <c:ext xmlns:c16="http://schemas.microsoft.com/office/drawing/2014/chart" uri="{C3380CC4-5D6E-409C-BE32-E72D297353CC}">
              <c16:uniqueId val="{00000004-BBAB-41BC-8C46-1497DE90620C}"/>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300409</xdr:colOff>
      <xdr:row>49</xdr:row>
      <xdr:rowOff>80595</xdr:rowOff>
    </xdr:from>
    <xdr:to>
      <xdr:col>0</xdr:col>
      <xdr:colOff>2623039</xdr:colOff>
      <xdr:row>59</xdr:row>
      <xdr:rowOff>102577</xdr:rowOff>
    </xdr:to>
    <xdr:graphicFrame macro="">
      <xdr:nvGraphicFramePr>
        <xdr:cNvPr id="10" name="Chart 9">
          <a:extLst>
            <a:ext uri="{FF2B5EF4-FFF2-40B4-BE49-F238E27FC236}">
              <a16:creationId xmlns:a16="http://schemas.microsoft.com/office/drawing/2014/main" id="{5CBAE289-C8AE-4767-9AB5-CF2BDE9AB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3289793</xdr:colOff>
      <xdr:row>49</xdr:row>
      <xdr:rowOff>71805</xdr:rowOff>
    </xdr:from>
    <xdr:to>
      <xdr:col>2</xdr:col>
      <xdr:colOff>1077061</xdr:colOff>
      <xdr:row>59</xdr:row>
      <xdr:rowOff>85011</xdr:rowOff>
    </xdr:to>
    <xdr:graphicFrame macro="">
      <xdr:nvGraphicFramePr>
        <xdr:cNvPr id="11" name="Chart 10">
          <a:extLst>
            <a:ext uri="{FF2B5EF4-FFF2-40B4-BE49-F238E27FC236}">
              <a16:creationId xmlns:a16="http://schemas.microsoft.com/office/drawing/2014/main" id="{3034C311-8D0E-4752-8962-31DCECC0E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520217</xdr:colOff>
      <xdr:row>49</xdr:row>
      <xdr:rowOff>65942</xdr:rowOff>
    </xdr:from>
    <xdr:to>
      <xdr:col>6</xdr:col>
      <xdr:colOff>318005</xdr:colOff>
      <xdr:row>59</xdr:row>
      <xdr:rowOff>73269</xdr:rowOff>
    </xdr:to>
    <xdr:graphicFrame macro="">
      <xdr:nvGraphicFramePr>
        <xdr:cNvPr id="12" name="Chart 11">
          <a:extLst>
            <a:ext uri="{FF2B5EF4-FFF2-40B4-BE49-F238E27FC236}">
              <a16:creationId xmlns:a16="http://schemas.microsoft.com/office/drawing/2014/main" id="{C5163974-D68B-415D-B2B4-2BB80A146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759068</xdr:colOff>
      <xdr:row>48</xdr:row>
      <xdr:rowOff>48359</xdr:rowOff>
    </xdr:from>
    <xdr:to>
      <xdr:col>0</xdr:col>
      <xdr:colOff>2014903</xdr:colOff>
      <xdr:row>49</xdr:row>
      <xdr:rowOff>73271</xdr:rowOff>
    </xdr:to>
    <xdr:sp macro="" textlink="">
      <xdr:nvSpPr>
        <xdr:cNvPr id="15" name="TextBox 14">
          <a:extLst>
            <a:ext uri="{FF2B5EF4-FFF2-40B4-BE49-F238E27FC236}">
              <a16:creationId xmlns:a16="http://schemas.microsoft.com/office/drawing/2014/main" id="{BB729A95-215E-B930-D67A-A73C6BD2D379}"/>
            </a:ext>
          </a:extLst>
        </xdr:cNvPr>
        <xdr:cNvSpPr txBox="1"/>
      </xdr:nvSpPr>
      <xdr:spPr>
        <a:xfrm>
          <a:off x="759068" y="9771186"/>
          <a:ext cx="1255835" cy="21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TT" sz="1100"/>
            <a:t>Single (1) User</a:t>
          </a:r>
        </a:p>
      </xdr:txBody>
    </xdr:sp>
    <xdr:clientData/>
  </xdr:twoCellAnchor>
  <xdr:twoCellAnchor>
    <xdr:from>
      <xdr:col>1</xdr:col>
      <xdr:colOff>545123</xdr:colOff>
      <xdr:row>48</xdr:row>
      <xdr:rowOff>46893</xdr:rowOff>
    </xdr:from>
    <xdr:to>
      <xdr:col>2</xdr:col>
      <xdr:colOff>533400</xdr:colOff>
      <xdr:row>49</xdr:row>
      <xdr:rowOff>71805</xdr:rowOff>
    </xdr:to>
    <xdr:sp macro="" textlink="">
      <xdr:nvSpPr>
        <xdr:cNvPr id="16" name="TextBox 15">
          <a:extLst>
            <a:ext uri="{FF2B5EF4-FFF2-40B4-BE49-F238E27FC236}">
              <a16:creationId xmlns:a16="http://schemas.microsoft.com/office/drawing/2014/main" id="{DAA17B5C-079C-4282-8877-22A681A8C370}"/>
            </a:ext>
          </a:extLst>
        </xdr:cNvPr>
        <xdr:cNvSpPr txBox="1"/>
      </xdr:nvSpPr>
      <xdr:spPr>
        <a:xfrm>
          <a:off x="3842238" y="9769720"/>
          <a:ext cx="1255835" cy="21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TT" sz="1100"/>
            <a:t>Ten (10) Users</a:t>
          </a:r>
        </a:p>
      </xdr:txBody>
    </xdr:sp>
    <xdr:clientData/>
  </xdr:twoCellAnchor>
  <xdr:twoCellAnchor>
    <xdr:from>
      <xdr:col>3</xdr:col>
      <xdr:colOff>1049214</xdr:colOff>
      <xdr:row>48</xdr:row>
      <xdr:rowOff>30773</xdr:rowOff>
    </xdr:from>
    <xdr:to>
      <xdr:col>5</xdr:col>
      <xdr:colOff>509953</xdr:colOff>
      <xdr:row>49</xdr:row>
      <xdr:rowOff>55685</xdr:rowOff>
    </xdr:to>
    <xdr:sp macro="" textlink="">
      <xdr:nvSpPr>
        <xdr:cNvPr id="17" name="TextBox 16">
          <a:extLst>
            <a:ext uri="{FF2B5EF4-FFF2-40B4-BE49-F238E27FC236}">
              <a16:creationId xmlns:a16="http://schemas.microsoft.com/office/drawing/2014/main" id="{165CAF89-BE5B-49B4-8DCA-8731A8DA9004}"/>
            </a:ext>
          </a:extLst>
        </xdr:cNvPr>
        <xdr:cNvSpPr txBox="1"/>
      </xdr:nvSpPr>
      <xdr:spPr>
        <a:xfrm>
          <a:off x="6734906" y="9753600"/>
          <a:ext cx="1255835" cy="21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TT" sz="1100"/>
            <a:t>Forty (40) User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5FB02-6DE5-4176-880E-6F818DC7ACE8}">
  <dimension ref="A1:XFD65"/>
  <sheetViews>
    <sheetView tabSelected="1" topLeftCell="A43" zoomScale="130" zoomScaleNormal="130" workbookViewId="0">
      <selection activeCell="J56" sqref="J56"/>
    </sheetView>
  </sheetViews>
  <sheetFormatPr defaultRowHeight="15" x14ac:dyDescent="0.25"/>
  <cols>
    <col min="1" max="1" width="49.42578125" bestFit="1" customWidth="1"/>
    <col min="2" max="2" width="19" bestFit="1" customWidth="1"/>
    <col min="3" max="4" width="16.85546875" bestFit="1" customWidth="1"/>
    <col min="5" max="5" width="10.85546875" bestFit="1" customWidth="1"/>
    <col min="6" max="6" width="11.28515625" customWidth="1"/>
    <col min="7" max="7" width="10.85546875" bestFit="1" customWidth="1"/>
  </cols>
  <sheetData>
    <row r="1" spans="1:7 16384:16384" x14ac:dyDescent="0.25">
      <c r="A1" s="67" t="s">
        <v>0</v>
      </c>
      <c r="B1" s="65" t="s">
        <v>39</v>
      </c>
      <c r="C1" s="66"/>
      <c r="D1" s="66"/>
      <c r="E1" s="66"/>
      <c r="F1" s="66"/>
      <c r="G1" s="66"/>
    </row>
    <row r="2" spans="1:7 16384:16384" ht="61.5" customHeight="1" thickBot="1" x14ac:dyDescent="0.3">
      <c r="A2" s="68"/>
      <c r="B2" s="63" t="s">
        <v>29</v>
      </c>
      <c r="C2" s="64"/>
      <c r="D2" s="64"/>
      <c r="E2" s="64"/>
      <c r="F2" s="64"/>
      <c r="G2" s="64"/>
    </row>
    <row r="3" spans="1:7 16384:16384" ht="15.75" thickBot="1" x14ac:dyDescent="0.3"/>
    <row r="4" spans="1:7 16384:16384" x14ac:dyDescent="0.25">
      <c r="A4" s="61" t="s">
        <v>5</v>
      </c>
      <c r="B4" s="16" t="s">
        <v>2</v>
      </c>
      <c r="C4" s="2" t="s">
        <v>4</v>
      </c>
    </row>
    <row r="5" spans="1:7 16384:16384" ht="15.75" thickBot="1" x14ac:dyDescent="0.3">
      <c r="A5" s="62"/>
      <c r="B5" s="16">
        <v>6.9772999999999996</v>
      </c>
      <c r="C5" s="2">
        <v>1</v>
      </c>
    </row>
    <row r="6" spans="1:7 16384:16384" ht="15.75" thickBot="1" x14ac:dyDescent="0.3"/>
    <row r="7" spans="1:7 16384:16384" x14ac:dyDescent="0.25">
      <c r="A7" s="73" t="s">
        <v>27</v>
      </c>
      <c r="B7" s="17" t="s">
        <v>10</v>
      </c>
      <c r="C7" s="15" t="s">
        <v>11</v>
      </c>
      <c r="D7" s="15" t="s">
        <v>12</v>
      </c>
      <c r="E7" s="1"/>
      <c r="F7" s="1"/>
      <c r="G7" s="1"/>
    </row>
    <row r="8" spans="1:7 16384:16384" ht="15.75" thickBot="1" x14ac:dyDescent="0.3">
      <c r="A8" s="74"/>
      <c r="B8" s="17">
        <v>2154.69</v>
      </c>
      <c r="C8" s="15">
        <f>D8/12</f>
        <v>9336.99</v>
      </c>
      <c r="D8" s="15">
        <f>B8*52</f>
        <v>112043.88</v>
      </c>
      <c r="E8" s="1"/>
      <c r="F8" s="1"/>
      <c r="G8" s="1"/>
    </row>
    <row r="9" spans="1:7 16384:16384" x14ac:dyDescent="0.25">
      <c r="A9" s="14"/>
      <c r="B9" s="1"/>
      <c r="C9" s="1"/>
      <c r="D9" s="1"/>
      <c r="E9" s="1"/>
      <c r="F9" s="1"/>
      <c r="G9" s="1"/>
    </row>
    <row r="10" spans="1:7 16384:16384" ht="15.75" thickBot="1" x14ac:dyDescent="0.3">
      <c r="A10" s="14"/>
      <c r="B10" s="1"/>
      <c r="C10" s="1"/>
      <c r="D10" s="1"/>
      <c r="E10" s="1"/>
      <c r="F10" s="1"/>
      <c r="G10" s="1"/>
    </row>
    <row r="11" spans="1:7 16384:16384" x14ac:dyDescent="0.25">
      <c r="A11" s="71" t="s">
        <v>6</v>
      </c>
      <c r="B11" s="69" t="s">
        <v>13</v>
      </c>
      <c r="C11" s="70"/>
      <c r="D11" s="69" t="s">
        <v>14</v>
      </c>
      <c r="E11" s="70"/>
      <c r="F11" s="69" t="s">
        <v>15</v>
      </c>
      <c r="G11" s="70"/>
    </row>
    <row r="12" spans="1:7 16384:16384" ht="15.75" thickBot="1" x14ac:dyDescent="0.3">
      <c r="A12" s="72"/>
      <c r="B12" s="10" t="s">
        <v>1</v>
      </c>
      <c r="C12" s="7" t="s">
        <v>3</v>
      </c>
      <c r="D12" s="10" t="s">
        <v>1</v>
      </c>
      <c r="E12" s="7" t="s">
        <v>3</v>
      </c>
      <c r="F12" s="10" t="s">
        <v>1</v>
      </c>
      <c r="G12" s="7" t="s">
        <v>3</v>
      </c>
    </row>
    <row r="13" spans="1:7 16384:16384" x14ac:dyDescent="0.25">
      <c r="A13" s="18" t="s">
        <v>7</v>
      </c>
      <c r="B13" s="19">
        <v>18</v>
      </c>
      <c r="C13" s="20">
        <f>B13*B5</f>
        <v>125.59139999999999</v>
      </c>
      <c r="D13" s="19">
        <f>B13*10</f>
        <v>180</v>
      </c>
      <c r="E13" s="20">
        <f>D13*B5</f>
        <v>1255.914</v>
      </c>
      <c r="F13" s="19">
        <f>B13*40</f>
        <v>720</v>
      </c>
      <c r="G13" s="20">
        <f>F13*B5</f>
        <v>5023.6559999999999</v>
      </c>
    </row>
    <row r="14" spans="1:7 16384:16384" x14ac:dyDescent="0.25">
      <c r="A14" s="4"/>
      <c r="B14" s="12"/>
      <c r="C14" s="9"/>
      <c r="D14" s="12"/>
      <c r="E14" s="9"/>
      <c r="F14" s="12"/>
      <c r="G14" s="9"/>
    </row>
    <row r="15" spans="1:7 16384:16384" s="13" customFormat="1" x14ac:dyDescent="0.25">
      <c r="A15" s="6" t="s">
        <v>8</v>
      </c>
      <c r="B15" s="11">
        <f>B13*12</f>
        <v>216</v>
      </c>
      <c r="C15" s="8">
        <f>C13*12</f>
        <v>1507.0967999999998</v>
      </c>
      <c r="D15" s="11">
        <f>D13*12</f>
        <v>2160</v>
      </c>
      <c r="E15" s="8">
        <f>E13*12</f>
        <v>15070.968000000001</v>
      </c>
      <c r="F15" s="11">
        <f t="shared" ref="F15:G15" si="0">F13*12</f>
        <v>8640</v>
      </c>
      <c r="G15" s="8">
        <f t="shared" si="0"/>
        <v>60283.872000000003</v>
      </c>
    </row>
    <row r="16" spans="1:7 16384:16384" ht="15.75" thickBot="1" x14ac:dyDescent="0.3">
      <c r="A16" s="21" t="s">
        <v>9</v>
      </c>
      <c r="B16" s="22">
        <f>15*12</f>
        <v>180</v>
      </c>
      <c r="C16" s="23">
        <f>B16*B5</f>
        <v>1255.914</v>
      </c>
      <c r="D16" s="22">
        <f>B16*10</f>
        <v>1800</v>
      </c>
      <c r="E16" s="23">
        <f>D16*B5</f>
        <v>12559.14</v>
      </c>
      <c r="F16" s="22">
        <f>B16*40</f>
        <v>7200</v>
      </c>
      <c r="G16" s="24">
        <f>F16*B5</f>
        <v>50236.56</v>
      </c>
      <c r="XFD16" s="1"/>
    </row>
    <row r="17" spans="1:7" x14ac:dyDescent="0.25">
      <c r="B17" s="1"/>
      <c r="C17" s="1"/>
      <c r="D17" s="1"/>
      <c r="E17" s="1"/>
      <c r="F17" s="1"/>
      <c r="G17" s="1"/>
    </row>
    <row r="18" spans="1:7" ht="15.75" thickBot="1" x14ac:dyDescent="0.3">
      <c r="B18" s="1"/>
      <c r="C18" s="1"/>
      <c r="D18" s="1"/>
      <c r="E18" s="1"/>
      <c r="F18" s="1"/>
      <c r="G18" s="1"/>
    </row>
    <row r="19" spans="1:7" x14ac:dyDescent="0.25">
      <c r="A19" s="71" t="s">
        <v>28</v>
      </c>
      <c r="B19" s="69" t="s">
        <v>13</v>
      </c>
      <c r="C19" s="70"/>
      <c r="D19" s="69" t="s">
        <v>14</v>
      </c>
      <c r="E19" s="70"/>
      <c r="F19" s="69" t="s">
        <v>15</v>
      </c>
      <c r="G19" s="70"/>
    </row>
    <row r="20" spans="1:7" ht="15.75" thickBot="1" x14ac:dyDescent="0.3">
      <c r="A20" s="72"/>
      <c r="B20" s="10" t="s">
        <v>1</v>
      </c>
      <c r="C20" s="25" t="s">
        <v>3</v>
      </c>
      <c r="D20" s="10" t="s">
        <v>1</v>
      </c>
      <c r="E20" s="25" t="s">
        <v>3</v>
      </c>
      <c r="F20" s="10" t="s">
        <v>1</v>
      </c>
      <c r="G20" s="25" t="s">
        <v>3</v>
      </c>
    </row>
    <row r="21" spans="1:7" x14ac:dyDescent="0.25">
      <c r="A21" s="18" t="s">
        <v>30</v>
      </c>
      <c r="B21" s="19">
        <f>C21/B5</f>
        <v>15842.343485302339</v>
      </c>
      <c r="C21" s="26">
        <f>D8-C15</f>
        <v>110536.78320000001</v>
      </c>
      <c r="D21" s="19">
        <f>E21/B5</f>
        <v>13898.343485302339</v>
      </c>
      <c r="E21" s="26">
        <f>D8-E15</f>
        <v>96972.912000000011</v>
      </c>
      <c r="F21" s="19">
        <f>G21/B5</f>
        <v>7418.3434853023382</v>
      </c>
      <c r="G21" s="26">
        <f>D8-G15</f>
        <v>51760.008000000002</v>
      </c>
    </row>
    <row r="22" spans="1:7" x14ac:dyDescent="0.25">
      <c r="A22" s="4" t="s">
        <v>31</v>
      </c>
      <c r="B22" s="12">
        <f>C22/B5</f>
        <v>15878.343485302339</v>
      </c>
      <c r="C22" s="27">
        <f>D8-C16</f>
        <v>110787.966</v>
      </c>
      <c r="D22" s="12">
        <f>E22/B5</f>
        <v>14258.343485302339</v>
      </c>
      <c r="E22" s="27">
        <f>D8-E16</f>
        <v>99484.74</v>
      </c>
      <c r="F22" s="12">
        <f>G22/B5</f>
        <v>8858.3434853023391</v>
      </c>
      <c r="G22" s="27">
        <f>D8-G16</f>
        <v>61807.320000000007</v>
      </c>
    </row>
    <row r="23" spans="1:7" x14ac:dyDescent="0.25">
      <c r="A23" s="6"/>
      <c r="B23" s="11"/>
      <c r="C23" s="28"/>
      <c r="D23" s="11"/>
      <c r="E23" s="28"/>
      <c r="F23" s="11"/>
      <c r="G23" s="28"/>
    </row>
    <row r="24" spans="1:7" ht="15.75" thickBot="1" x14ac:dyDescent="0.3">
      <c r="A24" s="21" t="s">
        <v>32</v>
      </c>
      <c r="B24" s="22">
        <f t="shared" ref="B24:G24" si="1">B22-B21</f>
        <v>36</v>
      </c>
      <c r="C24" s="29">
        <f t="shared" si="1"/>
        <v>251.18279999999504</v>
      </c>
      <c r="D24" s="22">
        <f t="shared" si="1"/>
        <v>360</v>
      </c>
      <c r="E24" s="29">
        <f t="shared" si="1"/>
        <v>2511.8279999999941</v>
      </c>
      <c r="F24" s="22">
        <f t="shared" si="1"/>
        <v>1440.0000000000009</v>
      </c>
      <c r="G24" s="30">
        <f t="shared" si="1"/>
        <v>10047.312000000005</v>
      </c>
    </row>
    <row r="25" spans="1:7" x14ac:dyDescent="0.25">
      <c r="B25" s="54"/>
      <c r="C25" s="54"/>
      <c r="D25" s="54"/>
      <c r="E25" s="54"/>
      <c r="F25" s="54"/>
      <c r="G25" s="54"/>
    </row>
    <row r="26" spans="1:7" ht="15.75" thickBot="1" x14ac:dyDescent="0.3"/>
    <row r="27" spans="1:7" ht="15.75" thickBot="1" x14ac:dyDescent="0.3">
      <c r="A27" s="37" t="s">
        <v>22</v>
      </c>
      <c r="B27" s="38" t="s">
        <v>19</v>
      </c>
      <c r="C27" s="38" t="s">
        <v>20</v>
      </c>
      <c r="D27" s="39" t="s">
        <v>21</v>
      </c>
    </row>
    <row r="28" spans="1:7" x14ac:dyDescent="0.25">
      <c r="A28" s="40" t="s">
        <v>17</v>
      </c>
      <c r="B28" s="35">
        <f>C15</f>
        <v>1507.0967999999998</v>
      </c>
      <c r="C28" s="35">
        <f>E15</f>
        <v>15070.968000000001</v>
      </c>
      <c r="D28" s="35">
        <f>G15</f>
        <v>60283.872000000003</v>
      </c>
    </row>
    <row r="29" spans="1:7" x14ac:dyDescent="0.25">
      <c r="A29" s="41" t="s">
        <v>18</v>
      </c>
      <c r="B29" s="36">
        <f>D8</f>
        <v>112043.88</v>
      </c>
      <c r="C29" s="36">
        <f>D8</f>
        <v>112043.88</v>
      </c>
      <c r="D29" s="36">
        <f>D8</f>
        <v>112043.88</v>
      </c>
    </row>
    <row r="30" spans="1:7" x14ac:dyDescent="0.25">
      <c r="A30" s="40" t="s">
        <v>23</v>
      </c>
      <c r="B30" s="31">
        <f>B29-B28</f>
        <v>110536.78320000001</v>
      </c>
      <c r="C30" s="31">
        <f t="shared" ref="C30:D30" si="2">C29-C28</f>
        <v>96972.912000000011</v>
      </c>
      <c r="D30" s="31">
        <f t="shared" si="2"/>
        <v>51760.008000000002</v>
      </c>
    </row>
    <row r="31" spans="1:7" x14ac:dyDescent="0.25">
      <c r="A31" s="42" t="s">
        <v>25</v>
      </c>
      <c r="B31" s="32">
        <f>(B30/B29)</f>
        <v>0.98654904846208469</v>
      </c>
      <c r="C31" s="32">
        <f t="shared" ref="C31:D31" si="3">(C30/C29)</f>
        <v>0.86549048462084688</v>
      </c>
      <c r="D31" s="32">
        <f t="shared" si="3"/>
        <v>0.46196193848338701</v>
      </c>
    </row>
    <row r="32" spans="1:7" ht="15.75" thickBot="1" x14ac:dyDescent="0.3">
      <c r="A32" s="4"/>
      <c r="D32" s="3"/>
    </row>
    <row r="33" spans="1:7" ht="15.75" thickBot="1" x14ac:dyDescent="0.3">
      <c r="A33" s="37" t="s">
        <v>24</v>
      </c>
      <c r="B33" s="38" t="s">
        <v>19</v>
      </c>
      <c r="C33" s="38" t="s">
        <v>20</v>
      </c>
      <c r="D33" s="39" t="s">
        <v>21</v>
      </c>
    </row>
    <row r="34" spans="1:7" x14ac:dyDescent="0.25">
      <c r="A34" s="40" t="s">
        <v>17</v>
      </c>
      <c r="B34" s="35">
        <f>C16</f>
        <v>1255.914</v>
      </c>
      <c r="C34" s="35">
        <f>E16</f>
        <v>12559.14</v>
      </c>
      <c r="D34" s="35">
        <f>G16</f>
        <v>50236.56</v>
      </c>
    </row>
    <row r="35" spans="1:7" x14ac:dyDescent="0.25">
      <c r="A35" s="41" t="s">
        <v>18</v>
      </c>
      <c r="B35" s="36">
        <f>D8</f>
        <v>112043.88</v>
      </c>
      <c r="C35" s="36">
        <f>D8</f>
        <v>112043.88</v>
      </c>
      <c r="D35" s="36">
        <f>D8</f>
        <v>112043.88</v>
      </c>
    </row>
    <row r="36" spans="1:7" x14ac:dyDescent="0.25">
      <c r="A36" s="40" t="s">
        <v>23</v>
      </c>
      <c r="B36" s="31">
        <f>B35-B34</f>
        <v>110787.966</v>
      </c>
      <c r="C36" s="31">
        <f t="shared" ref="C36" si="4">C35-C34</f>
        <v>99484.74</v>
      </c>
      <c r="D36" s="31">
        <f t="shared" ref="D36" si="5">D35-D34</f>
        <v>61807.320000000007</v>
      </c>
    </row>
    <row r="37" spans="1:7" x14ac:dyDescent="0.25">
      <c r="A37" s="42" t="s">
        <v>25</v>
      </c>
      <c r="B37" s="32">
        <f>(B36/B35)</f>
        <v>0.98879087371840391</v>
      </c>
      <c r="C37" s="32">
        <f t="shared" ref="C37:D37" si="6">(C36/C35)</f>
        <v>0.88790873718403895</v>
      </c>
      <c r="D37" s="32">
        <f t="shared" si="6"/>
        <v>0.55163494873615593</v>
      </c>
    </row>
    <row r="38" spans="1:7" ht="15.75" thickBot="1" x14ac:dyDescent="0.3">
      <c r="A38" s="4"/>
      <c r="D38" s="3"/>
    </row>
    <row r="39" spans="1:7" ht="15.75" thickBot="1" x14ac:dyDescent="0.3">
      <c r="A39" s="37" t="s">
        <v>26</v>
      </c>
      <c r="B39" s="33">
        <f>B37-B31</f>
        <v>2.2418252563192187E-3</v>
      </c>
      <c r="C39" s="33">
        <f>C37-C31</f>
        <v>2.2418252563192076E-2</v>
      </c>
      <c r="D39" s="34">
        <f>D37-D31</f>
        <v>8.9673010252768914E-2</v>
      </c>
    </row>
    <row r="41" spans="1:7" ht="15.75" thickBot="1" x14ac:dyDescent="0.3"/>
    <row r="42" spans="1:7" ht="15.75" thickBot="1" x14ac:dyDescent="0.3">
      <c r="A42" s="37" t="s">
        <v>33</v>
      </c>
      <c r="B42" s="59" t="s">
        <v>19</v>
      </c>
      <c r="C42" s="59"/>
      <c r="D42" s="59" t="s">
        <v>20</v>
      </c>
      <c r="E42" s="59"/>
      <c r="F42" s="59" t="s">
        <v>21</v>
      </c>
      <c r="G42" s="60"/>
    </row>
    <row r="43" spans="1:7" x14ac:dyDescent="0.25">
      <c r="A43" s="48" t="s">
        <v>0</v>
      </c>
      <c r="B43" s="46" t="s">
        <v>36</v>
      </c>
      <c r="C43" s="46" t="s">
        <v>37</v>
      </c>
      <c r="D43" s="46" t="s">
        <v>36</v>
      </c>
      <c r="E43" s="46" t="s">
        <v>37</v>
      </c>
      <c r="F43" s="46" t="s">
        <v>36</v>
      </c>
      <c r="G43" s="47" t="s">
        <v>37</v>
      </c>
    </row>
    <row r="44" spans="1:7" x14ac:dyDescent="0.25">
      <c r="A44" s="49" t="s">
        <v>16</v>
      </c>
      <c r="B44" s="15">
        <f>B28</f>
        <v>1507.0967999999998</v>
      </c>
      <c r="C44" s="15">
        <f>B34</f>
        <v>1255.914</v>
      </c>
      <c r="D44" s="15">
        <f>C28</f>
        <v>15070.968000000001</v>
      </c>
      <c r="E44" s="15">
        <f>C34</f>
        <v>12559.14</v>
      </c>
      <c r="F44" s="43">
        <f>D28</f>
        <v>60283.872000000003</v>
      </c>
      <c r="G44" s="15">
        <f>D34</f>
        <v>50236.56</v>
      </c>
    </row>
    <row r="45" spans="1:7" x14ac:dyDescent="0.25">
      <c r="A45" s="49" t="s">
        <v>34</v>
      </c>
      <c r="B45" s="15">
        <f>B30</f>
        <v>110536.78320000001</v>
      </c>
      <c r="C45" s="15">
        <f>B36</f>
        <v>110787.966</v>
      </c>
      <c r="D45" s="15">
        <f>C30</f>
        <v>96972.912000000011</v>
      </c>
      <c r="E45" s="15">
        <f>C36</f>
        <v>99484.74</v>
      </c>
      <c r="F45" s="15">
        <f>D30</f>
        <v>51760.008000000002</v>
      </c>
      <c r="G45" s="43">
        <f>D36</f>
        <v>61807.320000000007</v>
      </c>
    </row>
    <row r="46" spans="1:7" ht="15.75" thickBot="1" x14ac:dyDescent="0.3">
      <c r="A46" s="5" t="s">
        <v>35</v>
      </c>
      <c r="B46" s="44">
        <f>B31</f>
        <v>0.98654904846208469</v>
      </c>
      <c r="C46" s="44">
        <f>B37</f>
        <v>0.98879087371840391</v>
      </c>
      <c r="D46" s="44">
        <f>C31</f>
        <v>0.86549048462084688</v>
      </c>
      <c r="E46" s="44">
        <f>C37</f>
        <v>0.88790873718403895</v>
      </c>
      <c r="F46" s="44">
        <f>D31</f>
        <v>0.46196193848338701</v>
      </c>
      <c r="G46" s="45">
        <f>D37</f>
        <v>0.55163494873615593</v>
      </c>
    </row>
    <row r="47" spans="1:7" ht="15.75" thickBot="1" x14ac:dyDescent="0.3"/>
    <row r="48" spans="1:7" ht="15.75" thickBot="1" x14ac:dyDescent="0.3">
      <c r="A48" s="50" t="s">
        <v>38</v>
      </c>
      <c r="B48" s="51"/>
      <c r="C48" s="51"/>
      <c r="D48" s="51"/>
      <c r="E48" s="51"/>
      <c r="F48" s="51"/>
      <c r="G48" s="52"/>
    </row>
    <row r="49" spans="1:7" x14ac:dyDescent="0.25">
      <c r="A49" s="50"/>
      <c r="B49" s="51"/>
      <c r="C49" s="51"/>
      <c r="D49" s="51"/>
      <c r="E49" s="51"/>
      <c r="F49" s="51"/>
      <c r="G49" s="52"/>
    </row>
    <row r="50" spans="1:7" x14ac:dyDescent="0.25">
      <c r="A50" s="53"/>
      <c r="B50" s="54"/>
      <c r="C50" s="54"/>
      <c r="D50" s="54"/>
      <c r="E50" s="54"/>
      <c r="F50" s="54"/>
      <c r="G50" s="55"/>
    </row>
    <row r="51" spans="1:7" x14ac:dyDescent="0.25">
      <c r="A51" s="53"/>
      <c r="B51" s="54"/>
      <c r="C51" s="54"/>
      <c r="D51" s="54"/>
      <c r="E51" s="54"/>
      <c r="F51" s="54"/>
      <c r="G51" s="55"/>
    </row>
    <row r="52" spans="1:7" x14ac:dyDescent="0.25">
      <c r="A52" s="53"/>
      <c r="B52" s="54"/>
      <c r="C52" s="54"/>
      <c r="D52" s="54"/>
      <c r="E52" s="54"/>
      <c r="F52" s="54"/>
      <c r="G52" s="55"/>
    </row>
    <row r="53" spans="1:7" x14ac:dyDescent="0.25">
      <c r="A53" s="53"/>
      <c r="B53" s="54"/>
      <c r="C53" s="54"/>
      <c r="D53" s="54"/>
      <c r="E53" s="54"/>
      <c r="F53" s="54"/>
      <c r="G53" s="55"/>
    </row>
    <row r="54" spans="1:7" x14ac:dyDescent="0.25">
      <c r="A54" s="53"/>
      <c r="B54" s="54"/>
      <c r="C54" s="54"/>
      <c r="D54" s="54"/>
      <c r="E54" s="54"/>
      <c r="F54" s="54"/>
      <c r="G54" s="55"/>
    </row>
    <row r="55" spans="1:7" x14ac:dyDescent="0.25">
      <c r="A55" s="53"/>
      <c r="B55" s="54"/>
      <c r="C55" s="54"/>
      <c r="D55" s="54"/>
      <c r="E55" s="54"/>
      <c r="F55" s="54"/>
      <c r="G55" s="55"/>
    </row>
    <row r="56" spans="1:7" x14ac:dyDescent="0.25">
      <c r="A56" s="53"/>
      <c r="B56" s="54"/>
      <c r="C56" s="54"/>
      <c r="D56" s="54"/>
      <c r="E56" s="54"/>
      <c r="F56" s="54"/>
      <c r="G56" s="55"/>
    </row>
    <row r="57" spans="1:7" x14ac:dyDescent="0.25">
      <c r="A57" s="53"/>
      <c r="B57" s="54"/>
      <c r="C57" s="54"/>
      <c r="D57" s="54"/>
      <c r="E57" s="54"/>
      <c r="F57" s="54"/>
      <c r="G57" s="55"/>
    </row>
    <row r="58" spans="1:7" x14ac:dyDescent="0.25">
      <c r="A58" s="53"/>
      <c r="B58" s="54"/>
      <c r="C58" s="54"/>
      <c r="D58" s="54"/>
      <c r="E58" s="54"/>
      <c r="F58" s="54"/>
      <c r="G58" s="55"/>
    </row>
    <row r="59" spans="1:7" x14ac:dyDescent="0.25">
      <c r="A59" s="53"/>
      <c r="B59" s="54"/>
      <c r="C59" s="54"/>
      <c r="D59" s="54"/>
      <c r="E59" s="54"/>
      <c r="F59" s="54"/>
      <c r="G59" s="55"/>
    </row>
    <row r="60" spans="1:7" ht="15.75" thickBot="1" x14ac:dyDescent="0.3">
      <c r="A60" s="56"/>
      <c r="B60" s="57"/>
      <c r="C60" s="57"/>
      <c r="D60" s="57"/>
      <c r="E60" s="57"/>
      <c r="F60" s="57"/>
      <c r="G60" s="58"/>
    </row>
    <row r="61" spans="1:7" ht="15.75" thickBot="1" x14ac:dyDescent="0.3"/>
    <row r="62" spans="1:7" x14ac:dyDescent="0.25">
      <c r="A62" s="75" t="s">
        <v>40</v>
      </c>
      <c r="B62" s="76"/>
      <c r="C62" s="76"/>
      <c r="D62" s="76"/>
      <c r="E62" s="76"/>
      <c r="F62" s="76"/>
      <c r="G62" s="77"/>
    </row>
    <row r="63" spans="1:7" x14ac:dyDescent="0.25">
      <c r="A63" s="78"/>
      <c r="B63" s="79"/>
      <c r="C63" s="79"/>
      <c r="D63" s="79"/>
      <c r="E63" s="79"/>
      <c r="F63" s="79"/>
      <c r="G63" s="80"/>
    </row>
    <row r="64" spans="1:7" x14ac:dyDescent="0.25">
      <c r="A64" s="78"/>
      <c r="B64" s="79"/>
      <c r="C64" s="79"/>
      <c r="D64" s="79"/>
      <c r="E64" s="79"/>
      <c r="F64" s="79"/>
      <c r="G64" s="80"/>
    </row>
    <row r="65" spans="1:7" ht="28.5" customHeight="1" thickBot="1" x14ac:dyDescent="0.3">
      <c r="A65" s="81"/>
      <c r="B65" s="82"/>
      <c r="C65" s="82"/>
      <c r="D65" s="82"/>
      <c r="E65" s="82"/>
      <c r="F65" s="82"/>
      <c r="G65" s="83"/>
    </row>
  </sheetData>
  <mergeCells count="20">
    <mergeCell ref="B25:G25"/>
    <mergeCell ref="A4:A5"/>
    <mergeCell ref="B2:G2"/>
    <mergeCell ref="B1:G1"/>
    <mergeCell ref="A1:A2"/>
    <mergeCell ref="B11:C11"/>
    <mergeCell ref="D11:E11"/>
    <mergeCell ref="F11:G11"/>
    <mergeCell ref="A11:A12"/>
    <mergeCell ref="A19:A20"/>
    <mergeCell ref="B19:C19"/>
    <mergeCell ref="D19:E19"/>
    <mergeCell ref="F19:G19"/>
    <mergeCell ref="A7:A8"/>
    <mergeCell ref="A49:G60"/>
    <mergeCell ref="A62:G65"/>
    <mergeCell ref="B42:C42"/>
    <mergeCell ref="D42:E42"/>
    <mergeCell ref="F42:G42"/>
    <mergeCell ref="A48:G48"/>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PA_Premium_Cost_Analysis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 Karim</cp:lastModifiedBy>
  <dcterms:created xsi:type="dcterms:W3CDTF">2024-09-22T16:18:35Z</dcterms:created>
  <dcterms:modified xsi:type="dcterms:W3CDTF">2024-09-22T18:08:52Z</dcterms:modified>
</cp:coreProperties>
</file>