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Depaul\MAT 220 Applied Linear Algebra\Project-HW5\"/>
    </mc:Choice>
  </mc:AlternateContent>
  <xr:revisionPtr revIDLastSave="0" documentId="13_ncr:1_{C25CC644-D596-40A1-A9EE-D1028B045600}" xr6:coauthVersionLast="44" xr6:coauthVersionMax="44" xr10:uidLastSave="{00000000-0000-0000-0000-000000000000}"/>
  <bookViews>
    <workbookView xWindow="8940" yWindow="0" windowWidth="11295" windowHeight="10575" xr2:uid="{9416C437-9DAB-4916-8DB3-AF459DEF1E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2" l="1"/>
  <c r="E47" i="2"/>
  <c r="E45" i="2"/>
  <c r="E44" i="2"/>
  <c r="E43" i="2"/>
  <c r="E42" i="2"/>
  <c r="E41" i="2"/>
  <c r="E40" i="2"/>
  <c r="E39" i="2"/>
  <c r="E38" i="2"/>
  <c r="E37" i="2"/>
  <c r="E36" i="2"/>
  <c r="E33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J47" i="2"/>
  <c r="H47" i="2"/>
  <c r="F47" i="2"/>
  <c r="D47" i="2"/>
  <c r="C47" i="2"/>
  <c r="D33" i="2"/>
  <c r="D44" i="2"/>
  <c r="D43" i="2"/>
  <c r="D42" i="2"/>
  <c r="D41" i="2"/>
  <c r="D40" i="2"/>
  <c r="D39" i="2"/>
  <c r="D38" i="2"/>
  <c r="D37" i="2"/>
  <c r="D36" i="2"/>
  <c r="D45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1" i="2"/>
  <c r="J33" i="2"/>
  <c r="H33" i="2"/>
  <c r="F33" i="2"/>
  <c r="C33" i="2"/>
  <c r="K45" i="2"/>
  <c r="K44" i="2"/>
  <c r="K43" i="2"/>
  <c r="K42" i="2"/>
  <c r="K41" i="2"/>
  <c r="K40" i="2"/>
  <c r="K39" i="2"/>
  <c r="K38" i="2"/>
  <c r="K37" i="2"/>
  <c r="K36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45" i="2"/>
  <c r="I44" i="2"/>
  <c r="I43" i="2"/>
  <c r="I42" i="2"/>
  <c r="I41" i="2"/>
  <c r="I40" i="2"/>
  <c r="I39" i="2"/>
  <c r="I38" i="2"/>
  <c r="I37" i="2"/>
  <c r="I36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G45" i="2"/>
  <c r="G44" i="2"/>
  <c r="G43" i="2"/>
  <c r="G42" i="2"/>
  <c r="G41" i="2"/>
  <c r="G40" i="2"/>
  <c r="G39" i="2"/>
  <c r="G38" i="2"/>
  <c r="G37" i="2"/>
  <c r="G36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3" i="2" l="1"/>
  <c r="G47" i="2"/>
  <c r="I47" i="2"/>
  <c r="K47" i="2"/>
  <c r="I33" i="2"/>
  <c r="K33" i="2"/>
</calcChain>
</file>

<file path=xl/sharedStrings.xml><?xml version="1.0" encoding="utf-8"?>
<sst xmlns="http://schemas.openxmlformats.org/spreadsheetml/2006/main" count="30" uniqueCount="13">
  <si>
    <t>Confirmed</t>
  </si>
  <si>
    <t>Recovered</t>
  </si>
  <si>
    <t>Active</t>
  </si>
  <si>
    <t>Deaths</t>
  </si>
  <si>
    <t>Infected</t>
  </si>
  <si>
    <t>Recovered/Infected</t>
  </si>
  <si>
    <t>Active/Infected</t>
  </si>
  <si>
    <t>Deaths/Infected</t>
  </si>
  <si>
    <t>Tested</t>
  </si>
  <si>
    <t>Susceptible</t>
  </si>
  <si>
    <t>Average</t>
  </si>
  <si>
    <t>Sum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</si>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</sst>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F19A-78EE-49BF-8F80-71875CE853CF}">
  <dimension ref="A1:K47"/>
  <sheetViews>
    <sheetView tabSelected="1" workbookViewId="0">
      <selection activeCell="K35" sqref="A1:K35"/>
    </sheetView>
  </sheetViews>
  <sheetFormatPr defaultRowHeight="15" x14ac:dyDescent="0.25"/>
  <cols>
    <col min="3" max="3" width="10.42578125" customWidth="1"/>
    <col min="4" max="5" width="15.7109375" customWidth="1"/>
    <col min="6" max="6" width="7" customWidth="1"/>
    <col min="7" max="7" width="14.85546875" customWidth="1"/>
    <col min="8" max="8" width="10.28515625" customWidth="1"/>
    <col min="9" max="9" width="18.28515625" customWidth="1"/>
    <col min="10" max="10" width="7.7109375" customWidth="1"/>
    <col min="11" max="11" width="15.42578125" customWidth="1"/>
  </cols>
  <sheetData>
    <row r="1" spans="1:11" s="2" customFormat="1" x14ac:dyDescent="0.25">
      <c r="A1" s="2" t="s">
        <v>12</v>
      </c>
      <c r="B1" s="2" t="s">
        <v>4</v>
      </c>
      <c r="C1" s="2" t="s">
        <v>0</v>
      </c>
      <c r="D1" s="2" t="s">
        <v>8</v>
      </c>
      <c r="E1" s="2" t="s">
        <v>9</v>
      </c>
      <c r="F1" s="2" t="s">
        <v>2</v>
      </c>
      <c r="G1" s="2" t="s">
        <v>6</v>
      </c>
      <c r="H1" s="2" t="s">
        <v>1</v>
      </c>
      <c r="I1" s="2" t="s">
        <v>5</v>
      </c>
      <c r="J1" s="2" t="s">
        <v>3</v>
      </c>
      <c r="K1" s="2" t="s">
        <v>7</v>
      </c>
    </row>
    <row r="2" spans="1:11" x14ac:dyDescent="0.25">
      <c r="A2" s="1">
        <v>43922</v>
      </c>
      <c r="B2">
        <v>1992</v>
      </c>
      <c r="C2">
        <v>280</v>
      </c>
      <c r="D2">
        <f>34508-32497</f>
        <v>2011</v>
      </c>
      <c r="E2">
        <f>C2/D2</f>
        <v>0.139234211834908</v>
      </c>
      <c r="F2">
        <v>227</v>
      </c>
      <c r="G2">
        <f>F2/B2</f>
        <v>0.11395582329317269</v>
      </c>
      <c r="H2">
        <v>48</v>
      </c>
      <c r="I2">
        <f>H2/B2</f>
        <v>2.4096385542168676E-2</v>
      </c>
      <c r="J2">
        <v>5</v>
      </c>
      <c r="K2">
        <f>J2/B2</f>
        <v>2.5100401606425703E-3</v>
      </c>
    </row>
    <row r="3" spans="1:11" x14ac:dyDescent="0.25">
      <c r="A3" s="1">
        <v>43923</v>
      </c>
      <c r="B3">
        <v>2244</v>
      </c>
      <c r="C3">
        <v>284</v>
      </c>
      <c r="D3">
        <f>36510-34508</f>
        <v>2002</v>
      </c>
      <c r="E3">
        <f t="shared" ref="E3:E31" si="0">C3/D3</f>
        <v>0.14185814185814186</v>
      </c>
      <c r="F3">
        <v>252</v>
      </c>
      <c r="G3">
        <f>F3/B3</f>
        <v>0.11229946524064172</v>
      </c>
      <c r="H3">
        <v>29</v>
      </c>
      <c r="I3">
        <f>H3/B3</f>
        <v>1.2923351158645277E-2</v>
      </c>
      <c r="J3">
        <v>3</v>
      </c>
      <c r="K3">
        <f>J3/B3</f>
        <v>1.3368983957219251E-3</v>
      </c>
    </row>
    <row r="4" spans="1:11" x14ac:dyDescent="0.25">
      <c r="A4" s="1">
        <v>43924</v>
      </c>
      <c r="B4">
        <v>2553</v>
      </c>
      <c r="C4">
        <v>336</v>
      </c>
      <c r="D4">
        <f>39446-36510</f>
        <v>2936</v>
      </c>
      <c r="E4">
        <f t="shared" si="0"/>
        <v>0.11444141689373297</v>
      </c>
      <c r="F4">
        <v>309</v>
      </c>
      <c r="G4">
        <f>F4/B4</f>
        <v>0.12103407755581669</v>
      </c>
      <c r="H4">
        <v>21</v>
      </c>
      <c r="I4">
        <f>H4/B4</f>
        <v>8.2256169212690956E-3</v>
      </c>
      <c r="J4">
        <v>6</v>
      </c>
      <c r="K4">
        <f>J4/B4</f>
        <v>2.3501762632197414E-3</v>
      </c>
    </row>
    <row r="5" spans="1:11" x14ac:dyDescent="0.25">
      <c r="A5" s="1">
        <v>43925</v>
      </c>
      <c r="B5">
        <v>2857</v>
      </c>
      <c r="C5">
        <v>371</v>
      </c>
      <c r="D5">
        <f>42882-39446</f>
        <v>3436</v>
      </c>
      <c r="E5">
        <f t="shared" si="0"/>
        <v>0.1079743888242142</v>
      </c>
      <c r="F5">
        <v>304</v>
      </c>
      <c r="G5">
        <f>F5/B5</f>
        <v>0.10640532026601331</v>
      </c>
      <c r="H5">
        <v>61</v>
      </c>
      <c r="I5">
        <f>H5/B5</f>
        <v>2.1351067553377668E-2</v>
      </c>
      <c r="J5">
        <v>6</v>
      </c>
      <c r="K5">
        <f>J5/B5</f>
        <v>2.1001050052502626E-3</v>
      </c>
    </row>
    <row r="6" spans="1:11" x14ac:dyDescent="0.25">
      <c r="A6" s="1">
        <v>43926</v>
      </c>
      <c r="B6">
        <v>3178</v>
      </c>
      <c r="C6">
        <v>351</v>
      </c>
      <c r="D6">
        <f>44639-42882</f>
        <v>1757</v>
      </c>
      <c r="E6">
        <f t="shared" si="0"/>
        <v>0.1997723392145703</v>
      </c>
      <c r="F6">
        <v>321</v>
      </c>
      <c r="G6">
        <f>F6/B6</f>
        <v>0.10100692259282568</v>
      </c>
      <c r="H6">
        <v>24</v>
      </c>
      <c r="I6">
        <f>H6/B6</f>
        <v>7.551919446192574E-3</v>
      </c>
      <c r="J6">
        <v>6</v>
      </c>
      <c r="K6">
        <f>J6/B6</f>
        <v>1.8879798615481435E-3</v>
      </c>
    </row>
    <row r="7" spans="1:11" x14ac:dyDescent="0.25">
      <c r="A7" s="1">
        <v>43927</v>
      </c>
      <c r="B7">
        <v>3412</v>
      </c>
      <c r="C7">
        <v>234</v>
      </c>
      <c r="D7">
        <f>46172-44639</f>
        <v>1533</v>
      </c>
      <c r="E7">
        <f t="shared" si="0"/>
        <v>0.15264187866927592</v>
      </c>
      <c r="F7">
        <v>234</v>
      </c>
      <c r="G7">
        <f>F7/B7</f>
        <v>6.8581477139507616E-2</v>
      </c>
      <c r="H7">
        <v>-3</v>
      </c>
      <c r="I7">
        <f>H7/B7</f>
        <v>-8.7924970691676441E-4</v>
      </c>
      <c r="J7">
        <v>3</v>
      </c>
      <c r="K7">
        <f>J7/B7</f>
        <v>8.7924970691676441E-4</v>
      </c>
    </row>
    <row r="8" spans="1:11" x14ac:dyDescent="0.25">
      <c r="A8" s="1">
        <v>43928</v>
      </c>
      <c r="B8">
        <v>3748</v>
      </c>
      <c r="C8">
        <v>374</v>
      </c>
      <c r="D8">
        <f>55311-46172</f>
        <v>9139</v>
      </c>
      <c r="E8">
        <f t="shared" si="0"/>
        <v>4.0923514607725135E-2</v>
      </c>
      <c r="F8">
        <v>336</v>
      </c>
      <c r="G8">
        <f>F8/B8</f>
        <v>8.9647812166488788E-2</v>
      </c>
      <c r="H8">
        <v>36</v>
      </c>
      <c r="I8">
        <f>H8/B8</f>
        <v>9.6051227321237997E-3</v>
      </c>
      <c r="J8">
        <v>2</v>
      </c>
      <c r="K8">
        <f>J8/B8</f>
        <v>5.3361792956243333E-4</v>
      </c>
    </row>
    <row r="9" spans="1:11" x14ac:dyDescent="0.25">
      <c r="A9" s="1">
        <v>43929</v>
      </c>
      <c r="B9">
        <v>4273</v>
      </c>
      <c r="C9">
        <v>536</v>
      </c>
      <c r="D9">
        <f>61498-55311</f>
        <v>6187</v>
      </c>
      <c r="E9">
        <f t="shared" si="0"/>
        <v>8.663326329400356E-2</v>
      </c>
      <c r="F9">
        <v>525</v>
      </c>
      <c r="G9">
        <f>F9/B9</f>
        <v>0.12286449801076527</v>
      </c>
      <c r="H9">
        <v>4</v>
      </c>
      <c r="I9">
        <f>H9/B9</f>
        <v>9.3611046103440204E-4</v>
      </c>
      <c r="J9">
        <v>7</v>
      </c>
      <c r="K9">
        <f>J9/B9</f>
        <v>1.6381933068102036E-3</v>
      </c>
    </row>
    <row r="10" spans="1:11" x14ac:dyDescent="0.25">
      <c r="A10" s="1">
        <v>43930</v>
      </c>
      <c r="B10">
        <v>4857</v>
      </c>
      <c r="C10">
        <v>594</v>
      </c>
      <c r="D10">
        <f>64387-61498</f>
        <v>2889</v>
      </c>
      <c r="E10">
        <f t="shared" si="0"/>
        <v>0.20560747663551401</v>
      </c>
      <c r="F10">
        <v>584</v>
      </c>
      <c r="G10">
        <f>F10/B10</f>
        <v>0.12023883055383981</v>
      </c>
      <c r="H10">
        <v>2</v>
      </c>
      <c r="I10">
        <f>H10/B10</f>
        <v>4.1177681696520483E-4</v>
      </c>
      <c r="J10">
        <v>8</v>
      </c>
      <c r="K10">
        <f>J10/B10</f>
        <v>1.6471072678608193E-3</v>
      </c>
    </row>
    <row r="11" spans="1:11" x14ac:dyDescent="0.25">
      <c r="A11" s="1">
        <v>43931</v>
      </c>
      <c r="B11">
        <v>5449</v>
      </c>
      <c r="C11">
        <v>637</v>
      </c>
      <c r="D11">
        <f>68771-64387</f>
        <v>4384</v>
      </c>
      <c r="E11">
        <f t="shared" si="0"/>
        <v>0.14530109489051096</v>
      </c>
      <c r="F11">
        <v>592</v>
      </c>
      <c r="G11">
        <f>F11/B11</f>
        <v>0.10864378785098183</v>
      </c>
      <c r="H11">
        <v>33</v>
      </c>
      <c r="I11">
        <f>H11/B11</f>
        <v>6.056157093044595E-3</v>
      </c>
      <c r="J11">
        <v>12</v>
      </c>
      <c r="K11">
        <f>J11/B11</f>
        <v>2.2022389429253073E-3</v>
      </c>
    </row>
    <row r="12" spans="1:11" x14ac:dyDescent="0.25">
      <c r="A12" s="1">
        <v>43932</v>
      </c>
      <c r="B12">
        <v>6027</v>
      </c>
      <c r="C12">
        <v>701</v>
      </c>
      <c r="D12">
        <f>74891-68771</f>
        <v>6120</v>
      </c>
      <c r="E12">
        <f t="shared" si="0"/>
        <v>0.11454248366013071</v>
      </c>
      <c r="F12">
        <v>578</v>
      </c>
      <c r="G12">
        <f>F12/B12</f>
        <v>9.5901775344284054E-2</v>
      </c>
      <c r="H12">
        <v>110</v>
      </c>
      <c r="I12">
        <f>H12/B12</f>
        <v>1.8251202920192468E-2</v>
      </c>
      <c r="J12">
        <v>13</v>
      </c>
      <c r="K12">
        <f>J12/B12</f>
        <v>2.1569603451136554E-3</v>
      </c>
    </row>
    <row r="13" spans="1:11" x14ac:dyDescent="0.25">
      <c r="A13" s="1">
        <v>43933</v>
      </c>
      <c r="B13">
        <v>6551</v>
      </c>
      <c r="C13">
        <v>519</v>
      </c>
      <c r="D13">
        <f>77381-74891</f>
        <v>2490</v>
      </c>
      <c r="E13">
        <f t="shared" si="0"/>
        <v>0.20843373493975903</v>
      </c>
      <c r="F13">
        <v>524</v>
      </c>
      <c r="G13">
        <f>F13/B13</f>
        <v>7.9987788123950548E-2</v>
      </c>
      <c r="H13">
        <v>-14</v>
      </c>
      <c r="I13">
        <f>H13/B13</f>
        <v>-2.1370783086551671E-3</v>
      </c>
      <c r="J13">
        <v>9</v>
      </c>
      <c r="K13">
        <f>J13/B13</f>
        <v>1.373836055564036E-3</v>
      </c>
    </row>
    <row r="14" spans="1:11" x14ac:dyDescent="0.25">
      <c r="A14" s="1">
        <v>43934</v>
      </c>
      <c r="B14">
        <v>6823</v>
      </c>
      <c r="C14">
        <v>296</v>
      </c>
      <c r="D14">
        <f>78702-77381</f>
        <v>1321</v>
      </c>
      <c r="E14">
        <f t="shared" si="0"/>
        <v>0.22407267221801666</v>
      </c>
      <c r="F14">
        <v>272</v>
      </c>
      <c r="G14">
        <f>F14/B14</f>
        <v>3.9865161952220431E-2</v>
      </c>
      <c r="H14">
        <v>15</v>
      </c>
      <c r="I14">
        <f>H14/B14</f>
        <v>2.1984464311886266E-3</v>
      </c>
      <c r="J14">
        <v>9</v>
      </c>
      <c r="K14">
        <f>J14/B14</f>
        <v>1.319067858713176E-3</v>
      </c>
    </row>
    <row r="15" spans="1:11" x14ac:dyDescent="0.25">
      <c r="A15" s="1">
        <v>43935</v>
      </c>
      <c r="B15">
        <v>7255</v>
      </c>
      <c r="C15">
        <v>505</v>
      </c>
      <c r="D15">
        <f>89551-78702</f>
        <v>10849</v>
      </c>
      <c r="E15">
        <f t="shared" si="0"/>
        <v>4.6548068946446676E-2</v>
      </c>
      <c r="F15">
        <v>432</v>
      </c>
      <c r="G15">
        <f>F15/B15</f>
        <v>5.9545141281874568E-2</v>
      </c>
      <c r="H15">
        <v>59</v>
      </c>
      <c r="I15">
        <f>H15/B15</f>
        <v>8.1323225361819435E-3</v>
      </c>
      <c r="J15">
        <v>14</v>
      </c>
      <c r="K15">
        <f>J15/B15</f>
        <v>1.9297036526533425E-3</v>
      </c>
    </row>
    <row r="16" spans="1:11" x14ac:dyDescent="0.25">
      <c r="A16" s="1">
        <v>43936</v>
      </c>
      <c r="B16">
        <v>7745</v>
      </c>
      <c r="C16">
        <v>558</v>
      </c>
      <c r="D16">
        <f>94236-89551</f>
        <v>4685</v>
      </c>
      <c r="E16">
        <f t="shared" si="0"/>
        <v>0.11910352187833512</v>
      </c>
      <c r="F16">
        <v>490</v>
      </c>
      <c r="G16">
        <f>F16/B16</f>
        <v>6.3266623628147195E-2</v>
      </c>
      <c r="H16">
        <v>52</v>
      </c>
      <c r="I16">
        <f>H16/B16</f>
        <v>6.71400903808909E-3</v>
      </c>
      <c r="J16">
        <v>16</v>
      </c>
      <c r="K16">
        <f>J16/B16</f>
        <v>2.0658489347966432E-3</v>
      </c>
    </row>
    <row r="17" spans="1:11" x14ac:dyDescent="0.25">
      <c r="A17" s="1">
        <v>43937</v>
      </c>
      <c r="B17">
        <v>8225</v>
      </c>
      <c r="C17">
        <v>562</v>
      </c>
      <c r="D17">
        <f>100703-94236</f>
        <v>6467</v>
      </c>
      <c r="E17">
        <f t="shared" si="0"/>
        <v>8.690273697232101E-2</v>
      </c>
      <c r="F17">
        <v>480</v>
      </c>
      <c r="G17">
        <f>F17/B17</f>
        <v>5.835866261398176E-2</v>
      </c>
      <c r="H17">
        <v>64</v>
      </c>
      <c r="I17">
        <f>H17/B17</f>
        <v>7.7811550151975686E-3</v>
      </c>
      <c r="J17">
        <v>18</v>
      </c>
      <c r="K17">
        <f>J17/B17</f>
        <v>2.188449848024316E-3</v>
      </c>
    </row>
    <row r="18" spans="1:11" x14ac:dyDescent="0.25">
      <c r="A18" s="1">
        <v>43938</v>
      </c>
      <c r="B18">
        <v>8686</v>
      </c>
      <c r="C18">
        <v>558</v>
      </c>
      <c r="D18">
        <f>106372-100703</f>
        <v>5669</v>
      </c>
      <c r="E18">
        <f t="shared" si="0"/>
        <v>9.843005821132475E-2</v>
      </c>
      <c r="F18">
        <v>461</v>
      </c>
      <c r="G18">
        <f>F18/B18</f>
        <v>5.3073912042367027E-2</v>
      </c>
      <c r="H18">
        <v>84</v>
      </c>
      <c r="I18">
        <f>H18/B18</f>
        <v>9.6707345153119965E-3</v>
      </c>
      <c r="J18">
        <v>13</v>
      </c>
      <c r="K18">
        <f>J18/B18</f>
        <v>1.4966612940363804E-3</v>
      </c>
    </row>
    <row r="19" spans="1:11" x14ac:dyDescent="0.25">
      <c r="A19" s="1">
        <v>43939</v>
      </c>
      <c r="B19">
        <v>9192</v>
      </c>
      <c r="C19">
        <v>589</v>
      </c>
      <c r="D19">
        <f>111531-106372</f>
        <v>5159</v>
      </c>
      <c r="E19">
        <f t="shared" si="0"/>
        <v>0.11416941267687536</v>
      </c>
      <c r="F19">
        <v>506</v>
      </c>
      <c r="G19">
        <f>F19/B19</f>
        <v>5.5047867711053092E-2</v>
      </c>
      <c r="H19">
        <v>65</v>
      </c>
      <c r="I19">
        <f>H19/B19</f>
        <v>7.071366405570061E-3</v>
      </c>
      <c r="J19">
        <v>18</v>
      </c>
      <c r="K19">
        <f>J19/B19</f>
        <v>1.9582245430809398E-3</v>
      </c>
    </row>
    <row r="20" spans="1:11" x14ac:dyDescent="0.25">
      <c r="A20" s="1">
        <v>43940</v>
      </c>
      <c r="B20">
        <v>9197</v>
      </c>
      <c r="C20">
        <v>364</v>
      </c>
      <c r="D20">
        <f>112816-111531</f>
        <v>1285</v>
      </c>
      <c r="E20">
        <f t="shared" si="0"/>
        <v>0.28326848249027237</v>
      </c>
      <c r="F20">
        <v>5</v>
      </c>
      <c r="G20">
        <f>F20/B20</f>
        <v>5.4365553984995108E-4</v>
      </c>
      <c r="H20">
        <v>340</v>
      </c>
      <c r="I20">
        <f>H20/B20</f>
        <v>3.6968576709796676E-2</v>
      </c>
      <c r="J20">
        <v>19</v>
      </c>
      <c r="K20">
        <f>J20/B20</f>
        <v>2.0658910514298142E-3</v>
      </c>
    </row>
    <row r="21" spans="1:11" x14ac:dyDescent="0.25">
      <c r="A21" s="1">
        <v>43941</v>
      </c>
      <c r="B21">
        <v>9434</v>
      </c>
      <c r="C21">
        <v>343</v>
      </c>
      <c r="D21">
        <f>116725-112816</f>
        <v>3909</v>
      </c>
      <c r="E21">
        <f t="shared" si="0"/>
        <v>8.7746226656433876E-2</v>
      </c>
      <c r="F21">
        <v>237</v>
      </c>
      <c r="G21">
        <f>F21/B21</f>
        <v>2.512189951240195E-2</v>
      </c>
      <c r="H21">
        <v>86</v>
      </c>
      <c r="I21">
        <f>H21/B21</f>
        <v>9.1159635361458546E-3</v>
      </c>
      <c r="J21">
        <v>20</v>
      </c>
      <c r="K21">
        <f>J21/B21</f>
        <v>2.1199915200339199E-3</v>
      </c>
    </row>
    <row r="22" spans="1:11" x14ac:dyDescent="0.25">
      <c r="A22" s="1">
        <v>43942</v>
      </c>
      <c r="B22">
        <v>9378</v>
      </c>
      <c r="C22">
        <v>383</v>
      </c>
      <c r="D22">
        <f>124550-116725</f>
        <v>7825</v>
      </c>
      <c r="E22">
        <f t="shared" si="0"/>
        <v>4.894568690095847E-2</v>
      </c>
      <c r="F22">
        <v>-56</v>
      </c>
      <c r="G22">
        <f>F22/B22</f>
        <v>-5.9714224781403282E-3</v>
      </c>
      <c r="H22">
        <v>412</v>
      </c>
      <c r="I22">
        <f>H22/B22</f>
        <v>4.3932608232032419E-2</v>
      </c>
      <c r="J22">
        <v>27</v>
      </c>
      <c r="K22">
        <f>J22/B22</f>
        <v>2.8790786948176585E-3</v>
      </c>
    </row>
    <row r="23" spans="1:11" x14ac:dyDescent="0.25">
      <c r="A23" s="1">
        <v>43943</v>
      </c>
      <c r="B23">
        <v>9726</v>
      </c>
      <c r="C23">
        <v>398</v>
      </c>
      <c r="D23">
        <f>130587-124550</f>
        <v>6037</v>
      </c>
      <c r="E23">
        <f t="shared" si="0"/>
        <v>6.5926784826900772E-2</v>
      </c>
      <c r="F23">
        <v>348</v>
      </c>
      <c r="G23">
        <f>F23/B23</f>
        <v>3.5780382479950648E-2</v>
      </c>
      <c r="H23">
        <v>30</v>
      </c>
      <c r="I23">
        <f>H23/B23</f>
        <v>3.0845157310302285E-3</v>
      </c>
      <c r="J23">
        <v>20</v>
      </c>
      <c r="K23">
        <f>J23/B23</f>
        <v>2.0563438206868188E-3</v>
      </c>
    </row>
    <row r="24" spans="1:11" x14ac:dyDescent="0.25">
      <c r="A24" s="1">
        <v>43944</v>
      </c>
      <c r="B24">
        <v>9758</v>
      </c>
      <c r="C24">
        <v>434</v>
      </c>
      <c r="D24">
        <f>135983-130587</f>
        <v>5396</v>
      </c>
      <c r="E24">
        <f t="shared" si="0"/>
        <v>8.0429948109710894E-2</v>
      </c>
      <c r="F24">
        <v>32</v>
      </c>
      <c r="G24">
        <f>F24/B24</f>
        <v>3.279360524697684E-3</v>
      </c>
      <c r="H24">
        <v>374</v>
      </c>
      <c r="I24">
        <f>H24/B24</f>
        <v>3.8327526132404179E-2</v>
      </c>
      <c r="J24">
        <v>28</v>
      </c>
      <c r="K24">
        <f>J24/B24</f>
        <v>2.8694404591104736E-3</v>
      </c>
    </row>
    <row r="25" spans="1:11" x14ac:dyDescent="0.25">
      <c r="A25" s="1">
        <v>43945</v>
      </c>
      <c r="B25">
        <v>10079</v>
      </c>
      <c r="C25">
        <v>381</v>
      </c>
      <c r="D25">
        <f>141600-135983</f>
        <v>5617</v>
      </c>
      <c r="E25">
        <f t="shared" si="0"/>
        <v>6.7829802385615104E-2</v>
      </c>
      <c r="F25">
        <v>321</v>
      </c>
      <c r="G25">
        <f>F25/B25</f>
        <v>3.1848397658497868E-2</v>
      </c>
      <c r="H25">
        <v>51</v>
      </c>
      <c r="I25">
        <f>H25/B25</f>
        <v>5.0600257962099418E-3</v>
      </c>
      <c r="J25">
        <v>9</v>
      </c>
      <c r="K25">
        <f>J25/B25</f>
        <v>8.9294572874293082E-4</v>
      </c>
    </row>
    <row r="26" spans="1:11" x14ac:dyDescent="0.25">
      <c r="A26" s="1">
        <v>43946</v>
      </c>
      <c r="B26">
        <v>10235</v>
      </c>
      <c r="C26">
        <v>320</v>
      </c>
      <c r="D26">
        <f>147454-141600</f>
        <v>5854</v>
      </c>
      <c r="E26">
        <f t="shared" si="0"/>
        <v>5.4663477963785449E-2</v>
      </c>
      <c r="F26">
        <v>156</v>
      </c>
      <c r="G26">
        <f>F26/B26</f>
        <v>1.524181729360039E-2</v>
      </c>
      <c r="H26">
        <v>145</v>
      </c>
      <c r="I26">
        <f>H26/B26</f>
        <v>1.4167073766487542E-2</v>
      </c>
      <c r="J26">
        <v>19</v>
      </c>
      <c r="K26">
        <f>J26/B26</f>
        <v>1.8563751831949195E-3</v>
      </c>
    </row>
    <row r="27" spans="1:11" x14ac:dyDescent="0.25">
      <c r="A27" s="1">
        <v>43947</v>
      </c>
      <c r="B27">
        <v>10256</v>
      </c>
      <c r="C27">
        <v>213</v>
      </c>
      <c r="D27">
        <f>149074-147454</f>
        <v>1620</v>
      </c>
      <c r="E27">
        <f t="shared" si="0"/>
        <v>0.13148148148148148</v>
      </c>
      <c r="F27">
        <v>21</v>
      </c>
      <c r="G27">
        <f>F27/B27</f>
        <v>2.0475819032761311E-3</v>
      </c>
      <c r="H27">
        <v>177</v>
      </c>
      <c r="I27">
        <f>H27/B27</f>
        <v>1.7258190327613103E-2</v>
      </c>
      <c r="J27">
        <v>15</v>
      </c>
      <c r="K27">
        <f>J27/B27</f>
        <v>1.4625585023400937E-3</v>
      </c>
    </row>
    <row r="28" spans="1:11" x14ac:dyDescent="0.25">
      <c r="A28" s="1">
        <v>43948</v>
      </c>
      <c r="B28">
        <v>10194</v>
      </c>
      <c r="C28">
        <v>170</v>
      </c>
      <c r="D28">
        <f>150692-149074</f>
        <v>1618</v>
      </c>
      <c r="E28">
        <f t="shared" si="0"/>
        <v>0.10506798516687268</v>
      </c>
      <c r="F28">
        <v>-62</v>
      </c>
      <c r="G28">
        <f>F28/B28</f>
        <v>-6.0820090249166176E-3</v>
      </c>
      <c r="H28">
        <v>210</v>
      </c>
      <c r="I28">
        <f>H28/B28</f>
        <v>2.0600353148911125E-2</v>
      </c>
      <c r="J28">
        <v>22</v>
      </c>
      <c r="K28">
        <f>J28/B28</f>
        <v>2.1581322346478321E-3</v>
      </c>
    </row>
    <row r="29" spans="1:11" x14ac:dyDescent="0.25">
      <c r="A29" s="1">
        <v>43949</v>
      </c>
      <c r="B29">
        <v>10089</v>
      </c>
      <c r="C29">
        <v>283</v>
      </c>
      <c r="D29">
        <f>160546-150692</f>
        <v>9854</v>
      </c>
      <c r="E29">
        <f t="shared" si="0"/>
        <v>2.8719301806373047E-2</v>
      </c>
      <c r="F29">
        <v>-105</v>
      </c>
      <c r="G29">
        <f>F29/B29</f>
        <v>-1.0407374368123699E-2</v>
      </c>
      <c r="H29">
        <v>370</v>
      </c>
      <c r="I29">
        <f>H29/B29</f>
        <v>3.6673604916245418E-2</v>
      </c>
      <c r="J29">
        <v>18</v>
      </c>
      <c r="K29">
        <f>J29/B29</f>
        <v>1.7841213202497771E-3</v>
      </c>
    </row>
    <row r="30" spans="1:11" x14ac:dyDescent="0.25">
      <c r="A30" s="1">
        <v>43950</v>
      </c>
      <c r="B30">
        <v>10075</v>
      </c>
      <c r="C30">
        <v>219</v>
      </c>
      <c r="D30">
        <f>164255-160546</f>
        <v>3709</v>
      </c>
      <c r="E30">
        <f t="shared" si="0"/>
        <v>5.9045564842275543E-2</v>
      </c>
      <c r="F30">
        <v>-14</v>
      </c>
      <c r="G30">
        <f>F30/B30</f>
        <v>-1.3895781637717122E-3</v>
      </c>
      <c r="H30">
        <v>215</v>
      </c>
      <c r="I30">
        <f>H30/B30</f>
        <v>2.1339950372208438E-2</v>
      </c>
      <c r="J30">
        <v>18</v>
      </c>
      <c r="K30">
        <f>J30/B30</f>
        <v>1.7866004962779156E-3</v>
      </c>
    </row>
    <row r="31" spans="1:11" x14ac:dyDescent="0.25">
      <c r="A31" s="1">
        <v>43951</v>
      </c>
      <c r="B31">
        <v>9996</v>
      </c>
      <c r="C31">
        <v>193</v>
      </c>
      <c r="D31">
        <f>165609-164255</f>
        <v>1354</v>
      </c>
      <c r="E31">
        <f t="shared" si="0"/>
        <v>0.14254062038404727</v>
      </c>
      <c r="F31">
        <v>-79</v>
      </c>
      <c r="G31">
        <f>F31/B31</f>
        <v>-7.9031612645058015E-3</v>
      </c>
      <c r="H31">
        <v>245</v>
      </c>
      <c r="I31">
        <f>H31/B31</f>
        <v>2.4509803921568627E-2</v>
      </c>
      <c r="J31">
        <v>27</v>
      </c>
      <c r="K31">
        <f>J31/B31</f>
        <v>2.7010804321728693E-3</v>
      </c>
    </row>
    <row r="32" spans="1:11" s="2" customFormat="1" x14ac:dyDescent="0.25">
      <c r="A32" s="3"/>
      <c r="C32" s="2" t="s">
        <v>11</v>
      </c>
      <c r="D32" s="2" t="s">
        <v>11</v>
      </c>
      <c r="E32" s="2" t="s">
        <v>10</v>
      </c>
      <c r="F32" s="2" t="s">
        <v>11</v>
      </c>
      <c r="G32" s="2" t="s">
        <v>10</v>
      </c>
      <c r="H32" s="2" t="s">
        <v>11</v>
      </c>
      <c r="I32" s="2" t="s">
        <v>10</v>
      </c>
      <c r="J32" s="2" t="s">
        <v>11</v>
      </c>
      <c r="K32" s="2" t="s">
        <v>10</v>
      </c>
    </row>
    <row r="33" spans="1:11" x14ac:dyDescent="0.25">
      <c r="A33" s="1"/>
      <c r="C33">
        <f>SUM(C2:C31)</f>
        <v>11986</v>
      </c>
      <c r="D33">
        <f>SUM(D2:D31)</f>
        <v>133112</v>
      </c>
      <c r="E33">
        <f>C33/D33</f>
        <v>9.0044473826552077E-2</v>
      </c>
      <c r="F33">
        <f>SUM(F2:F31)</f>
        <v>8231</v>
      </c>
      <c r="G33">
        <f t="shared" ref="G33:K33" si="1">AVERAGE(G2:G31)</f>
        <v>5.5061149899358293E-2</v>
      </c>
      <c r="H33">
        <f>SUM(H2:H31)</f>
        <v>3345</v>
      </c>
      <c r="I33">
        <f t="shared" si="1"/>
        <v>1.3966620305387823E-2</v>
      </c>
      <c r="J33">
        <f>SUM(J2:J31)</f>
        <v>410</v>
      </c>
      <c r="K33">
        <f t="shared" si="1"/>
        <v>1.8735639605381893E-3</v>
      </c>
    </row>
    <row r="34" spans="1:11" x14ac:dyDescent="0.25">
      <c r="A34" s="1"/>
      <c r="D34" s="2" t="s">
        <v>10</v>
      </c>
    </row>
    <row r="35" spans="1:11" x14ac:dyDescent="0.25">
      <c r="A35" s="1"/>
      <c r="D35">
        <f>AVERAGE(D2:D31)</f>
        <v>4437.0666666666666</v>
      </c>
    </row>
    <row r="36" spans="1:11" x14ac:dyDescent="0.25">
      <c r="A36" s="1">
        <v>43952</v>
      </c>
      <c r="B36">
        <v>9822</v>
      </c>
      <c r="C36">
        <v>273</v>
      </c>
      <c r="D36">
        <f>174150-165609</f>
        <v>8541</v>
      </c>
      <c r="E36">
        <f>C36/D36</f>
        <v>3.1963470319634701E-2</v>
      </c>
      <c r="F36">
        <v>-174</v>
      </c>
      <c r="G36">
        <f>F36/B36</f>
        <v>-1.77153329260843E-2</v>
      </c>
      <c r="H36">
        <v>418</v>
      </c>
      <c r="I36">
        <f>H36/B36</f>
        <v>4.2557523925880678E-2</v>
      </c>
      <c r="J36">
        <v>29</v>
      </c>
      <c r="K36">
        <f>J36/B36</f>
        <v>2.9525554876807169E-3</v>
      </c>
    </row>
    <row r="37" spans="1:11" x14ac:dyDescent="0.25">
      <c r="A37" s="1">
        <v>43953</v>
      </c>
      <c r="B37">
        <v>9929</v>
      </c>
      <c r="C37">
        <v>304</v>
      </c>
      <c r="D37">
        <f>181527-174150</f>
        <v>7377</v>
      </c>
      <c r="E37">
        <f t="shared" ref="E37:E45" si="2">C37/D37</f>
        <v>4.1209163616646331E-2</v>
      </c>
      <c r="F37">
        <v>107</v>
      </c>
      <c r="G37">
        <f>F37/B37</f>
        <v>1.0776513244032632E-2</v>
      </c>
      <c r="H37">
        <v>172</v>
      </c>
      <c r="I37">
        <f>H37/B37</f>
        <v>1.7322993252089837E-2</v>
      </c>
      <c r="J37">
        <v>25</v>
      </c>
      <c r="K37">
        <f>J37/B37</f>
        <v>2.5178769261758483E-3</v>
      </c>
    </row>
    <row r="38" spans="1:11" x14ac:dyDescent="0.25">
      <c r="A38" s="1">
        <v>43954</v>
      </c>
      <c r="B38">
        <v>9913</v>
      </c>
      <c r="C38">
        <v>198</v>
      </c>
      <c r="D38">
        <f>183251-181527</f>
        <v>1724</v>
      </c>
      <c r="E38">
        <f t="shared" si="2"/>
        <v>0.1148491879350348</v>
      </c>
      <c r="F38">
        <v>-16</v>
      </c>
      <c r="G38">
        <f>F38/B38</f>
        <v>-1.6140421668516089E-3</v>
      </c>
      <c r="H38">
        <v>191</v>
      </c>
      <c r="I38">
        <f>H38/B38</f>
        <v>1.9267628366791082E-2</v>
      </c>
      <c r="J38">
        <v>23</v>
      </c>
      <c r="K38">
        <f>J38/B38</f>
        <v>2.3201856148491878E-3</v>
      </c>
    </row>
    <row r="39" spans="1:11" x14ac:dyDescent="0.25">
      <c r="A39" s="1">
        <v>43955</v>
      </c>
      <c r="B39">
        <v>9886</v>
      </c>
      <c r="C39">
        <v>167</v>
      </c>
      <c r="D39">
        <f>184586-183251</f>
        <v>1335</v>
      </c>
      <c r="E39">
        <f t="shared" si="2"/>
        <v>0.12509363295880149</v>
      </c>
      <c r="F39">
        <v>-27</v>
      </c>
      <c r="G39">
        <f>F39/B39</f>
        <v>-2.7311349382965811E-3</v>
      </c>
      <c r="H39">
        <v>175</v>
      </c>
      <c r="I39">
        <f>H39/B39</f>
        <v>1.7701800525996358E-2</v>
      </c>
      <c r="J39">
        <v>19</v>
      </c>
      <c r="K39">
        <f>J39/B39</f>
        <v>1.9219097713938902E-3</v>
      </c>
    </row>
    <row r="40" spans="1:11" x14ac:dyDescent="0.25">
      <c r="A40" s="1">
        <v>43956</v>
      </c>
      <c r="B40">
        <v>9366</v>
      </c>
      <c r="C40">
        <v>125</v>
      </c>
      <c r="D40">
        <f>186343-184586</f>
        <v>1757</v>
      </c>
      <c r="E40">
        <f t="shared" si="2"/>
        <v>7.1143995446784292E-2</v>
      </c>
      <c r="F40">
        <v>-520</v>
      </c>
      <c r="G40">
        <f>F40/B40</f>
        <v>-5.5519965833867181E-2</v>
      </c>
      <c r="H40">
        <v>635</v>
      </c>
      <c r="I40">
        <f>H40/B40</f>
        <v>6.7798419816357036E-2</v>
      </c>
      <c r="J40">
        <v>10</v>
      </c>
      <c r="K40">
        <f>J40/B40</f>
        <v>1.0676916506512919E-3</v>
      </c>
    </row>
    <row r="41" spans="1:11" x14ac:dyDescent="0.25">
      <c r="A41" s="1">
        <v>43957</v>
      </c>
      <c r="B41">
        <v>9185</v>
      </c>
      <c r="C41">
        <v>101</v>
      </c>
      <c r="D41">
        <f>188927-186343</f>
        <v>2584</v>
      </c>
      <c r="E41">
        <f t="shared" si="2"/>
        <v>3.9086687306501548E-2</v>
      </c>
      <c r="F41">
        <v>-181</v>
      </c>
      <c r="G41">
        <f>F41/B41</f>
        <v>-1.9706042460533479E-2</v>
      </c>
      <c r="H41">
        <v>271</v>
      </c>
      <c r="I41">
        <f>H41/B41</f>
        <v>2.9504627109417529E-2</v>
      </c>
      <c r="J41">
        <v>11</v>
      </c>
      <c r="K41">
        <f>J41/B41</f>
        <v>1.1976047904191617E-3</v>
      </c>
    </row>
    <row r="42" spans="1:11" x14ac:dyDescent="0.25">
      <c r="A42" s="1">
        <v>43958</v>
      </c>
      <c r="B42">
        <v>7813</v>
      </c>
      <c r="C42">
        <v>98</v>
      </c>
      <c r="D42">
        <f>190030-188927</f>
        <v>1103</v>
      </c>
      <c r="E42">
        <f t="shared" si="2"/>
        <v>8.8848594741613787E-2</v>
      </c>
      <c r="F42">
        <v>-1372</v>
      </c>
      <c r="G42">
        <f>F42/B42</f>
        <v>-0.17560476129527711</v>
      </c>
      <c r="H42">
        <v>1459</v>
      </c>
      <c r="I42">
        <f>H42/B42</f>
        <v>0.18674004863688723</v>
      </c>
      <c r="J42">
        <v>11</v>
      </c>
      <c r="K42">
        <f>J42/B42</f>
        <v>1.407909893766799E-3</v>
      </c>
    </row>
    <row r="43" spans="1:11" x14ac:dyDescent="0.25">
      <c r="A43" s="1">
        <v>43959</v>
      </c>
      <c r="B43">
        <v>7186</v>
      </c>
      <c r="C43">
        <v>89</v>
      </c>
      <c r="D43">
        <f>202013-190030</f>
        <v>11983</v>
      </c>
      <c r="E43">
        <f t="shared" si="2"/>
        <v>7.4271885170658436E-3</v>
      </c>
      <c r="F43">
        <v>-627</v>
      </c>
      <c r="G43">
        <f>F43/B43</f>
        <v>-8.7252991928750342E-2</v>
      </c>
      <c r="H43">
        <v>701</v>
      </c>
      <c r="I43">
        <f>H43/B43</f>
        <v>9.7550793209017536E-2</v>
      </c>
      <c r="J43">
        <v>15</v>
      </c>
      <c r="K43">
        <f>J43/B43</f>
        <v>2.0873921514055105E-3</v>
      </c>
    </row>
    <row r="44" spans="1:11" x14ac:dyDescent="0.25">
      <c r="A44" s="1">
        <v>43960</v>
      </c>
      <c r="B44">
        <v>6857</v>
      </c>
      <c r="C44">
        <v>114</v>
      </c>
      <c r="D44">
        <f>211997-202013</f>
        <v>9984</v>
      </c>
      <c r="E44">
        <f t="shared" si="2"/>
        <v>1.141826923076923E-2</v>
      </c>
      <c r="F44">
        <v>-329</v>
      </c>
      <c r="G44">
        <f>F44/B44</f>
        <v>-4.7980166253463616E-2</v>
      </c>
      <c r="H44">
        <v>425</v>
      </c>
      <c r="I44">
        <f>H44/B44</f>
        <v>6.1980457926206795E-2</v>
      </c>
      <c r="J44">
        <v>18</v>
      </c>
      <c r="K44">
        <f>J44/B44</f>
        <v>2.6250546886393469E-3</v>
      </c>
    </row>
    <row r="45" spans="1:11" x14ac:dyDescent="0.25">
      <c r="A45" s="1">
        <v>43961</v>
      </c>
      <c r="B45">
        <v>6652</v>
      </c>
      <c r="C45">
        <v>69</v>
      </c>
      <c r="D45">
        <f>214256-211997</f>
        <v>2259</v>
      </c>
      <c r="E45">
        <f t="shared" si="2"/>
        <v>3.054448871181939E-2</v>
      </c>
      <c r="F45">
        <v>-205</v>
      </c>
      <c r="G45">
        <f>F45/B45</f>
        <v>-3.0817799158147925E-2</v>
      </c>
      <c r="H45">
        <v>262</v>
      </c>
      <c r="I45">
        <f>H45/B45</f>
        <v>3.9386650631389054E-2</v>
      </c>
      <c r="J45">
        <v>12</v>
      </c>
      <c r="K45">
        <f>J45/B45</f>
        <v>1.8039687312086591E-3</v>
      </c>
    </row>
    <row r="46" spans="1:11" s="2" customFormat="1" x14ac:dyDescent="0.25">
      <c r="C46" s="2" t="s">
        <v>11</v>
      </c>
      <c r="D46" s="2" t="s">
        <v>11</v>
      </c>
      <c r="E46" s="2" t="s">
        <v>10</v>
      </c>
      <c r="F46" s="2" t="s">
        <v>11</v>
      </c>
      <c r="G46" s="2" t="s">
        <v>10</v>
      </c>
      <c r="H46" s="2" t="s">
        <v>11</v>
      </c>
      <c r="I46" s="2" t="s">
        <v>10</v>
      </c>
      <c r="J46" s="2" t="s">
        <v>11</v>
      </c>
      <c r="K46" s="2" t="s">
        <v>10</v>
      </c>
    </row>
    <row r="47" spans="1:11" x14ac:dyDescent="0.25">
      <c r="C47">
        <f>SUM(C36:C45)</f>
        <v>1538</v>
      </c>
      <c r="D47">
        <f>SUM(D36:D45)</f>
        <v>48647</v>
      </c>
      <c r="E47">
        <f>C47/D47</f>
        <v>3.1615515859148562E-2</v>
      </c>
      <c r="F47">
        <f>SUM(F36:F45)</f>
        <v>-3344</v>
      </c>
      <c r="G47">
        <f t="shared" ref="G47:K47" si="3">AVERAGE(G36:G45)</f>
        <v>-4.2816572371723954E-2</v>
      </c>
      <c r="H47">
        <f>SUM(H36:H45)</f>
        <v>4709</v>
      </c>
      <c r="I47">
        <f t="shared" si="3"/>
        <v>5.7981094340003314E-2</v>
      </c>
      <c r="J47">
        <f>SUM(J36:J45)</f>
        <v>173</v>
      </c>
      <c r="K47">
        <f t="shared" si="3"/>
        <v>1.9902149706190414E-3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2020-05-11T12:09:51Z</dcterms:created>
  <dcterms:modified xsi:type="dcterms:W3CDTF">2020-05-21T11:47:28Z</dcterms:modified>
</cp:coreProperties>
</file>