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Users\PLANNING DEPARTMENT\Desktop\"/>
    </mc:Choice>
  </mc:AlternateContent>
  <xr:revisionPtr revIDLastSave="0" documentId="13_ncr:1_{BB14DE4A-3FD2-43FE-9EA5-1E63801BAA83}" xr6:coauthVersionLast="36" xr6:coauthVersionMax="36" xr10:uidLastSave="{00000000-0000-0000-0000-000000000000}"/>
  <bookViews>
    <workbookView xWindow="-105" yWindow="-105" windowWidth="23250" windowHeight="12450" tabRatio="867" firstSheet="4" activeTab="6" xr2:uid="{00000000-000D-0000-FFFF-FFFF00000000}"/>
  </bookViews>
  <sheets>
    <sheet name="REPA" sheetId="1" r:id="rId1"/>
    <sheet name="REV &amp; EXP" sheetId="3" r:id="rId2"/>
    <sheet name="FP" sheetId="5" r:id="rId3"/>
    <sheet name="CASHFLOW" sheetId="6" r:id="rId4"/>
    <sheet name=" POLICIES" sheetId="7" r:id="rId5"/>
    <sheet name="NOTES" sheetId="8" r:id="rId6"/>
    <sheet name="SOCE" sheetId="30" r:id="rId7"/>
    <sheet name="Schedule 1" sheetId="10" r:id="rId8"/>
    <sheet name="Schedule 2" sheetId="9" r:id="rId9"/>
    <sheet name="Schedule 3" sheetId="14" r:id="rId10"/>
    <sheet name="Schedule 3 " sheetId="11" state="hidden" r:id="rId11"/>
    <sheet name="Schedule 7 " sheetId="15" state="hidden" r:id="rId12"/>
    <sheet name="Schedule 4" sheetId="22" r:id="rId13"/>
    <sheet name="Schedule 5" sheetId="16" r:id="rId14"/>
    <sheet name="Schedule 6" sheetId="24" r:id="rId15"/>
    <sheet name="Schedule 7" sheetId="26" r:id="rId16"/>
    <sheet name="GIFMIS TRIAL BAL" sheetId="29" r:id="rId17"/>
    <sheet name="Schedule 12" sheetId="20" state="hidden" r:id="rId18"/>
    <sheet name="commitment" sheetId="21" state="hidden" r:id="rId19"/>
  </sheets>
  <definedNames>
    <definedName name="_xlnm._FilterDatabase" localSheetId="5" hidden="1">NOTES!$A$1:$D$166</definedName>
  </definedNames>
  <calcPr calcId="181029" concurrentCalc="0"/>
</workbook>
</file>

<file path=xl/calcChain.xml><?xml version="1.0" encoding="utf-8"?>
<calcChain xmlns="http://schemas.openxmlformats.org/spreadsheetml/2006/main">
  <c r="K21" i="30" l="1"/>
  <c r="J21" i="30"/>
  <c r="I21" i="30"/>
  <c r="H21" i="30"/>
  <c r="G8" i="30"/>
  <c r="G21" i="30"/>
  <c r="F21" i="30"/>
  <c r="E21" i="30"/>
  <c r="D8" i="30"/>
  <c r="D21" i="30"/>
  <c r="C6" i="14"/>
  <c r="D190" i="8"/>
  <c r="C26" i="5"/>
  <c r="G18" i="5"/>
  <c r="D146" i="8"/>
  <c r="D25" i="8"/>
  <c r="F26" i="10"/>
  <c r="F89" i="10"/>
  <c r="C134" i="10"/>
  <c r="D134" i="10"/>
  <c r="G134" i="10"/>
  <c r="C7" i="26"/>
  <c r="C41" i="5"/>
  <c r="F10" i="24"/>
  <c r="G4" i="24"/>
  <c r="H4" i="24"/>
  <c r="H10" i="24"/>
  <c r="I8" i="9"/>
  <c r="I412" i="22"/>
  <c r="I411" i="22"/>
  <c r="I410" i="22"/>
  <c r="I409" i="22"/>
  <c r="I408" i="22"/>
  <c r="I407" i="22"/>
  <c r="I406" i="22"/>
  <c r="I405" i="22"/>
  <c r="I404" i="22"/>
  <c r="I403" i="22"/>
  <c r="I402" i="22"/>
  <c r="I401" i="22"/>
  <c r="I400" i="22"/>
  <c r="I399" i="22"/>
  <c r="I398" i="22"/>
  <c r="I397" i="22"/>
  <c r="I396" i="22"/>
  <c r="I395" i="22"/>
  <c r="I394" i="22"/>
  <c r="I393" i="22"/>
  <c r="I392" i="22"/>
  <c r="I391" i="22"/>
  <c r="I390" i="22"/>
  <c r="I389" i="22"/>
  <c r="I388" i="22"/>
  <c r="I387" i="22"/>
  <c r="I386" i="22"/>
  <c r="I385" i="22"/>
  <c r="I384" i="22"/>
  <c r="I383" i="22"/>
  <c r="I382" i="22"/>
  <c r="I381" i="22"/>
  <c r="I380" i="22"/>
  <c r="I379" i="22"/>
  <c r="I378" i="22"/>
  <c r="I377" i="22"/>
  <c r="I376" i="22"/>
  <c r="I375" i="22"/>
  <c r="I374" i="22"/>
  <c r="I373" i="22"/>
  <c r="I372" i="22"/>
  <c r="I371" i="22"/>
  <c r="I370" i="22"/>
  <c r="I369" i="22"/>
  <c r="I368" i="22"/>
  <c r="I367" i="22"/>
  <c r="I366" i="22"/>
  <c r="I365" i="22"/>
  <c r="I364" i="22"/>
  <c r="I363" i="22"/>
  <c r="I362" i="22"/>
  <c r="I361" i="22"/>
  <c r="I360" i="22"/>
  <c r="I359" i="22"/>
  <c r="I358" i="22"/>
  <c r="I357" i="22"/>
  <c r="I356" i="22"/>
  <c r="I355" i="22"/>
  <c r="I354" i="22"/>
  <c r="I353" i="22"/>
  <c r="I352" i="22"/>
  <c r="I351" i="22"/>
  <c r="I350" i="22"/>
  <c r="I349" i="22"/>
  <c r="I348" i="22"/>
  <c r="I347" i="22"/>
  <c r="I346" i="22"/>
  <c r="I345" i="22"/>
  <c r="I344" i="22"/>
  <c r="I343" i="22"/>
  <c r="I342" i="22"/>
  <c r="I341" i="22"/>
  <c r="I340" i="22"/>
  <c r="I339" i="22"/>
  <c r="I338" i="22"/>
  <c r="I337" i="22"/>
  <c r="I336" i="22"/>
  <c r="I335" i="22"/>
  <c r="I334" i="22"/>
  <c r="I333" i="22"/>
  <c r="I332" i="22"/>
  <c r="I331" i="22"/>
  <c r="I330" i="22"/>
  <c r="I329" i="22"/>
  <c r="I328" i="22"/>
  <c r="I327" i="22"/>
  <c r="I326" i="22"/>
  <c r="I325" i="22"/>
  <c r="I324" i="22"/>
  <c r="I323" i="22"/>
  <c r="I322" i="22"/>
  <c r="I321" i="22"/>
  <c r="I320" i="22"/>
  <c r="I319" i="22"/>
  <c r="I318" i="22"/>
  <c r="I317" i="22"/>
  <c r="I316" i="22"/>
  <c r="I315" i="22"/>
  <c r="I314" i="22"/>
  <c r="I313" i="22"/>
  <c r="I312" i="22"/>
  <c r="I311" i="22"/>
  <c r="I310" i="22"/>
  <c r="I309" i="22"/>
  <c r="I308" i="22"/>
  <c r="I307" i="22"/>
  <c r="I306" i="22"/>
  <c r="I305" i="22"/>
  <c r="I304" i="22"/>
  <c r="I303" i="22"/>
  <c r="I302" i="22"/>
  <c r="I301" i="22"/>
  <c r="I300" i="22"/>
  <c r="I299" i="22"/>
  <c r="I298" i="22"/>
  <c r="I297" i="22"/>
  <c r="I296" i="22"/>
  <c r="I295" i="22"/>
  <c r="I294" i="22"/>
  <c r="I293" i="22"/>
  <c r="I292" i="22"/>
  <c r="I291" i="22"/>
  <c r="I290" i="22"/>
  <c r="I289" i="22"/>
  <c r="I288" i="22"/>
  <c r="I287" i="22"/>
  <c r="I286" i="22"/>
  <c r="I285" i="22"/>
  <c r="I284" i="22"/>
  <c r="I283" i="22"/>
  <c r="I282" i="22"/>
  <c r="I281" i="22"/>
  <c r="I280" i="22"/>
  <c r="I279" i="22"/>
  <c r="I278" i="22"/>
  <c r="I277" i="22"/>
  <c r="I276" i="22"/>
  <c r="I275" i="22"/>
  <c r="I274" i="22"/>
  <c r="I273" i="22"/>
  <c r="I272" i="22"/>
  <c r="I271" i="22"/>
  <c r="I270" i="22"/>
  <c r="I269" i="22"/>
  <c r="I268" i="22"/>
  <c r="I267" i="22"/>
  <c r="I266" i="22"/>
  <c r="I265" i="22"/>
  <c r="I264" i="22"/>
  <c r="I263" i="22"/>
  <c r="I262" i="22"/>
  <c r="I261" i="22"/>
  <c r="I260" i="22"/>
  <c r="I259" i="22"/>
  <c r="I258" i="22"/>
  <c r="I257" i="22"/>
  <c r="I256" i="22"/>
  <c r="I255" i="22"/>
  <c r="I254" i="22"/>
  <c r="I253" i="22"/>
  <c r="I252" i="22"/>
  <c r="I251" i="22"/>
  <c r="I250" i="22"/>
  <c r="I249" i="22"/>
  <c r="I248" i="22"/>
  <c r="I247" i="22"/>
  <c r="I246" i="22"/>
  <c r="I245" i="22"/>
  <c r="I244" i="22"/>
  <c r="I243" i="22"/>
  <c r="I242" i="22"/>
  <c r="I241" i="22"/>
  <c r="I240" i="22"/>
  <c r="I239" i="22"/>
  <c r="I238" i="22"/>
  <c r="I237" i="22"/>
  <c r="I236" i="22"/>
  <c r="I235" i="22"/>
  <c r="I234" i="22"/>
  <c r="I233" i="22"/>
  <c r="I232" i="22"/>
  <c r="I231" i="22"/>
  <c r="I230" i="22"/>
  <c r="I229" i="22"/>
  <c r="I228" i="22"/>
  <c r="I227" i="22"/>
  <c r="I226" i="22"/>
  <c r="I225" i="22"/>
  <c r="I224" i="22"/>
  <c r="I223" i="22"/>
  <c r="I222" i="22"/>
  <c r="I221" i="22"/>
  <c r="I220" i="22"/>
  <c r="I219" i="22"/>
  <c r="I218" i="22"/>
  <c r="I217" i="22"/>
  <c r="I216" i="22"/>
  <c r="I215" i="22"/>
  <c r="I214" i="22"/>
  <c r="I213" i="22"/>
  <c r="I212" i="22"/>
  <c r="I211" i="22"/>
  <c r="I210" i="22"/>
  <c r="I209" i="22"/>
  <c r="I208" i="22"/>
  <c r="I207" i="22"/>
  <c r="I206" i="22"/>
  <c r="I205" i="22"/>
  <c r="I204" i="22"/>
  <c r="I203" i="22"/>
  <c r="I202" i="22"/>
  <c r="I201" i="22"/>
  <c r="I200" i="22"/>
  <c r="I199" i="22"/>
  <c r="I198" i="22"/>
  <c r="I197" i="22"/>
  <c r="I196" i="22"/>
  <c r="I195" i="22"/>
  <c r="I194" i="22"/>
  <c r="I193" i="22"/>
  <c r="I192" i="22"/>
  <c r="I191" i="22"/>
  <c r="I190" i="22"/>
  <c r="I189" i="22"/>
  <c r="I188" i="22"/>
  <c r="I187" i="22"/>
  <c r="I186" i="22"/>
  <c r="I185" i="22"/>
  <c r="I184" i="22"/>
  <c r="I183" i="22"/>
  <c r="I182" i="22"/>
  <c r="I181" i="22"/>
  <c r="I180" i="22"/>
  <c r="I179" i="22"/>
  <c r="I178" i="22"/>
  <c r="I177" i="22"/>
  <c r="I176" i="22"/>
  <c r="I175" i="22"/>
  <c r="I174" i="22"/>
  <c r="I173" i="22"/>
  <c r="I172" i="22"/>
  <c r="I171" i="22"/>
  <c r="I170" i="22"/>
  <c r="I169" i="22"/>
  <c r="I168" i="22"/>
  <c r="I167" i="22"/>
  <c r="I166" i="22"/>
  <c r="I165" i="22"/>
  <c r="I164" i="22"/>
  <c r="I163" i="22"/>
  <c r="I162" i="22"/>
  <c r="I161" i="22"/>
  <c r="I160" i="22"/>
  <c r="I159" i="22"/>
  <c r="I158" i="22"/>
  <c r="I157" i="22"/>
  <c r="I156" i="22"/>
  <c r="I155" i="22"/>
  <c r="I154" i="22"/>
  <c r="I153" i="22"/>
  <c r="I152" i="22"/>
  <c r="I151" i="22"/>
  <c r="I150" i="22"/>
  <c r="I149" i="22"/>
  <c r="I148" i="22"/>
  <c r="I147" i="22"/>
  <c r="I146" i="22"/>
  <c r="I145" i="22"/>
  <c r="I144" i="22"/>
  <c r="I143" i="22"/>
  <c r="I142" i="22"/>
  <c r="I141" i="22"/>
  <c r="I140" i="22"/>
  <c r="I139" i="22"/>
  <c r="I138" i="22"/>
  <c r="I137" i="22"/>
  <c r="I136" i="22"/>
  <c r="I135" i="22"/>
  <c r="I134" i="22"/>
  <c r="I133" i="22"/>
  <c r="I132" i="22"/>
  <c r="I131" i="22"/>
  <c r="I130" i="22"/>
  <c r="I129" i="22"/>
  <c r="I128" i="22"/>
  <c r="I127" i="22"/>
  <c r="I126" i="22"/>
  <c r="I125" i="22"/>
  <c r="I124" i="22"/>
  <c r="I123" i="22"/>
  <c r="I122" i="22"/>
  <c r="I121" i="22"/>
  <c r="I120" i="22"/>
  <c r="I119" i="22"/>
  <c r="I118" i="22"/>
  <c r="I117" i="22"/>
  <c r="I116" i="22"/>
  <c r="I115" i="22"/>
  <c r="I114" i="22"/>
  <c r="I113" i="22"/>
  <c r="I112" i="22"/>
  <c r="I111" i="22"/>
  <c r="I110" i="22"/>
  <c r="I109" i="22"/>
  <c r="I108" i="22"/>
  <c r="I107" i="22"/>
  <c r="I106" i="22"/>
  <c r="I105" i="22"/>
  <c r="I104" i="22"/>
  <c r="I103" i="22"/>
  <c r="I102" i="22"/>
  <c r="I101" i="22"/>
  <c r="I100" i="22"/>
  <c r="I99" i="22"/>
  <c r="I98" i="22"/>
  <c r="I97" i="22"/>
  <c r="I96" i="22"/>
  <c r="I95" i="22"/>
  <c r="I94" i="22"/>
  <c r="I93" i="22"/>
  <c r="I92" i="22"/>
  <c r="I91" i="22"/>
  <c r="I90" i="22"/>
  <c r="I89" i="22"/>
  <c r="I88" i="22"/>
  <c r="I87" i="22"/>
  <c r="I86" i="22"/>
  <c r="I85" i="22"/>
  <c r="I84" i="22"/>
  <c r="I83" i="22"/>
  <c r="I82" i="22"/>
  <c r="I81" i="22"/>
  <c r="I80" i="22"/>
  <c r="I79" i="22"/>
  <c r="I78" i="22"/>
  <c r="I77" i="22"/>
  <c r="I76" i="22"/>
  <c r="I75" i="22"/>
  <c r="I74" i="22"/>
  <c r="I73" i="22"/>
  <c r="I72" i="22"/>
  <c r="I71" i="22"/>
  <c r="I70" i="22"/>
  <c r="I69" i="22"/>
  <c r="I68" i="22"/>
  <c r="I67" i="22"/>
  <c r="I66" i="22"/>
  <c r="I65" i="22"/>
  <c r="I64" i="22"/>
  <c r="I63" i="22"/>
  <c r="I62" i="22"/>
  <c r="I61" i="22"/>
  <c r="I60" i="22"/>
  <c r="I59" i="22"/>
  <c r="I58" i="22"/>
  <c r="I57" i="22"/>
  <c r="I56" i="22"/>
  <c r="I55" i="22"/>
  <c r="I54" i="22"/>
  <c r="I53" i="22"/>
  <c r="I52" i="22"/>
  <c r="I51" i="22"/>
  <c r="I50" i="22"/>
  <c r="I49" i="22"/>
  <c r="I48" i="22"/>
  <c r="I47" i="22"/>
  <c r="I46" i="22"/>
  <c r="I45" i="22"/>
  <c r="I44" i="22"/>
  <c r="I43" i="22"/>
  <c r="I42"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D31" i="1"/>
  <c r="C42" i="5"/>
  <c r="G42" i="5"/>
  <c r="G21" i="1"/>
  <c r="F115" i="8"/>
  <c r="F116" i="8"/>
  <c r="F119" i="8"/>
  <c r="E35" i="6"/>
  <c r="E37" i="6"/>
  <c r="E39" i="6"/>
  <c r="E12" i="6"/>
  <c r="C12" i="6"/>
  <c r="C9" i="6"/>
  <c r="F141" i="8"/>
  <c r="F140" i="8"/>
  <c r="E42" i="5"/>
  <c r="F109" i="8"/>
  <c r="F112" i="8"/>
  <c r="E21" i="6"/>
  <c r="F96" i="8"/>
  <c r="F99" i="8"/>
  <c r="F74" i="8"/>
  <c r="F77" i="8"/>
  <c r="E17" i="6"/>
  <c r="E20" i="6"/>
  <c r="D147" i="8"/>
  <c r="C8" i="5"/>
  <c r="E8" i="5"/>
  <c r="F22" i="3"/>
  <c r="F21" i="3"/>
  <c r="F18" i="3"/>
  <c r="D27" i="3"/>
  <c r="C27" i="3"/>
  <c r="D25" i="3"/>
  <c r="C25" i="3"/>
  <c r="D14" i="3"/>
  <c r="F14" i="3"/>
  <c r="C14" i="3"/>
  <c r="C12" i="3"/>
  <c r="C10" i="3"/>
  <c r="C8" i="3"/>
  <c r="E25" i="1"/>
  <c r="D25" i="1"/>
  <c r="G20" i="1"/>
  <c r="G19" i="1"/>
  <c r="G16" i="1"/>
  <c r="D12" i="1"/>
  <c r="F9" i="1"/>
  <c r="F6" i="1"/>
  <c r="D165" i="8"/>
  <c r="E23" i="3"/>
  <c r="D161" i="8"/>
  <c r="D160" i="8"/>
  <c r="D159" i="8"/>
  <c r="D158" i="8"/>
  <c r="D157" i="8"/>
  <c r="D162" i="8"/>
  <c r="D166" i="8"/>
  <c r="C14" i="5"/>
  <c r="C18" i="5"/>
  <c r="D186" i="8"/>
  <c r="C25" i="5"/>
  <c r="D109" i="8"/>
  <c r="D14" i="14"/>
  <c r="D9" i="14"/>
  <c r="D39" i="14"/>
  <c r="C28" i="5"/>
  <c r="C34" i="5"/>
  <c r="E22" i="3"/>
  <c r="D112" i="8"/>
  <c r="D59" i="8"/>
  <c r="F20" i="1"/>
  <c r="C21" i="6"/>
  <c r="J69" i="16"/>
  <c r="J70" i="16"/>
  <c r="J71" i="16"/>
  <c r="J72" i="16"/>
  <c r="J73" i="16"/>
  <c r="J74" i="16"/>
  <c r="J75" i="16"/>
  <c r="J76" i="16"/>
  <c r="J77" i="16"/>
  <c r="J68" i="16"/>
  <c r="J78" i="16"/>
  <c r="J54" i="16"/>
  <c r="J65" i="16"/>
  <c r="J55" i="16"/>
  <c r="J56" i="16"/>
  <c r="J57" i="16"/>
  <c r="J58" i="16"/>
  <c r="J59" i="16"/>
  <c r="J60" i="16"/>
  <c r="J61" i="16"/>
  <c r="J62" i="16"/>
  <c r="J63" i="16"/>
  <c r="J64" i="16"/>
  <c r="J53" i="16"/>
  <c r="J46" i="16"/>
  <c r="J50" i="16"/>
  <c r="J47" i="16"/>
  <c r="J48" i="16"/>
  <c r="J49" i="16"/>
  <c r="J45" i="16"/>
  <c r="J31" i="16"/>
  <c r="J32" i="16"/>
  <c r="J33" i="16"/>
  <c r="J34" i="16"/>
  <c r="J35" i="16"/>
  <c r="J36" i="16"/>
  <c r="J37" i="16"/>
  <c r="J38" i="16"/>
  <c r="J39" i="16"/>
  <c r="J40" i="16"/>
  <c r="J41" i="16"/>
  <c r="J30" i="16"/>
  <c r="J18" i="16"/>
  <c r="J19" i="16"/>
  <c r="J20" i="16"/>
  <c r="J21" i="16"/>
  <c r="J22" i="16"/>
  <c r="J23" i="16"/>
  <c r="J24" i="16"/>
  <c r="J25" i="16"/>
  <c r="J26" i="16"/>
  <c r="J17" i="16"/>
  <c r="I69" i="16"/>
  <c r="I70" i="16"/>
  <c r="I71" i="16"/>
  <c r="I72" i="16"/>
  <c r="I73" i="16"/>
  <c r="I74" i="16"/>
  <c r="I75" i="16"/>
  <c r="I76" i="16"/>
  <c r="I77" i="16"/>
  <c r="I68" i="16"/>
  <c r="I78" i="16"/>
  <c r="I54" i="16"/>
  <c r="I55" i="16"/>
  <c r="I56" i="16"/>
  <c r="I57" i="16"/>
  <c r="I58" i="16"/>
  <c r="I59" i="16"/>
  <c r="I65" i="16"/>
  <c r="I60" i="16"/>
  <c r="I61" i="16"/>
  <c r="I62" i="16"/>
  <c r="I63" i="16"/>
  <c r="I64" i="16"/>
  <c r="I53" i="16"/>
  <c r="I46" i="16"/>
  <c r="I47" i="16"/>
  <c r="I48" i="16"/>
  <c r="I49" i="16"/>
  <c r="I45" i="16"/>
  <c r="I31" i="16"/>
  <c r="I32" i="16"/>
  <c r="I33" i="16"/>
  <c r="I34" i="16"/>
  <c r="I35" i="16"/>
  <c r="I36" i="16"/>
  <c r="I37" i="16"/>
  <c r="I38" i="16"/>
  <c r="I39" i="16"/>
  <c r="I40" i="16"/>
  <c r="I41" i="16"/>
  <c r="I30" i="16"/>
  <c r="I18" i="16"/>
  <c r="I19" i="16"/>
  <c r="I20" i="16"/>
  <c r="I21" i="16"/>
  <c r="I22" i="16"/>
  <c r="I23" i="16"/>
  <c r="I24" i="16"/>
  <c r="I27" i="16"/>
  <c r="I25" i="16"/>
  <c r="I26" i="16"/>
  <c r="I17" i="16"/>
  <c r="I9" i="16"/>
  <c r="I10" i="16"/>
  <c r="I11" i="16"/>
  <c r="I12" i="16"/>
  <c r="I13" i="16"/>
  <c r="I14" i="16"/>
  <c r="I8" i="16"/>
  <c r="H69" i="16"/>
  <c r="H70" i="16"/>
  <c r="H71" i="16"/>
  <c r="H72" i="16"/>
  <c r="H73" i="16"/>
  <c r="H74" i="16"/>
  <c r="H75" i="16"/>
  <c r="H76" i="16"/>
  <c r="H77" i="16"/>
  <c r="H68" i="16"/>
  <c r="H54" i="16"/>
  <c r="H55" i="16"/>
  <c r="H56" i="16"/>
  <c r="H57" i="16"/>
  <c r="H58" i="16"/>
  <c r="H59" i="16"/>
  <c r="H60" i="16"/>
  <c r="H61" i="16"/>
  <c r="H62" i="16"/>
  <c r="H63" i="16"/>
  <c r="H64" i="16"/>
  <c r="H53" i="16"/>
  <c r="H46" i="16"/>
  <c r="H47" i="16"/>
  <c r="H48" i="16"/>
  <c r="H49" i="16"/>
  <c r="H45" i="16"/>
  <c r="H31" i="16"/>
  <c r="H32" i="16"/>
  <c r="H33" i="16"/>
  <c r="H34" i="16"/>
  <c r="H35" i="16"/>
  <c r="H36" i="16"/>
  <c r="H37" i="16"/>
  <c r="H38" i="16"/>
  <c r="H39" i="16"/>
  <c r="H40" i="16"/>
  <c r="H41" i="16"/>
  <c r="H30" i="16"/>
  <c r="H18" i="16"/>
  <c r="H19" i="16"/>
  <c r="H20" i="16"/>
  <c r="H21" i="16"/>
  <c r="H22" i="16"/>
  <c r="H23" i="16"/>
  <c r="H24" i="16"/>
  <c r="H25" i="16"/>
  <c r="H26" i="16"/>
  <c r="H17" i="16"/>
  <c r="E69" i="16"/>
  <c r="E70" i="16"/>
  <c r="E71" i="16"/>
  <c r="E72" i="16"/>
  <c r="E73" i="16"/>
  <c r="E74" i="16"/>
  <c r="E75" i="16"/>
  <c r="E76" i="16"/>
  <c r="E77" i="16"/>
  <c r="E68" i="16"/>
  <c r="D78" i="16"/>
  <c r="G78" i="16"/>
  <c r="C78" i="16"/>
  <c r="E54" i="16"/>
  <c r="E55" i="16"/>
  <c r="E56" i="16"/>
  <c r="E57" i="16"/>
  <c r="E58" i="16"/>
  <c r="E59" i="16"/>
  <c r="E60" i="16"/>
  <c r="E61" i="16"/>
  <c r="E62" i="16"/>
  <c r="E63" i="16"/>
  <c r="E64" i="16"/>
  <c r="E53" i="16"/>
  <c r="D65" i="16"/>
  <c r="G65" i="16"/>
  <c r="C65" i="16"/>
  <c r="E46" i="16"/>
  <c r="E47" i="16"/>
  <c r="E48" i="16"/>
  <c r="E49" i="16"/>
  <c r="E45" i="16"/>
  <c r="D50" i="16"/>
  <c r="G50" i="16"/>
  <c r="C50" i="16"/>
  <c r="E30" i="16"/>
  <c r="E31" i="16"/>
  <c r="E32" i="16"/>
  <c r="E33" i="16"/>
  <c r="E34" i="16"/>
  <c r="E35" i="16"/>
  <c r="E36" i="16"/>
  <c r="E37" i="16"/>
  <c r="E38" i="16"/>
  <c r="E39" i="16"/>
  <c r="E40" i="16"/>
  <c r="E41" i="16"/>
  <c r="D42" i="16"/>
  <c r="G42" i="16"/>
  <c r="C42" i="16"/>
  <c r="E18" i="16"/>
  <c r="E19" i="16"/>
  <c r="E20" i="16"/>
  <c r="E21" i="16"/>
  <c r="E22" i="16"/>
  <c r="E23" i="16"/>
  <c r="E24" i="16"/>
  <c r="E25" i="16"/>
  <c r="E26" i="16"/>
  <c r="E17" i="16"/>
  <c r="D27" i="16"/>
  <c r="G27" i="16"/>
  <c r="C27" i="16"/>
  <c r="J42" i="16"/>
  <c r="J27" i="16"/>
  <c r="I50" i="16"/>
  <c r="I42" i="16"/>
  <c r="H78" i="16"/>
  <c r="H65" i="16"/>
  <c r="H50" i="16"/>
  <c r="H80" i="16"/>
  <c r="H42" i="16"/>
  <c r="H27" i="16"/>
  <c r="G80" i="16"/>
  <c r="C80" i="16"/>
  <c r="D80" i="16"/>
  <c r="E50" i="16"/>
  <c r="E78" i="16"/>
  <c r="E65" i="16"/>
  <c r="E42" i="16"/>
  <c r="E27" i="16"/>
  <c r="J80" i="16"/>
  <c r="I80" i="16"/>
  <c r="E80" i="16"/>
  <c r="L54" i="14"/>
  <c r="D54" i="14"/>
  <c r="E54" i="14"/>
  <c r="F54" i="14"/>
  <c r="G54" i="14"/>
  <c r="H54" i="14"/>
  <c r="I54" i="14"/>
  <c r="J54" i="14"/>
  <c r="K54" i="14"/>
  <c r="C54" i="14"/>
  <c r="D46" i="14"/>
  <c r="E46" i="14"/>
  <c r="F46" i="14"/>
  <c r="G46" i="14"/>
  <c r="H46" i="14"/>
  <c r="I46" i="14"/>
  <c r="J46" i="14"/>
  <c r="K46" i="14"/>
  <c r="L46" i="14"/>
  <c r="D36" i="14"/>
  <c r="E36" i="14"/>
  <c r="F36" i="14"/>
  <c r="G36" i="14"/>
  <c r="H36" i="14"/>
  <c r="I36" i="14"/>
  <c r="J36" i="14"/>
  <c r="K36" i="14"/>
  <c r="L36" i="14"/>
  <c r="D24" i="14"/>
  <c r="E24" i="14"/>
  <c r="F24" i="14"/>
  <c r="G24" i="14"/>
  <c r="H24" i="14"/>
  <c r="I24" i="14"/>
  <c r="J24" i="14"/>
  <c r="K24" i="14"/>
  <c r="L24" i="14"/>
  <c r="C24" i="14"/>
  <c r="D10" i="14"/>
  <c r="E10" i="14"/>
  <c r="F10" i="14"/>
  <c r="G10" i="14"/>
  <c r="H10" i="14"/>
  <c r="I10" i="14"/>
  <c r="J10" i="14"/>
  <c r="K10" i="14"/>
  <c r="L10" i="14"/>
  <c r="M17" i="14"/>
  <c r="D67" i="8"/>
  <c r="M51" i="14"/>
  <c r="M42" i="14"/>
  <c r="M11" i="14"/>
  <c r="M12" i="14"/>
  <c r="M13" i="14"/>
  <c r="D63" i="8"/>
  <c r="M14" i="14"/>
  <c r="D64" i="8"/>
  <c r="M15" i="14"/>
  <c r="D65" i="8"/>
  <c r="M16" i="14"/>
  <c r="D66" i="8"/>
  <c r="M18" i="14"/>
  <c r="D68" i="8"/>
  <c r="M20" i="14"/>
  <c r="D70" i="8"/>
  <c r="M21" i="14"/>
  <c r="D71" i="8"/>
  <c r="M22" i="14"/>
  <c r="D72" i="8"/>
  <c r="M25" i="14"/>
  <c r="M26" i="14"/>
  <c r="M27" i="14"/>
  <c r="M28" i="14"/>
  <c r="M29" i="14"/>
  <c r="M30" i="14"/>
  <c r="M31" i="14"/>
  <c r="M32" i="14"/>
  <c r="M33" i="14"/>
  <c r="M34" i="14"/>
  <c r="M35" i="14"/>
  <c r="M37" i="14"/>
  <c r="M38" i="14"/>
  <c r="M39" i="14"/>
  <c r="M40" i="14"/>
  <c r="M41" i="14"/>
  <c r="M43" i="14"/>
  <c r="M44" i="14"/>
  <c r="M45" i="14"/>
  <c r="M49" i="14"/>
  <c r="M52" i="14"/>
  <c r="M53" i="14"/>
  <c r="M55" i="14"/>
  <c r="M56" i="14"/>
  <c r="M57" i="14"/>
  <c r="M58" i="14"/>
  <c r="M59" i="14"/>
  <c r="M60" i="14"/>
  <c r="M61" i="14"/>
  <c r="M62" i="14"/>
  <c r="M63" i="14"/>
  <c r="M7" i="14"/>
  <c r="D53" i="8"/>
  <c r="M8" i="14"/>
  <c r="D54" i="8"/>
  <c r="M9" i="14"/>
  <c r="D55" i="8"/>
  <c r="M6" i="14"/>
  <c r="C46" i="14"/>
  <c r="C36" i="14"/>
  <c r="M36" i="14"/>
  <c r="D95" i="8"/>
  <c r="D96" i="8"/>
  <c r="C10" i="14"/>
  <c r="M10" i="14"/>
  <c r="C20" i="6"/>
  <c r="E21" i="3"/>
  <c r="D99" i="8"/>
  <c r="F19" i="1"/>
  <c r="M54" i="14"/>
  <c r="D115" i="8"/>
  <c r="D116" i="8"/>
  <c r="D119" i="8"/>
  <c r="M24" i="14"/>
  <c r="M50" i="14"/>
  <c r="M46" i="14"/>
  <c r="M23" i="14"/>
  <c r="D73" i="8"/>
  <c r="M19" i="14"/>
  <c r="D69" i="8"/>
  <c r="D74" i="8"/>
  <c r="D77" i="8"/>
  <c r="F21" i="1"/>
  <c r="C35" i="6"/>
  <c r="C37" i="6"/>
  <c r="C39" i="6"/>
  <c r="H128" i="10"/>
  <c r="H129" i="10"/>
  <c r="H130" i="10"/>
  <c r="H131" i="10"/>
  <c r="H127" i="10"/>
  <c r="D132" i="10"/>
  <c r="E132" i="10"/>
  <c r="F132" i="10"/>
  <c r="D22" i="8"/>
  <c r="G132" i="10"/>
  <c r="C132" i="10"/>
  <c r="H120" i="10"/>
  <c r="H121" i="10"/>
  <c r="D120" i="10"/>
  <c r="D121" i="10"/>
  <c r="E122" i="10"/>
  <c r="F122" i="10"/>
  <c r="D21" i="8"/>
  <c r="G122" i="10"/>
  <c r="C122" i="10"/>
  <c r="H112" i="10"/>
  <c r="H113" i="10"/>
  <c r="H114" i="10"/>
  <c r="H115" i="10"/>
  <c r="H116" i="10"/>
  <c r="H111" i="10"/>
  <c r="D112" i="10"/>
  <c r="D113" i="10"/>
  <c r="D114" i="10"/>
  <c r="D115" i="10"/>
  <c r="D116" i="10"/>
  <c r="D111" i="10"/>
  <c r="E117" i="10"/>
  <c r="F117" i="10"/>
  <c r="D20" i="8"/>
  <c r="G117" i="10"/>
  <c r="C11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26" i="10"/>
  <c r="H27" i="10"/>
  <c r="H28" i="10"/>
  <c r="H29" i="10"/>
  <c r="H30" i="10"/>
  <c r="H31" i="10"/>
  <c r="H32" i="10"/>
  <c r="H33" i="10"/>
  <c r="H34" i="10"/>
  <c r="H35" i="10"/>
  <c r="H36" i="10"/>
  <c r="H37" i="10"/>
  <c r="H25" i="10"/>
  <c r="E108" i="10"/>
  <c r="F108" i="10"/>
  <c r="G108" i="10"/>
  <c r="C108"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26" i="10"/>
  <c r="D27" i="10"/>
  <c r="D28" i="10"/>
  <c r="D29" i="10"/>
  <c r="D25" i="10"/>
  <c r="E22" i="10"/>
  <c r="F22" i="10"/>
  <c r="D18" i="8"/>
  <c r="G22" i="10"/>
  <c r="C22" i="10"/>
  <c r="H21" i="10"/>
  <c r="H22" i="10"/>
  <c r="D21" i="10"/>
  <c r="D22" i="10"/>
  <c r="H16" i="10"/>
  <c r="H17" i="10"/>
  <c r="H15" i="10"/>
  <c r="D16" i="10"/>
  <c r="D17" i="10"/>
  <c r="D15" i="10"/>
  <c r="E18" i="10"/>
  <c r="F18" i="10"/>
  <c r="D17" i="8"/>
  <c r="G18" i="10"/>
  <c r="C18" i="10"/>
  <c r="H9" i="10"/>
  <c r="H10" i="10"/>
  <c r="H11" i="10"/>
  <c r="H8" i="10"/>
  <c r="E12" i="10"/>
  <c r="F12" i="10"/>
  <c r="D16" i="8"/>
  <c r="G12" i="10"/>
  <c r="D9" i="10"/>
  <c r="D10" i="10"/>
  <c r="D11" i="10"/>
  <c r="D8" i="10"/>
  <c r="C12" i="10"/>
  <c r="F29" i="8"/>
  <c r="G9" i="9"/>
  <c r="D29" i="8"/>
  <c r="D21" i="9"/>
  <c r="F21" i="9"/>
  <c r="G21" i="9"/>
  <c r="H21" i="9"/>
  <c r="I21" i="9"/>
  <c r="J21" i="9"/>
  <c r="D9" i="9"/>
  <c r="E9" i="9"/>
  <c r="I9" i="9"/>
  <c r="K9" i="9"/>
  <c r="K10" i="9"/>
  <c r="K11" i="9"/>
  <c r="K12" i="9"/>
  <c r="K13" i="9"/>
  <c r="K14" i="9"/>
  <c r="K15" i="9"/>
  <c r="K16" i="9"/>
  <c r="K17" i="9"/>
  <c r="K18" i="9"/>
  <c r="K19" i="9"/>
  <c r="K20" i="9"/>
  <c r="E10" i="9"/>
  <c r="E11" i="9"/>
  <c r="E12" i="9"/>
  <c r="E13" i="9"/>
  <c r="E14" i="9"/>
  <c r="E15" i="9"/>
  <c r="E16" i="9"/>
  <c r="E17" i="9"/>
  <c r="E18" i="9"/>
  <c r="E19" i="9"/>
  <c r="E20" i="9"/>
  <c r="K8" i="9"/>
  <c r="E8" i="9"/>
  <c r="E21" i="9"/>
  <c r="F142" i="8"/>
  <c r="E7" i="5"/>
  <c r="E10" i="5"/>
  <c r="D142" i="8"/>
  <c r="C7" i="5"/>
  <c r="C10" i="5"/>
  <c r="C20" i="5"/>
  <c r="C37" i="5"/>
  <c r="D19" i="8"/>
  <c r="F134" i="10"/>
  <c r="K21" i="9"/>
  <c r="D108" i="10"/>
  <c r="E18" i="3"/>
  <c r="F16" i="1"/>
  <c r="C17" i="6"/>
  <c r="H132" i="10"/>
  <c r="H108" i="10"/>
  <c r="H134" i="10"/>
  <c r="D122" i="10"/>
  <c r="H122" i="10"/>
  <c r="D117" i="10"/>
  <c r="H117" i="10"/>
  <c r="D12" i="10"/>
  <c r="H18" i="10"/>
  <c r="D18" i="10"/>
  <c r="H12" i="10"/>
  <c r="F56" i="8"/>
  <c r="D56" i="8"/>
  <c r="F17" i="3"/>
  <c r="F25" i="3"/>
  <c r="F27" i="3"/>
  <c r="F60" i="8"/>
  <c r="E17" i="3"/>
  <c r="E25" i="3"/>
  <c r="D60" i="8"/>
  <c r="F31" i="8"/>
  <c r="D31" i="8"/>
  <c r="C11" i="6"/>
  <c r="D23" i="8"/>
  <c r="F23" i="8"/>
  <c r="F26" i="8"/>
  <c r="G7" i="1"/>
  <c r="E10" i="6"/>
  <c r="G8" i="1"/>
  <c r="E11" i="6"/>
  <c r="G15" i="1"/>
  <c r="G25" i="1"/>
  <c r="E16" i="6"/>
  <c r="E23" i="6"/>
  <c r="F15" i="1"/>
  <c r="F25" i="1"/>
  <c r="C16" i="6"/>
  <c r="C23" i="6"/>
  <c r="E10" i="3"/>
  <c r="D26" i="8"/>
  <c r="E12" i="3"/>
  <c r="F8" i="1"/>
  <c r="D63" i="6"/>
  <c r="G12" i="1"/>
  <c r="G27" i="1"/>
  <c r="G31" i="1"/>
  <c r="E13" i="6"/>
  <c r="E25" i="6"/>
  <c r="E55" i="6"/>
  <c r="E59" i="6"/>
  <c r="E63" i="6"/>
  <c r="F7" i="1"/>
  <c r="F12" i="1"/>
  <c r="F27" i="1"/>
  <c r="F31" i="1"/>
  <c r="C10" i="6"/>
  <c r="C13" i="6"/>
  <c r="C25" i="6"/>
  <c r="C55" i="6"/>
  <c r="C59" i="6"/>
  <c r="C63" i="6"/>
  <c r="E14" i="3"/>
  <c r="E27" i="3"/>
</calcChain>
</file>

<file path=xl/sharedStrings.xml><?xml version="1.0" encoding="utf-8"?>
<sst xmlns="http://schemas.openxmlformats.org/spreadsheetml/2006/main" count="5448" uniqueCount="2270">
  <si>
    <t>NAME OF MDA:</t>
  </si>
  <si>
    <t>BUDGET</t>
  </si>
  <si>
    <t xml:space="preserve">ACTUAL </t>
  </si>
  <si>
    <t>CURRENT</t>
  </si>
  <si>
    <t>PREVIOUS</t>
  </si>
  <si>
    <t>RECEIPTS</t>
  </si>
  <si>
    <t>NOTE</t>
  </si>
  <si>
    <t>GH¢</t>
  </si>
  <si>
    <t>GoG Subvention</t>
  </si>
  <si>
    <t>XXX</t>
  </si>
  <si>
    <t>Internally Generated Fund</t>
  </si>
  <si>
    <t>Donor</t>
  </si>
  <si>
    <t>Other Receipts</t>
  </si>
  <si>
    <t>Loans Received</t>
  </si>
  <si>
    <t>Recovery of Financial Asset</t>
  </si>
  <si>
    <t>TOTAL RECEIPTS</t>
  </si>
  <si>
    <t>PAYMENTS</t>
  </si>
  <si>
    <t>Compensation of Employees</t>
  </si>
  <si>
    <t>Goods and Services</t>
  </si>
  <si>
    <t xml:space="preserve">Interest </t>
  </si>
  <si>
    <t>Subsidy</t>
  </si>
  <si>
    <t>Social Benefits</t>
  </si>
  <si>
    <t>Other Expenses</t>
  </si>
  <si>
    <t>Non-Financial Asset</t>
  </si>
  <si>
    <t>Loan Repayments</t>
  </si>
  <si>
    <t>Other Payments</t>
  </si>
  <si>
    <t>TOTAL PAYMENTS</t>
  </si>
  <si>
    <t>Net Receipts/ (Payments)</t>
  </si>
  <si>
    <t>Cash and Bank Balance at ….(Closing)</t>
  </si>
  <si>
    <t>ANNUAL</t>
  </si>
  <si>
    <t>YTD</t>
  </si>
  <si>
    <t xml:space="preserve"> BUDGET</t>
  </si>
  <si>
    <t>Acquisition Financial Asset</t>
  </si>
  <si>
    <t>Other Payment</t>
  </si>
  <si>
    <t>REVENUE</t>
  </si>
  <si>
    <t>ACCOUNTS ASSIGMENT</t>
  </si>
  <si>
    <t>MODULE</t>
  </si>
  <si>
    <t>1000000-1899990 and funding source should be 12200</t>
  </si>
  <si>
    <t>GL, &amp; Account Receivables</t>
  </si>
  <si>
    <t>2100000-3199900 Funding source 01000 &amp; 11001-19900</t>
  </si>
  <si>
    <t>GL &amp; CE</t>
  </si>
  <si>
    <t>2100000-3199900 Funding source 13000-13999 &amp; 15000-159990</t>
  </si>
  <si>
    <t>TOTAL REVENUE</t>
  </si>
  <si>
    <t>Summation of notes 2-4</t>
  </si>
  <si>
    <t>EXPENDITURE</t>
  </si>
  <si>
    <t>2100000-2199990</t>
  </si>
  <si>
    <t>GL &amp; Accounts Payables</t>
  </si>
  <si>
    <t>2200000-2299990</t>
  </si>
  <si>
    <t>2400000-2499990</t>
  </si>
  <si>
    <t>2700000-2799990</t>
  </si>
  <si>
    <t>2800000-2899990</t>
  </si>
  <si>
    <t>Consumption of Fixed Asset</t>
  </si>
  <si>
    <t>TOTAL EXPENDITURE</t>
  </si>
  <si>
    <t>Summation of notes 5-10</t>
  </si>
  <si>
    <t>SURPLUS/(DEFICIT)</t>
  </si>
  <si>
    <t>Total Revenue-Total Expenditure</t>
  </si>
  <si>
    <t>NOTES</t>
  </si>
  <si>
    <t>ASSETS</t>
  </si>
  <si>
    <t>Current Assets</t>
  </si>
  <si>
    <t xml:space="preserve">  Cash and Cash Equivalents           </t>
  </si>
  <si>
    <t xml:space="preserve">  Receivables                         </t>
  </si>
  <si>
    <t xml:space="preserve">  Inventories                         </t>
  </si>
  <si>
    <t xml:space="preserve">Total                  </t>
  </si>
  <si>
    <t>Non Current Assets</t>
  </si>
  <si>
    <t xml:space="preserve">  Investment                          </t>
  </si>
  <si>
    <t xml:space="preserve">  Property, plant and Equipment       </t>
  </si>
  <si>
    <t xml:space="preserve">  Work-In-Progress                    </t>
  </si>
  <si>
    <t xml:space="preserve">Non-Current Assets        </t>
  </si>
  <si>
    <t xml:space="preserve">Total ASSETS          </t>
  </si>
  <si>
    <t>LIABILITIES</t>
  </si>
  <si>
    <t>Current Liabilities</t>
  </si>
  <si>
    <t xml:space="preserve">  Accounts Payables                            </t>
  </si>
  <si>
    <t>  Short term borrowings</t>
  </si>
  <si>
    <t>Total</t>
  </si>
  <si>
    <t>NON CURRENT LIABILITIES</t>
  </si>
  <si>
    <t xml:space="preserve">  Long- term borrowings</t>
  </si>
  <si>
    <t xml:space="preserve">Total Non Current Liabilities         </t>
  </si>
  <si>
    <t>TOTAL LIABILITIES</t>
  </si>
  <si>
    <t xml:space="preserve">NET ASSETS/(LIABILITIES)         </t>
  </si>
  <si>
    <t>FINANCED BY:</t>
  </si>
  <si>
    <t xml:space="preserve">Accumulated fund b/f                 </t>
  </si>
  <si>
    <t xml:space="preserve">Surplus/ (deficit) for the year      </t>
  </si>
  <si>
    <t xml:space="preserve">NET WORTH                             </t>
  </si>
  <si>
    <t>SIGNATURE:………………………………………..</t>
  </si>
  <si>
    <t xml:space="preserve">                 (PRINCIPAL SPENDING OFFICER)</t>
  </si>
  <si>
    <t>NAME:………………………...…………………….</t>
  </si>
  <si>
    <t>DATE:……………………………………….……….</t>
  </si>
  <si>
    <t>CASH FLOW FROM OPERATING ACTIVITIES</t>
  </si>
  <si>
    <t xml:space="preserve">IGF REVENUE                                          </t>
  </si>
  <si>
    <t xml:space="preserve">Donor                                                </t>
  </si>
  <si>
    <t xml:space="preserve">Total Receipt                                             </t>
  </si>
  <si>
    <t xml:space="preserve">Compensation of Employees                                </t>
  </si>
  <si>
    <t xml:space="preserve">Goods and Services                                       </t>
  </si>
  <si>
    <t>Interest</t>
  </si>
  <si>
    <t xml:space="preserve">Other Expenses                                           </t>
  </si>
  <si>
    <t xml:space="preserve">Government Subsidies                                     </t>
  </si>
  <si>
    <t xml:space="preserve">Social Benefit                                           </t>
  </si>
  <si>
    <t xml:space="preserve">Other Payments                                           </t>
  </si>
  <si>
    <t xml:space="preserve">Total Payment                                            </t>
  </si>
  <si>
    <t>CASHFLOW FROM FINANCING ACTIVITY</t>
  </si>
  <si>
    <t xml:space="preserve">NET CHANGE IN STOCK OF CASH                               </t>
  </si>
  <si>
    <t xml:space="preserve">  </t>
  </si>
  <si>
    <t xml:space="preserve">CASH AND CASH EQUIVALENT AT CLOSE                         </t>
  </si>
  <si>
    <t>NOTES TO THE ACCOUNTS</t>
  </si>
  <si>
    <t xml:space="preserve"> 1. ACCOUNTING POLICIES</t>
  </si>
  <si>
    <t xml:space="preserve"> 1.1 General Statement</t>
  </si>
  <si>
    <t>The Financial Statements are presented in Ghana Cedis and all values are rounded to the nearest Ghana Cedi.</t>
  </si>
  <si>
    <t>SCHEDULE</t>
  </si>
  <si>
    <t>LESS:</t>
  </si>
  <si>
    <t>Untransfered warrants</t>
  </si>
  <si>
    <t>Centralised Paid Salaries</t>
  </si>
  <si>
    <t>TOTAL RECEIPT (BTA)</t>
  </si>
  <si>
    <t>IGF Receipt</t>
  </si>
  <si>
    <t>Lands and Royalties</t>
  </si>
  <si>
    <t>Rates</t>
  </si>
  <si>
    <t>Rents of Land, Buildings and Houses</t>
  </si>
  <si>
    <t>Licenses</t>
  </si>
  <si>
    <t>Fee</t>
  </si>
  <si>
    <t xml:space="preserve">Fines, penalties, and forfeits </t>
  </si>
  <si>
    <t xml:space="preserve">Miscellaneous revenue </t>
  </si>
  <si>
    <t>TOTAL</t>
  </si>
  <si>
    <t>Central Government</t>
  </si>
  <si>
    <t>Non Central Government</t>
  </si>
  <si>
    <t>Creditor 1</t>
  </si>
  <si>
    <t>Creditor 2</t>
  </si>
  <si>
    <t>Creditor 3</t>
  </si>
  <si>
    <t>Investment</t>
  </si>
  <si>
    <t>COMPENSATION OF EMPLOYEES</t>
  </si>
  <si>
    <t xml:space="preserve">Established Position            </t>
  </si>
  <si>
    <t xml:space="preserve">Non Established Post            </t>
  </si>
  <si>
    <t xml:space="preserve">Allowances                      </t>
  </si>
  <si>
    <t xml:space="preserve">13.5% SSF Contribution          </t>
  </si>
  <si>
    <t xml:space="preserve">Gratuity                        </t>
  </si>
  <si>
    <t xml:space="preserve">Pension                         </t>
  </si>
  <si>
    <t xml:space="preserve">End of Service Benefit (ESB)    </t>
  </si>
  <si>
    <t>Unpaid Compensation</t>
  </si>
  <si>
    <t>TOTAL PAYMENT</t>
  </si>
  <si>
    <t>GOODS AND SERVICES</t>
  </si>
  <si>
    <t>Materials and Office Consumables</t>
  </si>
  <si>
    <t xml:space="preserve">Utilities                       </t>
  </si>
  <si>
    <t xml:space="preserve">General Cleaning                </t>
  </si>
  <si>
    <t xml:space="preserve">Rentals                         </t>
  </si>
  <si>
    <t xml:space="preserve">Travel and Transport            </t>
  </si>
  <si>
    <t xml:space="preserve">Repairs and Maintenance         </t>
  </si>
  <si>
    <t>Training, Seminar and Conference</t>
  </si>
  <si>
    <t xml:space="preserve">Consultancy Expenses            </t>
  </si>
  <si>
    <t xml:space="preserve">Special Services                </t>
  </si>
  <si>
    <t xml:space="preserve">Other Charges and Fees          </t>
  </si>
  <si>
    <t xml:space="preserve">Emergency Services              </t>
  </si>
  <si>
    <t xml:space="preserve">Insurance                       </t>
  </si>
  <si>
    <t>Accommodation</t>
  </si>
  <si>
    <t>Unpaid Goods &amp; Services</t>
  </si>
  <si>
    <t>INTEREST</t>
  </si>
  <si>
    <t xml:space="preserve">External Interest Cost          </t>
  </si>
  <si>
    <t xml:space="preserve">Domestic Interest Cost          </t>
  </si>
  <si>
    <t>Unpaid Interest</t>
  </si>
  <si>
    <t>GOVERNMENT SUBSIDIES</t>
  </si>
  <si>
    <t xml:space="preserve">Utility                         </t>
  </si>
  <si>
    <t xml:space="preserve">Fertilizer                      </t>
  </si>
  <si>
    <t>Unpaid Subsidy</t>
  </si>
  <si>
    <t>SOCIAL BENEFITS</t>
  </si>
  <si>
    <t>Social security benefits in cash</t>
  </si>
  <si>
    <t>Employer social benefits in cash</t>
  </si>
  <si>
    <t>Unpaid Social Benefit</t>
  </si>
  <si>
    <t>OTHER EXPENSES</t>
  </si>
  <si>
    <t xml:space="preserve">Insurance and compensation      </t>
  </si>
  <si>
    <t xml:space="preserve">Professional fees               </t>
  </si>
  <si>
    <t xml:space="preserve">Customs Duties                  </t>
  </si>
  <si>
    <t xml:space="preserve">Court Expenses                  </t>
  </si>
  <si>
    <t xml:space="preserve">Awards &amp; Rewards                </t>
  </si>
  <si>
    <t xml:space="preserve">Donations                       </t>
  </si>
  <si>
    <t xml:space="preserve">Contributions                   </t>
  </si>
  <si>
    <t xml:space="preserve">Tuition Fees                    </t>
  </si>
  <si>
    <t xml:space="preserve">Special Operations              </t>
  </si>
  <si>
    <t xml:space="preserve">Scholarship &amp; Bursaries         </t>
  </si>
  <si>
    <t>Grants to Employees &amp; Households</t>
  </si>
  <si>
    <t xml:space="preserve">Refuse Lifting Expenses         </t>
  </si>
  <si>
    <t xml:space="preserve">Civic Numbering/Street Naming   </t>
  </si>
  <si>
    <t xml:space="preserve">Duty Refund                     </t>
  </si>
  <si>
    <t xml:space="preserve">Rent                            </t>
  </si>
  <si>
    <t>Unpaid Other Expenses</t>
  </si>
  <si>
    <t>NON-FINANCIAL ASSETS</t>
  </si>
  <si>
    <t xml:space="preserve">Fixed asset                     </t>
  </si>
  <si>
    <t>Loans Repayment</t>
  </si>
  <si>
    <t xml:space="preserve">Supplier Liability              </t>
  </si>
  <si>
    <t xml:space="preserve">Withholding               </t>
  </si>
  <si>
    <t xml:space="preserve">Deposits                  </t>
  </si>
  <si>
    <t>Cash and Cash Equivalents</t>
  </si>
  <si>
    <t>Receivables</t>
  </si>
  <si>
    <t xml:space="preserve">Prepayment                      </t>
  </si>
  <si>
    <t xml:space="preserve">Other Receivables               </t>
  </si>
  <si>
    <t>Inventory</t>
  </si>
  <si>
    <t>Investments</t>
  </si>
  <si>
    <t>Bonds</t>
  </si>
  <si>
    <t xml:space="preserve">Dwellings                 </t>
  </si>
  <si>
    <t xml:space="preserve">Non Residential Buildings </t>
  </si>
  <si>
    <t xml:space="preserve">Other structures          </t>
  </si>
  <si>
    <t xml:space="preserve">Transport Equipment       </t>
  </si>
  <si>
    <t>Other machinery and equipment</t>
  </si>
  <si>
    <t xml:space="preserve">Infrastructure Assets     </t>
  </si>
  <si>
    <t>Current yr Depreciation</t>
  </si>
  <si>
    <t>Accumulated Depreciation</t>
  </si>
  <si>
    <t>NET BOOK VALUE</t>
  </si>
  <si>
    <t>Work - In - Progress</t>
  </si>
  <si>
    <t>Accounts Payable</t>
  </si>
  <si>
    <t>Trust Monies</t>
  </si>
  <si>
    <t>Short Term Borrowing</t>
  </si>
  <si>
    <t>Long Term Borrowing</t>
  </si>
  <si>
    <t>INSTITUTIONS</t>
  </si>
  <si>
    <t>VARIANCES</t>
  </si>
  <si>
    <t>QUARTER</t>
  </si>
  <si>
    <t xml:space="preserve"> BALANCE</t>
  </si>
  <si>
    <t>GH¢    (a)</t>
  </si>
  <si>
    <t>GH¢    (c)</t>
  </si>
  <si>
    <t>GH¢    F= (a- d)</t>
  </si>
  <si>
    <t xml:space="preserve">ANNUAL </t>
  </si>
  <si>
    <t>COLLECTION</t>
  </si>
  <si>
    <t>YTD ACTUAL</t>
  </si>
  <si>
    <t>ANNUAL BUDGET</t>
  </si>
  <si>
    <t>GH¢    (D)</t>
  </si>
  <si>
    <t>GH¢    E= (b- c)</t>
  </si>
  <si>
    <t>Mineral Royalties</t>
  </si>
  <si>
    <t>Concessions</t>
  </si>
  <si>
    <t>Stool Land Revenue</t>
  </si>
  <si>
    <t>Sale of Building Permit Jacket</t>
  </si>
  <si>
    <t>Registration of Plot</t>
  </si>
  <si>
    <t>Transfer of Plot</t>
  </si>
  <si>
    <t>Building Plans / Permit</t>
  </si>
  <si>
    <t>Property Rate</t>
  </si>
  <si>
    <t>Basic Rate</t>
  </si>
  <si>
    <t>Special Rates</t>
  </si>
  <si>
    <t>Dividend</t>
  </si>
  <si>
    <t>Interest on Loans</t>
  </si>
  <si>
    <t>Other Investment Income</t>
  </si>
  <si>
    <t>Rent on Assembly Building</t>
  </si>
  <si>
    <t>Junior Staff Quarters</t>
  </si>
  <si>
    <t>Workers Villa</t>
  </si>
  <si>
    <t>Guest Houses</t>
  </si>
  <si>
    <t>Pito / Palm Wine Sellers Tapers</t>
  </si>
  <si>
    <t>Herbalist License</t>
  </si>
  <si>
    <t>Hawkers License</t>
  </si>
  <si>
    <t>Pet License</t>
  </si>
  <si>
    <t>Chop Bar Restaurants</t>
  </si>
  <si>
    <t>Corn / Rice / Flour Miller</t>
  </si>
  <si>
    <t>Liquor License</t>
  </si>
  <si>
    <t>Markets Tolls</t>
  </si>
  <si>
    <t>Livestock / Kraals</t>
  </si>
  <si>
    <t>Registration of Night Trade</t>
  </si>
  <si>
    <t>Poultry Fee</t>
  </si>
  <si>
    <t>Registration of Contractors</t>
  </si>
  <si>
    <t>Burial Fee</t>
  </si>
  <si>
    <t>Pounds</t>
  </si>
  <si>
    <t>Court Fines</t>
  </si>
  <si>
    <t>Customs Penalties, Forfeitures and Seizures</t>
  </si>
  <si>
    <t>Penalties under Stamp Ordinance</t>
  </si>
  <si>
    <t>Penalties under Contracts</t>
  </si>
  <si>
    <t>Miscellaneous Fines, Penalties</t>
  </si>
  <si>
    <t>Slaughter Fines</t>
  </si>
  <si>
    <t>Lorry Park Fines</t>
  </si>
  <si>
    <t xml:space="preserve">Miscellaneous and unidentified revenue </t>
  </si>
  <si>
    <t>Motor Car Subsidies Repayments</t>
  </si>
  <si>
    <t>Recoveries of Overpayments in Previous years</t>
  </si>
  <si>
    <t>Recoveries Under Various Statutes</t>
  </si>
  <si>
    <t>Redemption of Other Loans And Advances</t>
  </si>
  <si>
    <t>Other Sundry Recoveries</t>
  </si>
  <si>
    <t>Reimbursement - Peace Keeping Operations</t>
  </si>
  <si>
    <t>Reimbursement - Cap 30 (18.5% SSNIT Refund)</t>
  </si>
  <si>
    <t>TREND SCHEDULE OF  INTERNALLY GENERATED FUND RECEIVED  FOR THE PERIOD …..</t>
  </si>
  <si>
    <t>January</t>
  </si>
  <si>
    <t>February</t>
  </si>
  <si>
    <t>March</t>
  </si>
  <si>
    <t>April</t>
  </si>
  <si>
    <t>May</t>
  </si>
  <si>
    <t xml:space="preserve">GH¢    </t>
  </si>
  <si>
    <t xml:space="preserve">GH¢   </t>
  </si>
  <si>
    <t xml:space="preserve">GH¢  </t>
  </si>
  <si>
    <t>DACF - Assembly</t>
  </si>
  <si>
    <t>Ceded Revenue</t>
  </si>
  <si>
    <t>HIPC</t>
  </si>
  <si>
    <t>Sanitation Fund</t>
  </si>
  <si>
    <t>National Youth Employment</t>
  </si>
  <si>
    <t>Other Donors Support Transfers</t>
  </si>
  <si>
    <t>Goods and Services- Decentralised Department</t>
  </si>
  <si>
    <t>District Development Facility</t>
  </si>
  <si>
    <t>UDG Transfer Capital Development Project</t>
  </si>
  <si>
    <t>Compensation Of Employees</t>
  </si>
  <si>
    <t>Goods And Services</t>
  </si>
  <si>
    <t>Government Subsidy</t>
  </si>
  <si>
    <t>Non Financial Asset</t>
  </si>
  <si>
    <t>Consumption Of Fixed Assets</t>
  </si>
  <si>
    <t>GOG</t>
  </si>
  <si>
    <t>IGF</t>
  </si>
  <si>
    <t>DDF</t>
  </si>
  <si>
    <t>DACF</t>
  </si>
  <si>
    <t xml:space="preserve">Other Charges                   </t>
  </si>
  <si>
    <t>Property,Plant and Equipment</t>
  </si>
  <si>
    <t>Other machinery and equipm</t>
  </si>
  <si>
    <t>TREND SCHEDULE OF  EXPENDITURE AND ASSET  FOR THE PERIOD …..</t>
  </si>
  <si>
    <t>JANUARY</t>
  </si>
  <si>
    <t>FEBRUARY</t>
  </si>
  <si>
    <t>MARCH</t>
  </si>
  <si>
    <t>APRIL</t>
  </si>
  <si>
    <t>MAY</t>
  </si>
  <si>
    <t xml:space="preserve">BEGINNING </t>
  </si>
  <si>
    <t>ACQUISITIONS</t>
  </si>
  <si>
    <t xml:space="preserve"> DEPRECIATION</t>
  </si>
  <si>
    <t>CURRENT YR.</t>
  </si>
  <si>
    <t>TOTAL ACCUMULATED</t>
  </si>
  <si>
    <t>NET BOOK</t>
  </si>
  <si>
    <t>BALANCES</t>
  </si>
  <si>
    <t>FOR THE PERIOD</t>
  </si>
  <si>
    <t>B/F</t>
  </si>
  <si>
    <t>DEPRECIATION</t>
  </si>
  <si>
    <t xml:space="preserve"> VALUE</t>
  </si>
  <si>
    <t xml:space="preserve">  (a)</t>
  </si>
  <si>
    <t xml:space="preserve"> (b)</t>
  </si>
  <si>
    <t xml:space="preserve"> ( c)</t>
  </si>
  <si>
    <t xml:space="preserve"> ( e)</t>
  </si>
  <si>
    <t xml:space="preserve"> (f)</t>
  </si>
  <si>
    <t xml:space="preserve"> (g)</t>
  </si>
  <si>
    <t>h=f+g</t>
  </si>
  <si>
    <t xml:space="preserve"> i=a+b+c-e-h</t>
  </si>
  <si>
    <t>DWELLINGS</t>
  </si>
  <si>
    <t>Buildings</t>
  </si>
  <si>
    <t>Destitute Homes</t>
  </si>
  <si>
    <t>Bungalows/Flats</t>
  </si>
  <si>
    <t>Homes of the Aged</t>
  </si>
  <si>
    <t>Palace</t>
  </si>
  <si>
    <t>Barracks</t>
  </si>
  <si>
    <t xml:space="preserve">NON RESIDENTIAL BUILDINGS </t>
  </si>
  <si>
    <t>Hospitals</t>
  </si>
  <si>
    <t>Clinics</t>
  </si>
  <si>
    <t>Day Care Centre</t>
  </si>
  <si>
    <t>Office Buildings</t>
  </si>
  <si>
    <t>School Buildings</t>
  </si>
  <si>
    <t>Slaughter House</t>
  </si>
  <si>
    <t>Health Centres</t>
  </si>
  <si>
    <t>Other Agricultural Structures</t>
  </si>
  <si>
    <t>Police Post</t>
  </si>
  <si>
    <t>Libraries</t>
  </si>
  <si>
    <t xml:space="preserve">OTHER STRUCTURES </t>
  </si>
  <si>
    <t>Cemeteries</t>
  </si>
  <si>
    <t>Toilets</t>
  </si>
  <si>
    <t>Markets</t>
  </si>
  <si>
    <t>Car/Lorry Park</t>
  </si>
  <si>
    <t xml:space="preserve">Bridges </t>
  </si>
  <si>
    <t>Road Signals</t>
  </si>
  <si>
    <t>Feeder  Roads</t>
  </si>
  <si>
    <t>Urban Roads</t>
  </si>
  <si>
    <t>Highways</t>
  </si>
  <si>
    <t>Drainage</t>
  </si>
  <si>
    <t>Workshop</t>
  </si>
  <si>
    <t>Railway Lines</t>
  </si>
  <si>
    <t xml:space="preserve">TRANSPORT EQUIPMENT </t>
  </si>
  <si>
    <t>Motor Vehicle</t>
  </si>
  <si>
    <t>Airplanes</t>
  </si>
  <si>
    <t>Trains</t>
  </si>
  <si>
    <t>Ships and Vessels</t>
  </si>
  <si>
    <t>Motor Bike, bicycles</t>
  </si>
  <si>
    <t xml:space="preserve">OTHER MACHINERY AND EQUIPMENT </t>
  </si>
  <si>
    <t>Plant and Equipment</t>
  </si>
  <si>
    <t>Agricultural Machin</t>
  </si>
  <si>
    <t>Server (Computing)</t>
  </si>
  <si>
    <t>Networking and ICT Equipement</t>
  </si>
  <si>
    <t>Other Capital Expend</t>
  </si>
  <si>
    <t>Plant and Machinery</t>
  </si>
  <si>
    <t>Computers and Access</t>
  </si>
  <si>
    <t>Printer</t>
  </si>
  <si>
    <t>Office Equipment</t>
  </si>
  <si>
    <t>Air Condition</t>
  </si>
  <si>
    <t>Electrical Equipment</t>
  </si>
  <si>
    <t>Communication equipment</t>
  </si>
  <si>
    <t>INFRASTRUCTURE ASSETS</t>
  </si>
  <si>
    <t>Electrical Networks</t>
  </si>
  <si>
    <t>Sewers</t>
  </si>
  <si>
    <t>Landscaping and Gardening</t>
  </si>
  <si>
    <t>Utilities Networks</t>
  </si>
  <si>
    <t>Runways</t>
  </si>
  <si>
    <t>Furniture and Fittings</t>
  </si>
  <si>
    <t>Irrigation Systems</t>
  </si>
  <si>
    <t>Water Systems</t>
  </si>
  <si>
    <t>Harbour and Landing Sites</t>
  </si>
  <si>
    <t>Sea Wall</t>
  </si>
  <si>
    <t>GRAND TOTAL</t>
  </si>
  <si>
    <t>XXXXX</t>
  </si>
  <si>
    <t>DEPARTMENT 1</t>
  </si>
  <si>
    <t>NUMBER</t>
  </si>
  <si>
    <t>DATE</t>
  </si>
  <si>
    <t>AMOUNT</t>
  </si>
  <si>
    <t>DEPARTMENT 2</t>
  </si>
  <si>
    <t>DEPARTMENT 3</t>
  </si>
  <si>
    <t>SCHEDULE OF COMMITMENT APPROPRIATION FOR THE PERIOD …..</t>
  </si>
  <si>
    <t>BEGINNING</t>
  </si>
  <si>
    <t xml:space="preserve">UNPAID </t>
  </si>
  <si>
    <t>COMMITMENT</t>
  </si>
  <si>
    <t xml:space="preserve"> FROM COMMITMENT</t>
  </si>
  <si>
    <t>OBLIGATION</t>
  </si>
  <si>
    <t>a</t>
  </si>
  <si>
    <t>b</t>
  </si>
  <si>
    <t xml:space="preserve">c </t>
  </si>
  <si>
    <t>DEPARTMENT 4</t>
  </si>
  <si>
    <t>LIST OF OUTSTANDING COMMITMENT FOR THE PERIOD</t>
  </si>
  <si>
    <t>PO</t>
  </si>
  <si>
    <t>SUPPLIER NAME</t>
  </si>
  <si>
    <t>Note: the GoG Purchase Order Detail Report will aid you prepare this schedule</t>
  </si>
  <si>
    <t>PERIOD</t>
  </si>
  <si>
    <t>GOG Subvention</t>
  </si>
  <si>
    <t>Cash and Bank Balance as at ….(Opening)</t>
  </si>
  <si>
    <t>Land</t>
  </si>
  <si>
    <t>Intangible asset</t>
  </si>
  <si>
    <t>Cash Receipt From Operating Activities</t>
  </si>
  <si>
    <t xml:space="preserve">GOG Subvention                                      </t>
  </si>
  <si>
    <t>Cash Payment For Operating Activities</t>
  </si>
  <si>
    <t>NET CASHFLOW FROM OPERATING ACTIVITIES</t>
  </si>
  <si>
    <t>CASHFLOW FROM INVESTING ACTIVITIES</t>
  </si>
  <si>
    <t>Cash Receipt From Investing Activities</t>
  </si>
  <si>
    <t>Disposal of Non-Financial Asset</t>
  </si>
  <si>
    <t>Recovery of Loans</t>
  </si>
  <si>
    <t>Total Receipt</t>
  </si>
  <si>
    <t>Cash Payment For Investing Activities</t>
  </si>
  <si>
    <t>Acquisition of Non-Financial Asset</t>
  </si>
  <si>
    <t>Issue of Loans</t>
  </si>
  <si>
    <t>Total Payment</t>
  </si>
  <si>
    <t>NET CASHFLOW FROM INVESTING ACTIVITIES</t>
  </si>
  <si>
    <t>CASHFLOW FROM FINANCING ACTIVITIES</t>
  </si>
  <si>
    <t>Cash Receipt From Financing Activities</t>
  </si>
  <si>
    <t>Proceeds from Domestic Borrowing</t>
  </si>
  <si>
    <t>Proceeds from External Borrowing</t>
  </si>
  <si>
    <t>Cash Payment For Financing Activities</t>
  </si>
  <si>
    <t>Repayment of Domestic Borrowing</t>
  </si>
  <si>
    <t xml:space="preserve">CASH AND CASH EQUIVALENT AT BEGINNING                     </t>
  </si>
  <si>
    <t>Unreceived IGF</t>
  </si>
  <si>
    <t>Trade Receivables</t>
  </si>
  <si>
    <t>GoG Subventions Receivables</t>
  </si>
  <si>
    <t>Other Receivables</t>
  </si>
  <si>
    <t>Loan Recovery</t>
  </si>
  <si>
    <t>Advances Repayment</t>
  </si>
  <si>
    <t xml:space="preserve">13% SSF Employer Contribution       </t>
  </si>
  <si>
    <t>Oil Subsidy</t>
  </si>
  <si>
    <t>Unpaid Non-Financial Asset</t>
  </si>
  <si>
    <t>Intangible Assets</t>
  </si>
  <si>
    <t>Software</t>
  </si>
  <si>
    <t>Grants</t>
  </si>
  <si>
    <t>APPROPRIATION</t>
  </si>
  <si>
    <t>MONTHLY</t>
  </si>
  <si>
    <t xml:space="preserve">NATURAL </t>
  </si>
  <si>
    <t xml:space="preserve">ITEM </t>
  </si>
  <si>
    <t>CODE</t>
  </si>
  <si>
    <t>DESCRIPTION</t>
  </si>
  <si>
    <t>GH¢   (b) = a/12</t>
  </si>
  <si>
    <t/>
  </si>
  <si>
    <t>1331001</t>
  </si>
  <si>
    <t>Central Government - GOG Paid Salaries</t>
  </si>
  <si>
    <t>1331002</t>
  </si>
  <si>
    <t>1331003</t>
  </si>
  <si>
    <t>DACF - MP</t>
  </si>
  <si>
    <t>1331004</t>
  </si>
  <si>
    <t>1331005</t>
  </si>
  <si>
    <t>1331006</t>
  </si>
  <si>
    <t>1331007</t>
  </si>
  <si>
    <t>1331008</t>
  </si>
  <si>
    <t>1331009</t>
  </si>
  <si>
    <t>1331010</t>
  </si>
  <si>
    <t>DDF-Capacity Building Grant</t>
  </si>
  <si>
    <t>1331011</t>
  </si>
  <si>
    <t>1331012</t>
  </si>
  <si>
    <t>1311</t>
  </si>
  <si>
    <t>In preparing the Financial Statements, the assembly cognizance of the 1992 Constitution and the PFM Act 2016. Pending the enactment of the regulations for the PFM Act, revelevant portions of the Financial Administration Regulation(FAR)  2004, LI 1802 have been applied to the preparation of these Financial Statements.</t>
  </si>
  <si>
    <t>1.2  Basis of Preparation</t>
  </si>
  <si>
    <t xml:space="preserve">The financial statements have been prepared on a modified accrual basis in accordance with the Generally Accepted Accounting Principles (GAAP) with effort towards full adoption and compliance with the International Public Sector Accounting Standards (IPSAS). In preparing the financial statements, the Controller and Accountant-General takes cognizance of the Constitution of the Republic of Ghana 1992, the Public Financial Management Act 2016 (Act 921) and the Public Financial Management Regulations 2019 (LI 2378). These financial statements have been prepared on a going-concern basis and the accounting policies have been applied consistently in the preparation and presentation of the financial statements. The financial statements present fairly the assets, liabilities, revenue and expenses of the Assembly and consist of the following:
(a) Statement of financial position;
(b) Statement of financial performance;
(c) Statement of receipts and payments;
(d) Statement of changes in net assets;
(e) Statement of cash flows, using the direct method;
(f) Notes to the financial statements comprising a summary of significant accounting policies and other explanatory notes;
(g) Comparative information in respect of amounts presented in the financial statements indicated in (a) to (e) above and, where relevant, comparative information for narrative and descriptive information are also presented in the notes.
</t>
  </si>
  <si>
    <t xml:space="preserve">1.3 Measurement basis
The financial statements are prepared using the historical-cost convention and financial assets are recorded at fair values.
Functional and Presentation Currency
The functional and presentation currency of the Republic of Ghana is the Ghana Cedi (GH¢). The financial statements are expressed in Ghana Cedi unless otherwise stated.
Transactions in currencies other than the functional currency (foreign currencies) are translated into Ghana Cedis at Bank of Ghana rates of exchange at the date of the transaction. The Bank of Ghana rates of exchange approximate the spot rates prevailing at the dates of the transactions. At year-end, monetary assets and liabilities denominated in foreign currencies are translated at the Bank of Ghana rates of exchange. Non-monetary foreign currency denominated items that are measured at fair value are translated at the Bank of Ghana rate of exchange at the date on which the fair value was determined. Non-financial items measured at historical cost in a foreign currency are translated at rate prevailing at the date of measurement.
1.3.3 Foreign exchange gains and losses resulting from the settlement of foreign currency transactions and from the translation of monetary assets and liabilities denominated in foreign currencies at year-end exchange rates are recognized in the statement of financial performance on a net basis.
</t>
  </si>
  <si>
    <r>
      <rPr>
        <b/>
        <sz val="14"/>
        <color indexed="8"/>
        <rFont val="Bahnschrift Light SemiCondensed"/>
        <family val="2"/>
      </rPr>
      <t xml:space="preserve">Revenue  
</t>
    </r>
    <r>
      <rPr>
        <sz val="14"/>
        <color indexed="8"/>
        <rFont val="Bahnschrift Light SemiCondensed"/>
        <family val="2"/>
      </rPr>
      <t xml:space="preserve">
</t>
    </r>
    <r>
      <rPr>
        <b/>
        <sz val="14"/>
        <color indexed="8"/>
        <rFont val="Bahnschrift Light SemiCondensed"/>
        <family val="2"/>
      </rPr>
      <t>Revenue from Non-exchange Transactions</t>
    </r>
    <r>
      <rPr>
        <sz val="14"/>
        <color indexed="8"/>
        <rFont val="Bahnschrift Light SemiCondensed"/>
        <family val="2"/>
      </rPr>
      <t xml:space="preserve">
Revenues from non-exchange transactions, such as taxes and grants are recognized when earned. Non-exchange transaction is one in which the reporting entity receives something of value without directly giving value in exchange. 
Non-tax revenues of a non-exchange nature are revenues legally enforceable by legislative instruments paid directly to the reporting entity; such as property rate, basic rate, local authority levies and building permits.
</t>
    </r>
  </si>
  <si>
    <r>
      <rPr>
        <b/>
        <sz val="14"/>
        <color indexed="8"/>
        <rFont val="Bahnschrift Light SemiCondensed"/>
        <family val="2"/>
      </rPr>
      <t>Revenue from Exchange Transactions</t>
    </r>
    <r>
      <rPr>
        <sz val="14"/>
        <color indexed="8"/>
        <rFont val="Bahnschrift Light SemiCondensed"/>
        <family val="2"/>
      </rPr>
      <t xml:space="preserve">
Exchange transactions are those in which the entities sell goods or services in exchange for a consideration. Revenue comprises the fair value of consideration received or receivable for the sale of goods or services. Local government entities recognize revenue when received except for entities with evidential certainty of receivables.
</t>
    </r>
  </si>
  <si>
    <r>
      <rPr>
        <b/>
        <sz val="14"/>
        <color theme="1"/>
        <rFont val="Bahnschrift Light SemiCondensed"/>
        <family val="2"/>
      </rPr>
      <t>Expenditures</t>
    </r>
    <r>
      <rPr>
        <sz val="14"/>
        <color theme="1"/>
        <rFont val="Bahnschrift Light SemiCondensed"/>
        <family val="2"/>
      </rPr>
      <t xml:space="preserve">
The reported expenditure in the Statement of Financial Performance is recognized when incurred. Expenditures are decreases in economic benefits or service potential during the reporting year in the form of outflows or consumption of assets or incurrence of liabilities that result in decreases in net assets, and are recognized on an accrual basis when goods are delivered and services are rendered, regardless of the terms of payment. 
Compensation of employees include international, national and general temporary staff salaries of public sector employees. The allowances and benefits include other staff entitlements, such as pension contributions and payments and other salary related allowances. 
Use of Goods and services comprise of recurrent expenses incurred as a result of goods received and services rendered to public entities. 
Interest expenses are finance costs incurred on loans acquired on domestic and external debts for the period. 
Social benefits are expenses incurred as a result of social interventions carried out to benefit certain persons, communities and class of people in the society.
Other expenditure include contributions, professional fees, donations, court expenses, scholarships, bursaries, awards and rewards.
Foreign financed investments are project related expenses financed by foreign loans and grants. 
</t>
    </r>
  </si>
  <si>
    <r>
      <rPr>
        <b/>
        <sz val="14"/>
        <color indexed="8"/>
        <rFont val="Bahnschrift Light SemiCondensed"/>
        <family val="2"/>
      </rPr>
      <t>Property, Plant and Equipment</t>
    </r>
    <r>
      <rPr>
        <sz val="14"/>
        <color indexed="8"/>
        <rFont val="Bahnschrift Light SemiCondensed"/>
        <family val="2"/>
      </rPr>
      <t xml:space="preserve">
Property, plant and equipment are classified into different categories based on their nature, functions, useful lives and valuation methodologies, such as buildings, transport equipment, other machinery and equipment, other structures and infrastructural assets. Recognition of property, plant and equipment is as follows:
(a) All property, plant and equipment are stated at historical cost, less accumulated depreciation. Historical cost comprises the purchase price, any costs directly attributable to bringing the asset to its location and operational condition and the initial estimate of dismantling and site restoration costs;
(b) With regard to property, plant and equipment acquired at nil or nominal cost, including donated assets, the fair value at the date of acquisition is deemed to be the cost to acquire equivalent assets.
(c) the cost of an asset acquired through a non-exchange transaction is determined at its fair value as at the date of acquisition.
Property, plant and equipment are depreciated over their estimated useful lives using the straight-line method up to their residual value, except for land, and assets under construction (Work in Progress) which are not subject to depreciation. Given that not all components of a building have the same useful lives or the same maintenance, upgrade or replacement schedules, significant components of owned buildings are depreciated using the component approach. Depreciation is charged in the year that the asset is acquired, the entity gains control over the asset, and put in use for its intended purpose. Depreciation is not charged in the year of retirement or disposal. The estimated useful lives of property, plant and equipment classes are as follows:</t>
    </r>
  </si>
  <si>
    <t>Main Category</t>
  </si>
  <si>
    <t>Major Category</t>
  </si>
  <si>
    <t>Minor Category</t>
  </si>
  <si>
    <t>Useful Life</t>
  </si>
  <si>
    <t>Buildings and Other Structures</t>
  </si>
  <si>
    <t>Bungalows, Flats</t>
  </si>
  <si>
    <t>Bungalows</t>
  </si>
  <si>
    <t>Flats</t>
  </si>
  <si>
    <t>Garage/Hangar</t>
  </si>
  <si>
    <t>Homes of Aged</t>
  </si>
  <si>
    <t>Museum</t>
  </si>
  <si>
    <t>Security Building/Gate</t>
  </si>
  <si>
    <t>Security</t>
  </si>
  <si>
    <t>Slaughter</t>
  </si>
  <si>
    <t>Sports Stadium</t>
  </si>
  <si>
    <t>Warehouse / Stores</t>
  </si>
  <si>
    <t>Agricultural Building</t>
  </si>
  <si>
    <t>Transport Equipment</t>
  </si>
  <si>
    <t>Commercial Planes</t>
  </si>
  <si>
    <t>Helicopters</t>
  </si>
  <si>
    <t>Jet</t>
  </si>
  <si>
    <t>Multi-Engine Propeller</t>
  </si>
  <si>
    <t>Non-commercial Planes</t>
  </si>
  <si>
    <t>Single-Engine Propeller</t>
  </si>
  <si>
    <t>Motor Bike</t>
  </si>
  <si>
    <t>Tri-Cycle</t>
  </si>
  <si>
    <t>Ambulance</t>
  </si>
  <si>
    <t>Bus</t>
  </si>
  <si>
    <t>Pick Ups</t>
  </si>
  <si>
    <t>Saloon Cars</t>
  </si>
  <si>
    <t>Station Wagon(SUV)</t>
  </si>
  <si>
    <t>Tankers</t>
  </si>
  <si>
    <t>Towed Roadway Equipment</t>
  </si>
  <si>
    <t>Trucks</t>
  </si>
  <si>
    <t>Utility Vehicles</t>
  </si>
  <si>
    <t>Van</t>
  </si>
  <si>
    <t>Water Tanker</t>
  </si>
  <si>
    <t>Canoes/boats</t>
  </si>
  <si>
    <t>Ferries</t>
  </si>
  <si>
    <t>Pontoons</t>
  </si>
  <si>
    <t>Rowboats</t>
  </si>
  <si>
    <t>Ships</t>
  </si>
  <si>
    <t>Diesel Engines</t>
  </si>
  <si>
    <t>Petrol Engines</t>
  </si>
  <si>
    <t>Steam Engines</t>
  </si>
  <si>
    <t>Furniture Fixtures</t>
  </si>
  <si>
    <t xml:space="preserve">Furniture Fixtures </t>
  </si>
  <si>
    <t>Bed</t>
  </si>
  <si>
    <t>Furniture Fixtures and</t>
  </si>
  <si>
    <t>Furniture Fixtures and Fittings</t>
  </si>
  <si>
    <t>Bookshelves/Bookcase</t>
  </si>
  <si>
    <t>Chest of Drawers</t>
  </si>
  <si>
    <t>Cupboard/ Wardrobe</t>
  </si>
  <si>
    <t>Desk</t>
  </si>
  <si>
    <t>Room Divider</t>
  </si>
  <si>
    <t>Side Board</t>
  </si>
  <si>
    <t>Sofa/Settee</t>
  </si>
  <si>
    <t>Stool</t>
  </si>
  <si>
    <t>Swivel Chair</t>
  </si>
  <si>
    <t>Table(Office, Conference, etc)</t>
  </si>
  <si>
    <t>Wooden Settee</t>
  </si>
  <si>
    <t>Other Machinery and Equipment</t>
  </si>
  <si>
    <t>Accessories</t>
  </si>
  <si>
    <t>Cleaner/Carpet Hoover</t>
  </si>
  <si>
    <t>Agricultural Machinery</t>
  </si>
  <si>
    <t>Communication Equipment</t>
  </si>
  <si>
    <t>Amplifier</t>
  </si>
  <si>
    <t>Camera (Video, Digital, Film)</t>
  </si>
  <si>
    <t>Multimedia Player</t>
  </si>
  <si>
    <t>Easel(Manual,</t>
  </si>
  <si>
    <t>Facsimile/Fax</t>
  </si>
  <si>
    <t>Loud Speaker/Sound</t>
  </si>
  <si>
    <t>Megaphone</t>
  </si>
  <si>
    <t>Projector</t>
  </si>
  <si>
    <t>Radio Battery</t>
  </si>
  <si>
    <t>Radio Cassette Player</t>
  </si>
  <si>
    <t>Radio Receiver</t>
  </si>
  <si>
    <t>Radio Transmitter</t>
  </si>
  <si>
    <t>Slide Projector</t>
  </si>
  <si>
    <t>Switch Board</t>
  </si>
  <si>
    <t>Television</t>
  </si>
  <si>
    <t>Video Cassette Player</t>
  </si>
  <si>
    <t>Video Cassette</t>
  </si>
  <si>
    <t>Video Phone/Security Detector</t>
  </si>
  <si>
    <t>Computers and Accessories</t>
  </si>
  <si>
    <t>Control Panel</t>
  </si>
  <si>
    <t>Generator Set</t>
  </si>
  <si>
    <t>Refrigerator/Freezer</t>
  </si>
  <si>
    <t>Stabilizer, Transformer(Off),UPS</t>
  </si>
  <si>
    <t>Water Filter</t>
  </si>
  <si>
    <t>Networking, ICT</t>
  </si>
  <si>
    <t>Cabling</t>
  </si>
  <si>
    <t>Data Storage</t>
  </si>
  <si>
    <t>Firewalls</t>
  </si>
  <si>
    <t>Routers</t>
  </si>
  <si>
    <t>Servers-Computing</t>
  </si>
  <si>
    <t>Switches</t>
  </si>
  <si>
    <t>Binding Machine</t>
  </si>
  <si>
    <t>Comb/Binding Machine</t>
  </si>
  <si>
    <t>Embossing Machine</t>
  </si>
  <si>
    <t>Filing Cabinet</t>
  </si>
  <si>
    <t>Hologram Machine</t>
  </si>
  <si>
    <t>Laminating Machine</t>
  </si>
  <si>
    <t>Metal Storage Cabinet</t>
  </si>
  <si>
    <t>Photocopier Machine</t>
  </si>
  <si>
    <t>Safe</t>
  </si>
  <si>
    <t>Scanner</t>
  </si>
  <si>
    <t>Shelves</t>
  </si>
  <si>
    <t>Stainless Steel Coat Rack</t>
  </si>
  <si>
    <t>Storage Cabinet</t>
  </si>
  <si>
    <t>Typewriters</t>
  </si>
  <si>
    <t>Other machinery and</t>
  </si>
  <si>
    <t>Laboratory</t>
  </si>
  <si>
    <t>Equipment</t>
  </si>
  <si>
    <t>equipment</t>
  </si>
  <si>
    <t>Oven/Stove/Range/</t>
  </si>
  <si>
    <t>Microwave</t>
  </si>
  <si>
    <t>Infrastructure Assets</t>
  </si>
  <si>
    <t>APRON and RAMP Areas</t>
  </si>
  <si>
    <t>Apron and Ramp Areas</t>
  </si>
  <si>
    <t>Bridges</t>
  </si>
  <si>
    <t>Car,Lorry Park</t>
  </si>
  <si>
    <t>Cemeteries - Defence</t>
  </si>
  <si>
    <t>Cemeteries - Public</t>
  </si>
  <si>
    <t>Dam</t>
  </si>
  <si>
    <t>Drainage Facility</t>
  </si>
  <si>
    <t>Feeder Roads</t>
  </si>
  <si>
    <t>Fibre Optic</t>
  </si>
  <si>
    <t>Fibre Optic Cable</t>
  </si>
  <si>
    <t>Fire Hydrants</t>
  </si>
  <si>
    <t>Gas (main and lines)</t>
  </si>
  <si>
    <t>Lighting and Traffic system</t>
  </si>
  <si>
    <t>Other - Infrastructure</t>
  </si>
  <si>
    <t>(Oil Rig)</t>
  </si>
  <si>
    <t>Railway Line</t>
  </si>
  <si>
    <t>Sea Walls</t>
  </si>
  <si>
    <t>Sea Defence Walls</t>
  </si>
  <si>
    <t>Water Lines</t>
  </si>
  <si>
    <t>-</t>
  </si>
  <si>
    <t>Computer Software</t>
  </si>
  <si>
    <t xml:space="preserve">Disposal gain or loss arising from the derecognition of an item of property, plant and equipment is included in surplus or deficit when the item is derecognized; such a gain or loss is determined as the difference between the net disposal proceeds, if any, and the carrying amount of the item.
1.7.0 Heritage assets
1.7.1 Heritage assets are recognized in the financial statements, but significant heritage asset transactions are disclosed in the notes thereto. Assets are categorized as heritage assets because of their cultural, educational, religious or historical significance. The Government of Ghana heritage assets comprise but not limited to works of art, culture, historical monuments, books and a statue. They were acquired over many years by various means, including purchase, donation and bequest. The heritage assets are not used in the delivery of services relating to the Government of Ghana’s institutes or programmes; in accordance with the accounting policy of government, heritage assets are recognized and presented separately on the statement of financial position.
1.7.2 A gain or loss resulting from the disposal or transfer of heritage assets arises when proceeds from disposal or transfer differ from its carrying amount. Those gains or losses are recognized in the statement of financial performance within other revenue or other expenses.
1.7.3 Impairment assessments are conducted at the covered entities’ during annual physical verification procedures and when events or changes in circumstance indicate that carrying amounts may not be recoverable. 
</t>
  </si>
  <si>
    <t xml:space="preserve">Inventories
1.8.1 Inventory balances are recognized as current assets in the Statement of Financial Position.
1.8.2 The cost of inventory in stock is determined using the average price cost basis. The cost of inventories includes the cost of purchase, plus other costs incurred in bringing the items to the destination and condition for use. Inventory acquired through non-exchange transactions, that is, donated goods, is measured at fair value at the date of acquisition. Inventories held for sale are valued at the lower of cost and net realizable value.
1.8.3 Inventories held for distribution at no or nominal charge or for consumption in the production of goods or services are valued at the lower of cost and current replacement cost.
1.8.4 The carrying amounts of inventories are expensed when inventories are sold, exchanged, distributed externally or consumed by the respective covered entity. Net realizable value is the net amount that is expected to be realized from the sale of inventories in the ordinary course of operations. Current replacement cost is the estimated cost that would be incurred to acquire the asset.
1.8.5 Inventories are subject to physical verification based on value and risk as assessed by principal spending officers. Valuations are net of write-downs from cost to current replacement cost/net realizable value, which are recognized in the statement of financial performance.
</t>
  </si>
  <si>
    <t xml:space="preserve"> Intangible assets
1.9.1 Intangible assets are carried at cost, less accumulated amortization and accumulated impairment loss. For intangible assets acquired at nil or nominal cost, including donated assets, the fair value at the date of acquisition is deemed to be the cost to acquire the assets. 
1.9.2 Acquired computer software licenses are capitalized on the basis of costs incurred to acquire and bring into use the specific software. Development costs that are directly associated with the development of software for use by the covered entities are capitalized as an intangible asset. Directly associated costs include software development employee costs, costs for consultants and other applicable overhead costs. Intangible assets with finite useful lives are amortized on a straight-line method and amortization charged in the year acquisition or in the year when they become operational. The useful lives of major classes of intangible assets have been estimated as shown below.
1.9.3 Class      Range of estimated useful life
  Software acquired externally   7 years
Software developed internally  7 years
Software under development   Not amortized
1.9.4 Annual impairment reviews of intangible assets are conducted where assets are under development or have an indefinite useful life. Other intangible assets are subject to impairment review only when indicators of impairment are identified.
</t>
  </si>
  <si>
    <t xml:space="preserve">Cash and Cash equivalents.
1.10.1 Cash and cash equivalents are reported based on cash in hand and balances on bank accounts.
</t>
  </si>
  <si>
    <t xml:space="preserve">Financial assets classification
1.11.1 The classification of financial assets depends primarily on the purpose for which the financial assets are acquired. The Republic of Ghana classifies its financial assets in one of the categories shown below; at initial recognition and re-evaluates the classification at each reporting date.
Classification     Financial assets
Fair value through surplus or deficit Equity Investments in controlled entities, cash pools and the Endowment Fund
Loans and receivables   Cash and cash equivalents, Loans, Advances and 
receivables
1.11.2 All financial assets are initially measured at fair value. The Republic of Ghana initially recognizes financial assets classified as loans and receivables on the date on which they originated. All other financial assets are recognized initially on the trade date, which is the date the entity becomes party to the contractual provisions of the instrument.
1.11.3 Financial assets with maturities in excess of 12 months at the reporting date are categorized as non-current assets in the financial statements. Assets denominated in foreign currencies are translated into Ghana Cedis at the Bank of Ghana rates of exchange prevailing at the reporting date, with net gains or losses recognized in surplus or deficit in the statement of financial performance.
1.11.4 Loans and receivables are non-derivative financial assets with fixed or determinable payments that are not quoted in an active market. They are initially recorded at fair value and are subsequently reported at amortized cost calculated using the effective interest rate method. Interest revenue is recognized on a time proportion basis using the effective interest rate method on the respective financial asset.
1.11.5 Financial assets are assessed at each reporting date to determine whether there is objective evidence of impairment. Evidence of impairment includes default or delinquency of the counterparty or permanent reduction in the value of the asset. Impairment losses are recognized in the statement of financial performance in the year in which they arise.
1.11.6 Financial assets are derecognized when the rights to receive cash flows have expired or have been transferred, and the economic entity has transferred substantially all risks and rewards of the financial asset. Financial assets and liabilities are offset, and the net amount is reported in the statement of financial position when there is a legally enforceable right to offset the recognized amounts and there is an intention to settle on a net basis or realize the asset and settle the liability simultaneously.
1.11.7 Investments of the Central government are mainly equity investments in State Owned Enterprises, Government Business Entities and other companies recognized on the Statement of financial position at their initial cost, and subsequently measured at fair value at year end.
</t>
  </si>
  <si>
    <t xml:space="preserve">Financial liabilities classification
1.12.1 Financial liabilities are classified into short term (less than one year), medium term (more than one year but less or equal to four years) and long term (more than four years) according to the date of maturity or repayment under current and non-current liabilities. 
1.12.2 They include accounts payable, trust monies, domestic loans and external loans to the economic reporting entities. Financial liabilities classified as domestic loans and external loans are initially recognized at fair value and subsequently measured at amortized cost. Financial liabilities are recognized at their nominal value. 
1.12.3 Financial liabilities with a duration of less than 12 months are recognized under current liabilities and those with more than 12 months duration are recognized under non-current liabilities.
1.12.4 The reporting entity re-evaluates the classification of financial liabilities at each reporting date and derecognizes financial liabilities when its contractual obligations are discharged, waived, cancelled or expired.
1.12.5 Accounts payable and accrued liabilities arise from the purchase of goods and services that have been received but not paid for at the reporting date. Payables are recognized and subsequently measured at their nominal value because they are generally due within 12 months.
</t>
  </si>
  <si>
    <t xml:space="preserve">Advance receipts and other liabilities
1.13.1 Advance receipts and other liabilities consist of payments received in advance relating to exchange transactions, liabilities for conditional funding arrangements and other deferred revenue.
1.14.0 Leases
1.14.1 The Government of Ghana as “lessee”
1.14.2 Leases of property, plant and equipment where the Government of Ghana has substantially all the risks and rewards of ownership are classified as finance leases. Finance leases are capitalized at the start of the lease at the lower of fair value or the present value of the minimum lease payments. The rental obligation, net of finance charges, is reported as a liability in the statement of financial position. Assets acquired under finance leases are depreciated in accordance with property, plant and equipment policies. The interest element of the lease payment is charged to the statement of financial performance as an expense over the lease term on the basis of the effective interest rate method.
1.14.3 Leases where all of the risks and rewards of ownership are not substantially transferred to the Government of Ghana are classified as operating leases. Payments made under operating leases are charged to the statement of financial performance as an expense on a straight-line basis over the term of the lease.
</t>
  </si>
  <si>
    <t xml:space="preserve">Donated right to use
1.15.1 Land, buildings, infrastructure assets, machinery and equipment are frequently granted to the Government of Ghana, primarily by individuals and corporate entities at nil or nominal cost, through donated right-to-use arrangements. These arrangements are accounted for as operating leases or finance leases depending on whether an assessment of the agreement indicates that control over the underlying asset is transferred to the Government of Ghana.
1.15.2 Where a donated right-to-use arrangement is treated as an operating lease, an expense and corresponding revenue equal to the annual rental value of the asset or similar property are recognized in the financial statements. Where a donated right -to- use arrangement is treated as a finance lease (principally with a lease term of over 35 years for premises), the fair market value of the property is capitalized and depreciated over the shorter of the useful life of the property and the term of the arrangement. In addition, a liability for the same amount is recognized, which is progressively recognized as revenue over the lease term. Donated right-to-use land arrangements are accounted for as operating leases where the Government of Ghana does not have exclusive control over the land and/or title to the land is transferred under restricted deeds.
1.15.3 Where title to land is transferred to the Government of Ghana without restrictions, the land is accounted for as donated property, plant and equipment and recognized at fair value at the acquisition date.
</t>
  </si>
  <si>
    <t xml:space="preserve"> Commitments
1.16.1 Commitments are future expenses to be incurred by the Government of Ghana with respect to open contracts which the Government of Ghana has minimal, if any, discretion to avoid in the ordinary course of operations. Commitments include capital commitments (the amount of contracts for capital expenses that are not paid or accrued by the reporting date), contracts for the supply of goods and services that are not delivered at the end of the reporting period, non-cancellable minimum lease payments and other non-cancellable commitments.
</t>
  </si>
  <si>
    <t xml:space="preserve">Comparison to budget
1.23.1 Comparison of budget and actual amounts on a comparable basis presents the difference on the statement of financial performance between budget amounts which are prepared on a cash basis and actual revenues and expenditures prepared on modified accrual basis.
1.23.2 Approved budgets are those that permit expenses to be incurred and are approved by Parliament of Ghana and Boards of State-Owned Enterprises. For IPSAS reporting purposes, approved budgets are the appropriations authorized for each budget area under Parliament of Ghana and Boards of State-Owned Enterprises proceedings. The presentation of activities and associated expenditures in the statement of financial performance compare budget and actual amounts to reflect the cost classification categories approved by the Parliament:
(a) Compensation of Employees;
(b) Use of Goods and Services;
(c) Capital Expenditure.
1.23.3 The original budget amounts are the 2021 portions of the appropriations approved by the Parliament of Ghana for the fiscal year January 1st – December 31st 2021. Differences between original and final budget amounts are due to revised appropriations as approved by the Parliament of Ghana and increased authorized spending for specific programme activities that the Minister of Finance has been authorized by the Parliament of Ghana and the Public Financial Management Act (2016) 921 and its accompanying regulations to accept and utilize.
1.23.4 Basis differences capture the differences resulting from preparing the budget on a cash basis against the preparation of the financial statements on modified accrual basis towards full IPSAS Accruals. In order to reconcile the budgetary results to the statement of cash flows, the non-cash elements such as consumption of fixed assets and amortization of intangible assets.  
</t>
  </si>
  <si>
    <t>Goods and Services /Asset</t>
  </si>
  <si>
    <t>ABLEKUMA CENTRAL MUNICIPAL ASSEMBLY  - IGF</t>
  </si>
  <si>
    <t xml:space="preserve"> ABLEKUMA CENTRAL MUNICIPAL ASSEMBLY  - DACF</t>
  </si>
  <si>
    <t xml:space="preserve"> ABLEKUMA CENTRAL MUNICIPAL ASSEMBLY  - PWD</t>
  </si>
  <si>
    <t>ABLEKUMA CENTRAL MUNICIPAL ASSEMBLY  - HIV</t>
  </si>
  <si>
    <t xml:space="preserve"> ABLEKUMA CENTRAL MUNICIPAL ASSEMBLY  - SUB CF</t>
  </si>
  <si>
    <t xml:space="preserve"> ABLEKUMA CENTRAL MP'S COMMON FUND</t>
  </si>
  <si>
    <t>ABOSSEY OKAI ZONAL COUNCIL</t>
  </si>
  <si>
    <t>AGRIC DEPARTMENT</t>
  </si>
  <si>
    <t>Ground Rent</t>
  </si>
  <si>
    <t>Market and Store s  Rental</t>
  </si>
  <si>
    <t>Property Rate Arreas</t>
  </si>
  <si>
    <t>Rental of Facilities</t>
  </si>
  <si>
    <t>Business Operating Permit</t>
  </si>
  <si>
    <t>Chopbar License</t>
  </si>
  <si>
    <t>Corn/Rice/Flour Mill</t>
  </si>
  <si>
    <t>Bakers Licence</t>
  </si>
  <si>
    <t>Artisan/Self Employed</t>
  </si>
  <si>
    <t>Kiosk Licence</t>
  </si>
  <si>
    <t>Service/Filling Stations</t>
  </si>
  <si>
    <t>Lotto Operators</t>
  </si>
  <si>
    <t>Hotel/Night Club</t>
  </si>
  <si>
    <t>Pharmacist Chemical Seller</t>
  </si>
  <si>
    <t>Sawmills</t>
  </si>
  <si>
    <t>Taxicab/Commercial Vehicles</t>
  </si>
  <si>
    <t>Communication Centre</t>
  </si>
  <si>
    <t>Private Education Institution</t>
  </si>
  <si>
    <t>Private Professionals</t>
  </si>
  <si>
    <t>Private Health Facility</t>
  </si>
  <si>
    <t>Private Security</t>
  </si>
  <si>
    <t>Entertainment Centre</t>
  </si>
  <si>
    <t>Hairdressers/Dressmakers</t>
  </si>
  <si>
    <t>Billboards</t>
  </si>
  <si>
    <t>Secondhand Clothing</t>
  </si>
  <si>
    <t>Vehicle Garage</t>
  </si>
  <si>
    <t>Financial Instituitions</t>
  </si>
  <si>
    <t>Commercial Houses</t>
  </si>
  <si>
    <t>Photographers and Videop Operators</t>
  </si>
  <si>
    <t>Shoe/Sandals Repairs</t>
  </si>
  <si>
    <t>Millers</t>
  </si>
  <si>
    <t>Mechanics</t>
  </si>
  <si>
    <t>Block Manufacturers</t>
  </si>
  <si>
    <t>Laundries/Car Wash</t>
  </si>
  <si>
    <t>Printing Press/Photocopy/Secretarial</t>
  </si>
  <si>
    <t>Private Schools</t>
  </si>
  <si>
    <t>Automobile Companies</t>
  </si>
  <si>
    <t>Real Estate Agents</t>
  </si>
  <si>
    <t>Florist/Interior Decorators</t>
  </si>
  <si>
    <t>Beer Bars</t>
  </si>
  <si>
    <t>Drug Permit/Medical Screening</t>
  </si>
  <si>
    <t>Cold Storage Facilities</t>
  </si>
  <si>
    <t>Customs Bonded Warehouse/Container Depot</t>
  </si>
  <si>
    <t>Funeral Homes/Mortuary-Private</t>
  </si>
  <si>
    <t>Market &amp;Other Facilities MGT COMP</t>
  </si>
  <si>
    <t>Hardware</t>
  </si>
  <si>
    <t>Transport Companies</t>
  </si>
  <si>
    <t>Travel and Tour</t>
  </si>
  <si>
    <t>Game License</t>
  </si>
  <si>
    <t>Scrap Metal Dealers</t>
  </si>
  <si>
    <t xml:space="preserve"> Embossmnet Services</t>
  </si>
  <si>
    <t>Printing Press</t>
  </si>
  <si>
    <t>Building Materials</t>
  </si>
  <si>
    <t>Betting/Casino</t>
  </si>
  <si>
    <t>Provision Shop</t>
  </si>
  <si>
    <t>Cosmetics Shop</t>
  </si>
  <si>
    <t>Electricals</t>
  </si>
  <si>
    <t>Furniture Showroom</t>
  </si>
  <si>
    <t>General Goods(Water Pump, Generator)</t>
  </si>
  <si>
    <t>Interior Event/Decoration License</t>
  </si>
  <si>
    <t>Manufacturing Sector</t>
  </si>
  <si>
    <t>Mineral Water/Beverage Distribution</t>
  </si>
  <si>
    <t>Phone Accessories</t>
  </si>
  <si>
    <t>Spareparts</t>
  </si>
  <si>
    <t>Boutique</t>
  </si>
  <si>
    <t>Aluminium Fabricators</t>
  </si>
  <si>
    <t>Stationery</t>
  </si>
  <si>
    <t>Marriage/ Divorce Registration</t>
  </si>
  <si>
    <t>Toilet</t>
  </si>
  <si>
    <t>Renewal of Licence</t>
  </si>
  <si>
    <t>Business Registration</t>
  </si>
  <si>
    <t>Car Stickers</t>
  </si>
  <si>
    <t>Car Towing</t>
  </si>
  <si>
    <t>Casino / Slot Machines(Gaming)</t>
  </si>
  <si>
    <t>Catering Services</t>
  </si>
  <si>
    <t>Diagnostic Centre</t>
  </si>
  <si>
    <t>Fabrication</t>
  </si>
  <si>
    <t>Garage Jobs</t>
  </si>
  <si>
    <t>Enviromental Health Insp. &amp; Cert. Fee</t>
  </si>
  <si>
    <t>Importers Fee</t>
  </si>
  <si>
    <t>Carpentry Services</t>
  </si>
  <si>
    <t>Tender Documents</t>
  </si>
  <si>
    <t>Processing Fees</t>
  </si>
  <si>
    <t>Registration of NGOs</t>
  </si>
  <si>
    <t>Sale of Products</t>
  </si>
  <si>
    <t>Charcoal/Firewood Dealers</t>
  </si>
  <si>
    <t>Advetisments/Billboards</t>
  </si>
  <si>
    <t>Sub Metro Managed Toilets</t>
  </si>
  <si>
    <t>Loading Fees - Salt</t>
  </si>
  <si>
    <t>Court Fee</t>
  </si>
  <si>
    <t>School Fee</t>
  </si>
  <si>
    <t>Spot fine</t>
  </si>
  <si>
    <t>Investment Income</t>
  </si>
  <si>
    <t>Miscellaneous Revenue -</t>
  </si>
  <si>
    <t>Refund/Credit Balance</t>
  </si>
  <si>
    <t>Envionment Health/Safety/ Sanitation</t>
  </si>
  <si>
    <t>Social assisstance benefits in cash</t>
  </si>
  <si>
    <t>MP</t>
  </si>
  <si>
    <t>PWD</t>
  </si>
  <si>
    <t>HIV</t>
  </si>
  <si>
    <t>GARID</t>
  </si>
  <si>
    <t>OTHER DONOR</t>
  </si>
  <si>
    <t>MAG</t>
  </si>
  <si>
    <t>Heritage Assets</t>
  </si>
  <si>
    <t>HISTORICAL COST</t>
  </si>
  <si>
    <t>USEFUL</t>
  </si>
  <si>
    <t>LIFE</t>
  </si>
  <si>
    <t>50</t>
  </si>
  <si>
    <t>25</t>
  </si>
  <si>
    <t>30</t>
  </si>
  <si>
    <t>10</t>
  </si>
  <si>
    <t>40</t>
  </si>
  <si>
    <t>5</t>
  </si>
  <si>
    <t>20</t>
  </si>
  <si>
    <t>35</t>
  </si>
  <si>
    <t>3</t>
  </si>
  <si>
    <t>8</t>
  </si>
  <si>
    <t>7</t>
  </si>
  <si>
    <t>1</t>
  </si>
  <si>
    <t>Social assistance benefits in cash</t>
  </si>
  <si>
    <t>STATEMENT OF FINANCIAL POSITION AS AT 31ST DECEMBER 2022</t>
  </si>
  <si>
    <t>NAME OF MMDA: ABLEKUMA CENTRAL MUNICIPAL ASSEMBLY</t>
  </si>
  <si>
    <t>STATEMENT OF CASHFLOW FOR THE PERIOD ENDED 31ST DECEMBER  2022</t>
  </si>
  <si>
    <t>STATEMENT OF RECEIPTS AND PAYMENTS FOR THE PERIOD ENDED 31ST DECEMBER  2022</t>
  </si>
  <si>
    <t>STATEMENT OF FINANCIAL PERFORMANCE FOR THE PERIOD ENDED 31ST DECEMBER  2022</t>
  </si>
  <si>
    <r>
      <t xml:space="preserve">These general-purpose financial statements cover operations of the ABLEKUMA CENTRAL </t>
    </r>
    <r>
      <rPr>
        <sz val="14"/>
        <color rgb="FFFF0000"/>
        <rFont val="Bahnschrift Light SemiCondensed"/>
        <family val="2"/>
      </rPr>
      <t xml:space="preserve"> MUNICIPAL ASSEMBLY</t>
    </r>
    <r>
      <rPr>
        <sz val="14"/>
        <rFont val="Bahnschrift Light SemiCondensed"/>
        <family val="2"/>
      </rPr>
      <t>, as economic reporting entity in the Public Sector of the Republic of Ghana.</t>
    </r>
  </si>
  <si>
    <t>SCHEDULE OF  EXPENDITURE AND ASSET BY FUND SOURCE FOR THE PERIOD ENDED 31ST DECEMBER 2022</t>
  </si>
  <si>
    <t>SCHEDULE OF  GRANTS RECEIVED AGAINST APPROPRIATION FOR THE PERIOD ENDED 31ST DECEMBER 2022</t>
  </si>
  <si>
    <t>SCHEDULE OF  INTERNALLY GENERATED FUND RECEIVED AGAINST APPROPRIATION FOR THE PERIOD ENDED 31ST DECEMBER 2022</t>
  </si>
  <si>
    <t>SCHEDULE OF  NON-FINANCIAL ASSET AS AT  31ST DECEMBER 2022</t>
  </si>
  <si>
    <t>VALNO</t>
  </si>
  <si>
    <t>BUSINESS NAME</t>
  </si>
  <si>
    <t>STREET NAME</t>
  </si>
  <si>
    <t>SUBURB</t>
  </si>
  <si>
    <t>BUSINESS  TYPE</t>
  </si>
  <si>
    <t>BUSINESS CATEGORY</t>
  </si>
  <si>
    <t>AMOUNT PAID</t>
  </si>
  <si>
    <t>OUTSTANDING BALANCE</t>
  </si>
  <si>
    <t>ABC05001021003</t>
  </si>
  <si>
    <t>ASHFOAM DEPOT</t>
  </si>
  <si>
    <t>MATAHEKO</t>
  </si>
  <si>
    <t>MATTRESS/FOAM PRODUCTS DEALERS</t>
  </si>
  <si>
    <t>D</t>
  </si>
  <si>
    <t>ABC05001021005</t>
  </si>
  <si>
    <t>CRYSTAL CHEMIST</t>
  </si>
  <si>
    <t>PHARMACEUTICAL COMPANIES</t>
  </si>
  <si>
    <t>E</t>
  </si>
  <si>
    <t>ABC05001021011</t>
  </si>
  <si>
    <t>COMFORT TETTEH</t>
  </si>
  <si>
    <t>ABOSSEY OKAI</t>
  </si>
  <si>
    <t>COMMERCIAL HOUSES/DEPARTMENTAL STORES</t>
  </si>
  <si>
    <t>ABC05001023006</t>
  </si>
  <si>
    <t>PICK AND LIKE</t>
  </si>
  <si>
    <t>MARS COLLEGE RD.</t>
  </si>
  <si>
    <t>BOUTIQUES</t>
  </si>
  <si>
    <t>ABC05001023017</t>
  </si>
  <si>
    <t>SPICE UP BARBERING SALOON</t>
  </si>
  <si>
    <t>BARBERING SHOP</t>
  </si>
  <si>
    <t>ABC05001027001</t>
  </si>
  <si>
    <t>ICELINK COLLECTION</t>
  </si>
  <si>
    <t>C</t>
  </si>
  <si>
    <t>ABC05002005003</t>
  </si>
  <si>
    <t>MICAD FOREX BUREAU LTD.</t>
  </si>
  <si>
    <t>ACCRA WINNEBA ROAD</t>
  </si>
  <si>
    <t>FOREX BUREAUS</t>
  </si>
  <si>
    <t>A</t>
  </si>
  <si>
    <t>ABC05002005006</t>
  </si>
  <si>
    <t>MON ADJEI ENT.</t>
  </si>
  <si>
    <t>SECOND HAND GOODS</t>
  </si>
  <si>
    <t>ABC05002011003</t>
  </si>
  <si>
    <t>MARGARET ARTHUR</t>
  </si>
  <si>
    <t>WINNEBA RD.</t>
  </si>
  <si>
    <t>ABC05002019001</t>
  </si>
  <si>
    <t>MAXPRO COMPUTER TRAINING CENTRE</t>
  </si>
  <si>
    <t>2ND AMANI AKWEI LOOP</t>
  </si>
  <si>
    <t>EDUCATIONAL INSTITUTION - COMPUTER SCHOOLS/ TRAINING CENTRE</t>
  </si>
  <si>
    <t>B</t>
  </si>
  <si>
    <t>ABC05005002003</t>
  </si>
  <si>
    <t>AMERICAN LAUNDARY &amp; DRY CLEANERS</t>
  </si>
  <si>
    <t>NEW ABOSSEY OKAI</t>
  </si>
  <si>
    <t>CLEANING COMPANIES</t>
  </si>
  <si>
    <t>ABC05007011001</t>
  </si>
  <si>
    <t>NECTRA PHARMACY</t>
  </si>
  <si>
    <t>OUTER RING ROAD</t>
  </si>
  <si>
    <t>F</t>
  </si>
  <si>
    <t>ABC05008003002</t>
  </si>
  <si>
    <t>MABENDA VENTURES</t>
  </si>
  <si>
    <t>WINEBA ROAD</t>
  </si>
  <si>
    <t>KANESHIE</t>
  </si>
  <si>
    <t>ABC05008003003</t>
  </si>
  <si>
    <t>FIRST LIGHT FOREX BUREAU</t>
  </si>
  <si>
    <t>ABC05008003005</t>
  </si>
  <si>
    <t>PEACOCK ENT.</t>
  </si>
  <si>
    <t>H</t>
  </si>
  <si>
    <t>ABC05008005008</t>
  </si>
  <si>
    <t>FLORISH ENT.</t>
  </si>
  <si>
    <t>HARDWARE STORE</t>
  </si>
  <si>
    <t>G</t>
  </si>
  <si>
    <t>ABC05008005012</t>
  </si>
  <si>
    <t>K. C. ENT.</t>
  </si>
  <si>
    <t>ABC05008008003</t>
  </si>
  <si>
    <t>THE PEARLY GATE</t>
  </si>
  <si>
    <t>WINNEBA KANESHIE RD.</t>
  </si>
  <si>
    <t>ABC05008009006</t>
  </si>
  <si>
    <t>KETEKU DADE</t>
  </si>
  <si>
    <t>KANESHIE-WINEBA ROAD</t>
  </si>
  <si>
    <t>ABC05008009007</t>
  </si>
  <si>
    <t>BEVIS ENT.</t>
  </si>
  <si>
    <t>ABC05008009008</t>
  </si>
  <si>
    <t>AMA ASBEA</t>
  </si>
  <si>
    <t>ABC05008010004</t>
  </si>
  <si>
    <t>OBUTANTIM ENT.</t>
  </si>
  <si>
    <t>ABC05008011001</t>
  </si>
  <si>
    <t>WESTERN WORLD WIDE</t>
  </si>
  <si>
    <t>ABC05008015001</t>
  </si>
  <si>
    <t>VICTORIA BOACHIE</t>
  </si>
  <si>
    <t>ABC05008015004</t>
  </si>
  <si>
    <t>TEMPO TEAM ENT.</t>
  </si>
  <si>
    <t>ABC05008017002</t>
  </si>
  <si>
    <t>JOEMENS ENT.</t>
  </si>
  <si>
    <t>KANESHIE-WINEBA</t>
  </si>
  <si>
    <t>ABC05008017004</t>
  </si>
  <si>
    <t>FREDINATE BOOKSHOP</t>
  </si>
  <si>
    <t>BOOKS,STATIONERY,OFFICE EQUIPMENT,COMPUTER &amp; ACCESSORY</t>
  </si>
  <si>
    <t>J</t>
  </si>
  <si>
    <t>ABC05008018001</t>
  </si>
  <si>
    <t>SULA FOREX BUREAU</t>
  </si>
  <si>
    <t>ABC05008018008</t>
  </si>
  <si>
    <t>YAHWEH NISSI VENT.</t>
  </si>
  <si>
    <t>ABC05009001006</t>
  </si>
  <si>
    <t>MAGDASCO ENT.</t>
  </si>
  <si>
    <t>ABC05009003001</t>
  </si>
  <si>
    <t>TAAS SHOPPONG CENTER</t>
  </si>
  <si>
    <t>ABC05009012001</t>
  </si>
  <si>
    <t>HOLY ROYALS</t>
  </si>
  <si>
    <t>EDUCATIONAL INSTITUTION - PRE-SCHOOL FACILITIES(PRIVATE)</t>
  </si>
  <si>
    <t>ABC05009013001</t>
  </si>
  <si>
    <t>INVESTA COMMERCIAL LTD.</t>
  </si>
  <si>
    <t>AFADJATO ROAD</t>
  </si>
  <si>
    <t>PRINTING HOUSES</t>
  </si>
  <si>
    <t>ABC05011001003</t>
  </si>
  <si>
    <t>AGRI-EVO    (AGRO CHENICALS)</t>
  </si>
  <si>
    <t>ABC05011003002</t>
  </si>
  <si>
    <t>MARY NYARKO'S ENT.</t>
  </si>
  <si>
    <t>ABC05011003003</t>
  </si>
  <si>
    <t>NYAME NTI ENT.</t>
  </si>
  <si>
    <t>ABC05011003004</t>
  </si>
  <si>
    <t>TRUST HOUSE FOREX BUREAU</t>
  </si>
  <si>
    <t>ABC05011003008</t>
  </si>
  <si>
    <t>K. BAWUAH TRADING ENT.</t>
  </si>
  <si>
    <t>ABC05011003011</t>
  </si>
  <si>
    <t>PSALM 91 ENT.</t>
  </si>
  <si>
    <t>ABC05011003013</t>
  </si>
  <si>
    <t>COMFORT'S STORE</t>
  </si>
  <si>
    <t>ABC05011004001</t>
  </si>
  <si>
    <t>SEQUENCE FITNESS SUPPLIMENTS</t>
  </si>
  <si>
    <t>ABC05011004002</t>
  </si>
  <si>
    <t>BABY CARE SHOP</t>
  </si>
  <si>
    <t>ABC05011007008</t>
  </si>
  <si>
    <t>MAD. ODOBO HERBAL MED.</t>
  </si>
  <si>
    <t>HEALTH FACILITIES(PRIVATE ) -  LICENCED HERBAL MEDICINE UNIT</t>
  </si>
  <si>
    <t>ABC05011007010</t>
  </si>
  <si>
    <t>NINASH ACADEMY</t>
  </si>
  <si>
    <t>HAIR &amp; BEAUTY SERVICES PROVIDERS</t>
  </si>
  <si>
    <t>ABC05012002001</t>
  </si>
  <si>
    <t>ABE ASE CHOP BAR</t>
  </si>
  <si>
    <t>LANMA ST.</t>
  </si>
  <si>
    <t>TRADITIONAL CATERING ESTABLISHMENTS (CHOP BARS)</t>
  </si>
  <si>
    <t>ABC05012009001</t>
  </si>
  <si>
    <t>LYDIA FASHIONS</t>
  </si>
  <si>
    <t>ST. ANTHONY ST.</t>
  </si>
  <si>
    <t>DRESSMAKERS/TAILORS (NON INDUSTRIAL)</t>
  </si>
  <si>
    <t>ABC05013007002</t>
  </si>
  <si>
    <t>NA YAW ENT.</t>
  </si>
  <si>
    <t>LANMA LINK</t>
  </si>
  <si>
    <t>ABC05013009006</t>
  </si>
  <si>
    <t>MAMA VERO SPOT</t>
  </si>
  <si>
    <t>DRINKING BARS</t>
  </si>
  <si>
    <t>ABC05013011001</t>
  </si>
  <si>
    <t>ENZEMA SPECIAL</t>
  </si>
  <si>
    <t>ABC05013013001</t>
  </si>
  <si>
    <t>GREAT PURPOSE VENTURES</t>
  </si>
  <si>
    <t>ABC05013013002</t>
  </si>
  <si>
    <t>MINA KISSIEDU CHEMICALS</t>
  </si>
  <si>
    <t>ABC05013013003</t>
  </si>
  <si>
    <t>WITH GOD ALL THINGS ARE POSSIBLE</t>
  </si>
  <si>
    <t>ABC05013014006</t>
  </si>
  <si>
    <t>GOD FIRST COSMETICS</t>
  </si>
  <si>
    <t>COSMETIC/PERSONAL CARE/HAIR PRODUCT SALES</t>
  </si>
  <si>
    <t>ABC05014001001</t>
  </si>
  <si>
    <t>KANESHIE MEAT SHOP</t>
  </si>
  <si>
    <t>WINNEBA T'DI RD.</t>
  </si>
  <si>
    <t>COLD STORAGE FACILITY - IMPORTERS WITH OWN/RENTED COLD STORA</t>
  </si>
  <si>
    <t>ABC05014001002</t>
  </si>
  <si>
    <t>MOKODU COMMERCIAL SERVICES</t>
  </si>
  <si>
    <t>ABC05014001006</t>
  </si>
  <si>
    <t>COKERS PHONES</t>
  </si>
  <si>
    <t>MOBILE PHONE &amp; ACCESSORIES SALES/ASSEMBLING/REPAIRS</t>
  </si>
  <si>
    <t>ABC05014001009</t>
  </si>
  <si>
    <t>INSAANYAA FOREX BUREAU</t>
  </si>
  <si>
    <t>T'DI WINNEBA RD.</t>
  </si>
  <si>
    <t>ABC05014001020</t>
  </si>
  <si>
    <t>ABC05014002011</t>
  </si>
  <si>
    <t>AMOQDA ENT.</t>
  </si>
  <si>
    <t>EDUARDO MODLHANA RD.</t>
  </si>
  <si>
    <t>ABC05014002013</t>
  </si>
  <si>
    <t>RUBASH ENT.</t>
  </si>
  <si>
    <t>ABC05014002031</t>
  </si>
  <si>
    <t>SOPHIA ENT.</t>
  </si>
  <si>
    <t>EDUARDO MODLHANA ST.</t>
  </si>
  <si>
    <t>DISTRIBUTION (ONLY) OF DRINKS</t>
  </si>
  <si>
    <t>ABC05014002032</t>
  </si>
  <si>
    <t>LINDA BELL ENT.</t>
  </si>
  <si>
    <t>ABC05014002034</t>
  </si>
  <si>
    <t>HELMAGATHA ENT.</t>
  </si>
  <si>
    <t>ABC05014002035</t>
  </si>
  <si>
    <t>PAYLESS SOURCES ENT.</t>
  </si>
  <si>
    <t>ABC05014002040</t>
  </si>
  <si>
    <t>VICMENS ENT.</t>
  </si>
  <si>
    <t>ELECTRONIC APPLIANCES</t>
  </si>
  <si>
    <t>ABC05014002044</t>
  </si>
  <si>
    <t>HEAVEN KNOWS CHEMIST SHOP</t>
  </si>
  <si>
    <t>EDUARDO ST.</t>
  </si>
  <si>
    <t>ABC05014002047</t>
  </si>
  <si>
    <t>DODI A. BERNARD ENT.</t>
  </si>
  <si>
    <t>ABC05014002049</t>
  </si>
  <si>
    <t>DERAMA ENTERPRISE</t>
  </si>
  <si>
    <t>ABC05014002056</t>
  </si>
  <si>
    <t>OCTOPUS FOREX BUREAU</t>
  </si>
  <si>
    <t>ABC05014008001</t>
  </si>
  <si>
    <t>GRACIOUS HOME FOREX BUREAUX</t>
  </si>
  <si>
    <t>ABC05014009001</t>
  </si>
  <si>
    <t>METRO WEST VENTURES</t>
  </si>
  <si>
    <t>EDUARDO  MODLHANA ST.</t>
  </si>
  <si>
    <t>FABRIC DEALERS - SALES</t>
  </si>
  <si>
    <t>ABC05014009010</t>
  </si>
  <si>
    <t>WIREMAKERS ENTERPRISE</t>
  </si>
  <si>
    <t>ABC05014009012</t>
  </si>
  <si>
    <t>AWURADE NA AYE ENT.</t>
  </si>
  <si>
    <t>ABC05014010004</t>
  </si>
  <si>
    <t>RUTH - GIFTY STORE</t>
  </si>
  <si>
    <t>ABC05014010012</t>
  </si>
  <si>
    <t>DARK BEADS COLLECTION</t>
  </si>
  <si>
    <t>ABC05014010013</t>
  </si>
  <si>
    <t>POPPY GARMENT</t>
  </si>
  <si>
    <t>ABC05015001003</t>
  </si>
  <si>
    <t>ZUBESONIC ELECTRONICS VENTURES</t>
  </si>
  <si>
    <t>ABC05015001004</t>
  </si>
  <si>
    <t>ELIZAKU ENT.</t>
  </si>
  <si>
    <t>ABC05015002008</t>
  </si>
  <si>
    <t>ELECTRONIC/HOME APPLIANCES/SHOPS (NEW &amp; SECOND HAND)</t>
  </si>
  <si>
    <t>ABC05015002017</t>
  </si>
  <si>
    <t>FASHION DE LYDIA</t>
  </si>
  <si>
    <t>AYIKAI ST.</t>
  </si>
  <si>
    <t>ABC05015002025</t>
  </si>
  <si>
    <t>GREAT OLERTEY VENTURES</t>
  </si>
  <si>
    <t>53 AYIKAI ST.</t>
  </si>
  <si>
    <t>ABC05015002026</t>
  </si>
  <si>
    <t>MARTIN ENT.</t>
  </si>
  <si>
    <t>TYRE/BATTERY DEALERS - USED</t>
  </si>
  <si>
    <t>ABC05015003017</t>
  </si>
  <si>
    <t>FRANKOB ENT.</t>
  </si>
  <si>
    <t>ABC05015003018</t>
  </si>
  <si>
    <t>RICHCHARLES ENT.</t>
  </si>
  <si>
    <t>ABC05015004001</t>
  </si>
  <si>
    <t>J. A. AKUMAOAH ENT.</t>
  </si>
  <si>
    <t>ABC05015009008</t>
  </si>
  <si>
    <t>DICK 5 AUTO PARTS</t>
  </si>
  <si>
    <t>SPARE PARTS SALES OUTLETS(SECOND-HAND)</t>
  </si>
  <si>
    <t>ABC05015010010</t>
  </si>
  <si>
    <t>KAMKAS MOTORS</t>
  </si>
  <si>
    <t>NEW WINNEBA ROAD</t>
  </si>
  <si>
    <t>ABC05015010016</t>
  </si>
  <si>
    <t>CASE DIE</t>
  </si>
  <si>
    <t>ABC05015010017</t>
  </si>
  <si>
    <t>SULEMANA KARIM ENT.</t>
  </si>
  <si>
    <t>ABC05015011002</t>
  </si>
  <si>
    <t>PRO-LIFE AGENCY</t>
  </si>
  <si>
    <t>ABC05015016007</t>
  </si>
  <si>
    <t>ANCOM DECOR</t>
  </si>
  <si>
    <t>ABC05016001006</t>
  </si>
  <si>
    <t>3 OAKS CO. LTD.</t>
  </si>
  <si>
    <t>ABC05016002001</t>
  </si>
  <si>
    <t>A. N. BOASIAKO VENTURES</t>
  </si>
  <si>
    <t>ABC05016005003</t>
  </si>
  <si>
    <t>GOIL GHANA LTD.</t>
  </si>
  <si>
    <t>SERVICE/FILLING STATIONS</t>
  </si>
  <si>
    <t>ABC05016008004</t>
  </si>
  <si>
    <t>K. B. MOTORS</t>
  </si>
  <si>
    <t>ABC05016009002</t>
  </si>
  <si>
    <t>D. K. OSEI MOTORS</t>
  </si>
  <si>
    <t>26 AYIKAI ST.</t>
  </si>
  <si>
    <t>ABC05016010006</t>
  </si>
  <si>
    <t>AMSPCOE MEDICAL</t>
  </si>
  <si>
    <t>ABC05016012002</t>
  </si>
  <si>
    <t>AWARZY ENTERPRISE</t>
  </si>
  <si>
    <t>ABC05016014009</t>
  </si>
  <si>
    <t>BOSTON PREMIER</t>
  </si>
  <si>
    <t>PAMPROM ROAD</t>
  </si>
  <si>
    <t>SAVING AND LOANS COMPANY</t>
  </si>
  <si>
    <t>ABC05017003001</t>
  </si>
  <si>
    <t>TRANS-SAS TRADING CO. LTD.</t>
  </si>
  <si>
    <t>ABC05017008001</t>
  </si>
  <si>
    <t>CAITEC MOTORS LTD.</t>
  </si>
  <si>
    <t>ABC05018002001</t>
  </si>
  <si>
    <t>REPUBLIC BANK     (ABOSSEY OKAI)</t>
  </si>
  <si>
    <t>FINANCIAL INSTITUTION - BANKING</t>
  </si>
  <si>
    <t>ABC05018002037</t>
  </si>
  <si>
    <t>BAPGYAMFI ENT.</t>
  </si>
  <si>
    <t>ABC05020005002</t>
  </si>
  <si>
    <t>STANBIC BANK GH.</t>
  </si>
  <si>
    <t>ABC05021005003</t>
  </si>
  <si>
    <t>DANBOAG ENT.</t>
  </si>
  <si>
    <t>ABOSSEY OKAI CLOSE</t>
  </si>
  <si>
    <t>ABC05021007002</t>
  </si>
  <si>
    <t>YAW AYASI ENT.</t>
  </si>
  <si>
    <t>ABC05021008005</t>
  </si>
  <si>
    <t>AGYA MARFO ENT.</t>
  </si>
  <si>
    <t>ABC05021009008</t>
  </si>
  <si>
    <t>BEST POINT SAVING &amp; LOANS</t>
  </si>
  <si>
    <t>ABC05021010003</t>
  </si>
  <si>
    <t>RABJEC ENT.</t>
  </si>
  <si>
    <t>ABOSSEY OKAI RD.</t>
  </si>
  <si>
    <t>ABC05021013003</t>
  </si>
  <si>
    <t>N. FREDIE ENT.</t>
  </si>
  <si>
    <t>ABOSSEY OKAI LANE</t>
  </si>
  <si>
    <t>ABC05022001003</t>
  </si>
  <si>
    <t>MAK CAR WASHING BAY</t>
  </si>
  <si>
    <t>GRAPHIC ROAD</t>
  </si>
  <si>
    <t>SOUTH IND. AREA</t>
  </si>
  <si>
    <t>CAR WASHING BAY</t>
  </si>
  <si>
    <t>ABC05022005007</t>
  </si>
  <si>
    <t>CAL BANK GHANA LTD.</t>
  </si>
  <si>
    <t>GRAPHIC RD.</t>
  </si>
  <si>
    <t>ABC05022009001</t>
  </si>
  <si>
    <t>TOTAL PETROLEUM GHANA LTD.</t>
  </si>
  <si>
    <t>GRAPHIC ROAD INDUSTR</t>
  </si>
  <si>
    <t>ABC05023001004</t>
  </si>
  <si>
    <t>HONDA PLACE</t>
  </si>
  <si>
    <t>AUTOMOBILE COMPANY - SALOON AND SUB URBAN VEHICLES (SUVs) SA</t>
  </si>
  <si>
    <t>ABC05023002001</t>
  </si>
  <si>
    <t>JAPAN MOTORS TRADING CO. LTD.</t>
  </si>
  <si>
    <t>ABC05023002002</t>
  </si>
  <si>
    <t>OMAN FOFOR TRADING COMPANY LTD.</t>
  </si>
  <si>
    <t>FADAMA ROAD</t>
  </si>
  <si>
    <t>ABC05023003001</t>
  </si>
  <si>
    <t>RANA MOTORS LTD.</t>
  </si>
  <si>
    <t>ABC05024003001</t>
  </si>
  <si>
    <t>POLYTANK GHANA LTD.</t>
  </si>
  <si>
    <t>FADAMA ST.</t>
  </si>
  <si>
    <t>MANUFACTURING/PROCESSING COMPANIES/INDUSTRAIL/ESTABLISMENT</t>
  </si>
  <si>
    <t>ABC05024003002</t>
  </si>
  <si>
    <t>KUBER INVESTMENT LTD</t>
  </si>
  <si>
    <t>FADAMA STREET</t>
  </si>
  <si>
    <t>FADAMA</t>
  </si>
  <si>
    <t>ABC05024004001</t>
  </si>
  <si>
    <t>ABC05024008001</t>
  </si>
  <si>
    <t>S. M. T. GHANA LTD.</t>
  </si>
  <si>
    <t>HEAVY EQUIPMENT HIRING SERVICES</t>
  </si>
  <si>
    <t>ABC05025001001</t>
  </si>
  <si>
    <t>BEYEEMAN FREEZING CO. LTD.</t>
  </si>
  <si>
    <t>ABC05025002001</t>
  </si>
  <si>
    <t>GHANA ELECTROMETER LTD.</t>
  </si>
  <si>
    <t>62 MIAMONA STREET/CLOSE</t>
  </si>
  <si>
    <t>ABC05026001001</t>
  </si>
  <si>
    <t>ECOBANK (STH. IND. AREA)</t>
  </si>
  <si>
    <t>ABOSSEY OKAI ROAD</t>
  </si>
  <si>
    <t>ABC05026002007</t>
  </si>
  <si>
    <t>XINWHASHA COMPANY LIMITED</t>
  </si>
  <si>
    <t>ABC05027007003</t>
  </si>
  <si>
    <t>FUDZIGO  AGENCY</t>
  </si>
  <si>
    <t>OLD FADAMA RD.</t>
  </si>
  <si>
    <t>ABC05027008001</t>
  </si>
  <si>
    <t>SURGIMED GH.LTD.</t>
  </si>
  <si>
    <t>AGBOGBLOSHIE ROAD</t>
  </si>
  <si>
    <t>MEDICAL SUPPLY COMPANIES</t>
  </si>
  <si>
    <t>ABC05029010009</t>
  </si>
  <si>
    <t>AFAJATO AUTO PARTS</t>
  </si>
  <si>
    <t>ONYANKAI STREET</t>
  </si>
  <si>
    <t>ABC05030001004</t>
  </si>
  <si>
    <t>3 OAKS SPARE PARTS LTD. (2)</t>
  </si>
  <si>
    <t>ABC05030001006</t>
  </si>
  <si>
    <t>K. DUAH MOTORS</t>
  </si>
  <si>
    <t>ABC05030003002</t>
  </si>
  <si>
    <t>WUSMARK VENTURES</t>
  </si>
  <si>
    <t>ABC05030003006</t>
  </si>
  <si>
    <t>CAPITAL MOTORS</t>
  </si>
  <si>
    <t>ABC05030009001</t>
  </si>
  <si>
    <t>PRUDENTIAL BANK (ABOSSEY OKAI BRANCH)</t>
  </si>
  <si>
    <t>MORTUARY RD.</t>
  </si>
  <si>
    <t>ABC05030009004</t>
  </si>
  <si>
    <t>ST. STEPHEN ENT.</t>
  </si>
  <si>
    <t>ABC05030017001</t>
  </si>
  <si>
    <t>F. N. ENTERPRISE</t>
  </si>
  <si>
    <t>41APLAKU ST.</t>
  </si>
  <si>
    <t>SCRAP METAL DEALERS</t>
  </si>
  <si>
    <t>ABC05030019010</t>
  </si>
  <si>
    <t>BATINDO ENT.</t>
  </si>
  <si>
    <t>APLAKU ST.</t>
  </si>
  <si>
    <t>ABC05030019011</t>
  </si>
  <si>
    <t>A.B.K.M. ENT.</t>
  </si>
  <si>
    <t>ABC05030019013</t>
  </si>
  <si>
    <t>FIRST ATLANTIC BANK</t>
  </si>
  <si>
    <t>ABC05030019019</t>
  </si>
  <si>
    <t>BANK OF AFRICA GHANA</t>
  </si>
  <si>
    <t>WEST RING ROAD</t>
  </si>
  <si>
    <t>ABC05030019027</t>
  </si>
  <si>
    <t>BEZEK SHALOM</t>
  </si>
  <si>
    <t>ABC05031001004</t>
  </si>
  <si>
    <t>NYIRA NKA BUAFOO</t>
  </si>
  <si>
    <t>APLAKU STREET</t>
  </si>
  <si>
    <t>ABC05031001007</t>
  </si>
  <si>
    <t>SCORE BOARD LTD.</t>
  </si>
  <si>
    <t>ABC05031001029</t>
  </si>
  <si>
    <t>PETER DWAMENG</t>
  </si>
  <si>
    <t>47 APLAKU ST.</t>
  </si>
  <si>
    <t>ABC05031002001</t>
  </si>
  <si>
    <t>DIVINE COURAGE MOTORS</t>
  </si>
  <si>
    <t>ABC05031003001</t>
  </si>
  <si>
    <t>G Y ABASS MOTORS</t>
  </si>
  <si>
    <t>ABC05031003004</t>
  </si>
  <si>
    <t>SAMUEL OSEI OPOKU</t>
  </si>
  <si>
    <t>ABC05031005008</t>
  </si>
  <si>
    <t>FAT-TAF ENT.</t>
  </si>
  <si>
    <t>ABC05031012005</t>
  </si>
  <si>
    <t>K. SASU ENT.</t>
  </si>
  <si>
    <t>ABC05031021003</t>
  </si>
  <si>
    <t>STEVE GYEDU CAR AIR-CONDITION PARTS SERVICES</t>
  </si>
  <si>
    <t>ABC05031022036</t>
  </si>
  <si>
    <t>A.B MOTORS</t>
  </si>
  <si>
    <t>ABC05031025007</t>
  </si>
  <si>
    <t>KAPPLEX ENT.</t>
  </si>
  <si>
    <t>PEREGRINO ST.</t>
  </si>
  <si>
    <t>ABC05031025010</t>
  </si>
  <si>
    <t>BI-PALS ENT.</t>
  </si>
  <si>
    <t>APLAKU AVE.</t>
  </si>
  <si>
    <t>ABC05031026012</t>
  </si>
  <si>
    <t>ENSO NYAME YE</t>
  </si>
  <si>
    <t>ABC05031026037</t>
  </si>
  <si>
    <t>YESU MO</t>
  </si>
  <si>
    <t>ABC05033001015</t>
  </si>
  <si>
    <t>FIRST ADVENTURE ENT. LTD. (1)</t>
  </si>
  <si>
    <t>ABC05033008005</t>
  </si>
  <si>
    <t>PPAK MOTORS ENT.</t>
  </si>
  <si>
    <t>ABC05033014001</t>
  </si>
  <si>
    <t>ISAAC NYARKO ENT.</t>
  </si>
  <si>
    <t>1ST OYANKU ST.</t>
  </si>
  <si>
    <t>ABC05033017003</t>
  </si>
  <si>
    <t>ERICO ENT.</t>
  </si>
  <si>
    <t>ABC05034008009</t>
  </si>
  <si>
    <t>AUTO MODERN MOTORS</t>
  </si>
  <si>
    <t>1ST OYANKA ST.</t>
  </si>
  <si>
    <t>ABC05034008011</t>
  </si>
  <si>
    <t>EYE ADOM MOTORS</t>
  </si>
  <si>
    <t>ABC05034008012</t>
  </si>
  <si>
    <t>E. ACQUAH VENTURES</t>
  </si>
  <si>
    <t>ABC05034008013</t>
  </si>
  <si>
    <t>JOEKENSA ENT.</t>
  </si>
  <si>
    <t>ABC05034008014</t>
  </si>
  <si>
    <t>BLACKGATE ENT.</t>
  </si>
  <si>
    <t>ABC05034008024</t>
  </si>
  <si>
    <t>SHAKAINAAH MOTORS</t>
  </si>
  <si>
    <t>1ST ONYANKA ST.</t>
  </si>
  <si>
    <t>ABC05034008025</t>
  </si>
  <si>
    <t>E. B. VENTURES</t>
  </si>
  <si>
    <t>ABC05034009002</t>
  </si>
  <si>
    <t>KOBBISCO ENT.</t>
  </si>
  <si>
    <t>ABC05034009011</t>
  </si>
  <si>
    <t>M. B. MARFO ENT.</t>
  </si>
  <si>
    <t>ABC05034009016</t>
  </si>
  <si>
    <t>MONICA &amp; JOJO EDUFUL</t>
  </si>
  <si>
    <t>ABC05034009018</t>
  </si>
  <si>
    <t>GOD KNOWS MY HEART ENT.</t>
  </si>
  <si>
    <t>ABC05034009037</t>
  </si>
  <si>
    <t>NAB ENT.</t>
  </si>
  <si>
    <t>ABC05034010001</t>
  </si>
  <si>
    <t>SIR EVANS ENTERPRISE</t>
  </si>
  <si>
    <t>ABC05034011010</t>
  </si>
  <si>
    <t>MASS WAY ENT.</t>
  </si>
  <si>
    <t>ABC05034011021</t>
  </si>
  <si>
    <t>FUSEINI MOTORS</t>
  </si>
  <si>
    <t>OYANKA ST.</t>
  </si>
  <si>
    <t>ABC05034014001</t>
  </si>
  <si>
    <t>PETER OTENG MOTORS</t>
  </si>
  <si>
    <t>ABC05034027010</t>
  </si>
  <si>
    <t>IKELAND AUTO PARTS</t>
  </si>
  <si>
    <t>ABC05034028002</t>
  </si>
  <si>
    <t>PADAMAK ENT.</t>
  </si>
  <si>
    <t>OYANKU ST.</t>
  </si>
  <si>
    <t>ABC05035004008</t>
  </si>
  <si>
    <t>JOSATTAH ENTERPRISE</t>
  </si>
  <si>
    <t>ABC05036002011</t>
  </si>
  <si>
    <t>STV AUTO ZME ENT.</t>
  </si>
  <si>
    <t>OBENUAKU ST.</t>
  </si>
  <si>
    <t>ABC05037007002</t>
  </si>
  <si>
    <t>RALPH MOTORS</t>
  </si>
  <si>
    <t>NII ABOSSEY OKAI ST.</t>
  </si>
  <si>
    <t>ABC05038004002</t>
  </si>
  <si>
    <t>HELJONS PHARMACY LTD.</t>
  </si>
  <si>
    <t>ABOSSEY OKAI ST.</t>
  </si>
  <si>
    <t>ABC05038006004</t>
  </si>
  <si>
    <t>GLADYS A. B. ENT.</t>
  </si>
  <si>
    <t>ABC05038006011</t>
  </si>
  <si>
    <t>P. K. DANQUAH</t>
  </si>
  <si>
    <t>ABC05038007015</t>
  </si>
  <si>
    <t>PRAISE HIM ENT.</t>
  </si>
  <si>
    <t>NII ABOSSEY ST.</t>
  </si>
  <si>
    <t>ABC05038008003</t>
  </si>
  <si>
    <t>"3" OAKS SPARE PARTS</t>
  </si>
  <si>
    <t>ABOSSEY OKAI / AYI OKAI</t>
  </si>
  <si>
    <t>ABC05038008007</t>
  </si>
  <si>
    <t>KINGSLEY MOTORS</t>
  </si>
  <si>
    <t>ABC05038020002</t>
  </si>
  <si>
    <t>KWAME PIESIE MOTORS</t>
  </si>
  <si>
    <t>ABOSSEY OKAI AYI OKAI ST.</t>
  </si>
  <si>
    <t>ABC05038020005</t>
  </si>
  <si>
    <t>NANA TUFUOR MOTORS</t>
  </si>
  <si>
    <t>ABOSSEY OKAI /AYI OKAI ST.</t>
  </si>
  <si>
    <t>ABC05038020018</t>
  </si>
  <si>
    <t>TWO THINGS AUTO PARTS</t>
  </si>
  <si>
    <t>ABC05040001003</t>
  </si>
  <si>
    <t>MARKCHISTABETH VENTURES</t>
  </si>
  <si>
    <t>ABC05040001007</t>
  </si>
  <si>
    <t>DAVID EGBERT ELECTRONICS</t>
  </si>
  <si>
    <t>ABC05040001008</t>
  </si>
  <si>
    <t>SUBAK PHONES</t>
  </si>
  <si>
    <t>ABC05040002001</t>
  </si>
  <si>
    <t>EBIAMO SPOT</t>
  </si>
  <si>
    <t>ABC05040002006</t>
  </si>
  <si>
    <t>AMEYAW FORD</t>
  </si>
  <si>
    <t>ABC05040013001</t>
  </si>
  <si>
    <t>MAA SHAA ALLAH ENT.</t>
  </si>
  <si>
    <t>ABC05040016001</t>
  </si>
  <si>
    <t>KENKOO ENT.</t>
  </si>
  <si>
    <t>ABC05040022001</t>
  </si>
  <si>
    <t>ISHIAH SADIQUE ENT.</t>
  </si>
  <si>
    <t>OWENE STREET</t>
  </si>
  <si>
    <t>ABC05040022003</t>
  </si>
  <si>
    <t>MADAM ANNOBIN ENT.</t>
  </si>
  <si>
    <t>ABC05040022004</t>
  </si>
  <si>
    <t>ABSARP ENT.</t>
  </si>
  <si>
    <t>ABC05042003003</t>
  </si>
  <si>
    <t>A - FROST</t>
  </si>
  <si>
    <t>ABC05043004002</t>
  </si>
  <si>
    <t>FRANSON MOTORS</t>
  </si>
  <si>
    <t>NII ABOSSEY OKAI</t>
  </si>
  <si>
    <t>ABC05043004018</t>
  </si>
  <si>
    <t>UNIVERSAL MERCHANT BANK  LTD.</t>
  </si>
  <si>
    <t>ABC05044001005</t>
  </si>
  <si>
    <t>CLIMB UP COMMUNICATION</t>
  </si>
  <si>
    <t>PRIVATE COMMUNICATION &amp; SECRETARIAL SERVICES</t>
  </si>
  <si>
    <t>ABC05044001006</t>
  </si>
  <si>
    <t>ZEBSONIC ELECTRICALS</t>
  </si>
  <si>
    <t>ABC05044003001</t>
  </si>
  <si>
    <t>PAEGEE ENT.</t>
  </si>
  <si>
    <t>ABC05044003007</t>
  </si>
  <si>
    <t>JOSUNI ENT.</t>
  </si>
  <si>
    <t>ABC05044005001</t>
  </si>
  <si>
    <t>E.N.T. BEAUTY CLINIC</t>
  </si>
  <si>
    <t>ABC05044005003</t>
  </si>
  <si>
    <t>GODS WILL ENT.</t>
  </si>
  <si>
    <t>ABC05044013003</t>
  </si>
  <si>
    <t>ANOINTED HANDS COOLING SERVICES</t>
  </si>
  <si>
    <t>ABC05044017008</t>
  </si>
  <si>
    <t>MAXIM COSMETICS</t>
  </si>
  <si>
    <t>ABC05044017009</t>
  </si>
  <si>
    <t>KENNUATING VENTURES</t>
  </si>
  <si>
    <t>EDUARDO MODLHANA</t>
  </si>
  <si>
    <t>ABC05045001002</t>
  </si>
  <si>
    <t>ABI NATIONAL SAVINGS &amp; LOANS</t>
  </si>
  <si>
    <t>ABC05045005003</t>
  </si>
  <si>
    <t>JESSLICA ENTERPRISE</t>
  </si>
  <si>
    <t>ABC05045005004</t>
  </si>
  <si>
    <t>CBG</t>
  </si>
  <si>
    <t>EDUARDO MODLAHANA ST.</t>
  </si>
  <si>
    <t>ABC05045005005</t>
  </si>
  <si>
    <t>ELECTRICAL CITY CENTRE ANNEX</t>
  </si>
  <si>
    <t>EDUARDO MOHDLANA ST.</t>
  </si>
  <si>
    <t>ABC05045007007</t>
  </si>
  <si>
    <t>EDMOSE ENT.</t>
  </si>
  <si>
    <t>ABC05046001001</t>
  </si>
  <si>
    <t>GERMAN SPOT</t>
  </si>
  <si>
    <t>ST. ANTHONY</t>
  </si>
  <si>
    <t>ABC05048002001</t>
  </si>
  <si>
    <t>CAROMMA STORE</t>
  </si>
  <si>
    <t>YOGAGA ST.</t>
  </si>
  <si>
    <t>ABC05051001001</t>
  </si>
  <si>
    <t>CENTRAL UNIVERSITY COLLEGE</t>
  </si>
  <si>
    <t>NMENMELE</t>
  </si>
  <si>
    <t>EDUCATIONAL INSTITUTION - TERTIARY SCHOOLS</t>
  </si>
  <si>
    <t>ABC05052014005</t>
  </si>
  <si>
    <t>CYNFRANCIS JEWELLERY</t>
  </si>
  <si>
    <t>NMENMETE RD.</t>
  </si>
  <si>
    <t>JEWELLERY SHOPS</t>
  </si>
  <si>
    <t>ABC05053014002</t>
  </si>
  <si>
    <t>AKAN FURNITURE</t>
  </si>
  <si>
    <t>FURNITURE INDUSTRY - FURNITURE MANUFACTURERS</t>
  </si>
  <si>
    <t>ABC05053019001</t>
  </si>
  <si>
    <t>BENNETT CAULLEY MEMORIAL SCH.</t>
  </si>
  <si>
    <t>NMENMETE ROAD</t>
  </si>
  <si>
    <t>EDUCATIONAL INSTITUTION - KG/PRIMARY (PRIVATE)</t>
  </si>
  <si>
    <t>ABC05058009001</t>
  </si>
  <si>
    <t>NYAME TEASE</t>
  </si>
  <si>
    <t>ADJ. NAZARENE HEALING CH.</t>
  </si>
  <si>
    <t>ABC05058025001</t>
  </si>
  <si>
    <t>KOHL' S SALON</t>
  </si>
  <si>
    <t>NII AMANE AKWEI ST.</t>
  </si>
  <si>
    <t>ABC05058027002</t>
  </si>
  <si>
    <t>DANIEL'S ENT.</t>
  </si>
  <si>
    <t>ABC05058027003</t>
  </si>
  <si>
    <t>CROWN PRINCE BEAUTY PALOUR</t>
  </si>
  <si>
    <t>ABC05065007002</t>
  </si>
  <si>
    <t>1+1 BARBERING SHOP</t>
  </si>
  <si>
    <t>NII KPAKPO MANKRALO ST.</t>
  </si>
  <si>
    <t>ABC05065008008</t>
  </si>
  <si>
    <t>BENNIMECH ENT.</t>
  </si>
  <si>
    <t>ABC05066008001</t>
  </si>
  <si>
    <t>SUZUKI MOTORS</t>
  </si>
  <si>
    <t>KPAKPO MANKRALO ST.</t>
  </si>
  <si>
    <t>GARAGES</t>
  </si>
  <si>
    <t>ABC05066009001</t>
  </si>
  <si>
    <t>LYVE WELL  REHABSOLUTIONS CENTRE LTD.</t>
  </si>
  <si>
    <t>5TH MANKRALO LINK</t>
  </si>
  <si>
    <t>HEALTH FACILITIES(PRIVATE ) - DENTAL/EYE CLINICS</t>
  </si>
  <si>
    <t>ABC05066011002</t>
  </si>
  <si>
    <t>DOROTHY'S SNACK'S SPOT</t>
  </si>
  <si>
    <t>SNACK BARS</t>
  </si>
  <si>
    <t>ABC05068032001</t>
  </si>
  <si>
    <t>STAND HOPE ENTERPRISE</t>
  </si>
  <si>
    <t>ABC05068045005</t>
  </si>
  <si>
    <t>ROMART PHARMACY</t>
  </si>
  <si>
    <t>ABC05068048001</t>
  </si>
  <si>
    <t>TECH SOURCE GH. LTD.</t>
  </si>
  <si>
    <t>ABC05070004002</t>
  </si>
  <si>
    <t>BLESS KEY ALUMINIUM</t>
  </si>
  <si>
    <t>OUT RING ROAD</t>
  </si>
  <si>
    <t>METAL FABRICATORS</t>
  </si>
  <si>
    <t>ABC05070006010</t>
  </si>
  <si>
    <t>V. H. SERVICES</t>
  </si>
  <si>
    <t>MANKRALO ST.</t>
  </si>
  <si>
    <t>ABC05075016001</t>
  </si>
  <si>
    <t>EMIT ELECTRONIC /COMM INSTITUTE</t>
  </si>
  <si>
    <t>SENCHI RD.</t>
  </si>
  <si>
    <t>EDUCATIONAL INSTITUTION -SENIOR HIGH/TECHNICAL SCHOOLS</t>
  </si>
  <si>
    <t>ABC05076011004</t>
  </si>
  <si>
    <t>AMINU FASHION</t>
  </si>
  <si>
    <t>DRESSMAKERS/TAILORS (INDUSTRIAL)</t>
  </si>
  <si>
    <t>ABC05076013004</t>
  </si>
  <si>
    <t>FOTOSTYLY STUDIO</t>
  </si>
  <si>
    <t>EDUARDO RD.</t>
  </si>
  <si>
    <t>PHOTOGRAPHERS / VIDEO OPERATORS</t>
  </si>
  <si>
    <t>ABC05078004004</t>
  </si>
  <si>
    <t>NERIKAS ENT.</t>
  </si>
  <si>
    <t>NII ABOSSEY RD.</t>
  </si>
  <si>
    <t>ABC05080013001</t>
  </si>
  <si>
    <t>A. B. PRIME ENT.</t>
  </si>
  <si>
    <t>2ND MATAHEKO LANE</t>
  </si>
  <si>
    <t>ABC05081002004</t>
  </si>
  <si>
    <t>THE VOICE OF GLORY ENT.</t>
  </si>
  <si>
    <t>PEREGRINIO ST.</t>
  </si>
  <si>
    <t>ABC05081002011</t>
  </si>
  <si>
    <t>SAMUEL K. KISSI ENT.</t>
  </si>
  <si>
    <t>PEREGRINO STREET</t>
  </si>
  <si>
    <t>ABC05085003004</t>
  </si>
  <si>
    <t>ALBAWADI FASHIONS</t>
  </si>
  <si>
    <t>ABC05090004003</t>
  </si>
  <si>
    <t>MICHEAL A. ENT.</t>
  </si>
  <si>
    <t>OBLOGO ROAD</t>
  </si>
  <si>
    <t>ABC05093011002</t>
  </si>
  <si>
    <t>FLORISCO ENT.</t>
  </si>
  <si>
    <t>EDUARDO MODHLANA RD.</t>
  </si>
  <si>
    <t>ABC05095001004</t>
  </si>
  <si>
    <t>GO 'U' GH. LTD.</t>
  </si>
  <si>
    <t>OBLOGO RD.</t>
  </si>
  <si>
    <t>ABC05095001005</t>
  </si>
  <si>
    <t>KWADWO AGYEKUM</t>
  </si>
  <si>
    <t>ABC05095001006</t>
  </si>
  <si>
    <t>SHEPHERD'S  LOCAL CHOP BAR</t>
  </si>
  <si>
    <t>ABC05095001008</t>
  </si>
  <si>
    <t>MOTHER 1 SWEET</t>
  </si>
  <si>
    <t>ABC05095022002</t>
  </si>
  <si>
    <t>OPAMAGO SAFO ENT.</t>
  </si>
  <si>
    <t>ABC05095024001</t>
  </si>
  <si>
    <t>CUTLIN ENT.</t>
  </si>
  <si>
    <t>ABC05095026001</t>
  </si>
  <si>
    <t>STEPPING UP ENT.</t>
  </si>
  <si>
    <t>ABC05095028004</t>
  </si>
  <si>
    <t>ROBESTA CHEMICALS LTD.</t>
  </si>
  <si>
    <t>ZONGO</t>
  </si>
  <si>
    <t>ABC05096012002</t>
  </si>
  <si>
    <t>FRANKLUFF MEDICAL GH. LTD.</t>
  </si>
  <si>
    <t>ABC05096014001</t>
  </si>
  <si>
    <t>DARMUEL ENT.</t>
  </si>
  <si>
    <t>EDUARDO ROAD</t>
  </si>
  <si>
    <t>ABC05096014005</t>
  </si>
  <si>
    <t>SAMUEL DARKO</t>
  </si>
  <si>
    <t>ABC05097005001</t>
  </si>
  <si>
    <t>THE WARRIORS TAILORING SHOP</t>
  </si>
  <si>
    <t>ABC05097006008</t>
  </si>
  <si>
    <t>KAYIBUE HEALTH SOLUTIONS</t>
  </si>
  <si>
    <t>ABC05098006002</t>
  </si>
  <si>
    <t>SINAPI ABA  SAVINGS &amp; LOANS</t>
  </si>
  <si>
    <t>ABC05099016001</t>
  </si>
  <si>
    <t>ADOMAA HOSTEL</t>
  </si>
  <si>
    <t>TOURISM LICENCED FACILITIES - HOSTELS (PRIVATE)</t>
  </si>
  <si>
    <t>ABC05101025002</t>
  </si>
  <si>
    <t>KINGSBANC CAPITAL MICROFINANCE LTD.</t>
  </si>
  <si>
    <t>HANSONIC ROAD</t>
  </si>
  <si>
    <t>ABC05104027004</t>
  </si>
  <si>
    <t>ALL - LIFE PHARMACY</t>
  </si>
  <si>
    <t>ABC05104028003</t>
  </si>
  <si>
    <t>HAIR POT SALON</t>
  </si>
  <si>
    <t>ABC05104028006</t>
  </si>
  <si>
    <t>A. G. N. ENT.</t>
  </si>
  <si>
    <t>ABC05107012001</t>
  </si>
  <si>
    <t>VANDEE ENT.</t>
  </si>
  <si>
    <t>ABC05109014001</t>
  </si>
  <si>
    <t>MAKAUF FOOD</t>
  </si>
  <si>
    <t>JONKOTBRI ROAD</t>
  </si>
  <si>
    <t>ABC05114023001</t>
  </si>
  <si>
    <t>LEMISH PHARMACY</t>
  </si>
  <si>
    <t>POUTER RING RD.</t>
  </si>
  <si>
    <t>ABC05116006002</t>
  </si>
  <si>
    <t>JOANADA WEAR</t>
  </si>
  <si>
    <t>ABC05116009001</t>
  </si>
  <si>
    <t>AYABA VULGANISING WKS.</t>
  </si>
  <si>
    <t>ABC05123003001</t>
  </si>
  <si>
    <t>MADAM CHARLOTTE</t>
  </si>
  <si>
    <t>6TH ABOSSEY OKAI LINK</t>
  </si>
  <si>
    <t>ABC05149019002</t>
  </si>
  <si>
    <t>NASH VENTURE</t>
  </si>
  <si>
    <t>ABC05177002003</t>
  </si>
  <si>
    <t>AGENDA SPOT</t>
  </si>
  <si>
    <t>RUSSIA</t>
  </si>
  <si>
    <t>ABC05177008007</t>
  </si>
  <si>
    <t>EDLESTAL PHARMACY</t>
  </si>
  <si>
    <t>ABC05179001002</t>
  </si>
  <si>
    <t>HANNAH AWUKU'S ENT.</t>
  </si>
  <si>
    <t>AGOREO STREET</t>
  </si>
  <si>
    <t>ABC05179001003</t>
  </si>
  <si>
    <t>PATAY SPOT</t>
  </si>
  <si>
    <t>AGORO STREET</t>
  </si>
  <si>
    <t>ABC05179007001</t>
  </si>
  <si>
    <t>NYAME TUMI SO</t>
  </si>
  <si>
    <t>AGORO ROAD</t>
  </si>
  <si>
    <t>ABC05179015005</t>
  </si>
  <si>
    <t>SHARP BEAUTY SALON</t>
  </si>
  <si>
    <t>ABC05180020001</t>
  </si>
  <si>
    <t>OHMS LAW</t>
  </si>
  <si>
    <t>ABC05180024001</t>
  </si>
  <si>
    <t>J. R. AMOATENG CHEMICAL SHOP</t>
  </si>
  <si>
    <t>ABC05180033003</t>
  </si>
  <si>
    <t>FUTURE IS SECRET VENTURES</t>
  </si>
  <si>
    <t>ABC05181005001</t>
  </si>
  <si>
    <t>FLOZY COLLECTION</t>
  </si>
  <si>
    <t>RUSSIA ROAD</t>
  </si>
  <si>
    <t>CEREMONIAL HIRING SERVICES</t>
  </si>
  <si>
    <t>ABC05186001001</t>
  </si>
  <si>
    <t>WEST SIDE</t>
  </si>
  <si>
    <t>OBLOGO STREET</t>
  </si>
  <si>
    <t>ABC05186001002</t>
  </si>
  <si>
    <t>ASABAR SPOT</t>
  </si>
  <si>
    <t>ABC05187005003</t>
  </si>
  <si>
    <t>ADOM STORE</t>
  </si>
  <si>
    <t>SUKURA</t>
  </si>
  <si>
    <t>ABC05187010001</t>
  </si>
  <si>
    <t>NANA OPARE</t>
  </si>
  <si>
    <t>ABC05187010002</t>
  </si>
  <si>
    <t>AMAZING GRACE</t>
  </si>
  <si>
    <t>ABC05187023001</t>
  </si>
  <si>
    <t>MY BET</t>
  </si>
  <si>
    <t>CASINO</t>
  </si>
  <si>
    <t>ABC05189003004</t>
  </si>
  <si>
    <t>THANKS YOU JESUS</t>
  </si>
  <si>
    <t>BOSUMABA ST.</t>
  </si>
  <si>
    <t>ABC05189004001</t>
  </si>
  <si>
    <t>GEORGE ASIEDU</t>
  </si>
  <si>
    <t>ABC05189026002</t>
  </si>
  <si>
    <t>ADOM ARA KWA</t>
  </si>
  <si>
    <t>NANA AYAA ST.</t>
  </si>
  <si>
    <t>ABC05189026003</t>
  </si>
  <si>
    <t>GOD'S WILL BEAUTY SALON</t>
  </si>
  <si>
    <t>ABC05189039001</t>
  </si>
  <si>
    <t>STRIPES PHARMACY</t>
  </si>
  <si>
    <t>NAA AYAA ST.</t>
  </si>
  <si>
    <t>ABC05190001001</t>
  </si>
  <si>
    <t>BAMBOO BAZAAR SPOT</t>
  </si>
  <si>
    <t>1ST ASHALEY LINK</t>
  </si>
  <si>
    <t>ABC05190001002</t>
  </si>
  <si>
    <t>BRIGHT AID PHARM LTD.</t>
  </si>
  <si>
    <t>ABC05190006001</t>
  </si>
  <si>
    <t>TAWAAKALUTU ALA LAAHI ENT.</t>
  </si>
  <si>
    <t>ATIATSOKOME STREET</t>
  </si>
  <si>
    <t>ABC05192013003</t>
  </si>
  <si>
    <t>GOD IS GREAT BEAUTY SALON</t>
  </si>
  <si>
    <t>ABC05199002003</t>
  </si>
  <si>
    <t>KAN CHEMICAL SHOP</t>
  </si>
  <si>
    <t>ADOLE ABLA ST.</t>
  </si>
  <si>
    <t>ABC05201012001</t>
  </si>
  <si>
    <t>NEIBOURHOOD ENT.</t>
  </si>
  <si>
    <t>6TH PONPON LINK</t>
  </si>
  <si>
    <t>ABC05203014001</t>
  </si>
  <si>
    <t>GILBERT AZASU SPOTS</t>
  </si>
  <si>
    <t>1ST ADOLE ABLA LINK</t>
  </si>
  <si>
    <t>ABC05208002001</t>
  </si>
  <si>
    <t>SOCCER BET</t>
  </si>
  <si>
    <t>ABC05208020003</t>
  </si>
  <si>
    <t>SHIRAMITTE LADIES BEAUTY PARLOUR</t>
  </si>
  <si>
    <t>WOWOTI AVE.</t>
  </si>
  <si>
    <t>ABC05208030004</t>
  </si>
  <si>
    <t>ASTON PHARMACY SHOP</t>
  </si>
  <si>
    <t>ABC05212004002</t>
  </si>
  <si>
    <t>HIS GRACE NEP ACADEMY</t>
  </si>
  <si>
    <t>11TH ADOTE OBOUR LINK</t>
  </si>
  <si>
    <t>ZAMARAMA LINE</t>
  </si>
  <si>
    <t>ABC05212013001</t>
  </si>
  <si>
    <t>HOME NEXT SCHOOL</t>
  </si>
  <si>
    <t>EDUCATIONAL INSTITUTION - PRIMARY SCHOOLS/JUNIOR HIGH SCHOOL</t>
  </si>
  <si>
    <t>ABC05212026003</t>
  </si>
  <si>
    <t>SERMARFO ENTERPRISE</t>
  </si>
  <si>
    <t>ABC05213005001</t>
  </si>
  <si>
    <t>GRANA ENTERPRISE</t>
  </si>
  <si>
    <t>10 ADOTE OBOUR LINK</t>
  </si>
  <si>
    <t>SEMPE NEWTOWN</t>
  </si>
  <si>
    <t>ABC05213017001</t>
  </si>
  <si>
    <t>ANDY BAFFOUR'S CHEMICAL SHOP</t>
  </si>
  <si>
    <t>9TH ADOTE OBOUR LINK</t>
  </si>
  <si>
    <t>ABC05224013001</t>
  </si>
  <si>
    <t>KWAHU STORE</t>
  </si>
  <si>
    <t>2ND AKOTIAKU LINK</t>
  </si>
  <si>
    <t>MAMPROBI</t>
  </si>
  <si>
    <t>ABC05225005001</t>
  </si>
  <si>
    <t>NYAME TEASE ENT.</t>
  </si>
  <si>
    <t>IST AKOTIAKU LINK</t>
  </si>
  <si>
    <t>NEW MAMPROBI</t>
  </si>
  <si>
    <t>ABC05225030001</t>
  </si>
  <si>
    <t>ROSAM ENT.</t>
  </si>
  <si>
    <t>NEW SEMPE LOOP</t>
  </si>
  <si>
    <t>ABC05227009001</t>
  </si>
  <si>
    <t>INSAANIYAA  COMPLEX SCHOOL</t>
  </si>
  <si>
    <t>ABC05230023002</t>
  </si>
  <si>
    <t>GINAKOR ENT. (COSMETICS)</t>
  </si>
  <si>
    <t>NEW SEMPE HIGH STREET</t>
  </si>
  <si>
    <t>ABC05241001001</t>
  </si>
  <si>
    <t>DD PROVISION STORE</t>
  </si>
  <si>
    <t>ADOTE OBOUR LOOP</t>
  </si>
  <si>
    <t>ABC05242007001</t>
  </si>
  <si>
    <t>MY REDEEMER LIVETH</t>
  </si>
  <si>
    <t>WOWOTI AVE. ST.</t>
  </si>
  <si>
    <t>ABC05243002001</t>
  </si>
  <si>
    <t>RAYKON CLINIC</t>
  </si>
  <si>
    <t>ABC05246007002</t>
  </si>
  <si>
    <t>BIG WHITE SPOT</t>
  </si>
  <si>
    <t>NANA AYAAMAA STREET</t>
  </si>
  <si>
    <t>ABC05247006001</t>
  </si>
  <si>
    <t>EDNA ENT.</t>
  </si>
  <si>
    <t>DOME FAASEE STREET</t>
  </si>
  <si>
    <t>ABC05250009003</t>
  </si>
  <si>
    <t>CHEZUAF VENTURES</t>
  </si>
  <si>
    <t>ABC05250009006</t>
  </si>
  <si>
    <t>ANGELS SALOON</t>
  </si>
  <si>
    <t>EDUARDO MODHLADO ST.</t>
  </si>
  <si>
    <t>LATERBIOKORSHIE</t>
  </si>
  <si>
    <t>ABC05250010001</t>
  </si>
  <si>
    <t>GEOMEN ADINKRA &amp; KENTE ENT.</t>
  </si>
  <si>
    <t>EDUARDO MODHLANA</t>
  </si>
  <si>
    <t>ART AND HANDICRAFTS DEALERS</t>
  </si>
  <si>
    <t>ABC05250010003</t>
  </si>
  <si>
    <t>AAS CAPITAL</t>
  </si>
  <si>
    <t>MONEY LENDING</t>
  </si>
  <si>
    <t>ABC05251015001</t>
  </si>
  <si>
    <t>LERATO DAY CARE CENTER</t>
  </si>
  <si>
    <t>FAASEE ROAD</t>
  </si>
  <si>
    <t>ABC05253019001</t>
  </si>
  <si>
    <t>TSUI SHITOO</t>
  </si>
  <si>
    <t>JEPI CLOSE</t>
  </si>
  <si>
    <t>ABC05267034003</t>
  </si>
  <si>
    <t>X' BOAT HAIR CLINIC</t>
  </si>
  <si>
    <t>OUTER RING RD.</t>
  </si>
  <si>
    <t>ABC05271005002</t>
  </si>
  <si>
    <t>THE HOPE OF GLORY FASHIONS</t>
  </si>
  <si>
    <t>ABC05271010006</t>
  </si>
  <si>
    <t>A.N. ESSENTIAL SERVICES</t>
  </si>
  <si>
    <t>ABC05271011003</t>
  </si>
  <si>
    <t>MIGRADE ENT.</t>
  </si>
  <si>
    <t>FLAMINGO UP SUKURA RD.</t>
  </si>
  <si>
    <t>ABC05272001001</t>
  </si>
  <si>
    <t>SEVEN GREAT PRINCESS ACADEMY</t>
  </si>
  <si>
    <t>24 SHANKABANKA ST.</t>
  </si>
  <si>
    <t>ABC05273006004</t>
  </si>
  <si>
    <t>PAT-KAY</t>
  </si>
  <si>
    <t>ABC05279003004</t>
  </si>
  <si>
    <t>ROCKY'S COLLECTION</t>
  </si>
  <si>
    <t>ABC05281006001</t>
  </si>
  <si>
    <t>MRS. EWUSI</t>
  </si>
  <si>
    <t>ABC05286005002</t>
  </si>
  <si>
    <t>ELAVANYO CHOP BAR</t>
  </si>
  <si>
    <t>TOWN COUNCIL LINE</t>
  </si>
  <si>
    <t>ABC05295009004</t>
  </si>
  <si>
    <t>BOOK OF LIFE</t>
  </si>
  <si>
    <t>ABC05295012002</t>
  </si>
  <si>
    <t>F. A. N. VENTURES</t>
  </si>
  <si>
    <t>ABC05300001003</t>
  </si>
  <si>
    <t>HAJIA DADWENE COSMETICS</t>
  </si>
  <si>
    <t>BRIGADE ROAD</t>
  </si>
  <si>
    <t>ABC05309010001</t>
  </si>
  <si>
    <t>EUNIK BRIDAL SALON</t>
  </si>
  <si>
    <t>ST. FRANCIS ROAD</t>
  </si>
  <si>
    <t>ABC05313001001</t>
  </si>
  <si>
    <t>HOLY CROSS CLINIC</t>
  </si>
  <si>
    <t>ST. PAULS ST.</t>
  </si>
  <si>
    <t>HEALTH FACILITIES(PRIVATE ) - HOSPITALS/CLINICS</t>
  </si>
  <si>
    <t>ABC05317019002</t>
  </si>
  <si>
    <t>PARADISE SPOT DRINKING BAR</t>
  </si>
  <si>
    <t>ABC05322001001</t>
  </si>
  <si>
    <t>AMBROSE DESIGN</t>
  </si>
  <si>
    <t>DR. NANKA BRUCE RD.</t>
  </si>
  <si>
    <t>ABC05326035003</t>
  </si>
  <si>
    <t>GOLD METAL</t>
  </si>
  <si>
    <t>ABC05327018003</t>
  </si>
  <si>
    <t>SOLAR'S PLAZA</t>
  </si>
  <si>
    <t>CHEMU ROAD</t>
  </si>
  <si>
    <t>ABC05327024001</t>
  </si>
  <si>
    <t>PERFECT POINT</t>
  </si>
  <si>
    <t>CHEMU RD.</t>
  </si>
  <si>
    <t>ABC05327024002</t>
  </si>
  <si>
    <t>BEAUTY PLAN SALON</t>
  </si>
  <si>
    <t>ABC05327024003</t>
  </si>
  <si>
    <t>ASHFORM COMPANY</t>
  </si>
  <si>
    <t>EDUADO ST.</t>
  </si>
  <si>
    <t>ABC05327024004</t>
  </si>
  <si>
    <t>AUTO ARENA</t>
  </si>
  <si>
    <t>EDUADO RD.</t>
  </si>
  <si>
    <t>ABC05327024006</t>
  </si>
  <si>
    <t>VISION LEGACY</t>
  </si>
  <si>
    <t>ABC05327024008</t>
  </si>
  <si>
    <t>D HEALTH</t>
  </si>
  <si>
    <t>ABC05327028001</t>
  </si>
  <si>
    <t>MAMPROBI SENIOR HIGH SCHOOL</t>
  </si>
  <si>
    <t>ABC05327028010</t>
  </si>
  <si>
    <t>FELICIA OLU ENT.</t>
  </si>
  <si>
    <t>ABEFOFO CLOSE</t>
  </si>
  <si>
    <t>ABC05327028012</t>
  </si>
  <si>
    <t>ROSEMOND</t>
  </si>
  <si>
    <t>ABC05327030003</t>
  </si>
  <si>
    <t>CREST MODE</t>
  </si>
  <si>
    <t>ABC05327030004</t>
  </si>
  <si>
    <t>KOFI KYEI OFORI</t>
  </si>
  <si>
    <t>ABC05327030005</t>
  </si>
  <si>
    <t>FRUITFUL TENDO</t>
  </si>
  <si>
    <t>ABC05328013001</t>
  </si>
  <si>
    <t>ICT SYSTEMS VENTURES</t>
  </si>
  <si>
    <t>EDUARDO MODULANA RD.</t>
  </si>
  <si>
    <t>COMPUTER/ACCESSORIES/OFFICE EQUIPMENT REPAIRS</t>
  </si>
  <si>
    <t>ABC05328013004</t>
  </si>
  <si>
    <t>BETHEL JOINT FOOD</t>
  </si>
  <si>
    <t>ABC05332012001</t>
  </si>
  <si>
    <t>RICARDO'S HOTEL</t>
  </si>
  <si>
    <t>NANKA BRUCE RD.</t>
  </si>
  <si>
    <t>TOURISM LICENCED FACILITIES - HOTELS/ BEACH RESORTS/ MOTELS</t>
  </si>
  <si>
    <t>ABC05334021004</t>
  </si>
  <si>
    <t>HIS - PLACE ENT.</t>
  </si>
  <si>
    <t>ABC05334021005</t>
  </si>
  <si>
    <t>VIVARA EXPERIENCE</t>
  </si>
  <si>
    <t>ABC05336009001</t>
  </si>
  <si>
    <t>THE YARD SPOT</t>
  </si>
  <si>
    <t>1ST SAKUMO LINK</t>
  </si>
  <si>
    <t>ABC05336025001</t>
  </si>
  <si>
    <t>NYAME-NKYE ADE MOTORS</t>
  </si>
  <si>
    <t>SAKUMO CRESCENT</t>
  </si>
  <si>
    <t>ABC05346015003</t>
  </si>
  <si>
    <t>P.P.A.G. CLINIC</t>
  </si>
  <si>
    <t>EDUARDO MOHDLANA  ST.</t>
  </si>
  <si>
    <t>ABC05346017001</t>
  </si>
  <si>
    <t>PPAG HEAD OFFICE</t>
  </si>
  <si>
    <t>ABC05349002006</t>
  </si>
  <si>
    <t>R. G. K. VENTURES</t>
  </si>
  <si>
    <t>SCORPION RD.</t>
  </si>
  <si>
    <t>ABC05349013004</t>
  </si>
  <si>
    <t>ABII'S FASHION</t>
  </si>
  <si>
    <t>ABC05349013006</t>
  </si>
  <si>
    <t>STREET VIEW SPOT</t>
  </si>
  <si>
    <t>EDUARDO MODHLANA ROAD</t>
  </si>
  <si>
    <t>ABC05349013016</t>
  </si>
  <si>
    <t>SOLAR TAXI</t>
  </si>
  <si>
    <t>NASIA ST.</t>
  </si>
  <si>
    <t>COURIER SERVICES</t>
  </si>
  <si>
    <t>ABC05352003003</t>
  </si>
  <si>
    <t>BOB-GLO MUSIC AND RECREATIONAL CENTER</t>
  </si>
  <si>
    <t>ABC05352003005</t>
  </si>
  <si>
    <t>MARY LAMPTEY ENT</t>
  </si>
  <si>
    <t>ABC05352003007</t>
  </si>
  <si>
    <t>MO - CREATION</t>
  </si>
  <si>
    <t>ABC05357016001</t>
  </si>
  <si>
    <t>NEW HOPE JUNIOR SEC. SCH</t>
  </si>
  <si>
    <t>WORKERS LANE</t>
  </si>
  <si>
    <t>ABC05358010001</t>
  </si>
  <si>
    <t>EXEDGE LTD.</t>
  </si>
  <si>
    <t>ABC05358010014</t>
  </si>
  <si>
    <t>JOSEPH SAKA ENT.</t>
  </si>
  <si>
    <t>ABC05358012002</t>
  </si>
  <si>
    <t>GOIL</t>
  </si>
  <si>
    <t>EDUARO MOLDHANA RD.</t>
  </si>
  <si>
    <t>ABC05358020006</t>
  </si>
  <si>
    <t>HARRY ONESIDE</t>
  </si>
  <si>
    <t>ABC05358020007</t>
  </si>
  <si>
    <t>BEAUTY OF LOVE FASHION DESIGN</t>
  </si>
  <si>
    <t>ABC05362007001</t>
  </si>
  <si>
    <t>GLOBAL INTER IMEX PHARMACY</t>
  </si>
  <si>
    <t>MARKET ST.</t>
  </si>
  <si>
    <t>ABC05362007002</t>
  </si>
  <si>
    <t>UDIMO SOS SUSU CENTRE</t>
  </si>
  <si>
    <t>ABC05374001001</t>
  </si>
  <si>
    <t>PRUDENTIAL BANK</t>
  </si>
  <si>
    <t>ZABON ZONGO</t>
  </si>
  <si>
    <t>ABC05375001001</t>
  </si>
  <si>
    <t>ALLIED OIL COMPANY GH. LTD.</t>
  </si>
  <si>
    <t>SABON ZONGO</t>
  </si>
  <si>
    <t>ABC05376001004</t>
  </si>
  <si>
    <t>BIRAA ENT.</t>
  </si>
  <si>
    <t>OBLOGO ST.</t>
  </si>
  <si>
    <t>ABC05376001005</t>
  </si>
  <si>
    <t>DORA AFUMWAA ENT.</t>
  </si>
  <si>
    <t>ABC05377002002</t>
  </si>
  <si>
    <t>AFRICAN CASKETS &amp; WOOD PRODUCTS LTD.</t>
  </si>
  <si>
    <t>LATERBIOKORSHIE ZONGO</t>
  </si>
  <si>
    <t>COFFIN DEALERS</t>
  </si>
  <si>
    <t>ABC05377002004</t>
  </si>
  <si>
    <t>CURTI LOKE MULTI MEDIA</t>
  </si>
  <si>
    <t>ABC05377002006</t>
  </si>
  <si>
    <t>DROMONAA</t>
  </si>
  <si>
    <t>EDWARDO MODHLANA</t>
  </si>
  <si>
    <t>ABC05377002009</t>
  </si>
  <si>
    <t>JANET ABOAGYE</t>
  </si>
  <si>
    <t>ABC05377002012</t>
  </si>
  <si>
    <t>CERICAL DIAGNOSTIC MEDICAL LAB.</t>
  </si>
  <si>
    <t>HEALTH FACILITIES(PRIVATE ) - MEDICAL LABORATORY FACILITIES</t>
  </si>
  <si>
    <t>MEDICAL LABORATORIES</t>
  </si>
  <si>
    <t>ABC05377002015</t>
  </si>
  <si>
    <t>SUKE PHARMACY</t>
  </si>
  <si>
    <t>ABC05377003002</t>
  </si>
  <si>
    <t>PATMORT ENT.</t>
  </si>
  <si>
    <t>ABC05377003004</t>
  </si>
  <si>
    <t>GIFTY ASARE</t>
  </si>
  <si>
    <t>ABC05378015001</t>
  </si>
  <si>
    <t>MY LORD ENT.</t>
  </si>
  <si>
    <t>ABC05383033001</t>
  </si>
  <si>
    <t>GOODDWILL PRECISSION</t>
  </si>
  <si>
    <t>ABC05384002008</t>
  </si>
  <si>
    <t>JOHNICE HANDLES</t>
  </si>
  <si>
    <t>ABC05384008003</t>
  </si>
  <si>
    <t>CHRISTOPHER MODERN WORK</t>
  </si>
  <si>
    <t>RING ROAD WEST</t>
  </si>
  <si>
    <t>ABC05384010001</t>
  </si>
  <si>
    <t>TOGETHER AS ONE CARPENTRY</t>
  </si>
  <si>
    <t>ABC05384029001</t>
  </si>
  <si>
    <t>MIHESO KUWORYE AUTO BODY &amp; SPRAYING</t>
  </si>
  <si>
    <t>MARKET LANE</t>
  </si>
  <si>
    <t>ABC05388017001</t>
  </si>
  <si>
    <t>UNIQUE STORE</t>
  </si>
  <si>
    <t>ANKOBRA AVENUE</t>
  </si>
  <si>
    <t>ABC05393004001</t>
  </si>
  <si>
    <t>SAY YES CHEMICAL SHOP</t>
  </si>
  <si>
    <t>OSHIMPA AVE NUE</t>
  </si>
  <si>
    <t>ABC05399008003</t>
  </si>
  <si>
    <t>A S A SAVINGS &amp; LOANS</t>
  </si>
  <si>
    <t>ABC05408013005</t>
  </si>
  <si>
    <t>QF WINE</t>
  </si>
  <si>
    <t>ABC05411006001</t>
  </si>
  <si>
    <t>JOANA SPOT</t>
  </si>
  <si>
    <t>ASASE WURA STREET</t>
  </si>
  <si>
    <t>ABC05411006002</t>
  </si>
  <si>
    <t>CONTAINER SPOT</t>
  </si>
  <si>
    <t>ABC05411006004</t>
  </si>
  <si>
    <t>VAK BEAUTY SECRETS</t>
  </si>
  <si>
    <t>ASAASE WURA ST.</t>
  </si>
  <si>
    <t>ABC05413006001</t>
  </si>
  <si>
    <t>TAYCO LODGE</t>
  </si>
  <si>
    <t>KOOWULU STREET</t>
  </si>
  <si>
    <t>TOURISM LICENCED FACILITIES -  BUDGET HOTELS</t>
  </si>
  <si>
    <t>ABC05414014001</t>
  </si>
  <si>
    <t>MR. LAMPTEY</t>
  </si>
  <si>
    <t>MORTUARY ROAD</t>
  </si>
  <si>
    <t>ABC05415009001</t>
  </si>
  <si>
    <t>YEVU BROWN CONCRETE PRODUCTS</t>
  </si>
  <si>
    <t>ZOTI JUNCTION</t>
  </si>
  <si>
    <t>CONCTRERE PRODUCER</t>
  </si>
  <si>
    <t>ABC05415013001</t>
  </si>
  <si>
    <t>DANNE ALEX</t>
  </si>
  <si>
    <t>ABC05416010002</t>
  </si>
  <si>
    <t>MR. RICHARD SUSU WORKS</t>
  </si>
  <si>
    <t>WOWOWTI  AVE.</t>
  </si>
  <si>
    <t>ABC05419001001</t>
  </si>
  <si>
    <t>ASA SAVINGS &amp; LOANS LTD.</t>
  </si>
  <si>
    <t>SCHEDULE OF PAYABLES AS AT  31ST DECEMBER 2022</t>
  </si>
  <si>
    <t>SCHEDULE OF  RECEIVABLES AS AT 31ST DECEMBER 2022</t>
  </si>
  <si>
    <t>PV NO.</t>
  </si>
  <si>
    <t>SUPPLIER</t>
  </si>
  <si>
    <t>CHEQUE NO.</t>
  </si>
  <si>
    <t>GROSS AMONUT</t>
  </si>
  <si>
    <t>PAID AMOUNT</t>
  </si>
  <si>
    <t>OUTSTANDING AMOUNT</t>
  </si>
  <si>
    <t>LIKESHINE ENTERPRISE</t>
  </si>
  <si>
    <t>741244 &amp; 741254</t>
  </si>
  <si>
    <t>07/07/2022    11/08/2022             02/09/2022</t>
  </si>
  <si>
    <t>01/07/22 27/08/22    13/09/22</t>
  </si>
  <si>
    <t>HEDGE PENSIONS TRUST</t>
  </si>
  <si>
    <t xml:space="preserve">     741197        741209                  741243</t>
  </si>
  <si>
    <t>20,000.00           20,000.00                10,000.00</t>
  </si>
  <si>
    <t>50/10/22</t>
  </si>
  <si>
    <t>GRATIA LAW CONSULT</t>
  </si>
  <si>
    <t>SCHEDULE FOR DETAILS OFSURPLUS/DEFICIT FOR THE YEAR 2022</t>
  </si>
  <si>
    <t>SURPLUS IN CASHFLOW</t>
  </si>
  <si>
    <t>NET ASSETS</t>
  </si>
  <si>
    <t>Govt of Ghana Accrual Ledger</t>
  </si>
  <si>
    <t>Natural Account</t>
  </si>
  <si>
    <t>Description</t>
  </si>
  <si>
    <t>Account</t>
  </si>
  <si>
    <t>Begin Balance</t>
  </si>
  <si>
    <t>Period Dr</t>
  </si>
  <si>
    <t>Period Cr</t>
  </si>
  <si>
    <t>Activity</t>
  </si>
  <si>
    <t>End Balance</t>
  </si>
  <si>
    <t>408.12603.00000.4080101001.000000.00000000.0000000.000000.0327001.000000.0000.1331002</t>
  </si>
  <si>
    <t>408.12602.00000.4080101001.000000.00000000.0000000.000000.0327001.000000.0000.1331003</t>
  </si>
  <si>
    <t>408.12200.00000.4080101001.000000.00000000.0000000.000000.0000000.000000.0000.1412022</t>
  </si>
  <si>
    <t>408.12200.00000.4080101001.000000.00000000.0000000.000000.0327001.000000.0000.1413002</t>
  </si>
  <si>
    <t>408.12200.00000.4080101001.000000.00000000.0000000.000000.0327001.000000.0000.1415002</t>
  </si>
  <si>
    <t>408.12200.00000.4080101001.000000.00000000.0000000.000000.0327001.000000.0000.1415038</t>
  </si>
  <si>
    <t>Market and Stores Rental</t>
  </si>
  <si>
    <t>408.12200.00000.4080101001.000000.00000000.0000000.000000.0327001.000000.0000.1415052</t>
  </si>
  <si>
    <t>408.12200.00000.4080101001.000000.00000000.0000000.000000.0327001.000000.0000.1422002</t>
  </si>
  <si>
    <t>Restaurant/Chop Bar/Caterers</t>
  </si>
  <si>
    <t>408.12200.00000.4080101001.000000.00000000.0000000.000000.0327001.000000.0000.1422005</t>
  </si>
  <si>
    <t>Bakers License</t>
  </si>
  <si>
    <t>408.12200.00000.4080101001.000000.00000000.0000000.000000.0327001.000000.0000.1422009</t>
  </si>
  <si>
    <t>Artisans</t>
  </si>
  <si>
    <t>408.12200.00000.4080101001.000000.00000000.0000000.000000.0327001.000000.0000.1422011</t>
  </si>
  <si>
    <t>Kiosk License</t>
  </si>
  <si>
    <t>408.12200.00000.4080101001.000000.00000000.0000000.000000.0327001.000000.0000.1422012</t>
  </si>
  <si>
    <t>408.12200.00000.4080101001.000000.00000000.0000000.000000.0327001.000000.0000.1422015</t>
  </si>
  <si>
    <t>Lottery Business</t>
  </si>
  <si>
    <t>408.12200.00000.4080101001.000000.00000000.0000000.000000.0327001.000000.0000.1422016</t>
  </si>
  <si>
    <t>Hotel Services</t>
  </si>
  <si>
    <t>408.12200.00000.4080101001.000000.00000000.0000000.000000.0327001.000000.0000.1422017</t>
  </si>
  <si>
    <t>Pharmacy / Chemical Sellers</t>
  </si>
  <si>
    <t>408.12200.00000.4080101001.000000.00000000.0000000.000000.0327001.000000.0000.1422018</t>
  </si>
  <si>
    <t>Commercial Vehicles</t>
  </si>
  <si>
    <t>408.12200.00000.4080101001.000000.00000000.0000000.000000.0327001.000000.0000.1422020</t>
  </si>
  <si>
    <t>Communication Services</t>
  </si>
  <si>
    <t>408.12200.00000.4080101001.000000.00000000.0000000.000000.0327001.000000.0000.1422023</t>
  </si>
  <si>
    <t>Private Education Int.</t>
  </si>
  <si>
    <t>408.12200.00000.4080101001.000000.00000000.0000000.000000.0327001.000000.0000.1422024</t>
  </si>
  <si>
    <t>408.12200.00000.4080101001.000000.00000000.0000000.000000.0327001.000000.0000.1422025</t>
  </si>
  <si>
    <t>Private Health Facilities</t>
  </si>
  <si>
    <t>408.12200.00000.4080101001.000000.00000000.0000000.000000.0327001.000000.0000.1422026</t>
  </si>
  <si>
    <t>Entertainment Services</t>
  </si>
  <si>
    <t>408.12200.00000.4080101001.000000.00000000.0000000.000000.0327001.000000.0000.1422030</t>
  </si>
  <si>
    <t>Dress Makers/Tailor Services</t>
  </si>
  <si>
    <t>408.12200.00000.4080101001.000000.00000000.0000000.000000.0327001.000000.0000.1422038</t>
  </si>
  <si>
    <t>Bill Boards/Outdoor Advert</t>
  </si>
  <si>
    <t>408.12200.00000.4080101001.000000.00000000.0000000.000000.0327001.000000.0000.1422040</t>
  </si>
  <si>
    <t>Second Hand Clothing</t>
  </si>
  <si>
    <t>408.12200.00000.4080101001.000000.00000000.0000000.000000.0327001.000000.0000.1422042</t>
  </si>
  <si>
    <t>Vehicle Garage/Automobile Companies</t>
  </si>
  <si>
    <t>408.12200.00000.4080101001.000000.00000000.0000000.000000.0327001.000000.0000.1422043</t>
  </si>
  <si>
    <t>Financial Institutions</t>
  </si>
  <si>
    <t>408.12200.00000.4080101001.000000.00000000.0000000.000000.0327001.000000.0000.1422044</t>
  </si>
  <si>
    <t>Commercial Houses/Departmental Stores</t>
  </si>
  <si>
    <t>408.12200.00000.4080101001.000000.00000000.0000000.000000.0327001.000000.0000.1422045</t>
  </si>
  <si>
    <t>Photographers and Video Operators</t>
  </si>
  <si>
    <t>408.12200.00000.4080101001.000000.00000000.0000000.000000.0327001.000000.0000.1422047</t>
  </si>
  <si>
    <t>408.12200.00000.4080101001.000000.00000000.0000000.000000.0327001.000000.0000.1422051</t>
  </si>
  <si>
    <t>Mechanics &amp; Repairers</t>
  </si>
  <si>
    <t>408.12200.00000.4080101001.000000.00000000.0000000.000000.0327001.000000.0000.1422052</t>
  </si>
  <si>
    <t>Block And Concrete Products</t>
  </si>
  <si>
    <t>408.12200.00000.4080101001.000000.00000000.0000000.000000.0327001.000000.0000.1422053</t>
  </si>
  <si>
    <t>Cleaning/Laundry Services</t>
  </si>
  <si>
    <t>408.12200.00000.4080101001.000000.00000000.0000000.000000.0327001.000000.0000.1422054</t>
  </si>
  <si>
    <t>Printing Services / Photocopy</t>
  </si>
  <si>
    <t>408.12200.00000.4080101001.000000.00000000.0000000.000000.0327001.000000.0000.1422055</t>
  </si>
  <si>
    <t>408.12200.00000.4080101001.000000.00000000.0000000.000000.0327001.000000.0000.1422057</t>
  </si>
  <si>
    <t>408.12200.00000.4080101001.000000.00000000.0000000.000000.0327001.000000.0000.1422058</t>
  </si>
  <si>
    <t>408.12200.00000.4080101001.000000.00000000.0000000.000000.0327001.000000.0000.1422062</t>
  </si>
  <si>
    <t>Florists And Allied Products</t>
  </si>
  <si>
    <t>408.12200.00000.4080101001.000000.00000000.0000000.000000.0327001.000000.0000.1422063</t>
  </si>
  <si>
    <t>Alcoholic and non Alcoholic beverages</t>
  </si>
  <si>
    <t>408.12200.00000.4080101001.000000.00000000.0000000.000000.0327001.000000.0000.1422067</t>
  </si>
  <si>
    <t>Cold storage facilities</t>
  </si>
  <si>
    <t>408.12200.00000.4080101001.000000.00000000.0000000.000000.0327001.000000.0000.1422115</t>
  </si>
  <si>
    <t>408.12200.00000.4080101001.000000.00000000.0000000.000000.0327001.000000.0000.1422118</t>
  </si>
  <si>
    <t>Funeral Homes/Mortuaries/Undertakers</t>
  </si>
  <si>
    <t>408.12200.00000.4080101001.000000.00000000.0000000.000000.0327001.000000.0000.1422123</t>
  </si>
  <si>
    <t>Telecommunication Companies</t>
  </si>
  <si>
    <t>408.12200.00000.4080101001.000000.00000000.0000000.000000.0327001.000000.0000.1422128</t>
  </si>
  <si>
    <t>408.12200.00000.4080101001.000000.00000000.0000000.000000.0327001.000000.0000.1422129</t>
  </si>
  <si>
    <t>Travel &amp; Tour</t>
  </si>
  <si>
    <t>408.12200.00000.4080101001.000000.00000000.0000000.000000.0327001.000000.0000.1422131</t>
  </si>
  <si>
    <t>Bet &amp; Game Centres Licence</t>
  </si>
  <si>
    <t>408.12200.00000.4080101001.000000.00000000.0000000.000000.0327001.000000.0000.1422133</t>
  </si>
  <si>
    <t>Scrap Metal  Dealers</t>
  </si>
  <si>
    <t>408.12200.00000.4080101001.000000.00000000.0000000.000000.0327001.000000.0000.1422141</t>
  </si>
  <si>
    <t>Embossment/Embroidery Services</t>
  </si>
  <si>
    <t>408.12200.00000.4080101001.000000.00000000.0000000.000000.0327001.000000.0000.1422147</t>
  </si>
  <si>
    <t>Printing Services</t>
  </si>
  <si>
    <t>408.12200.00000.4080101001.000000.00000000.0000000.000000.0327001.000000.0000.1422148</t>
  </si>
  <si>
    <t>408.12200.00000.4080101001.000000.00000000.0000000.000000.0327001.000000.0000.1422154</t>
  </si>
  <si>
    <t>408.12200.00000.4080101001.000000.00000000.0000000.000000.0000000.000000.0000.1422157</t>
  </si>
  <si>
    <t>408.12200.00000.4080101001.000000.00000000.0000000.000000.0327001.000000.0000.1422176</t>
  </si>
  <si>
    <t>Casino and Slot Machines (Gaming) Licence</t>
  </si>
  <si>
    <t>408.12200.00000.4080101001.000000.00000000.0000000.000000.0327001.000000.0000.1422180</t>
  </si>
  <si>
    <t>Condiments/Confectioneries (e.g. Biscuits, toffees and spices) Licence</t>
  </si>
  <si>
    <t>408.12200.00000.4080101001.000000.00000000.0000000.000000.0327001.000000.0000.1422194</t>
  </si>
  <si>
    <t>Body Care Products Licence</t>
  </si>
  <si>
    <t>408.12200.00000.4080101001.000000.00000000.0000000.000000.0327001.000000.0000.1422197</t>
  </si>
  <si>
    <t>Electrical Appliances Licence</t>
  </si>
  <si>
    <t>408.12200.00000.4080101001.000000.00000000.0000000.000000.0327001.000000.0000.1422205</t>
  </si>
  <si>
    <t>Furniture Showroom Licence</t>
  </si>
  <si>
    <t>408.12200.00000.4080101001.000000.00000000.0000000.000000.0327001.000000.0000.1422217</t>
  </si>
  <si>
    <t>General Goods - Sales (e.g. Generator, Water pump, Chain saw, etc.) Licence</t>
  </si>
  <si>
    <t>408.12200.00000.4080101001.000000.00000000.0000000.000000.0327001.000000.0000.1422218</t>
  </si>
  <si>
    <t>Mineral Water Manufacturing/Processing Licence</t>
  </si>
  <si>
    <t>408.12200.00000.4080101001.000000.00000000.0000000.000000.0327001.000000.0000.1422231</t>
  </si>
  <si>
    <t>Mineral Water Distribution/Sales  Licence</t>
  </si>
  <si>
    <t>408.12200.00000.4080101001.000000.00000000.0000000.000000.0327001.000000.0000.1422232</t>
  </si>
  <si>
    <t>Mobile Phone &amp; Accessories Sales/Assembling/Repairs Licence</t>
  </si>
  <si>
    <t>408.12200.00000.4080101001.000000.00000000.0000000.000000.0327001.000000.0000.1422235</t>
  </si>
  <si>
    <t>Spare Parts Sales Outlets(Second-hand)  Licence</t>
  </si>
  <si>
    <t>408.12200.00000.4080101001.000000.00000000.0000000.000000.0327001.000000.0000.1422259</t>
  </si>
  <si>
    <t>Boutiques</t>
  </si>
  <si>
    <t>408.12200.00000.4080101001.000000.00000000.0000000.000000.0327001.000000.0000.1422273</t>
  </si>
  <si>
    <t>Aluminium Fabricators (Doors/Windows)</t>
  </si>
  <si>
    <t>408.12200.00000.4080101001.000000.00000000.0000000.000000.0327001.000000.0000.1422277</t>
  </si>
  <si>
    <t>Stationery and Office Supplies  Dealers</t>
  </si>
  <si>
    <t>408.12200.00000.4080101001.000000.00000000.0000000.000000.0327001.000000.0000.1422280</t>
  </si>
  <si>
    <t>408.12200.00000.4080101001.000000.00000000.0000000.000000.0327001.000000.0000.1423001</t>
  </si>
  <si>
    <t>Marriage Registration</t>
  </si>
  <si>
    <t>408.12200.00000.4080101001.000000.00000000.0000000.000000.0327001.000000.0000.1423011</t>
  </si>
  <si>
    <t>Sanitary Facilities</t>
  </si>
  <si>
    <t>408.12200.00000.4080101001.000000.00000000.0000000.000000.0327001.000000.0000.1423012</t>
  </si>
  <si>
    <t>Environmental Health Inspection &amp; Certification Fee</t>
  </si>
  <si>
    <t>408.12200.00000.4080101001.000000.00000000.0000000.000000.0000000.000000.0000.1423025</t>
  </si>
  <si>
    <t>408.12200.00000.4080101001.000000.00000000.0000000.000000.0327001.000000.0000.1423025</t>
  </si>
  <si>
    <t>Vehicle Stickers for  Embossment</t>
  </si>
  <si>
    <t>408.12200.00000.4080101001.000000.00000000.0000000.000000.0000000.000000.0000.1423086</t>
  </si>
  <si>
    <t>Car towing</t>
  </si>
  <si>
    <t>408.12200.00000.4080101001.000000.00000000.0000000.000000.0327001.000000.0000.1423087</t>
  </si>
  <si>
    <t>Casino and Slot Machines (Gaming)</t>
  </si>
  <si>
    <t>408.12200.00000.4080101001.000000.00000000.0000000.000000.0327001.000000.0000.1423090</t>
  </si>
  <si>
    <t>Catering services</t>
  </si>
  <si>
    <t>408.12200.00000.4080101001.000000.00000000.0000000.000000.0327001.000000.0000.1423092</t>
  </si>
  <si>
    <t>408.12200.00000.4080101001.000000.00000000.0000000.000000.0327001.000000.0000.1423150</t>
  </si>
  <si>
    <t>408.12200.00000.4080101001.000000.00000000.0000000.000000.0327001.000000.0000.1423211</t>
  </si>
  <si>
    <t>408.12200.00000.4080101001.000000.00000000.0000000.000000.0327001.000000.0000.1423221</t>
  </si>
  <si>
    <t>408.12200.00000.4080101001.000000.00000000.0000000.000000.0327001.000000.0000.1423265</t>
  </si>
  <si>
    <t>Carpentry and Joinrey Services</t>
  </si>
  <si>
    <t>408.12200.00000.4080101001.000000.00000000.0000000.000000.0327001.000000.0000.1423280</t>
  </si>
  <si>
    <t>Processing Fee</t>
  </si>
  <si>
    <t>408.12200.00000.4080101001.000000.00000000.0000000.000000.0327001.000000.0000.1423406</t>
  </si>
  <si>
    <t>Registration of NGO's</t>
  </si>
  <si>
    <t>408.12200.00000.4080101001.000000.00000000.0000000.000000.0327001.000000.0000.1423433</t>
  </si>
  <si>
    <t>Renewal of License</t>
  </si>
  <si>
    <t>408.12200.00000.4080101001.000000.00000000.0000000.000000.0327001.000000.0000.1423441</t>
  </si>
  <si>
    <t>408.12200.00000.4080101001.000000.00000000.0000000.000000.0327001.000000.0000.1423474</t>
  </si>
  <si>
    <t>408.12200.00000.4080101001.000000.00000000.0000000.000000.0327001.000000.0000.1423527</t>
  </si>
  <si>
    <t>408.12200.00000.4080101001.000000.00000000.0000000.000000.0327001.000000.0000.1430007</t>
  </si>
  <si>
    <t>408.12200.00000.4080101001.000000.00000000.0000000.000000.0327001.000000.0000.1430016</t>
  </si>
  <si>
    <t>408.12200.00000.4080101001.000000.00000000.0000000.000000.0327001.000000.0000.1450007</t>
  </si>
  <si>
    <t>Refund &amp; Credit Balance</t>
  </si>
  <si>
    <t>408.12200.00000.4080101001.000000.00000000.0000000.000000.0327001.000000.0000.1450016</t>
  </si>
  <si>
    <t>Monthly Paid and Casual Labour</t>
  </si>
  <si>
    <t>408.12200.70111.4080101001.000000.00000000.0000000.000000.0327001.000000.0000.2111102</t>
  </si>
  <si>
    <t>408.12200.70111.4080101001.150701.00000000.0000000.910101.0327001.000000.0000.2111102</t>
  </si>
  <si>
    <t>408.12200.70111.4080101006.000000.00000000.0000000.000000.0327001.000000.0000.2111102</t>
  </si>
  <si>
    <t>408.12200.70111.4080101006.000000.92001003.0000000.000000.0327001.000000.0000.2111102</t>
  </si>
  <si>
    <t>Journalist Allowance</t>
  </si>
  <si>
    <t>408.12200.70111.4080101001.150701.00000000.0000000.910101.0327001.000000.0000.2111209</t>
  </si>
  <si>
    <t>Boards /Committees Allowance</t>
  </si>
  <si>
    <t>408.12200.70111.4080101001.000000.00000000.0000000.000000.0327001.000000.0000.2111225</t>
  </si>
  <si>
    <t>408.12200.70111.4080101001.000000.92001001.0000000.000000.0327001.000000.0000.2111225</t>
  </si>
  <si>
    <t>408.12602.70111.4080101001.000000.00000000.0000000.000000.0327001.000000.0000.2111225</t>
  </si>
  <si>
    <t>408.12603.70111.4080101001.000000.00000000.0000000.000000.0327001.000000.0000.2111225</t>
  </si>
  <si>
    <t>Overtime Allowance</t>
  </si>
  <si>
    <t>408.12200.70111.4080101001.000000.00000000.0000000.000000.0327001.000000.0000.2111238</t>
  </si>
  <si>
    <t>Uniform and Protective Clothing Allowance</t>
  </si>
  <si>
    <t>408.12200.70111.4080101001.000000.00000000.0000000.000000.0327001.000000.0000.2111240</t>
  </si>
  <si>
    <t>Out of Station Allowance</t>
  </si>
  <si>
    <t>408.12200.70111.4080101001.000000.00000000.0000000.000000.0327001.000000.0000.2111244</t>
  </si>
  <si>
    <t>408.12200.70111.4080101001.000000.92001001.0000000.000000.0327001.000000.0000.2111244</t>
  </si>
  <si>
    <t>408.12200.70111.4080101001.150701.00000000.0000000.910101.0327001.000000.0000.2111244</t>
  </si>
  <si>
    <t>Special Allowance/Honorarium</t>
  </si>
  <si>
    <t>408.12200.70111.4080101001.000000.00000000.0000000.000000.0327001.000000.0000.2111248</t>
  </si>
  <si>
    <t>13 Percent  SSF Contribution</t>
  </si>
  <si>
    <t>408.12200.70111.4080101001.000000.00000000.0000000.000000.0327001.000000.0000.2121001</t>
  </si>
  <si>
    <t>Printed Material and Stationery</t>
  </si>
  <si>
    <t>408.12200.70111.4080101001.000000.00000000.0000000.000000.0327001.000000.0000.2210101</t>
  </si>
  <si>
    <t>408.12200.70111.4080101001.150701.92001001.0000000.910102.0327001.000000.0000.2210101</t>
  </si>
  <si>
    <t>408.12603.70111.4080101001.150701.92001001.0000000.910102.0327001.000000.0000.2210101</t>
  </si>
  <si>
    <t>Office Facilities, Supplies and Accessories</t>
  </si>
  <si>
    <t>408.12200.70111.4080101001.150701.92001001.0000000.910105.0327001.000000.0000.2210102</t>
  </si>
  <si>
    <t>408.12603.70111.4080101001.000000.00000000.0000000.000000.0327001.000000.0000.2210102</t>
  </si>
  <si>
    <t>408.12603.70111.4080101001.150701.00000000.0000000.910101.0327001.000000.0000.2210102</t>
  </si>
  <si>
    <t>Refreshment Items</t>
  </si>
  <si>
    <t>408.12200.70111.4080101001.000000.00000000.0000000.000000.0327001.000000.0000.2210103</t>
  </si>
  <si>
    <t>408.12200.70111.4080101001.130201.00000000.0000000.910809.0327001.000000.0000.2210103</t>
  </si>
  <si>
    <t>408.12200.70111.4080101001.150701.00000000.0000000.910108.0327001.000000.0000.2210103</t>
  </si>
  <si>
    <t>408.12200.70111.4080101001.150701.00000000.0000000.910113.0327001.000000.0000.2210103</t>
  </si>
  <si>
    <t>408.12200.70111.4080101001.150701.00000000.0000000.910805.0327001.000000.0000.2210103</t>
  </si>
  <si>
    <t>408.12200.70111.4080101001.150701.92001001.0000000.910108.0327001.000000.0000.2210103</t>
  </si>
  <si>
    <t>408.12200.70111.4080101001.150701.92001001.0000000.910113.0327001.000000.0000.2210103</t>
  </si>
  <si>
    <t>408.12603.70111.4080101001.150701.00000000.0000000.910803.0327001.000000.0000.2210103</t>
  </si>
  <si>
    <t>408.12603.70111.4080101001.150701.92001001.0000000.910108.0327001.000000.0000.2210103</t>
  </si>
  <si>
    <t>Value Books</t>
  </si>
  <si>
    <t>408.12200.70111.4080101001.410501.00000000.0000000.910101.0327001.000000.0000.2210122</t>
  </si>
  <si>
    <t>408.12200.70112.4080201001.510304.92001002.0000000.911303.0327001.000000.0000.2210122</t>
  </si>
  <si>
    <t>Electricity charges</t>
  </si>
  <si>
    <t>408.12200.70111.4080101001.000000.00000000.0000000.000000.0327001.000000.0000.2210201</t>
  </si>
  <si>
    <t>408.12200.70111.4080101001.150701.00000000.0000000.910101.0327001.000000.0000.2210201</t>
  </si>
  <si>
    <t>408.12200.70111.4080101001.150701.00000000.0000000.910801.0327001.000000.0000.2210201</t>
  </si>
  <si>
    <t>408.12200.70111.4080101001.150701.92001001.0000000.910101.0327001.000000.0000.2210201</t>
  </si>
  <si>
    <t>Water</t>
  </si>
  <si>
    <t>408.12200.70111.4080101001.000000.00000000.0000000.000000.0327001.000000.0000.2210202</t>
  </si>
  <si>
    <t>408.12200.70111.4080101001.130201.00000000.0000000.910101.0327001.000000.0000.2210202</t>
  </si>
  <si>
    <t>408.12200.70111.4080101001.150701.92001001.0000000.910101.0327001.000000.0000.2210202</t>
  </si>
  <si>
    <t>Telecommunications</t>
  </si>
  <si>
    <t>408.12200.70111.4080101001.150701.00000000.0000000.910101.0327001.000000.0000.2210203</t>
  </si>
  <si>
    <t>408.12200.70111.4080101001.150701.00000000.0000000.910801.0327001.000000.0000.2210203</t>
  </si>
  <si>
    <t>408.12200.70111.4080101001.150701.92001001.0000000.910104.0327001.000000.0000.2210203</t>
  </si>
  <si>
    <t>Sanitation Charges</t>
  </si>
  <si>
    <t>408.12200.70111.4080101001.000000.00000000.0000000.000000.0327001.000000.0000.2210205</t>
  </si>
  <si>
    <t>408.12200.70111.4080101001.150701.00000000.0000000.910101.0327001.000000.0000.2210205</t>
  </si>
  <si>
    <t>408.12200.70740.4080402001.140202.00000000.0000000.910901.0327001.000000.0000.2210205</t>
  </si>
  <si>
    <t>408.12200.70740.4080402001.140202.92002003.0000000.910901.0327001.000000.0000.2210205</t>
  </si>
  <si>
    <t>408.12603.70111.4080101001.000000.00000000.0000000.000000.0327001.000000.0000.2210205</t>
  </si>
  <si>
    <t>Cleaning Materials</t>
  </si>
  <si>
    <t>408.12200.70111.4080101001.000000.00000000.0000000.000000.0327001.000000.0000.2210301</t>
  </si>
  <si>
    <t>Hotel Accommodations</t>
  </si>
  <si>
    <t>408.12200.70111.4080101001.150701.00000000.0000000.910101.0327001.000000.0000.2210404</t>
  </si>
  <si>
    <t>Rental of Vehicles</t>
  </si>
  <si>
    <t>408.12200.70111.4080101001.150701.00000000.0000000.910101.0327001.000000.0000.2210406</t>
  </si>
  <si>
    <t>Maintenance and Repairs - Official Vehicles</t>
  </si>
  <si>
    <t>408.12200.70111.4080101001.000000.00000000.0000000.000000.0327001.000000.0000.2210502</t>
  </si>
  <si>
    <t>408.12200.70610.4081002001.270101.92003003.0000000.910115.0327001.000000.0000.2210502</t>
  </si>
  <si>
    <t>Fuel and Lubricants - Official Vehicles</t>
  </si>
  <si>
    <t>408.12200.70111.4080101001.000000.00000000.0000000.000000.0327001.000000.0000.2210503</t>
  </si>
  <si>
    <t>408.12200.70111.4080101001.150701.92001001.0000000.910101.0327001.000000.0000.2210503</t>
  </si>
  <si>
    <t>408.12200.70112.4080201001.510304.92001002.0000000.910101.0327001.000000.0000.2210503</t>
  </si>
  <si>
    <t>408.12603.70111.4080101001.000000.00000000.0000000.000000.0327001.000000.0000.2210503</t>
  </si>
  <si>
    <t>Other Travel and Transportation</t>
  </si>
  <si>
    <t>408.12200.70111.4080101001.150701.00000000.0000000.910101.0327001.000000.0000.2210509</t>
  </si>
  <si>
    <t>Local Travel Cost</t>
  </si>
  <si>
    <t>408.12200.70111.4080101001.150701.00000000.0000000.910805.0327001.000000.0000.2210511</t>
  </si>
  <si>
    <t>408.12200.70111.4080101001.150701.92001001.0000000.910101.0327001.000000.0000.2210511</t>
  </si>
  <si>
    <t>408.12200.70111.4080101002.160402.00000000.0000000.910101.0327001.000000.0000.2210511</t>
  </si>
  <si>
    <t>408.12200.70111.4080101006.410501.92001003.0000000.910101.0327001.000000.0000.2210511</t>
  </si>
  <si>
    <t>408.12200.70111.4081501001.260101.92005001.0000000.910101.0327001.000000.0000.2210511</t>
  </si>
  <si>
    <t>408.12200.70112.4080101001.510304.92001002.0000000.910101.0327001.000000.0000.2210511</t>
  </si>
  <si>
    <t>408.12200.70112.4080201001.510304.92001002.0000000.910101.0327001.000000.0000.2210511</t>
  </si>
  <si>
    <t>408.12200.70112.4081901001.410302.92001004.0000000.910101.0327001.000000.0000.2210511</t>
  </si>
  <si>
    <t>408.12200.70133.4080702001.310101.92003002.0000000.910101.0327001.000000.0000.2210511</t>
  </si>
  <si>
    <t>408.12200.70360.4081501001.260101.92005001.0000000.910101.0327001.000000.0000.2210511</t>
  </si>
  <si>
    <t>408.12200.70620.4080803001.610101.92002005.0000000.910101.0327001.000000.0000.2210511</t>
  </si>
  <si>
    <t>408.13132.70421.4080601001.160201.00000000.0000000.910301.0327001.000000.0000.2210511</t>
  </si>
  <si>
    <t>Repairs of Office Buildings</t>
  </si>
  <si>
    <t>408.12200.70111.4080101001.000000.00000000.0000000.000000.0327001.000000.0000.2210603</t>
  </si>
  <si>
    <t>408.12200.70111.4080101001.150701.00000000.0000000.910101.0327001.000000.0000.2210603</t>
  </si>
  <si>
    <t>408.12603.70111.4080101001.000000.00000000.0000000.000000.0327001.000000.0000.2210603</t>
  </si>
  <si>
    <t>Maintenance of General Equipment</t>
  </si>
  <si>
    <t>408.12200.70111.4080101001.000000.00000000.0000000.000000.0327001.000000.0000.2210606</t>
  </si>
  <si>
    <t>Maintenance of Drains</t>
  </si>
  <si>
    <t>408.12200.70111.4080101001.000000.00000000.0000000.000000.0327001.000000.0000.2210610</t>
  </si>
  <si>
    <t>408.12603.70111.4080101001.150701.00000000.0000000.910101.0327001.000000.0000.2210610</t>
  </si>
  <si>
    <t>Maintenance of Public Sanitary Facilities</t>
  </si>
  <si>
    <t>408.12603.70111.4080101001.150701.00000000.0000000.910101.0327001.000000.0000.2210616</t>
  </si>
  <si>
    <t>Maintenance of Office Equipment</t>
  </si>
  <si>
    <t>408.12200.70111.4080101001.150701.00000000.0000000.910101.0327001.000000.0000.2210623</t>
  </si>
  <si>
    <t>Hire of Venue</t>
  </si>
  <si>
    <t>408.12200.70111.4080101001.150701.00000000.0000000.910101.0327001.000000.0000.2210704</t>
  </si>
  <si>
    <t>Hotel Accommodation</t>
  </si>
  <si>
    <t>408.12200.70111.4080101001.000000.00000000.0000000.000000.0327001.000000.0000.2210705</t>
  </si>
  <si>
    <t>Seminars/Conferences/Workshops - Domestic</t>
  </si>
  <si>
    <t>408.12200.70111.4080101001.000000.00000000.0000000.000000.0327001.000000.0000.2210709</t>
  </si>
  <si>
    <t>408.12200.70111.4080101001.150701.00000000.0000000.910106.0327001.000000.0000.2210709</t>
  </si>
  <si>
    <t>408.12200.70111.4080101001.150701.00000000.0000000.910805.0327001.000000.0000.2210709</t>
  </si>
  <si>
    <t>408.12200.70111.4080101001.150701.92001001.0000000.910113.0327001.000000.0000.2210709</t>
  </si>
  <si>
    <t>408.12200.70111.4080101006.410501.92001003.0000000.000000.0327001.000000.0000.2210709</t>
  </si>
  <si>
    <t>408.12200.70111.4080402001.530102.00000000.0000000.910113.0327001.000000.0000.2210709</t>
  </si>
  <si>
    <t>408.12200.70133.4080702001.310101.00000000.0000000.911002.0327001.000000.0000.2210709</t>
  </si>
  <si>
    <t>408.12603.70111.4080101001.000000.00000000.0000000.000000.0327001.000000.0000.2210709</t>
  </si>
  <si>
    <t>408.12603.70111.4080101001.130201.00000000.0000000.910809.0327001.000000.0000.2210709</t>
  </si>
  <si>
    <t>408.12603.70111.4080101006.410501.92001003.0000000.000000.0327001.000000.0000.2210709</t>
  </si>
  <si>
    <t>408.12607.70620.4080803001.630201.00000000.0000000.910603.0327001.000000.0000.2210709</t>
  </si>
  <si>
    <t>408.13132.70421.4080601001.160201.00000000.0000000.910301.0327001.000000.0000.2210709</t>
  </si>
  <si>
    <t>Staff Development</t>
  </si>
  <si>
    <t>408.12603.70111.4080101001.000000.00000000.0000000.000000.0327001.000000.0000.2210710</t>
  </si>
  <si>
    <t>Public Education and Sensitization</t>
  </si>
  <si>
    <t>408.12200.70111.4080101001.000000.00000000.0000000.000000.0327001.000000.0000.2210711</t>
  </si>
  <si>
    <t>408.12200.70111.4080101001.150401.00000000.0000000.910801.0327001.000000.0000.2210711</t>
  </si>
  <si>
    <t>408.12200.70111.4080101001.150701.00000000.0000000.910809.0327001.000000.0000.2210711</t>
  </si>
  <si>
    <t>408.12200.70111.4080101001.150701.92001001.0000000.910104.0327001.000000.0000.2210711</t>
  </si>
  <si>
    <t>408.12200.70133.4080702001.580202.00000000.0000000.911002.0327001.000000.0000.2210711</t>
  </si>
  <si>
    <t>408.12603.70111.4080101001.000000.00000000.0000000.000000.0327001.000000.0000.2210711</t>
  </si>
  <si>
    <t>408.12603.70111.4080101001.150701.92001001.0000000.910104.0327001.000000.0000.2210711</t>
  </si>
  <si>
    <t>408.12603.70112.4080201001.510304.92001002.0000000.910104.0327001.000000.0000.2210711</t>
  </si>
  <si>
    <t>408.12603.70360.4081501001.210101.00000000.0000000.910701.0327001.000000.0000.2210711</t>
  </si>
  <si>
    <t>408.12603.70360.4081501001.260101.92005001.0000000.910104.0327001.000000.0000.2210711</t>
  </si>
  <si>
    <t>408.12603.70740.4080402001.140202.92002003.0000000.910104.0327001.000000.0000.2210711</t>
  </si>
  <si>
    <t>Official Celebrations</t>
  </si>
  <si>
    <t>408.12200.70111.4080101001.150701.00000000.0000000.910803.0327001.000000.0000.2210902</t>
  </si>
  <si>
    <t>408.12200.70111.4080101001.150701.92001001.0000000.910107.0327001.000000.0000.2210902</t>
  </si>
  <si>
    <t>408.12602.70111.4080101001.000000.00000000.0000000.000000.0327001.000000.0000.2210902</t>
  </si>
  <si>
    <t>408.12603.70111.4080101001.000000.00000000.0000000.000000.0327001.000000.0000.2210902</t>
  </si>
  <si>
    <t>408.12603.70111.4080101001.150701.00000000.0000000.910803.0327001.000000.0000.2210902</t>
  </si>
  <si>
    <t>408.12603.70912.4080302002.520101.00000000.0000000.910402.0327001.000000.0000.2210902</t>
  </si>
  <si>
    <t>Bank Charges</t>
  </si>
  <si>
    <t>408.12200.70111.4080101001.150701.00000000.0000000.910101.0327001.000000.0000.2211101</t>
  </si>
  <si>
    <t>408.12602.70111.4080101001.000000.00000000.0000000.000000.0327001.000000.0000.2211101</t>
  </si>
  <si>
    <t>408.12603.70111.4080101001.000000.00000000.0000000.000000.0327001.000000.0000.2211101</t>
  </si>
  <si>
    <t>Field Operations</t>
  </si>
  <si>
    <t>408.12200.70111.4080101001.150701.00000000.0000000.910101.0327001.000000.0000.2211201</t>
  </si>
  <si>
    <t>408.12200.70451.4081601001.390101.00000000.0000000.910113.0327001.000000.0000.2211201</t>
  </si>
  <si>
    <t>408.12603.70111.4080101001.000000.00000000.0000000.000000.0327001.000000.0000.2211201</t>
  </si>
  <si>
    <t>Refund for Medical Expenses (Paupers/Disease Category)</t>
  </si>
  <si>
    <t>408.12200.70111.4080101001.150701.00000000.0000000.910101.0327001.000000.0000.2721102</t>
  </si>
  <si>
    <t>Professional Fees</t>
  </si>
  <si>
    <t>408.12200.70111.4080101001.150701.00000000.0000000.910101.0327001.000000.0000.2821002</t>
  </si>
  <si>
    <t>408.12603.70111.4080101001.000000.00000000.0000000.000000.0327001.000000.0000.2821002</t>
  </si>
  <si>
    <t>408.12603.70111.4080101001.150701.00000000.0000000.910101.0327001.000000.0000.2821002</t>
  </si>
  <si>
    <t>Court Expenses</t>
  </si>
  <si>
    <t>408.12200.70111.4080101001.150701.00000000.0000000.910101.0327001.000000.0000.2821007</t>
  </si>
  <si>
    <t>Donations</t>
  </si>
  <si>
    <t>408.12200.70111.4080101001.000000.00000000.0000000.000000.0327001.000000.0000.2821009</t>
  </si>
  <si>
    <t>408.12200.70111.4080101001.150701.00000000.0000000.910803.0327001.000000.0000.2821009</t>
  </si>
  <si>
    <t>408.12200.70111.4080101001.150701.92001001.0000000.910101.0327001.000000.0000.2821009</t>
  </si>
  <si>
    <t>408.12200.70111.4080101006.640101.00000000.0000000.910802.0327001.000000.0000.2821009</t>
  </si>
  <si>
    <t>408.12602.70111.4080101001.000000.00000000.0000000.000000.0327001.000000.0000.2821009</t>
  </si>
  <si>
    <t>408.12602.70111.4080101001.150701.00000000.0000000.910101.0327001.000000.0000.2821009</t>
  </si>
  <si>
    <t>408.12602.70111.4080101001.150701.92001001.0000000.910101.0327001.000000.0000.2821009</t>
  </si>
  <si>
    <t>408.12602.70111.4080101001.410201.00000000.0000000.910108.0327001.000000.0000.2821009</t>
  </si>
  <si>
    <t>408.12603.70111.4080101001.000000.00000000.0000000.000000.0327001.000000.0000.2821009</t>
  </si>
  <si>
    <t>Contributions</t>
  </si>
  <si>
    <t>408.12200.70111.4080101001.150701.00000000.0000000.910101.0327001.000000.0000.2821010</t>
  </si>
  <si>
    <t>408.12603.70111.4080101001.000000.00000000.0000000.000000.0327001.000000.0000.2821010</t>
  </si>
  <si>
    <t>Tuition Fees</t>
  </si>
  <si>
    <t>408.12200.70111.4080101001.150701.00000000.0000000.910101.0327001.000000.0000.2821011</t>
  </si>
  <si>
    <t>408.12602.70111.4080101001.000000.00000000.0000000.000000.0327001.000000.0000.2821011</t>
  </si>
  <si>
    <t>Refuse Lifting Expenses</t>
  </si>
  <si>
    <t>408.12603.70111.4080101001.000000.00000000.0000000.000000.0327001.000000.0000.2821017</t>
  </si>
  <si>
    <t>408.12603.70111.4080101001.150701.00000000.0000000.910101.0327001.000000.0000.2821017</t>
  </si>
  <si>
    <t>408.12603.70111.4080101001.000000.00000000.0000000.000000.0327001.000000.0000.3111204</t>
  </si>
  <si>
    <t>408.12603.70111.4080101001.150701.00000000.0000000.910101.0327001.000000.0000.3111204</t>
  </si>
  <si>
    <t>408.12603.70111.4080101001.000000.00000000.0000000.000000.0327001.000000.0000.3111205</t>
  </si>
  <si>
    <t>408.12603.70111.4080101001.150701.00000000.0000000.910101.0327001.000000.0000.3111205</t>
  </si>
  <si>
    <t>408.12602.70111.4080101001.150701.00000000.0000000.910101.0327001.000000.0000.3111207</t>
  </si>
  <si>
    <t>408.12603.70111.4080101001.000000.00000000.0000000.000000.0327001.000000.0000.3111207</t>
  </si>
  <si>
    <t>408.12603.70111.4080101001.150701.00000000.0000000.910101.0327001.000000.0000.3111207</t>
  </si>
  <si>
    <t>408.12603.70111.4080101001.000000.00000000.0000000.000000.0327001.000000.0000.3111303</t>
  </si>
  <si>
    <t>408.12603.70111.4080101001.000000.00000000.0000000.000000.0327001.000000.0000.3111304</t>
  </si>
  <si>
    <t>408.12603.70111.4080101001.150701.00000000.0000000.910101.0327001.000000.0000.3111304</t>
  </si>
  <si>
    <t>408.12603.70111.4080101001.000000.00000000.0000000.000000.0327001.000000.0000.3111307</t>
  </si>
  <si>
    <t>408.12603.70111.4080101001.000000.00000000.0000000.000000.0327001.000000.0000.3111309</t>
  </si>
  <si>
    <t>408.12603.70111.4080101001.000000.00000000.0000000.000000.0327001.000000.0000.3111311</t>
  </si>
  <si>
    <t>408.12200.70111.4080101001.000000.00000000.0000000.000000.0327001.000000.0000.3112101</t>
  </si>
  <si>
    <t>408.12603.70111.4080101001.000000.00000000.0000000.000000.0327001.000000.0000.3112101</t>
  </si>
  <si>
    <t>Motor Bike, bicycles etc</t>
  </si>
  <si>
    <t>408.12200.70111.4080101001.000000.00000000.0000000.000000.0327001.000000.0000.3112105</t>
  </si>
  <si>
    <t>408.12603.70111.4080101001.000000.00000000.0000000.000000.0327001.000000.0000.3112105</t>
  </si>
  <si>
    <t>Networking and ICT Equipments</t>
  </si>
  <si>
    <t>408.12200.70111.4080101001.000000.00000000.0000000.000000.0327001.000000.0000.3112204</t>
  </si>
  <si>
    <t>408.12200.70111.4080101001.150701.00000000.0000000.910101.0327001.000000.0000.3112204</t>
  </si>
  <si>
    <t>408.12603.70111.4080101001.150701.00000000.0000000.910101.0327001.000000.0000.3112204</t>
  </si>
  <si>
    <t>408.12200.70111.4080101001.000000.00000000.0000000.000000.0327001.000000.0000.3112208</t>
  </si>
  <si>
    <t>408.12200.70111.4080101001.150701.00000000.0000000.910101.0327001.000000.0000.3112208</t>
  </si>
  <si>
    <t>408.12603.70111.4080101001.000000.00000000.0000000.000000.0327001.000000.0000.3112208</t>
  </si>
  <si>
    <t>408.12200.70111.4080101001.000000.00000000.0000000.000000.0327001.000000.0000.3112211</t>
  </si>
  <si>
    <t>408.12603.70111.4080101001.000000.00000000.0000000.000000.0327001.000000.0000.3112211</t>
  </si>
  <si>
    <t>408.12603.70111.4080101001.150701.00000000.0000000.910101.0327001.000000.0000.3112214</t>
  </si>
  <si>
    <t>408.12200.70111.4080101001.000000.00000000.0000000.000000.0327001.000000.0000.3113108</t>
  </si>
  <si>
    <t>408.12603.70111.4080101001.000000.00000000.0000000.000000.0327001.000000.0000.3113108</t>
  </si>
  <si>
    <t>408.12603.70111.4080101001.150701.00000000.0000000.910101.0327001.000000.0000.3113108</t>
  </si>
  <si>
    <t>408.12200.70111.4080101001.150701.00000000.0000000.910101.0327001.000000.0000.3113110</t>
  </si>
  <si>
    <t>408.12603.70111.4080101001.000000.00000000.0000000.000000.0327001.000000.0000.3113110</t>
  </si>
  <si>
    <t>408.12603.70111.4080101001.150701.00000000.0000000.910101.0327001.000000.0000.3113110</t>
  </si>
  <si>
    <t>408.12603.70111.4080101001.000000.00000000.0000000.000000.0327001.000000.0000.3113111</t>
  </si>
  <si>
    <t>Ablekuma Central Municipal Sub Cf</t>
  </si>
  <si>
    <t>408.00000.00000.4089999999.000000.00000000.0000000.000000.0000000.000000.0000.3214255</t>
  </si>
  <si>
    <t>Ablekuma Central Municipal Assembly -Common Fund (1129098356902)</t>
  </si>
  <si>
    <t>408.00000.00000.4089999999.000000.00000000.0000000.000000.0000000.000000.0000.3304750</t>
  </si>
  <si>
    <t>Accra Metropolitan- BoG-Ablekuma Central-MP</t>
  </si>
  <si>
    <t>408.00000.00000.4089999999.000000.00000000.0000000.000000.0000000.000000.0000.3308778</t>
  </si>
  <si>
    <t>Ablekuma Central Municipal Assembly-IGF (151500010013)</t>
  </si>
  <si>
    <t>408.00000.00000.4089999999.000000.00000000.0000000.000000.0000000.000000.0000.3310035</t>
  </si>
  <si>
    <t>Ablekuma Central Municipal Assembly-PWD (151500010024)</t>
  </si>
  <si>
    <t>408.00000.00000.4089999999.000000.00000000.0000000.000000.0000000.000000.0000.3310036</t>
  </si>
  <si>
    <t>Ablekuma Central Municipal Assembly-HIV Acct (151500010035)</t>
  </si>
  <si>
    <t>408.00000.00000.4089999999.000000.00000000.0000000.000000.0000000.000000.0000.3310037</t>
  </si>
  <si>
    <t>Witholding Tax Liability</t>
  </si>
  <si>
    <t>408.00000.00000.4089999999.000000.00000000.0000000.000000.0000000.000000.0000.4117509</t>
  </si>
  <si>
    <t>Liability</t>
  </si>
  <si>
    <t>408.00000.00000.4089999999.000000.00000000.0000000.000000.0000000.000000.0000.9849999</t>
  </si>
  <si>
    <t>Retained Earnings</t>
  </si>
  <si>
    <t>408.00000.00000.0000000000.000000.00000000.0000000.000000.0000000.000000.0000.9909999</t>
  </si>
  <si>
    <t>408.00000.00000.4089999999.000000.00000000.0000000.000000.0000000.000000.0000.9909999</t>
  </si>
  <si>
    <t>408.12200.00000.0000000000.000000.00000000.0000000.000000.0000000.000000.0000.9909999</t>
  </si>
  <si>
    <t>408.12200.00000.4089999999.000000.00000000.0000000.000000.0000000.000000.0000.9909999</t>
  </si>
  <si>
    <t>408.12602.00000.0000000000.000000.00000000.0000000.000000.0000000.000000.0000.9909999</t>
  </si>
  <si>
    <t>408.12603.00000.0000000000.000000.00000000.0000000.000000.0000000.000000.0000.9909999</t>
  </si>
  <si>
    <t>408.12607.00000.0000000000.000000.00000000.0000000.000000.0000000.000000.0000.9909999</t>
  </si>
  <si>
    <t>408.12800.00000.0000000000.000000.00000000.0000000.000000.0000000.000000.0000.9909999</t>
  </si>
  <si>
    <t>Intercompany Account</t>
  </si>
  <si>
    <t>408.11001.00000.0000000000.076001.00000000.0000000.000000.0000000.000000.0000.9999996</t>
  </si>
  <si>
    <t>Intercompany Payables</t>
  </si>
  <si>
    <t>408.00000.00000.4089999999.000000.00000000.0000000.000000.0000000.000000.0000.9999998</t>
  </si>
  <si>
    <t xml:space="preserve">  Trust Monies(MP-CF)</t>
  </si>
  <si>
    <t>NET PAYABLES</t>
  </si>
  <si>
    <t>2373101-2373186</t>
  </si>
  <si>
    <t>157136-157200</t>
  </si>
  <si>
    <t>238360-2373700</t>
  </si>
  <si>
    <t>154992-154999</t>
  </si>
  <si>
    <t>2372718-2372723</t>
  </si>
  <si>
    <t>2372656-2372425</t>
  </si>
  <si>
    <t>2372808-2372813</t>
  </si>
  <si>
    <t>6992089-6992089</t>
  </si>
  <si>
    <t>MICHAEL AGYEMANG</t>
  </si>
  <si>
    <t>LAMBERT APPIAH</t>
  </si>
  <si>
    <t>SETH LAMPTEY</t>
  </si>
  <si>
    <t>EDWARD KWADJA</t>
  </si>
  <si>
    <t>WILLIIAMSON</t>
  </si>
  <si>
    <t>DORA ARTHUR</t>
  </si>
  <si>
    <t>RAYMOND TETTEH</t>
  </si>
  <si>
    <t>ASOKE GROWING VENT.</t>
  </si>
  <si>
    <t>STATEMENT OF CHANGES IN  NET ASSET/EQUITY FOR THE YEAR 2022</t>
  </si>
  <si>
    <t>Surplus/(Deficit ) for the period</t>
  </si>
  <si>
    <t>ADD: Prior Period Adjustment</t>
  </si>
  <si>
    <t>Total Accumulated Surplus/(Deficit)</t>
  </si>
  <si>
    <t>TOAL NET LIABILITIES/EQUITY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</si>
</sst>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_(* #,##0_);_(* \(#,##0\);_(* &quot;-&quot;??_);_(@_)"/>
    <numFmt numFmtId="166" formatCode="#,##0;\(#,##0\)"/>
    <numFmt numFmtId="167" formatCode="#,##0_ ;\-#,##0\ "/>
    <numFmt numFmtId="168" formatCode="#,##0.00_ ;\-#,##0.00\ "/>
    <numFmt numFmtId="169" formatCode="_(* #,##0_);_(* \(#,##0\);_(* &quot;-&quot;_);_(@_)"/>
    <numFmt numFmtId="170" formatCode="dd/mm/yy"/>
  </numFmts>
  <fonts count="68">
    <font>
      <sz val="11"/>
      <name val="Calibri"/>
      <scheme val="minor"/>
    </font>
    <font>
      <sz val="11"/>
      <color theme="1"/>
      <name val="Calibri"/>
      <family val="2"/>
      <scheme val="minor"/>
    </font>
    <font>
      <sz val="11"/>
      <color theme="1"/>
      <name val="Calibri"/>
      <family val="2"/>
      <scheme val="minor"/>
    </font>
    <font>
      <b/>
      <sz val="14"/>
      <name val="Cambria"/>
      <family val="1"/>
    </font>
    <font>
      <sz val="14"/>
      <name val="Cambria"/>
      <family val="1"/>
    </font>
    <font>
      <b/>
      <sz val="14"/>
      <name val="Cambria"/>
      <family val="1"/>
    </font>
    <font>
      <sz val="14"/>
      <color rgb="FF0C0C0C"/>
      <name val="Cambria"/>
      <family val="1"/>
    </font>
    <font>
      <sz val="14"/>
      <color rgb="FFFF0000"/>
      <name val="Cambria"/>
      <family val="1"/>
    </font>
    <font>
      <b/>
      <sz val="14"/>
      <color rgb="FF000000"/>
      <name val="Cambria"/>
      <family val="1"/>
    </font>
    <font>
      <sz val="14"/>
      <name val="Cambria"/>
      <family val="1"/>
    </font>
    <font>
      <sz val="14"/>
      <color rgb="FF000000"/>
      <name val="Cambria"/>
      <family val="1"/>
    </font>
    <font>
      <sz val="11"/>
      <name val="Cambria"/>
      <family val="1"/>
    </font>
    <font>
      <sz val="12"/>
      <name val="Cambria"/>
      <family val="1"/>
    </font>
    <font>
      <b/>
      <sz val="12"/>
      <name val="Cambria"/>
      <family val="1"/>
    </font>
    <font>
      <b/>
      <sz val="16"/>
      <name val="Cambria"/>
      <family val="1"/>
    </font>
    <font>
      <b/>
      <sz val="12"/>
      <name val="Cambria"/>
      <family val="1"/>
    </font>
    <font>
      <b/>
      <sz val="18"/>
      <name val="Cambria"/>
      <family val="1"/>
    </font>
    <font>
      <b/>
      <sz val="18"/>
      <name val="Cambria"/>
      <family val="1"/>
    </font>
    <font>
      <sz val="18"/>
      <name val="Cambria"/>
      <family val="1"/>
    </font>
    <font>
      <sz val="18"/>
      <name val="Calibri"/>
      <family val="2"/>
    </font>
    <font>
      <b/>
      <sz val="16"/>
      <name val="Cambria"/>
      <family val="1"/>
    </font>
    <font>
      <sz val="16"/>
      <name val="Cambria"/>
      <family val="1"/>
    </font>
    <font>
      <sz val="16"/>
      <name val="Calibri"/>
      <family val="2"/>
    </font>
    <font>
      <b/>
      <sz val="11"/>
      <name val="Cambria"/>
      <family val="1"/>
    </font>
    <font>
      <b/>
      <sz val="10"/>
      <name val="Cambria"/>
      <family val="1"/>
    </font>
    <font>
      <b/>
      <sz val="12"/>
      <color rgb="FF000000"/>
      <name val="Cambria"/>
      <family val="1"/>
    </font>
    <font>
      <sz val="12"/>
      <color rgb="FF000000"/>
      <name val="Cambria"/>
      <family val="1"/>
    </font>
    <font>
      <sz val="11"/>
      <name val="Calibri"/>
      <family val="2"/>
      <scheme val="minor"/>
    </font>
    <font>
      <sz val="14"/>
      <name val="Bahnschrift Light SemiCondensed"/>
      <family val="2"/>
    </font>
    <font>
      <b/>
      <sz val="14"/>
      <color theme="1"/>
      <name val="Bahnschrift Light SemiCondensed"/>
      <family val="2"/>
    </font>
    <font>
      <sz val="14"/>
      <color theme="1"/>
      <name val="Bahnschrift Light SemiCondensed"/>
      <family val="2"/>
    </font>
    <font>
      <b/>
      <sz val="16"/>
      <name val="Cambria"/>
      <family val="1"/>
    </font>
    <font>
      <u/>
      <sz val="11"/>
      <color theme="10"/>
      <name val="Calibri"/>
      <family val="2"/>
      <scheme val="minor"/>
    </font>
    <font>
      <u/>
      <sz val="14"/>
      <color theme="10"/>
      <name val="Cambria"/>
      <family val="1"/>
    </font>
    <font>
      <b/>
      <sz val="14"/>
      <color rgb="FF000000"/>
      <name val="Cambria"/>
      <family val="1"/>
    </font>
    <font>
      <sz val="14"/>
      <color theme="1"/>
      <name val="Cambria"/>
      <family val="1"/>
    </font>
    <font>
      <b/>
      <sz val="14"/>
      <color theme="1"/>
      <name val="Cambria"/>
      <family val="1"/>
    </font>
    <font>
      <sz val="14"/>
      <color rgb="FF000000"/>
      <name val="Cambria"/>
      <family val="1"/>
    </font>
    <font>
      <b/>
      <sz val="14"/>
      <name val="Cambria"/>
      <family val="1"/>
    </font>
    <font>
      <sz val="11"/>
      <color theme="1"/>
      <name val="Bahnschrift Light SemiCondensed"/>
      <family val="2"/>
    </font>
    <font>
      <b/>
      <sz val="12"/>
      <name val="Cambria"/>
      <family val="1"/>
    </font>
    <font>
      <sz val="12"/>
      <name val="Cambria"/>
      <family val="1"/>
    </font>
    <font>
      <sz val="12"/>
      <name val="Calibri"/>
      <family val="2"/>
      <scheme val="minor"/>
    </font>
    <font>
      <sz val="10"/>
      <name val="Arial"/>
      <family val="2"/>
    </font>
    <font>
      <b/>
      <sz val="20"/>
      <name val="Bahnschrift Light SemiCondensed"/>
      <family val="2"/>
    </font>
    <font>
      <b/>
      <sz val="13"/>
      <color indexed="8"/>
      <name val="Bahnschrift Light SemiCondensed"/>
      <family val="2"/>
    </font>
    <font>
      <b/>
      <sz val="14"/>
      <color indexed="8"/>
      <name val="Bahnschrift Light SemiCondensed"/>
      <family val="2"/>
    </font>
    <font>
      <sz val="14"/>
      <color rgb="FFFF0000"/>
      <name val="Bahnschrift Light SemiCondensed"/>
      <family val="2"/>
    </font>
    <font>
      <sz val="14"/>
      <color indexed="8"/>
      <name val="Bahnschrift Light SemiCondensed"/>
      <family val="2"/>
    </font>
    <font>
      <b/>
      <sz val="12"/>
      <color theme="1"/>
      <name val="Book Antiqua"/>
      <family val="1"/>
    </font>
    <font>
      <sz val="12"/>
      <color theme="1"/>
      <name val="Book Antiqua"/>
      <family val="1"/>
    </font>
    <font>
      <b/>
      <sz val="16"/>
      <color rgb="FF000000"/>
      <name val="Cambria"/>
      <family val="1"/>
    </font>
    <font>
      <b/>
      <i/>
      <sz val="14"/>
      <color theme="1"/>
      <name val="Cambria"/>
      <family val="1"/>
    </font>
    <font>
      <i/>
      <sz val="14"/>
      <name val="Cambria"/>
      <family val="1"/>
    </font>
    <font>
      <sz val="12"/>
      <color theme="1"/>
      <name val="Cambria"/>
      <family val="1"/>
    </font>
    <font>
      <sz val="12"/>
      <color indexed="8"/>
      <name val="Cambria"/>
      <family val="1"/>
    </font>
    <font>
      <b/>
      <sz val="12"/>
      <color theme="1"/>
      <name val="Cambria"/>
      <family val="1"/>
    </font>
    <font>
      <b/>
      <sz val="12"/>
      <name val="Calibri"/>
      <family val="2"/>
      <scheme val="minor"/>
    </font>
    <font>
      <sz val="12"/>
      <color theme="1"/>
      <name val="Calibri Light"/>
      <family val="1"/>
      <scheme val="major"/>
    </font>
    <font>
      <b/>
      <sz val="14"/>
      <color theme="1"/>
      <name val="Calibri"/>
      <family val="2"/>
      <scheme val="minor"/>
    </font>
    <font>
      <sz val="12"/>
      <color theme="1"/>
      <name val="Calibri"/>
      <family val="2"/>
      <scheme val="minor"/>
    </font>
    <font>
      <sz val="14"/>
      <name val="Calibri"/>
      <family val="2"/>
      <scheme val="minor"/>
    </font>
    <font>
      <u val="singleAccounting"/>
      <sz val="14"/>
      <name val="Calibri"/>
      <family val="2"/>
      <scheme val="minor"/>
    </font>
    <font>
      <b/>
      <u val="doubleAccounting"/>
      <sz val="14"/>
      <name val="Calibri"/>
      <family val="2"/>
      <scheme val="minor"/>
    </font>
    <font>
      <sz val="12"/>
      <color rgb="FF000000"/>
      <name val="Times New Roman"/>
      <family val="1"/>
    </font>
    <font>
      <b/>
      <sz val="12"/>
      <color rgb="FF000000"/>
      <name val="Times New Roman"/>
      <family val="1"/>
    </font>
    <font>
      <b/>
      <sz val="11"/>
      <name val="Calibri"/>
      <family val="2"/>
      <scheme val="minor"/>
    </font>
    <font>
      <b/>
      <sz val="12"/>
      <name val="Franklin Gothic Book"/>
      <family val="2"/>
    </font>
  </fonts>
  <fills count="6">
    <fill>
      <patternFill patternType="none"/>
    </fill>
    <fill>
      <patternFill patternType="gray125"/>
    </fill>
    <fill>
      <patternFill patternType="solid">
        <fgColor rgb="FFF1F1F1"/>
        <bgColor indexed="64"/>
      </patternFill>
    </fill>
    <fill>
      <patternFill patternType="solid">
        <fgColor indexed="9"/>
        <bgColor indexed="64"/>
      </patternFill>
    </fill>
    <fill>
      <patternFill patternType="solid">
        <fgColor rgb="FFE7F3FD"/>
        <bgColor indexed="64"/>
      </patternFill>
    </fill>
    <fill>
      <patternFill patternType="solid">
        <fgColor rgb="FFFFFFFF"/>
        <bgColor indexed="64"/>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style="thin">
        <color rgb="FF000000"/>
      </left>
      <right/>
      <top style="thin">
        <color rgb="FF000000"/>
      </top>
      <bottom style="double">
        <color rgb="FF000000"/>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s>
  <cellStyleXfs count="9">
    <xf numFmtId="0" fontId="0" fillId="0" borderId="0"/>
    <xf numFmtId="164" fontId="27" fillId="0" borderId="0" applyFont="0" applyFill="0" applyBorder="0" applyAlignment="0" applyProtection="0"/>
    <xf numFmtId="0" fontId="32" fillId="0" borderId="2" applyNumberFormat="0" applyFill="0" applyBorder="0" applyAlignment="0" applyProtection="0"/>
    <xf numFmtId="0" fontId="43" fillId="0" borderId="2"/>
    <xf numFmtId="0" fontId="43" fillId="0" borderId="2"/>
    <xf numFmtId="0" fontId="43" fillId="0" borderId="2"/>
    <xf numFmtId="164" fontId="2" fillId="0" borderId="2" applyFont="0" applyFill="0" applyBorder="0" applyAlignment="0" applyProtection="0"/>
    <xf numFmtId="169" fontId="2" fillId="0" borderId="2" applyFont="0" applyFill="0" applyBorder="0" applyAlignment="0" applyProtection="0"/>
    <xf numFmtId="164" fontId="1" fillId="0" borderId="2" applyFont="0" applyFill="0" applyBorder="0" applyAlignment="0" applyProtection="0"/>
  </cellStyleXfs>
  <cellXfs count="363">
    <xf numFmtId="0" fontId="0" fillId="0" borderId="0" xfId="0"/>
    <xf numFmtId="0" fontId="3" fillId="0" borderId="0" xfId="0" applyFont="1" applyAlignment="1">
      <alignment horizontal="left"/>
    </xf>
    <xf numFmtId="0" fontId="4" fillId="0" borderId="0" xfId="0" applyFont="1" applyAlignment="1">
      <alignment horizontal="center"/>
    </xf>
    <xf numFmtId="0" fontId="4" fillId="0" borderId="0" xfId="0" applyFont="1"/>
    <xf numFmtId="0" fontId="3" fillId="0" borderId="0" xfId="0" applyFont="1"/>
    <xf numFmtId="0" fontId="3" fillId="0" borderId="0" xfId="0" applyFont="1" applyAlignment="1">
      <alignment horizontal="center"/>
    </xf>
    <xf numFmtId="39" fontId="3" fillId="0" borderId="0" xfId="0" applyNumberFormat="1" applyFont="1" applyAlignment="1">
      <alignment horizontal="center"/>
    </xf>
    <xf numFmtId="39" fontId="3" fillId="0" borderId="0" xfId="0" applyNumberFormat="1" applyFont="1" applyAlignment="1">
      <alignment horizontal="left"/>
    </xf>
    <xf numFmtId="37" fontId="5" fillId="0" borderId="0" xfId="0" applyNumberFormat="1" applyFont="1" applyAlignment="1">
      <alignment horizontal="center"/>
    </xf>
    <xf numFmtId="0" fontId="6" fillId="0" borderId="0" xfId="0" applyFont="1"/>
    <xf numFmtId="37" fontId="4" fillId="0" borderId="0" xfId="0" applyNumberFormat="1" applyFont="1"/>
    <xf numFmtId="37" fontId="3" fillId="0" borderId="0" xfId="0" applyNumberFormat="1" applyFont="1"/>
    <xf numFmtId="39" fontId="4" fillId="0" borderId="0" xfId="0" applyNumberFormat="1" applyFont="1" applyAlignment="1">
      <alignment horizontal="left"/>
    </xf>
    <xf numFmtId="0" fontId="4" fillId="0" borderId="0" xfId="0" applyFont="1" applyAlignment="1">
      <alignment horizontal="left"/>
    </xf>
    <xf numFmtId="39" fontId="4" fillId="0" borderId="0" xfId="0" applyNumberFormat="1" applyFont="1" applyAlignment="1">
      <alignment horizontal="center"/>
    </xf>
    <xf numFmtId="165" fontId="3" fillId="0" borderId="0" xfId="0" applyNumberFormat="1" applyFont="1"/>
    <xf numFmtId="164" fontId="7" fillId="0" borderId="0" xfId="0" applyNumberFormat="1" applyFont="1"/>
    <xf numFmtId="165" fontId="4" fillId="0" borderId="0" xfId="0" applyNumberFormat="1" applyFont="1"/>
    <xf numFmtId="164" fontId="4" fillId="0" borderId="0" xfId="0" applyNumberFormat="1" applyFont="1"/>
    <xf numFmtId="39" fontId="3" fillId="0" borderId="0" xfId="0" applyNumberFormat="1" applyFont="1"/>
    <xf numFmtId="39" fontId="4" fillId="0" borderId="0" xfId="0" applyNumberFormat="1" applyFont="1"/>
    <xf numFmtId="37" fontId="3" fillId="0" borderId="0" xfId="0" applyNumberFormat="1" applyFont="1" applyAlignment="1">
      <alignment horizontal="center"/>
    </xf>
    <xf numFmtId="0" fontId="5" fillId="0" borderId="0" xfId="0" applyFont="1" applyAlignment="1">
      <alignment horizontal="center"/>
    </xf>
    <xf numFmtId="4" fontId="4" fillId="0" borderId="0" xfId="0" applyNumberFormat="1" applyFont="1" applyAlignment="1">
      <alignment horizontal="center"/>
    </xf>
    <xf numFmtId="0" fontId="8" fillId="0" borderId="0" xfId="0" applyFont="1"/>
    <xf numFmtId="166" fontId="3" fillId="0" borderId="0" xfId="0" applyNumberFormat="1" applyFont="1"/>
    <xf numFmtId="0" fontId="8" fillId="0" borderId="0" xfId="0" applyFont="1" applyAlignment="1">
      <alignment horizontal="left" vertical="top"/>
    </xf>
    <xf numFmtId="0" fontId="9" fillId="0" borderId="0" xfId="0" applyFont="1"/>
    <xf numFmtId="0" fontId="5" fillId="0" borderId="0" xfId="0" applyFont="1"/>
    <xf numFmtId="0" fontId="10" fillId="0" borderId="0" xfId="0" applyFont="1"/>
    <xf numFmtId="164" fontId="3" fillId="0" borderId="0" xfId="0" applyNumberFormat="1" applyFont="1"/>
    <xf numFmtId="0" fontId="11" fillId="0" borderId="0" xfId="0" applyFont="1"/>
    <xf numFmtId="0" fontId="14" fillId="0" borderId="0" xfId="0" applyFont="1"/>
    <xf numFmtId="0" fontId="12" fillId="0" borderId="0" xfId="0" applyFont="1"/>
    <xf numFmtId="0" fontId="15" fillId="0" borderId="0" xfId="0" applyFont="1" applyAlignment="1">
      <alignment horizontal="center"/>
    </xf>
    <xf numFmtId="0" fontId="13" fillId="0" borderId="0" xfId="0" applyFont="1" applyAlignment="1">
      <alignment horizontal="center"/>
    </xf>
    <xf numFmtId="0" fontId="13" fillId="0" borderId="0" xfId="0" applyFont="1"/>
    <xf numFmtId="0" fontId="12" fillId="0" borderId="0" xfId="0"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6" fillId="0" borderId="0" xfId="0" applyFont="1"/>
    <xf numFmtId="0" fontId="17" fillId="0" borderId="0" xfId="0" applyFont="1" applyAlignment="1">
      <alignment horizontal="left"/>
    </xf>
    <xf numFmtId="0" fontId="18" fillId="0" borderId="0" xfId="0" applyFont="1"/>
    <xf numFmtId="0" fontId="17" fillId="0" borderId="0" xfId="0" applyFont="1"/>
    <xf numFmtId="0" fontId="17" fillId="0" borderId="0" xfId="0" applyFont="1" applyAlignment="1">
      <alignment horizontal="center"/>
    </xf>
    <xf numFmtId="0" fontId="16" fillId="0" borderId="0" xfId="0" applyFont="1" applyAlignment="1">
      <alignment horizontal="center"/>
    </xf>
    <xf numFmtId="0" fontId="18" fillId="0" borderId="0" xfId="0" applyFont="1" applyAlignment="1">
      <alignment horizontal="left"/>
    </xf>
    <xf numFmtId="0" fontId="18" fillId="0" borderId="0" xfId="0" applyFont="1" applyAlignment="1">
      <alignment horizontal="center"/>
    </xf>
    <xf numFmtId="0" fontId="16" fillId="0" borderId="0" xfId="0" applyFont="1" applyAlignment="1">
      <alignment horizontal="left"/>
    </xf>
    <xf numFmtId="0" fontId="19" fillId="0" borderId="0" xfId="0" applyFont="1"/>
    <xf numFmtId="0" fontId="20" fillId="0" borderId="0" xfId="0" applyFont="1" applyAlignment="1">
      <alignment horizontal="left"/>
    </xf>
    <xf numFmtId="0" fontId="21" fillId="0" borderId="0" xfId="0" applyFont="1"/>
    <xf numFmtId="0" fontId="22" fillId="0" borderId="0" xfId="0" applyFont="1"/>
    <xf numFmtId="0" fontId="20" fillId="0" borderId="0" xfId="0" applyFont="1"/>
    <xf numFmtId="0" fontId="14" fillId="0" borderId="0" xfId="0" applyFont="1" applyAlignment="1">
      <alignment horizontal="center"/>
    </xf>
    <xf numFmtId="0" fontId="21" fillId="0" borderId="0" xfId="0" applyFont="1" applyAlignment="1">
      <alignment horizontal="left"/>
    </xf>
    <xf numFmtId="0" fontId="21" fillId="0" borderId="0" xfId="0" applyFont="1" applyAlignment="1">
      <alignment horizontal="center"/>
    </xf>
    <xf numFmtId="0" fontId="14" fillId="0" borderId="0" xfId="0" applyFont="1" applyAlignment="1">
      <alignment horizontal="left"/>
    </xf>
    <xf numFmtId="0" fontId="15" fillId="0" borderId="0" xfId="0" applyFont="1" applyAlignment="1">
      <alignment horizontal="left"/>
    </xf>
    <xf numFmtId="0" fontId="24" fillId="0" borderId="0" xfId="0" applyFont="1" applyAlignment="1">
      <alignment horizontal="center"/>
    </xf>
    <xf numFmtId="0" fontId="15" fillId="0" borderId="0" xfId="0" applyFont="1"/>
    <xf numFmtId="0" fontId="25" fillId="0" borderId="0" xfId="0" applyFont="1" applyAlignment="1">
      <alignment wrapText="1"/>
    </xf>
    <xf numFmtId="0" fontId="26" fillId="0" borderId="0" xfId="0" applyFont="1" applyAlignment="1">
      <alignment horizontal="center" vertical="top" wrapText="1"/>
    </xf>
    <xf numFmtId="15" fontId="26" fillId="0" borderId="0" xfId="0" applyNumberFormat="1" applyFont="1" applyAlignment="1">
      <alignment vertical="top" wrapText="1"/>
    </xf>
    <xf numFmtId="4" fontId="26" fillId="0" borderId="0" xfId="0" applyNumberFormat="1" applyFont="1" applyAlignment="1">
      <alignment horizontal="center" vertical="top" wrapText="1"/>
    </xf>
    <xf numFmtId="0" fontId="33" fillId="0" borderId="2" xfId="2" applyFont="1" applyFill="1" applyAlignment="1" applyProtection="1">
      <alignment vertical="top"/>
      <protection hidden="1"/>
    </xf>
    <xf numFmtId="0" fontId="33" fillId="0" borderId="2" xfId="2" applyFont="1" applyFill="1" applyAlignment="1" applyProtection="1">
      <alignment horizontal="center" vertical="top"/>
      <protection hidden="1"/>
    </xf>
    <xf numFmtId="0" fontId="35" fillId="0" borderId="0" xfId="0" applyFont="1" applyProtection="1">
      <protection hidden="1"/>
    </xf>
    <xf numFmtId="0" fontId="36" fillId="0" borderId="0" xfId="0" applyFont="1" applyAlignment="1" applyProtection="1">
      <alignment horizontal="center"/>
      <protection hidden="1"/>
    </xf>
    <xf numFmtId="0" fontId="35" fillId="0" borderId="0" xfId="0" applyFont="1" applyAlignment="1" applyProtection="1">
      <alignment horizontal="center"/>
      <protection hidden="1"/>
    </xf>
    <xf numFmtId="0" fontId="34" fillId="0" borderId="0" xfId="0" applyFont="1" applyProtection="1">
      <protection hidden="1"/>
    </xf>
    <xf numFmtId="0" fontId="34" fillId="0" borderId="0" xfId="0" applyFont="1" applyAlignment="1" applyProtection="1">
      <alignment horizontal="center"/>
      <protection hidden="1"/>
    </xf>
    <xf numFmtId="0" fontId="37" fillId="0" borderId="0" xfId="0" applyFont="1" applyAlignment="1" applyProtection="1">
      <alignment horizontal="left" indent="1"/>
      <protection hidden="1"/>
    </xf>
    <xf numFmtId="0" fontId="37" fillId="0" borderId="0" xfId="0" applyFont="1" applyAlignment="1" applyProtection="1">
      <alignment horizontal="center"/>
      <protection hidden="1"/>
    </xf>
    <xf numFmtId="0" fontId="38" fillId="0" borderId="0" xfId="0" applyFont="1" applyProtection="1">
      <protection hidden="1"/>
    </xf>
    <xf numFmtId="0" fontId="37" fillId="0" borderId="0" xfId="0" applyFont="1" applyProtection="1">
      <protection hidden="1"/>
    </xf>
    <xf numFmtId="0" fontId="44" fillId="0" borderId="2" xfId="3" applyFont="1" applyAlignment="1">
      <alignment horizontal="center"/>
    </xf>
    <xf numFmtId="0" fontId="39" fillId="0" borderId="0" xfId="0" applyFont="1"/>
    <xf numFmtId="0" fontId="45" fillId="0" borderId="2" xfId="4" applyFont="1" applyAlignment="1">
      <alignment horizontal="left"/>
    </xf>
    <xf numFmtId="0" fontId="46" fillId="0" borderId="2" xfId="4" applyFont="1" applyAlignment="1">
      <alignment horizontal="left"/>
    </xf>
    <xf numFmtId="0" fontId="46" fillId="0" borderId="2" xfId="4" applyFont="1" applyAlignment="1">
      <alignment horizontal="left" indent="1"/>
    </xf>
    <xf numFmtId="0" fontId="30" fillId="0" borderId="2" xfId="0" applyFont="1" applyBorder="1" applyAlignment="1">
      <alignment horizontal="justify" vertical="center"/>
    </xf>
    <xf numFmtId="0" fontId="48" fillId="0" borderId="2" xfId="4" applyFont="1" applyAlignment="1">
      <alignment horizontal="left" wrapText="1" indent="1"/>
    </xf>
    <xf numFmtId="0" fontId="30" fillId="0" borderId="0" xfId="0" applyFont="1"/>
    <xf numFmtId="0" fontId="49" fillId="2" borderId="7" xfId="0" applyFont="1" applyFill="1" applyBorder="1" applyAlignment="1">
      <alignment vertical="center"/>
    </xf>
    <xf numFmtId="0" fontId="50" fillId="0" borderId="7" xfId="0" applyFont="1" applyBorder="1" applyAlignment="1">
      <alignment vertical="center"/>
    </xf>
    <xf numFmtId="0" fontId="50" fillId="0" borderId="7" xfId="0" applyFont="1" applyBorder="1" applyAlignment="1">
      <alignment vertical="center" wrapText="1"/>
    </xf>
    <xf numFmtId="0" fontId="50" fillId="0" borderId="7" xfId="0" applyFont="1" applyBorder="1" applyAlignment="1">
      <alignment horizontal="left" vertical="center"/>
    </xf>
    <xf numFmtId="0" fontId="50" fillId="0" borderId="2" xfId="0" applyFont="1" applyBorder="1" applyAlignment="1">
      <alignment vertical="center" wrapText="1"/>
    </xf>
    <xf numFmtId="0" fontId="50" fillId="0" borderId="2" xfId="0" applyFont="1" applyBorder="1" applyAlignment="1">
      <alignment vertical="center"/>
    </xf>
    <xf numFmtId="0" fontId="50" fillId="0" borderId="2" xfId="0" applyFont="1" applyBorder="1" applyAlignment="1">
      <alignment horizontal="left" vertical="center"/>
    </xf>
    <xf numFmtId="0" fontId="3" fillId="0" borderId="0" xfId="0" applyFont="1" applyProtection="1">
      <protection hidden="1"/>
    </xf>
    <xf numFmtId="39" fontId="3" fillId="0" borderId="0" xfId="0" applyNumberFormat="1" applyFont="1" applyAlignment="1" applyProtection="1">
      <alignment horizontal="center"/>
      <protection hidden="1"/>
    </xf>
    <xf numFmtId="0" fontId="36" fillId="0" borderId="0" xfId="0" applyFont="1" applyProtection="1">
      <protection hidden="1"/>
    </xf>
    <xf numFmtId="0" fontId="8" fillId="0" borderId="0" xfId="0" applyFont="1" applyProtection="1">
      <protection hidden="1"/>
    </xf>
    <xf numFmtId="0" fontId="8" fillId="0" borderId="0" xfId="0" applyFont="1" applyAlignment="1" applyProtection="1">
      <alignment horizontal="center"/>
      <protection hidden="1"/>
    </xf>
    <xf numFmtId="0" fontId="10" fillId="0" borderId="0" xfId="0" applyFont="1" applyProtection="1">
      <protection hidden="1"/>
    </xf>
    <xf numFmtId="0" fontId="10" fillId="0" borderId="0" xfId="0" applyFont="1" applyAlignment="1" applyProtection="1">
      <alignment horizontal="center"/>
      <protection hidden="1"/>
    </xf>
    <xf numFmtId="0" fontId="10" fillId="0" borderId="0" xfId="0" applyFont="1" applyAlignment="1" applyProtection="1">
      <alignment horizontal="left" indent="1"/>
      <protection hidden="1"/>
    </xf>
    <xf numFmtId="0" fontId="10" fillId="0" borderId="0" xfId="0" applyFont="1" applyAlignment="1" applyProtection="1">
      <alignment horizontal="left"/>
      <protection hidden="1"/>
    </xf>
    <xf numFmtId="0" fontId="52" fillId="0" borderId="0" xfId="0" applyFont="1" applyProtection="1">
      <protection hidden="1"/>
    </xf>
    <xf numFmtId="0" fontId="14" fillId="0" borderId="2" xfId="0" applyFont="1" applyBorder="1" applyProtection="1">
      <protection hidden="1"/>
    </xf>
    <xf numFmtId="0" fontId="3" fillId="0" borderId="2" xfId="0" applyFont="1" applyBorder="1" applyProtection="1">
      <protection hidden="1"/>
    </xf>
    <xf numFmtId="0" fontId="3" fillId="0" borderId="2" xfId="0" applyFont="1" applyBorder="1" applyAlignment="1" applyProtection="1">
      <alignment horizontal="left"/>
      <protection hidden="1"/>
    </xf>
    <xf numFmtId="0" fontId="4" fillId="0" borderId="2" xfId="0" applyFont="1" applyBorder="1" applyAlignment="1" applyProtection="1">
      <alignment horizontal="left" indent="1"/>
      <protection hidden="1"/>
    </xf>
    <xf numFmtId="0" fontId="53" fillId="0" borderId="2" xfId="0" applyFont="1" applyBorder="1" applyAlignment="1" applyProtection="1">
      <alignment horizontal="left" indent="1"/>
      <protection hidden="1"/>
    </xf>
    <xf numFmtId="0" fontId="4" fillId="0" borderId="2" xfId="0" applyFont="1" applyBorder="1" applyAlignment="1" applyProtection="1">
      <alignment horizontal="left"/>
      <protection hidden="1"/>
    </xf>
    <xf numFmtId="0" fontId="4" fillId="0" borderId="2" xfId="0" applyFont="1" applyBorder="1" applyAlignment="1" applyProtection="1">
      <alignment horizontal="left" wrapText="1" indent="1"/>
      <protection hidden="1"/>
    </xf>
    <xf numFmtId="0" fontId="3" fillId="0" borderId="2" xfId="0" applyFont="1" applyBorder="1" applyAlignment="1" applyProtection="1">
      <alignment horizontal="left" wrapText="1"/>
      <protection hidden="1"/>
    </xf>
    <xf numFmtId="0" fontId="4" fillId="0" borderId="2" xfId="0" applyFont="1" applyBorder="1" applyAlignment="1" applyProtection="1">
      <alignment horizontal="left" vertical="top"/>
      <protection hidden="1"/>
    </xf>
    <xf numFmtId="0" fontId="4" fillId="0" borderId="2" xfId="0" applyFont="1" applyBorder="1" applyAlignment="1" applyProtection="1">
      <alignment horizontal="left" wrapText="1"/>
      <protection hidden="1"/>
    </xf>
    <xf numFmtId="0" fontId="3" fillId="0" borderId="0" xfId="0" applyFont="1" applyAlignment="1" applyProtection="1">
      <alignment horizontal="left" wrapText="1"/>
      <protection hidden="1"/>
    </xf>
    <xf numFmtId="0" fontId="4" fillId="0" borderId="0" xfId="0" applyFont="1" applyAlignment="1" applyProtection="1">
      <alignment horizontal="left" wrapText="1" indent="1"/>
      <protection hidden="1"/>
    </xf>
    <xf numFmtId="0" fontId="14" fillId="0" borderId="0" xfId="0" applyFont="1" applyAlignment="1" applyProtection="1">
      <alignment horizontal="center"/>
      <protection hidden="1"/>
    </xf>
    <xf numFmtId="0" fontId="13" fillId="0" borderId="2" xfId="0" applyFont="1" applyBorder="1" applyAlignment="1" applyProtection="1">
      <alignment horizontal="center"/>
      <protection hidden="1"/>
    </xf>
    <xf numFmtId="0" fontId="12" fillId="0" borderId="0" xfId="0" applyFont="1" applyProtection="1">
      <protection hidden="1"/>
    </xf>
    <xf numFmtId="0" fontId="11" fillId="0" borderId="0" xfId="0" applyFont="1" applyProtection="1">
      <protection hidden="1"/>
    </xf>
    <xf numFmtId="0" fontId="11" fillId="0" borderId="2" xfId="0" applyFont="1" applyBorder="1" applyProtection="1">
      <protection hidden="1"/>
    </xf>
    <xf numFmtId="0" fontId="21" fillId="0" borderId="2" xfId="0" applyFont="1" applyBorder="1" applyProtection="1">
      <protection hidden="1"/>
    </xf>
    <xf numFmtId="0" fontId="21" fillId="0" borderId="2" xfId="0" quotePrefix="1" applyFont="1" applyBorder="1" applyProtection="1">
      <protection hidden="1"/>
    </xf>
    <xf numFmtId="0" fontId="23" fillId="0" borderId="0" xfId="0" applyFont="1" applyProtection="1">
      <protection hidden="1"/>
    </xf>
    <xf numFmtId="167" fontId="4" fillId="0" borderId="2" xfId="1" applyNumberFormat="1" applyFont="1" applyFill="1" applyBorder="1" applyAlignment="1" applyProtection="1">
      <alignment horizontal="right"/>
      <protection hidden="1"/>
    </xf>
    <xf numFmtId="168" fontId="11" fillId="0" borderId="0" xfId="0" applyNumberFormat="1" applyFont="1"/>
    <xf numFmtId="168" fontId="11" fillId="0" borderId="0" xfId="0" applyNumberFormat="1" applyFont="1" applyProtection="1">
      <protection hidden="1"/>
    </xf>
    <xf numFmtId="164" fontId="11" fillId="0" borderId="0" xfId="1" applyFont="1"/>
    <xf numFmtId="0" fontId="54" fillId="3" borderId="2" xfId="5" applyFont="1" applyFill="1" applyBorder="1" applyAlignment="1" applyProtection="1">
      <alignment shrinkToFit="1"/>
      <protection locked="0"/>
    </xf>
    <xf numFmtId="0" fontId="56" fillId="3" borderId="2" xfId="5" applyFont="1" applyFill="1" applyBorder="1" applyAlignment="1" applyProtection="1">
      <alignment shrinkToFit="1"/>
      <protection locked="0"/>
    </xf>
    <xf numFmtId="0" fontId="40" fillId="0" borderId="2" xfId="0" applyFont="1" applyBorder="1"/>
    <xf numFmtId="0" fontId="40" fillId="0" borderId="2" xfId="0" applyFont="1" applyBorder="1" applyAlignment="1">
      <alignment horizontal="left"/>
    </xf>
    <xf numFmtId="43" fontId="41" fillId="0" borderId="2" xfId="0" applyNumberFormat="1" applyFont="1" applyBorder="1"/>
    <xf numFmtId="0" fontId="41" fillId="0" borderId="2" xfId="0" applyFont="1" applyBorder="1"/>
    <xf numFmtId="0" fontId="42" fillId="0" borderId="2" xfId="0" applyFont="1" applyBorder="1"/>
    <xf numFmtId="0" fontId="40" fillId="0" borderId="2" xfId="0" applyFont="1" applyBorder="1" applyAlignment="1">
      <alignment horizontal="center"/>
    </xf>
    <xf numFmtId="43" fontId="40" fillId="0" borderId="2" xfId="0" applyNumberFormat="1" applyFont="1" applyBorder="1" applyAlignment="1">
      <alignment horizontal="center"/>
    </xf>
    <xf numFmtId="43" fontId="13" fillId="0" borderId="2" xfId="0" applyNumberFormat="1" applyFont="1" applyBorder="1" applyAlignment="1">
      <alignment horizontal="center"/>
    </xf>
    <xf numFmtId="0" fontId="12" fillId="0" borderId="2" xfId="0" applyFont="1" applyBorder="1" applyAlignment="1">
      <alignment horizontal="left"/>
    </xf>
    <xf numFmtId="0" fontId="41" fillId="0" borderId="2" xfId="0" applyFont="1" applyBorder="1" applyAlignment="1">
      <alignment horizontal="left"/>
    </xf>
    <xf numFmtId="0" fontId="12" fillId="0" borderId="2" xfId="0" applyFont="1" applyBorder="1"/>
    <xf numFmtId="0" fontId="12" fillId="0" borderId="2" xfId="5" applyFont="1" applyBorder="1" applyAlignment="1" applyProtection="1">
      <alignment shrinkToFit="1"/>
      <protection locked="0"/>
    </xf>
    <xf numFmtId="0" fontId="54" fillId="0" borderId="2" xfId="5" applyFont="1" applyBorder="1" applyAlignment="1" applyProtection="1">
      <alignment shrinkToFit="1"/>
      <protection locked="0"/>
    </xf>
    <xf numFmtId="43" fontId="42" fillId="0" borderId="2" xfId="0" applyNumberFormat="1" applyFont="1" applyBorder="1"/>
    <xf numFmtId="0" fontId="57" fillId="0" borderId="2" xfId="0" applyFont="1" applyBorder="1"/>
    <xf numFmtId="0" fontId="13" fillId="0" borderId="2" xfId="0" applyFont="1" applyBorder="1" applyAlignment="1">
      <alignment horizontal="left"/>
    </xf>
    <xf numFmtId="0" fontId="12" fillId="3" borderId="2" xfId="5" applyFont="1" applyFill="1" applyBorder="1" applyAlignment="1" applyProtection="1">
      <alignment shrinkToFit="1"/>
      <protection locked="0"/>
    </xf>
    <xf numFmtId="0" fontId="55" fillId="0" borderId="2" xfId="5" applyFont="1" applyBorder="1" applyAlignment="1" applyProtection="1">
      <alignment shrinkToFit="1"/>
      <protection locked="0"/>
    </xf>
    <xf numFmtId="43" fontId="18" fillId="0" borderId="0" xfId="0" applyNumberFormat="1" applyFont="1"/>
    <xf numFmtId="43" fontId="16" fillId="0" borderId="0" xfId="0" applyNumberFormat="1" applyFont="1" applyAlignment="1">
      <alignment horizontal="center"/>
    </xf>
    <xf numFmtId="43" fontId="18" fillId="0" borderId="0" xfId="0" applyNumberFormat="1" applyFont="1" applyAlignment="1">
      <alignment horizontal="center"/>
    </xf>
    <xf numFmtId="43" fontId="0" fillId="0" borderId="0" xfId="0" applyNumberFormat="1"/>
    <xf numFmtId="43" fontId="16" fillId="0" borderId="0" xfId="0" applyNumberFormat="1" applyFont="1"/>
    <xf numFmtId="164" fontId="0" fillId="0" borderId="0" xfId="1" applyFont="1"/>
    <xf numFmtId="43" fontId="9" fillId="0" borderId="0" xfId="0" applyNumberFormat="1" applyFont="1" applyAlignment="1">
      <alignment horizontal="center"/>
    </xf>
    <xf numFmtId="43" fontId="5" fillId="0" borderId="0" xfId="0" applyNumberFormat="1" applyFont="1" applyAlignment="1">
      <alignment horizontal="center"/>
    </xf>
    <xf numFmtId="43" fontId="4" fillId="0" borderId="0" xfId="0" applyNumberFormat="1" applyFont="1" applyAlignment="1">
      <alignment horizontal="center"/>
    </xf>
    <xf numFmtId="43" fontId="3" fillId="0" borderId="0" xfId="0" applyNumberFormat="1" applyFont="1" applyAlignment="1">
      <alignment horizontal="center"/>
    </xf>
    <xf numFmtId="0" fontId="18" fillId="0" borderId="0" xfId="0" applyFont="1" applyAlignment="1">
      <alignment wrapText="1"/>
    </xf>
    <xf numFmtId="43" fontId="16" fillId="0" borderId="0" xfId="0" applyNumberFormat="1" applyFont="1" applyAlignment="1">
      <alignment horizontal="center" wrapText="1"/>
    </xf>
    <xf numFmtId="0" fontId="0" fillId="0" borderId="0" xfId="0" applyAlignment="1">
      <alignment wrapText="1"/>
    </xf>
    <xf numFmtId="49" fontId="4" fillId="0" borderId="0" xfId="0" applyNumberFormat="1" applyFont="1" applyAlignment="1">
      <alignment horizontal="center"/>
    </xf>
    <xf numFmtId="49" fontId="9" fillId="0" borderId="0" xfId="0" applyNumberFormat="1" applyFont="1" applyAlignment="1">
      <alignment horizontal="center"/>
    </xf>
    <xf numFmtId="49" fontId="3" fillId="0" borderId="0" xfId="0" applyNumberFormat="1" applyFont="1" applyAlignment="1">
      <alignment horizontal="center"/>
    </xf>
    <xf numFmtId="49" fontId="5" fillId="0" borderId="0" xfId="0" applyNumberFormat="1" applyFont="1" applyAlignment="1">
      <alignment horizontal="center"/>
    </xf>
    <xf numFmtId="49" fontId="0" fillId="0" borderId="0" xfId="0" applyNumberFormat="1"/>
    <xf numFmtId="39" fontId="11" fillId="0" borderId="0" xfId="0" applyNumberFormat="1" applyFont="1"/>
    <xf numFmtId="164" fontId="4" fillId="0" borderId="0" xfId="1" applyFont="1"/>
    <xf numFmtId="164" fontId="3" fillId="0" borderId="0" xfId="1" applyFont="1"/>
    <xf numFmtId="164" fontId="3" fillId="0" borderId="0" xfId="1" applyFont="1" applyAlignment="1">
      <alignment horizontal="center"/>
    </xf>
    <xf numFmtId="164" fontId="5" fillId="0" borderId="0" xfId="1" applyFont="1" applyAlignment="1">
      <alignment horizontal="center"/>
    </xf>
    <xf numFmtId="164" fontId="4" fillId="0" borderId="0" xfId="1" applyFont="1" applyAlignment="1">
      <alignment horizontal="center"/>
    </xf>
    <xf numFmtId="164" fontId="3" fillId="0" borderId="1" xfId="1" applyFont="1" applyBorder="1" applyAlignment="1">
      <alignment horizontal="center"/>
    </xf>
    <xf numFmtId="43" fontId="4" fillId="0" borderId="0" xfId="0" applyNumberFormat="1" applyFont="1"/>
    <xf numFmtId="164" fontId="4" fillId="0" borderId="2" xfId="1" applyFont="1" applyFill="1" applyBorder="1" applyAlignment="1" applyProtection="1">
      <alignment horizontal="right"/>
      <protection hidden="1"/>
    </xf>
    <xf numFmtId="164" fontId="3" fillId="0" borderId="0" xfId="1" applyFont="1" applyProtection="1">
      <protection hidden="1"/>
    </xf>
    <xf numFmtId="164" fontId="36" fillId="0" borderId="0" xfId="1" applyFont="1" applyProtection="1">
      <protection hidden="1"/>
    </xf>
    <xf numFmtId="164" fontId="35" fillId="0" borderId="0" xfId="1" applyFont="1" applyProtection="1">
      <protection hidden="1"/>
    </xf>
    <xf numFmtId="164" fontId="35" fillId="0" borderId="2" xfId="1" applyFont="1" applyBorder="1" applyProtection="1">
      <protection hidden="1"/>
    </xf>
    <xf numFmtId="164" fontId="10" fillId="0" borderId="0" xfId="1" applyFont="1" applyAlignment="1" applyProtection="1">
      <alignment horizontal="right"/>
      <protection hidden="1"/>
    </xf>
    <xf numFmtId="164" fontId="10" fillId="0" borderId="2" xfId="1" applyFont="1" applyBorder="1" applyAlignment="1" applyProtection="1">
      <alignment horizontal="right"/>
      <protection hidden="1"/>
    </xf>
    <xf numFmtId="164" fontId="8" fillId="0" borderId="5" xfId="1" applyFont="1" applyBorder="1" applyAlignment="1" applyProtection="1">
      <alignment horizontal="right"/>
      <protection hidden="1"/>
    </xf>
    <xf numFmtId="164" fontId="8" fillId="0" borderId="2" xfId="1" applyFont="1" applyBorder="1" applyAlignment="1" applyProtection="1">
      <alignment horizontal="right"/>
      <protection hidden="1"/>
    </xf>
    <xf numFmtId="164" fontId="10" fillId="0" borderId="0" xfId="1" applyFont="1" applyFill="1" applyAlignment="1" applyProtection="1">
      <alignment horizontal="right"/>
      <protection hidden="1"/>
    </xf>
    <xf numFmtId="164" fontId="10" fillId="0" borderId="2" xfId="1" applyFont="1" applyFill="1" applyBorder="1" applyAlignment="1" applyProtection="1">
      <alignment horizontal="right"/>
      <protection hidden="1"/>
    </xf>
    <xf numFmtId="164" fontId="8" fillId="0" borderId="6" xfId="1" applyFont="1" applyBorder="1" applyAlignment="1" applyProtection="1">
      <alignment horizontal="right"/>
      <protection hidden="1"/>
    </xf>
    <xf numFmtId="164" fontId="36" fillId="0" borderId="2" xfId="1" applyFont="1" applyBorder="1" applyProtection="1">
      <protection hidden="1"/>
    </xf>
    <xf numFmtId="164" fontId="35" fillId="0" borderId="0" xfId="1" applyFont="1" applyAlignment="1" applyProtection="1">
      <alignment horizontal="right"/>
      <protection hidden="1"/>
    </xf>
    <xf numFmtId="164" fontId="35" fillId="0" borderId="2" xfId="1" applyFont="1" applyBorder="1" applyAlignment="1" applyProtection="1">
      <alignment horizontal="right"/>
      <protection hidden="1"/>
    </xf>
    <xf numFmtId="164" fontId="36" fillId="0" borderId="2" xfId="1" applyFont="1" applyBorder="1" applyAlignment="1" applyProtection="1">
      <alignment horizontal="right"/>
      <protection hidden="1"/>
    </xf>
    <xf numFmtId="164" fontId="8" fillId="0" borderId="4" xfId="1" applyFont="1" applyBorder="1" applyAlignment="1" applyProtection="1">
      <alignment horizontal="right"/>
      <protection hidden="1"/>
    </xf>
    <xf numFmtId="164" fontId="4" fillId="0" borderId="0" xfId="1" applyFont="1" applyAlignment="1" applyProtection="1">
      <alignment horizontal="center"/>
      <protection hidden="1"/>
    </xf>
    <xf numFmtId="164" fontId="4" fillId="0" borderId="2" xfId="1" applyFont="1" applyBorder="1" applyAlignment="1" applyProtection="1">
      <alignment horizontal="center"/>
      <protection hidden="1"/>
    </xf>
    <xf numFmtId="164" fontId="4" fillId="0" borderId="0" xfId="1" applyFont="1" applyProtection="1">
      <protection hidden="1"/>
    </xf>
    <xf numFmtId="164" fontId="4" fillId="0" borderId="2" xfId="1" applyFont="1" applyBorder="1" applyProtection="1">
      <protection hidden="1"/>
    </xf>
    <xf numFmtId="164" fontId="14" fillId="0" borderId="2" xfId="1" applyFont="1" applyBorder="1" applyProtection="1">
      <protection hidden="1"/>
    </xf>
    <xf numFmtId="164" fontId="3" fillId="0" borderId="0" xfId="1" applyFont="1" applyFill="1" applyAlignment="1" applyProtection="1">
      <alignment horizontal="center" vertical="center"/>
      <protection hidden="1"/>
    </xf>
    <xf numFmtId="164" fontId="3" fillId="0" borderId="2" xfId="1" applyFont="1" applyFill="1" applyBorder="1" applyAlignment="1" applyProtection="1">
      <alignment horizontal="center" vertical="center"/>
      <protection hidden="1"/>
    </xf>
    <xf numFmtId="164" fontId="3" fillId="0" borderId="0" xfId="1" applyFont="1" applyFill="1" applyAlignment="1" applyProtection="1">
      <alignment horizontal="center" vertical="center"/>
      <protection locked="0"/>
    </xf>
    <xf numFmtId="164" fontId="4" fillId="0" borderId="2" xfId="1" applyFont="1" applyFill="1" applyBorder="1" applyAlignment="1" applyProtection="1">
      <protection hidden="1"/>
    </xf>
    <xf numFmtId="164" fontId="4" fillId="0" borderId="2" xfId="1" applyFont="1" applyFill="1" applyBorder="1" applyAlignment="1" applyProtection="1">
      <protection locked="0"/>
    </xf>
    <xf numFmtId="164" fontId="4" fillId="0" borderId="2" xfId="1" applyFont="1" applyFill="1" applyBorder="1" applyAlignment="1" applyProtection="1">
      <alignment horizontal="right"/>
      <protection locked="0"/>
    </xf>
    <xf numFmtId="164" fontId="3" fillId="0" borderId="5" xfId="1" applyFont="1" applyFill="1" applyBorder="1" applyAlignment="1" applyProtection="1">
      <alignment horizontal="right"/>
      <protection hidden="1"/>
    </xf>
    <xf numFmtId="164" fontId="3" fillId="0" borderId="2" xfId="1" applyFont="1" applyFill="1" applyBorder="1" applyAlignment="1" applyProtection="1">
      <alignment horizontal="right"/>
      <protection hidden="1"/>
    </xf>
    <xf numFmtId="164" fontId="3" fillId="0" borderId="5" xfId="1" applyFont="1" applyFill="1" applyBorder="1" applyAlignment="1" applyProtection="1">
      <alignment horizontal="right"/>
      <protection locked="0"/>
    </xf>
    <xf numFmtId="164" fontId="3" fillId="0" borderId="2" xfId="1" applyFont="1" applyFill="1" applyBorder="1" applyAlignment="1" applyProtection="1">
      <alignment horizontal="right"/>
      <protection locked="0"/>
    </xf>
    <xf numFmtId="164" fontId="4" fillId="0" borderId="2" xfId="1" applyFont="1" applyFill="1" applyBorder="1" applyProtection="1">
      <protection hidden="1"/>
    </xf>
    <xf numFmtId="164" fontId="4" fillId="0" borderId="2" xfId="1" applyFont="1" applyFill="1" applyBorder="1" applyAlignment="1" applyProtection="1">
      <alignment horizontal="right" wrapText="1"/>
      <protection locked="0"/>
    </xf>
    <xf numFmtId="164" fontId="4" fillId="0" borderId="2" xfId="1" applyFont="1" applyFill="1" applyBorder="1" applyProtection="1">
      <protection locked="0"/>
    </xf>
    <xf numFmtId="164" fontId="4" fillId="0" borderId="2" xfId="1" applyFont="1" applyFill="1" applyBorder="1" applyAlignment="1" applyProtection="1">
      <alignment horizontal="right" wrapText="1"/>
      <protection hidden="1"/>
    </xf>
    <xf numFmtId="164" fontId="3" fillId="0" borderId="2" xfId="1" applyFont="1" applyFill="1" applyBorder="1" applyAlignment="1" applyProtection="1">
      <alignment horizontal="right" wrapText="1"/>
      <protection hidden="1"/>
    </xf>
    <xf numFmtId="164" fontId="3" fillId="0" borderId="2" xfId="1" applyFont="1" applyFill="1" applyBorder="1" applyAlignment="1" applyProtection="1">
      <alignment horizontal="right" wrapText="1"/>
      <protection locked="0"/>
    </xf>
    <xf numFmtId="164" fontId="3" fillId="0" borderId="2" xfId="1" applyFont="1" applyFill="1" applyBorder="1" applyProtection="1">
      <protection locked="0"/>
    </xf>
    <xf numFmtId="164" fontId="3" fillId="0" borderId="2" xfId="1" applyFont="1" applyFill="1" applyBorder="1" applyProtection="1">
      <protection hidden="1"/>
    </xf>
    <xf numFmtId="164" fontId="4" fillId="0" borderId="2" xfId="1" applyFont="1" applyFill="1" applyBorder="1" applyAlignment="1" applyProtection="1">
      <alignment horizontal="center" wrapText="1"/>
      <protection locked="0"/>
    </xf>
    <xf numFmtId="164" fontId="3" fillId="0" borderId="2" xfId="1" applyFont="1" applyFill="1" applyBorder="1" applyAlignment="1" applyProtection="1">
      <alignment horizontal="center" vertical="center" wrapText="1"/>
      <protection locked="0"/>
    </xf>
    <xf numFmtId="164" fontId="4" fillId="0" borderId="2" xfId="1" applyFont="1" applyFill="1" applyBorder="1" applyAlignment="1" applyProtection="1">
      <alignment horizontal="center" vertical="center"/>
      <protection hidden="1"/>
    </xf>
    <xf numFmtId="164" fontId="9" fillId="0" borderId="0" xfId="1" applyFont="1"/>
    <xf numFmtId="164" fontId="10" fillId="0" borderId="0" xfId="1" applyFont="1" applyAlignment="1">
      <alignment horizontal="right" vertical="top"/>
    </xf>
    <xf numFmtId="164" fontId="34" fillId="0" borderId="0" xfId="1" applyFont="1" applyAlignment="1" applyProtection="1">
      <alignment horizontal="center" vertical="top"/>
      <protection hidden="1"/>
    </xf>
    <xf numFmtId="164" fontId="34" fillId="0" borderId="2" xfId="1" applyFont="1" applyBorder="1" applyAlignment="1" applyProtection="1">
      <alignment horizontal="center" vertical="top"/>
      <protection hidden="1"/>
    </xf>
    <xf numFmtId="164" fontId="35" fillId="0" borderId="0" xfId="1" applyFont="1" applyAlignment="1" applyProtection="1">
      <alignment vertical="top"/>
      <protection hidden="1"/>
    </xf>
    <xf numFmtId="164" fontId="36" fillId="0" borderId="0" xfId="1" applyFont="1" applyAlignment="1" applyProtection="1">
      <alignment horizontal="center" vertical="center"/>
      <protection hidden="1"/>
    </xf>
    <xf numFmtId="164" fontId="36" fillId="0" borderId="2" xfId="1" applyFont="1" applyBorder="1" applyAlignment="1" applyProtection="1">
      <alignment horizontal="center" vertical="center"/>
      <protection hidden="1"/>
    </xf>
    <xf numFmtId="164" fontId="37" fillId="0" borderId="0" xfId="1" applyFont="1" applyAlignment="1" applyProtection="1">
      <alignment horizontal="right"/>
      <protection hidden="1"/>
    </xf>
    <xf numFmtId="164" fontId="37" fillId="0" borderId="2" xfId="1" applyFont="1" applyBorder="1" applyAlignment="1" applyProtection="1">
      <alignment horizontal="right"/>
      <protection hidden="1"/>
    </xf>
    <xf numFmtId="164" fontId="34" fillId="0" borderId="5" xfId="1" applyFont="1" applyBorder="1" applyAlignment="1" applyProtection="1">
      <alignment horizontal="right"/>
      <protection hidden="1"/>
    </xf>
    <xf numFmtId="164" fontId="34" fillId="0" borderId="2" xfId="1" applyFont="1" applyBorder="1" applyAlignment="1" applyProtection="1">
      <alignment horizontal="right"/>
      <protection hidden="1"/>
    </xf>
    <xf numFmtId="164" fontId="34" fillId="0" borderId="6" xfId="1" applyFont="1" applyBorder="1" applyAlignment="1" applyProtection="1">
      <alignment horizontal="right"/>
      <protection hidden="1"/>
    </xf>
    <xf numFmtId="164" fontId="34" fillId="0" borderId="4" xfId="1" applyFont="1" applyBorder="1" applyAlignment="1" applyProtection="1">
      <alignment horizontal="right"/>
      <protection hidden="1"/>
    </xf>
    <xf numFmtId="164" fontId="8" fillId="0" borderId="3" xfId="1" applyFont="1" applyBorder="1" applyAlignment="1">
      <alignment horizontal="right"/>
    </xf>
    <xf numFmtId="164" fontId="10" fillId="0" borderId="0" xfId="1" applyFont="1" applyAlignment="1">
      <alignment horizontal="right"/>
    </xf>
    <xf numFmtId="43" fontId="3" fillId="0" borderId="0" xfId="0" applyNumberFormat="1" applyFont="1"/>
    <xf numFmtId="164" fontId="40" fillId="0" borderId="2" xfId="1" applyFont="1" applyBorder="1" applyAlignment="1">
      <alignment horizontal="center"/>
    </xf>
    <xf numFmtId="164" fontId="41" fillId="0" borderId="2" xfId="1" applyFont="1" applyBorder="1" applyAlignment="1">
      <alignment horizontal="center"/>
    </xf>
    <xf numFmtId="164" fontId="12" fillId="0" borderId="2" xfId="1" applyFont="1" applyBorder="1" applyAlignment="1">
      <alignment horizontal="center"/>
    </xf>
    <xf numFmtId="164" fontId="41" fillId="0" borderId="2" xfId="1" applyFont="1" applyBorder="1"/>
    <xf numFmtId="164" fontId="55" fillId="3" borderId="2" xfId="1" applyFont="1" applyFill="1" applyBorder="1" applyAlignment="1" applyProtection="1">
      <protection locked="0"/>
    </xf>
    <xf numFmtId="164" fontId="54" fillId="3" borderId="2" xfId="1" applyFont="1" applyFill="1" applyBorder="1" applyAlignment="1" applyProtection="1">
      <protection locked="0"/>
    </xf>
    <xf numFmtId="164" fontId="54" fillId="3" borderId="2" xfId="1" applyFont="1" applyFill="1" applyBorder="1" applyAlignment="1" applyProtection="1">
      <alignment horizontal="center"/>
      <protection locked="0"/>
    </xf>
    <xf numFmtId="164" fontId="12" fillId="0" borderId="2" xfId="1" applyFont="1" applyBorder="1"/>
    <xf numFmtId="164" fontId="54" fillId="0" borderId="2" xfId="1" applyFont="1" applyFill="1" applyBorder="1" applyAlignment="1" applyProtection="1">
      <protection locked="0"/>
    </xf>
    <xf numFmtId="164" fontId="42" fillId="0" borderId="2" xfId="1" applyFont="1" applyBorder="1"/>
    <xf numFmtId="164" fontId="54" fillId="0" borderId="2" xfId="1" applyFont="1" applyFill="1" applyBorder="1" applyAlignment="1" applyProtection="1">
      <alignment horizontal="center"/>
      <protection locked="0"/>
    </xf>
    <xf numFmtId="164" fontId="57" fillId="0" borderId="2" xfId="1" applyFont="1" applyBorder="1"/>
    <xf numFmtId="164" fontId="54" fillId="3" borderId="2" xfId="1" applyFont="1" applyFill="1" applyBorder="1" applyAlignment="1" applyProtection="1">
      <alignment vertical="center" shrinkToFit="1"/>
      <protection locked="0"/>
    </xf>
    <xf numFmtId="164" fontId="54" fillId="0" borderId="2" xfId="1" applyFont="1" applyFill="1" applyBorder="1" applyAlignment="1" applyProtection="1">
      <alignment vertical="center" shrinkToFit="1"/>
      <protection locked="0"/>
    </xf>
    <xf numFmtId="164" fontId="55" fillId="3" borderId="2" xfId="1" applyFont="1" applyFill="1" applyBorder="1" applyAlignment="1" applyProtection="1">
      <alignment horizontal="center"/>
      <protection locked="0"/>
    </xf>
    <xf numFmtId="164" fontId="58" fillId="0" borderId="2" xfId="1" applyFont="1" applyFill="1" applyBorder="1" applyAlignment="1" applyProtection="1">
      <alignment horizontal="center" vertical="center" shrinkToFit="1"/>
      <protection locked="0"/>
    </xf>
    <xf numFmtId="164" fontId="12" fillId="0" borderId="2" xfId="1" applyFont="1" applyFill="1" applyBorder="1" applyAlignment="1" applyProtection="1">
      <alignment horizontal="center" shrinkToFit="1"/>
      <protection locked="0"/>
    </xf>
    <xf numFmtId="164" fontId="54" fillId="0" borderId="2" xfId="1" applyFont="1" applyFill="1" applyBorder="1" applyAlignment="1" applyProtection="1">
      <alignment shrinkToFit="1"/>
      <protection locked="0"/>
    </xf>
    <xf numFmtId="0" fontId="13" fillId="0" borderId="2" xfId="0" applyFont="1" applyBorder="1"/>
    <xf numFmtId="0" fontId="3" fillId="0" borderId="0" xfId="1" applyNumberFormat="1" applyFont="1" applyAlignment="1" applyProtection="1">
      <alignment horizontal="center"/>
      <protection hidden="1"/>
    </xf>
    <xf numFmtId="0" fontId="36" fillId="0" borderId="0" xfId="1" applyNumberFormat="1" applyFont="1" applyAlignment="1" applyProtection="1">
      <alignment horizontal="center" vertical="center"/>
      <protection hidden="1"/>
    </xf>
    <xf numFmtId="0" fontId="36" fillId="0" borderId="2" xfId="1" applyNumberFormat="1" applyFont="1" applyBorder="1" applyAlignment="1" applyProtection="1">
      <alignment horizontal="center" vertical="center"/>
      <protection hidden="1"/>
    </xf>
    <xf numFmtId="0" fontId="3" fillId="0" borderId="0" xfId="1" applyNumberFormat="1" applyFont="1" applyFill="1" applyAlignment="1" applyProtection="1">
      <alignment horizontal="center" vertical="center"/>
      <protection hidden="1"/>
    </xf>
    <xf numFmtId="0" fontId="3" fillId="0" borderId="2" xfId="1" applyNumberFormat="1" applyFont="1" applyFill="1" applyBorder="1" applyAlignment="1" applyProtection="1">
      <alignment horizontal="center" vertical="center"/>
      <protection hidden="1"/>
    </xf>
    <xf numFmtId="0" fontId="3" fillId="0" borderId="0" xfId="1" applyNumberFormat="1" applyFont="1" applyFill="1" applyAlignment="1" applyProtection="1">
      <alignment horizontal="center" vertical="center"/>
      <protection locked="0"/>
    </xf>
    <xf numFmtId="0" fontId="59" fillId="0" borderId="8" xfId="0" applyFont="1" applyBorder="1" applyAlignment="1">
      <alignment wrapText="1"/>
    </xf>
    <xf numFmtId="0" fontId="59" fillId="0" borderId="9" xfId="0" applyFont="1" applyBorder="1" applyAlignment="1">
      <alignment wrapText="1"/>
    </xf>
    <xf numFmtId="164" fontId="59" fillId="0" borderId="9" xfId="1" applyFont="1" applyBorder="1" applyAlignment="1">
      <alignment wrapText="1"/>
    </xf>
    <xf numFmtId="164" fontId="59" fillId="0" borderId="10" xfId="1" applyFont="1" applyBorder="1" applyAlignment="1">
      <alignment wrapText="1"/>
    </xf>
    <xf numFmtId="0" fontId="59" fillId="0" borderId="0" xfId="0" applyFont="1" applyAlignment="1">
      <alignment wrapText="1"/>
    </xf>
    <xf numFmtId="0" fontId="0" fillId="0" borderId="11" xfId="0" applyBorder="1"/>
    <xf numFmtId="0" fontId="0" fillId="0" borderId="6" xfId="0" applyBorder="1"/>
    <xf numFmtId="164" fontId="0" fillId="0" borderId="6" xfId="1" applyFont="1" applyBorder="1"/>
    <xf numFmtId="164" fontId="0" fillId="0" borderId="12" xfId="1" applyFont="1" applyBorder="1"/>
    <xf numFmtId="164" fontId="0" fillId="0" borderId="14" xfId="1" applyFont="1" applyBorder="1"/>
    <xf numFmtId="164" fontId="0" fillId="0" borderId="15" xfId="1" applyFont="1" applyBorder="1"/>
    <xf numFmtId="0" fontId="59" fillId="0" borderId="0" xfId="0" applyFont="1"/>
    <xf numFmtId="0" fontId="3" fillId="0" borderId="2" xfId="0" applyFont="1" applyBorder="1" applyAlignment="1" applyProtection="1">
      <alignment vertical="center"/>
      <protection hidden="1"/>
    </xf>
    <xf numFmtId="39" fontId="3" fillId="0" borderId="0" xfId="0" applyNumberFormat="1" applyFont="1" applyAlignment="1" applyProtection="1">
      <alignment horizontal="center" vertical="center"/>
      <protection hidden="1"/>
    </xf>
    <xf numFmtId="0" fontId="4" fillId="0" borderId="2" xfId="0" applyFont="1" applyBorder="1" applyAlignment="1" applyProtection="1">
      <alignment horizontal="center" vertical="center"/>
      <protection hidden="1"/>
    </xf>
    <xf numFmtId="0" fontId="3" fillId="0" borderId="2" xfId="0" applyFont="1" applyBorder="1" applyAlignment="1" applyProtection="1">
      <alignment horizontal="center" vertical="center"/>
      <protection hidden="1"/>
    </xf>
    <xf numFmtId="0" fontId="4" fillId="0" borderId="2" xfId="0" applyFont="1" applyBorder="1" applyAlignment="1" applyProtection="1">
      <alignment horizontal="center" vertical="center" wrapText="1"/>
      <protection hidden="1"/>
    </xf>
    <xf numFmtId="0" fontId="3" fillId="0" borderId="2" xfId="0" applyFont="1" applyBorder="1" applyAlignment="1" applyProtection="1">
      <alignment horizontal="center" vertical="center" wrapText="1"/>
      <protection hidden="1"/>
    </xf>
    <xf numFmtId="0" fontId="4" fillId="0" borderId="0" xfId="0" applyFont="1" applyAlignment="1" applyProtection="1">
      <alignment horizontal="center" vertical="center" wrapText="1"/>
      <protection hidden="1"/>
    </xf>
    <xf numFmtId="0" fontId="4" fillId="0" borderId="0" xfId="0" applyFont="1" applyAlignment="1">
      <alignment vertical="center"/>
    </xf>
    <xf numFmtId="0" fontId="59" fillId="0" borderId="16" xfId="0" applyFont="1" applyBorder="1" applyAlignment="1">
      <alignment wrapText="1"/>
    </xf>
    <xf numFmtId="0" fontId="59" fillId="0" borderId="17" xfId="0" applyFont="1" applyBorder="1" applyAlignment="1">
      <alignment wrapText="1"/>
    </xf>
    <xf numFmtId="0" fontId="59" fillId="0" borderId="18" xfId="0" applyFont="1" applyBorder="1" applyAlignment="1">
      <alignment wrapText="1"/>
    </xf>
    <xf numFmtId="0" fontId="60" fillId="0" borderId="19" xfId="0" applyFont="1" applyBorder="1"/>
    <xf numFmtId="14" fontId="60" fillId="0" borderId="9" xfId="0" applyNumberFormat="1" applyFont="1" applyBorder="1"/>
    <xf numFmtId="170" fontId="60" fillId="0" borderId="9" xfId="0" applyNumberFormat="1" applyFont="1" applyBorder="1"/>
    <xf numFmtId="0" fontId="60" fillId="0" borderId="9" xfId="0" applyFont="1" applyBorder="1"/>
    <xf numFmtId="0" fontId="60" fillId="0" borderId="9" xfId="0" applyFont="1" applyBorder="1" applyAlignment="1">
      <alignment horizontal="right"/>
    </xf>
    <xf numFmtId="4" fontId="60" fillId="0" borderId="9" xfId="0" applyNumberFormat="1" applyFont="1" applyBorder="1" applyAlignment="1">
      <alignment horizontal="right"/>
    </xf>
    <xf numFmtId="164" fontId="60" fillId="0" borderId="9" xfId="1" applyFont="1" applyBorder="1" applyAlignment="1">
      <alignment horizontal="right"/>
    </xf>
    <xf numFmtId="4" fontId="60" fillId="0" borderId="10" xfId="0" applyNumberFormat="1" applyFont="1" applyBorder="1" applyAlignment="1">
      <alignment horizontal="right"/>
    </xf>
    <xf numFmtId="0" fontId="60" fillId="0" borderId="20" xfId="0" applyFont="1" applyBorder="1"/>
    <xf numFmtId="14" fontId="60" fillId="0" borderId="6" xfId="0" applyNumberFormat="1" applyFont="1" applyBorder="1"/>
    <xf numFmtId="170" fontId="60" fillId="0" borderId="6" xfId="0" applyNumberFormat="1" applyFont="1" applyBorder="1"/>
    <xf numFmtId="0" fontId="60" fillId="0" borderId="6" xfId="0" applyFont="1" applyBorder="1"/>
    <xf numFmtId="0" fontId="60" fillId="0" borderId="6" xfId="0" applyFont="1" applyBorder="1" applyAlignment="1">
      <alignment horizontal="right"/>
    </xf>
    <xf numFmtId="4" fontId="60" fillId="0" borderId="6" xfId="0" applyNumberFormat="1" applyFont="1" applyBorder="1" applyAlignment="1">
      <alignment horizontal="right"/>
    </xf>
    <xf numFmtId="164" fontId="60" fillId="0" borderId="6" xfId="1" applyFont="1" applyBorder="1" applyAlignment="1">
      <alignment horizontal="right"/>
    </xf>
    <xf numFmtId="4" fontId="60" fillId="0" borderId="12" xfId="0" applyNumberFormat="1" applyFont="1" applyBorder="1" applyAlignment="1">
      <alignment horizontal="right"/>
    </xf>
    <xf numFmtId="0" fontId="60" fillId="0" borderId="20" xfId="0" applyFont="1" applyBorder="1" applyAlignment="1">
      <alignment vertical="center"/>
    </xf>
    <xf numFmtId="0" fontId="60" fillId="0" borderId="6" xfId="0" applyFont="1" applyBorder="1" applyAlignment="1">
      <alignment wrapText="1"/>
    </xf>
    <xf numFmtId="14" fontId="60" fillId="0" borderId="6" xfId="0" applyNumberFormat="1" applyFont="1" applyBorder="1" applyAlignment="1">
      <alignment horizontal="right" wrapText="1"/>
    </xf>
    <xf numFmtId="0" fontId="60" fillId="0" borderId="6" xfId="0" applyFont="1" applyBorder="1" applyAlignment="1">
      <alignment vertical="center"/>
    </xf>
    <xf numFmtId="0" fontId="60" fillId="0" borderId="6" xfId="0" applyFont="1" applyBorder="1" applyAlignment="1">
      <alignment horizontal="right" vertical="top" wrapText="1"/>
    </xf>
    <xf numFmtId="4" fontId="60" fillId="0" borderId="6" xfId="0" applyNumberFormat="1" applyFont="1" applyBorder="1" applyAlignment="1">
      <alignment horizontal="right" vertical="center" wrapText="1"/>
    </xf>
    <xf numFmtId="0" fontId="60" fillId="0" borderId="6" xfId="0" applyFont="1" applyBorder="1" applyAlignment="1">
      <alignment horizontal="right" wrapText="1"/>
    </xf>
    <xf numFmtId="4" fontId="60" fillId="0" borderId="12" xfId="0" applyNumberFormat="1" applyFont="1" applyBorder="1" applyAlignment="1">
      <alignment horizontal="right" vertical="center"/>
    </xf>
    <xf numFmtId="0" fontId="60" fillId="0" borderId="12" xfId="0" applyFont="1" applyBorder="1" applyAlignment="1">
      <alignment horizontal="right"/>
    </xf>
    <xf numFmtId="0" fontId="60" fillId="0" borderId="21" xfId="0" applyFont="1" applyBorder="1"/>
    <xf numFmtId="0" fontId="60" fillId="0" borderId="13" xfId="0" applyFont="1" applyBorder="1"/>
    <xf numFmtId="0" fontId="60" fillId="0" borderId="13" xfId="0" applyFont="1" applyBorder="1" applyAlignment="1">
      <alignment horizontal="right"/>
    </xf>
    <xf numFmtId="0" fontId="60" fillId="0" borderId="22" xfId="0" applyFont="1" applyBorder="1" applyAlignment="1">
      <alignment horizontal="right"/>
    </xf>
    <xf numFmtId="0" fontId="59" fillId="0" borderId="16" xfId="0" applyFont="1" applyBorder="1"/>
    <xf numFmtId="0" fontId="59" fillId="0" borderId="17" xfId="0" applyFont="1" applyBorder="1"/>
    <xf numFmtId="4" fontId="59" fillId="0" borderId="17" xfId="0" applyNumberFormat="1" applyFont="1" applyBorder="1" applyAlignment="1">
      <alignment horizontal="right"/>
    </xf>
    <xf numFmtId="4" fontId="59" fillId="0" borderId="18" xfId="0" applyNumberFormat="1" applyFont="1" applyBorder="1" applyAlignment="1">
      <alignment horizontal="right"/>
    </xf>
    <xf numFmtId="164" fontId="61" fillId="0" borderId="0" xfId="1" applyFont="1"/>
    <xf numFmtId="164" fontId="62" fillId="0" borderId="0" xfId="1" applyFont="1"/>
    <xf numFmtId="164" fontId="63" fillId="0" borderId="0" xfId="0" applyNumberFormat="1" applyFont="1"/>
    <xf numFmtId="0" fontId="3" fillId="0" borderId="2" xfId="0" applyFont="1" applyBorder="1" applyAlignment="1">
      <alignment horizontal="center" vertical="center"/>
    </xf>
    <xf numFmtId="164" fontId="4" fillId="0" borderId="2" xfId="1" applyFont="1" applyBorder="1" applyAlignment="1">
      <alignment horizontal="right"/>
    </xf>
    <xf numFmtId="164" fontId="3" fillId="0" borderId="5" xfId="1" applyFont="1" applyFill="1" applyBorder="1" applyAlignment="1">
      <alignment horizontal="right"/>
    </xf>
    <xf numFmtId="164" fontId="3" fillId="0" borderId="2" xfId="1" applyFont="1" applyBorder="1" applyAlignment="1">
      <alignment horizontal="right"/>
    </xf>
    <xf numFmtId="164" fontId="3" fillId="0" borderId="5" xfId="1" applyFont="1" applyBorder="1" applyAlignment="1">
      <alignment horizontal="right"/>
    </xf>
    <xf numFmtId="0" fontId="4" fillId="0" borderId="0" xfId="0" applyFont="1" applyAlignment="1" applyProtection="1">
      <alignment vertical="center"/>
      <protection hidden="1"/>
    </xf>
    <xf numFmtId="0" fontId="4" fillId="0" borderId="0" xfId="0" applyFont="1" applyAlignment="1" applyProtection="1">
      <alignment horizontal="center" vertical="center"/>
      <protection hidden="1"/>
    </xf>
    <xf numFmtId="164" fontId="11" fillId="0" borderId="0" xfId="1" applyFont="1" applyProtection="1">
      <protection hidden="1"/>
    </xf>
    <xf numFmtId="164" fontId="11" fillId="0" borderId="0" xfId="1" applyFont="1" applyProtection="1">
      <protection locked="0"/>
    </xf>
    <xf numFmtId="0" fontId="64" fillId="0" borderId="0" xfId="0" applyFont="1"/>
    <xf numFmtId="0" fontId="65" fillId="4" borderId="23" xfId="0" applyFont="1" applyFill="1" applyBorder="1" applyAlignment="1">
      <alignment vertical="top" wrapText="1"/>
    </xf>
    <xf numFmtId="0" fontId="64" fillId="5" borderId="23" xfId="0" applyFont="1" applyFill="1" applyBorder="1" applyAlignment="1">
      <alignment vertical="top" wrapText="1"/>
    </xf>
    <xf numFmtId="0" fontId="0" fillId="0" borderId="14" xfId="0" applyBorder="1"/>
    <xf numFmtId="0" fontId="66" fillId="0" borderId="0" xfId="0" applyFont="1"/>
    <xf numFmtId="0" fontId="66" fillId="0" borderId="6" xfId="0" applyFont="1" applyBorder="1"/>
    <xf numFmtId="0" fontId="27" fillId="0" borderId="6" xfId="0" applyFont="1" applyBorder="1"/>
    <xf numFmtId="164" fontId="27" fillId="0" borderId="6" xfId="1" applyFont="1" applyBorder="1"/>
    <xf numFmtId="164" fontId="27" fillId="0" borderId="24" xfId="1" applyFont="1" applyBorder="1"/>
    <xf numFmtId="164" fontId="27" fillId="0" borderId="14" xfId="1" applyFont="1" applyBorder="1"/>
    <xf numFmtId="0" fontId="59" fillId="0" borderId="26" xfId="0" applyFont="1" applyBorder="1"/>
    <xf numFmtId="0" fontId="59" fillId="0" borderId="27" xfId="0" applyFont="1" applyBorder="1"/>
    <xf numFmtId="164" fontId="27" fillId="0" borderId="28" xfId="1" applyFont="1" applyBorder="1"/>
    <xf numFmtId="164" fontId="27" fillId="0" borderId="29" xfId="1" applyFont="1" applyBorder="1"/>
    <xf numFmtId="164" fontId="0" fillId="0" borderId="28" xfId="1" applyFont="1" applyBorder="1"/>
    <xf numFmtId="164" fontId="27" fillId="0" borderId="12" xfId="1" applyFont="1" applyBorder="1"/>
    <xf numFmtId="164" fontId="27" fillId="0" borderId="30" xfId="1" applyFont="1" applyBorder="1"/>
    <xf numFmtId="4" fontId="67" fillId="0" borderId="1" xfId="0" applyNumberFormat="1" applyFont="1" applyBorder="1" applyAlignment="1">
      <alignment vertical="center"/>
    </xf>
    <xf numFmtId="4" fontId="67" fillId="0" borderId="25" xfId="0" applyNumberFormat="1" applyFont="1" applyBorder="1" applyAlignment="1">
      <alignment vertical="center"/>
    </xf>
    <xf numFmtId="0" fontId="14" fillId="0" borderId="2" xfId="0" applyFont="1" applyBorder="1" applyAlignment="1" applyProtection="1">
      <alignment horizontal="left"/>
      <protection hidden="1"/>
    </xf>
    <xf numFmtId="0" fontId="21" fillId="0" borderId="0" xfId="0" applyFont="1" applyProtection="1">
      <protection hidden="1"/>
    </xf>
    <xf numFmtId="0" fontId="14" fillId="0" borderId="2" xfId="0" applyFont="1" applyBorder="1" applyAlignment="1" applyProtection="1">
      <alignment horizontal="center"/>
      <protection hidden="1"/>
    </xf>
    <xf numFmtId="0" fontId="4" fillId="0" borderId="2" xfId="0" applyFont="1" applyBorder="1" applyAlignment="1" applyProtection="1">
      <alignment horizontal="center"/>
      <protection hidden="1"/>
    </xf>
    <xf numFmtId="0" fontId="4" fillId="0" borderId="0" xfId="0" applyFont="1" applyAlignment="1" applyProtection="1">
      <alignment horizontal="left"/>
      <protection hidden="1"/>
    </xf>
    <xf numFmtId="0" fontId="4" fillId="0" borderId="2" xfId="0" applyFont="1" applyBorder="1" applyProtection="1">
      <protection hidden="1"/>
    </xf>
    <xf numFmtId="164" fontId="4" fillId="0" borderId="5" xfId="1" applyFont="1" applyBorder="1" applyProtection="1">
      <protection hidden="1"/>
    </xf>
    <xf numFmtId="43" fontId="4" fillId="0" borderId="5" xfId="0" applyNumberFormat="1" applyFont="1" applyBorder="1" applyProtection="1">
      <protection hidden="1"/>
    </xf>
    <xf numFmtId="164" fontId="4" fillId="0" borderId="6" xfId="1" applyFont="1" applyFill="1" applyBorder="1" applyAlignment="1" applyProtection="1">
      <alignment horizontal="right"/>
      <protection hidden="1"/>
    </xf>
    <xf numFmtId="0" fontId="51" fillId="0" borderId="0" xfId="0" applyFont="1" applyAlignment="1" applyProtection="1">
      <alignment horizontal="left" vertical="top"/>
      <protection locked="0" hidden="1"/>
    </xf>
    <xf numFmtId="0" fontId="14" fillId="0" borderId="0" xfId="0" applyFont="1" applyAlignment="1" applyProtection="1">
      <alignment horizontal="left"/>
      <protection locked="0" hidden="1"/>
    </xf>
    <xf numFmtId="0" fontId="31" fillId="0" borderId="0" xfId="0" applyFont="1" applyAlignment="1" applyProtection="1">
      <alignment horizontal="left"/>
      <protection locked="0" hidden="1"/>
    </xf>
    <xf numFmtId="0" fontId="50" fillId="0" borderId="2" xfId="0" applyFont="1" applyBorder="1" applyAlignment="1">
      <alignment horizontal="left" vertical="center" wrapText="1"/>
    </xf>
    <xf numFmtId="0" fontId="28" fillId="0" borderId="2" xfId="0" applyFont="1" applyBorder="1" applyAlignment="1">
      <alignment horizontal="left" vertical="center"/>
    </xf>
    <xf numFmtId="0" fontId="30" fillId="0" borderId="0" xfId="0" applyFont="1" applyAlignment="1">
      <alignment horizontal="left" vertical="top" wrapText="1"/>
    </xf>
    <xf numFmtId="0" fontId="46" fillId="0" borderId="2" xfId="4" applyFont="1" applyAlignment="1">
      <alignment horizontal="left" wrapText="1"/>
    </xf>
    <xf numFmtId="0" fontId="48" fillId="0" borderId="2" xfId="4" applyFont="1" applyAlignment="1">
      <alignment horizontal="left" wrapText="1"/>
    </xf>
    <xf numFmtId="0" fontId="30" fillId="0" borderId="0" xfId="0" applyFont="1" applyAlignment="1">
      <alignment horizontal="left" vertical="center" wrapText="1"/>
    </xf>
    <xf numFmtId="0" fontId="30" fillId="0" borderId="0" xfId="0" applyFont="1" applyAlignment="1">
      <alignment horizontal="left" vertical="center"/>
    </xf>
    <xf numFmtId="0" fontId="30" fillId="0" borderId="2" xfId="0" applyFont="1" applyBorder="1" applyAlignment="1">
      <alignment horizontal="left" vertical="center" wrapText="1"/>
    </xf>
    <xf numFmtId="0" fontId="14" fillId="0" borderId="0" xfId="0" applyFont="1" applyAlignment="1" applyProtection="1">
      <alignment horizontal="left"/>
      <protection hidden="1"/>
    </xf>
  </cellXfs>
  <cellStyles count="9">
    <cellStyle name="Comma" xfId="1" builtinId="3"/>
    <cellStyle name="Comma [0] 5" xfId="7" xr:uid="{1DD23743-21CA-4F48-8027-CB13ED2F9461}"/>
    <cellStyle name="Comma 4" xfId="8" xr:uid="{3AA24D34-7D6C-46F7-A06C-B83E9460A8FA}"/>
    <cellStyle name="Comma 5" xfId="6" xr:uid="{F918C20D-2F94-4C6E-A65B-CD6F746A2196}"/>
    <cellStyle name="Hyperlink" xfId="2" builtinId="8"/>
    <cellStyle name="Normal" xfId="0" builtinId="0"/>
    <cellStyle name="Normal 167" xfId="3" xr:uid="{00000000-0005-0000-0000-000003000000}"/>
    <cellStyle name="Normal 2" xfId="4" xr:uid="{00000000-0005-0000-0000-000004000000}"/>
    <cellStyle name="Normal 2 2" xfId="5" xr:uid="{2DE77091-4C4A-4E26-9A50-1A8B887665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52"/>
  <sheetViews>
    <sheetView topLeftCell="A16" workbookViewId="0">
      <selection activeCell="J16" sqref="J1:J1048576"/>
    </sheetView>
  </sheetViews>
  <sheetFormatPr defaultColWidth="14.42578125" defaultRowHeight="15" customHeight="1"/>
  <cols>
    <col min="1" max="1" width="42.7109375" customWidth="1"/>
    <col min="2" max="2" width="8.28515625" customWidth="1"/>
    <col min="3" max="3" width="1.42578125" customWidth="1"/>
    <col min="4" max="4" width="21.28515625" style="150" bestFit="1" customWidth="1"/>
    <col min="5" max="5" width="14.140625" style="150" hidden="1" customWidth="1"/>
    <col min="6" max="6" width="21.28515625" style="150" bestFit="1" customWidth="1"/>
    <col min="7" max="7" width="20.42578125" style="150" bestFit="1" customWidth="1"/>
    <col min="8" max="9" width="9.140625" customWidth="1"/>
    <col min="10" max="10" width="19.140625" bestFit="1" customWidth="1"/>
    <col min="11" max="11" width="9.140625" customWidth="1"/>
  </cols>
  <sheetData>
    <row r="1" spans="1:11" ht="21.75" customHeight="1">
      <c r="A1" s="1" t="s">
        <v>755</v>
      </c>
      <c r="B1" s="2"/>
      <c r="C1" s="3"/>
      <c r="D1" s="164"/>
      <c r="E1" s="166"/>
      <c r="F1" s="166"/>
      <c r="G1" s="165"/>
      <c r="H1" s="3"/>
      <c r="I1" s="3"/>
      <c r="J1" s="3"/>
      <c r="K1" s="3"/>
    </row>
    <row r="2" spans="1:11" ht="21.75" customHeight="1">
      <c r="A2" s="4" t="s">
        <v>757</v>
      </c>
      <c r="B2" s="2"/>
      <c r="C2" s="3"/>
      <c r="D2" s="164"/>
      <c r="E2" s="166"/>
      <c r="F2" s="166"/>
      <c r="G2" s="165"/>
      <c r="H2" s="3"/>
      <c r="I2" s="3"/>
      <c r="J2" s="3"/>
      <c r="K2" s="3"/>
    </row>
    <row r="3" spans="1:11" ht="18" customHeight="1">
      <c r="A3" s="3"/>
      <c r="B3" s="3"/>
      <c r="C3" s="3"/>
      <c r="D3" s="166" t="s">
        <v>29</v>
      </c>
      <c r="E3" s="166" t="s">
        <v>405</v>
      </c>
      <c r="F3" s="166" t="s">
        <v>2</v>
      </c>
      <c r="G3" s="166" t="s">
        <v>2</v>
      </c>
      <c r="H3" s="3"/>
      <c r="I3" s="3"/>
      <c r="J3" s="3"/>
      <c r="K3" s="3"/>
    </row>
    <row r="4" spans="1:11" ht="18" customHeight="1">
      <c r="A4" s="3"/>
      <c r="B4" s="3"/>
      <c r="C4" s="6"/>
      <c r="D4" s="166" t="s">
        <v>1</v>
      </c>
      <c r="E4" s="167" t="s">
        <v>1</v>
      </c>
      <c r="F4" s="167" t="s">
        <v>3</v>
      </c>
      <c r="G4" s="167" t="s">
        <v>4</v>
      </c>
      <c r="H4" s="3"/>
      <c r="I4" s="3"/>
      <c r="J4" s="3"/>
      <c r="K4" s="3"/>
    </row>
    <row r="5" spans="1:11" ht="18" customHeight="1">
      <c r="A5" s="7" t="s">
        <v>5</v>
      </c>
      <c r="B5" s="6" t="s">
        <v>6</v>
      </c>
      <c r="C5" s="6"/>
      <c r="D5" s="167" t="s">
        <v>7</v>
      </c>
      <c r="E5" s="167" t="s">
        <v>7</v>
      </c>
      <c r="F5" s="167" t="s">
        <v>7</v>
      </c>
      <c r="G5" s="167" t="s">
        <v>7</v>
      </c>
      <c r="H5" s="3"/>
      <c r="I5" s="3"/>
      <c r="J5" s="3"/>
      <c r="K5" s="3"/>
    </row>
    <row r="6" spans="1:11" ht="18" customHeight="1">
      <c r="A6" s="9" t="s">
        <v>406</v>
      </c>
      <c r="B6" s="2">
        <v>2</v>
      </c>
      <c r="C6" s="3"/>
      <c r="D6" s="168">
        <v>0</v>
      </c>
      <c r="E6" s="168">
        <v>0</v>
      </c>
      <c r="F6" s="168">
        <f>NOTES!D12</f>
        <v>0</v>
      </c>
      <c r="G6" s="168">
        <v>0</v>
      </c>
      <c r="H6" s="3"/>
      <c r="I6" s="3"/>
      <c r="J6" s="3"/>
      <c r="K6" s="3"/>
    </row>
    <row r="7" spans="1:11" ht="18" customHeight="1">
      <c r="A7" s="3" t="s">
        <v>10</v>
      </c>
      <c r="B7" s="2">
        <v>3</v>
      </c>
      <c r="C7" s="10"/>
      <c r="D7" s="168">
        <v>4500000</v>
      </c>
      <c r="E7" s="168">
        <v>0</v>
      </c>
      <c r="F7" s="168">
        <f>NOTES!D26</f>
        <v>4683566.370000001</v>
      </c>
      <c r="G7" s="168">
        <f>NOTES!F26</f>
        <v>3601574.5900000003</v>
      </c>
      <c r="H7" s="3"/>
      <c r="I7" s="3"/>
      <c r="J7" s="3"/>
      <c r="K7" s="3"/>
    </row>
    <row r="8" spans="1:11" ht="18" customHeight="1">
      <c r="A8" s="3" t="s">
        <v>11</v>
      </c>
      <c r="B8" s="2">
        <v>4</v>
      </c>
      <c r="C8" s="3"/>
      <c r="D8" s="168">
        <v>14439010.82</v>
      </c>
      <c r="E8" s="168">
        <v>0</v>
      </c>
      <c r="F8" s="168">
        <f>NOTES!D31</f>
        <v>6947242.040000001</v>
      </c>
      <c r="G8" s="168">
        <f>NOTES!F31</f>
        <v>3344334.37</v>
      </c>
      <c r="H8" s="3"/>
      <c r="I8" s="3"/>
      <c r="J8" s="3"/>
      <c r="K8" s="3"/>
    </row>
    <row r="9" spans="1:11" ht="18" customHeight="1">
      <c r="A9" s="3" t="s">
        <v>12</v>
      </c>
      <c r="B9" s="2">
        <v>5</v>
      </c>
      <c r="C9" s="3"/>
      <c r="D9" s="168">
        <v>0</v>
      </c>
      <c r="E9" s="168">
        <v>0</v>
      </c>
      <c r="F9" s="168">
        <f>NOTES!D342</f>
        <v>0</v>
      </c>
      <c r="G9" s="168">
        <v>0</v>
      </c>
      <c r="H9" s="3"/>
      <c r="I9" s="3"/>
      <c r="J9" s="3"/>
      <c r="K9" s="3"/>
    </row>
    <row r="10" spans="1:11" ht="18" customHeight="1">
      <c r="A10" s="3" t="s">
        <v>13</v>
      </c>
      <c r="B10" s="2">
        <v>6</v>
      </c>
      <c r="C10" s="3"/>
      <c r="D10" s="168">
        <v>0</v>
      </c>
      <c r="E10" s="168">
        <v>0</v>
      </c>
      <c r="F10" s="168">
        <v>0</v>
      </c>
      <c r="G10" s="168">
        <v>0</v>
      </c>
      <c r="H10" s="3"/>
      <c r="I10" s="3"/>
      <c r="J10" s="3"/>
      <c r="K10" s="3"/>
    </row>
    <row r="11" spans="1:11" ht="18" customHeight="1">
      <c r="A11" s="3" t="s">
        <v>14</v>
      </c>
      <c r="B11" s="2">
        <v>7</v>
      </c>
      <c r="C11" s="3"/>
      <c r="D11" s="168">
        <v>0</v>
      </c>
      <c r="E11" s="168">
        <v>0</v>
      </c>
      <c r="F11" s="168">
        <v>0</v>
      </c>
      <c r="G11" s="168">
        <v>0</v>
      </c>
      <c r="H11" s="3"/>
      <c r="I11" s="3"/>
      <c r="J11" s="3"/>
      <c r="K11" s="3"/>
    </row>
    <row r="12" spans="1:11" ht="18" customHeight="1">
      <c r="A12" s="7" t="s">
        <v>15</v>
      </c>
      <c r="B12" s="2"/>
      <c r="C12" s="11"/>
      <c r="D12" s="169">
        <f>SUM(D6:D11)</f>
        <v>18939010.82</v>
      </c>
      <c r="E12" s="169">
        <v>0</v>
      </c>
      <c r="F12" s="169">
        <f>SUM(F6:F11)</f>
        <v>11630808.410000002</v>
      </c>
      <c r="G12" s="169">
        <f>SUM(G6:G11)</f>
        <v>6945908.9600000009</v>
      </c>
      <c r="H12" s="3"/>
      <c r="I12" s="3"/>
      <c r="J12" s="3"/>
      <c r="K12" s="3"/>
    </row>
    <row r="13" spans="1:11" ht="18" customHeight="1">
      <c r="B13" s="2"/>
      <c r="C13" s="3"/>
      <c r="D13" s="164"/>
      <c r="E13" s="165"/>
      <c r="F13" s="165"/>
      <c r="G13" s="165"/>
      <c r="H13" s="3"/>
      <c r="I13" s="3"/>
      <c r="J13" s="3"/>
      <c r="K13" s="3"/>
    </row>
    <row r="14" spans="1:11" ht="18" customHeight="1">
      <c r="A14" s="7" t="s">
        <v>16</v>
      </c>
      <c r="B14" s="2"/>
      <c r="C14" s="3"/>
      <c r="D14" s="164"/>
      <c r="E14" s="165"/>
      <c r="F14" s="165"/>
      <c r="G14" s="165"/>
      <c r="H14" s="3"/>
      <c r="I14" s="3"/>
      <c r="J14" s="3"/>
      <c r="K14" s="3"/>
    </row>
    <row r="15" spans="1:11" ht="18" customHeight="1">
      <c r="A15" s="3" t="s">
        <v>17</v>
      </c>
      <c r="B15" s="2">
        <v>8</v>
      </c>
      <c r="C15" s="2"/>
      <c r="D15" s="168">
        <v>1399000</v>
      </c>
      <c r="E15" s="168">
        <v>0</v>
      </c>
      <c r="F15" s="168">
        <f>NOTES!D60</f>
        <v>1804572.51</v>
      </c>
      <c r="G15" s="168">
        <f>NOTES!F60</f>
        <v>1472264.8399999996</v>
      </c>
      <c r="H15" s="3"/>
      <c r="I15" s="3"/>
      <c r="J15" s="3"/>
      <c r="K15" s="3"/>
    </row>
    <row r="16" spans="1:11" ht="18" customHeight="1">
      <c r="A16" s="12" t="s">
        <v>18</v>
      </c>
      <c r="B16" s="2">
        <v>9</v>
      </c>
      <c r="C16" s="2"/>
      <c r="D16" s="168">
        <v>7890914.6100000003</v>
      </c>
      <c r="E16" s="168">
        <v>0</v>
      </c>
      <c r="F16" s="168">
        <f>NOTES!D77</f>
        <v>5543973.9899999993</v>
      </c>
      <c r="G16" s="168">
        <f>NOTES!F74</f>
        <v>5566549.129999999</v>
      </c>
      <c r="H16" s="3"/>
      <c r="I16" s="3"/>
      <c r="J16" s="3"/>
      <c r="K16" s="3"/>
    </row>
    <row r="17" spans="1:11" ht="18" customHeight="1">
      <c r="A17" s="12" t="s">
        <v>19</v>
      </c>
      <c r="B17" s="2">
        <v>10</v>
      </c>
      <c r="C17" s="2"/>
      <c r="D17" s="168">
        <v>0</v>
      </c>
      <c r="E17" s="168">
        <v>0</v>
      </c>
      <c r="F17" s="168">
        <v>0</v>
      </c>
      <c r="G17" s="168">
        <v>0</v>
      </c>
      <c r="H17" s="3"/>
      <c r="I17" s="3"/>
      <c r="J17" s="3"/>
      <c r="K17" s="3"/>
    </row>
    <row r="18" spans="1:11" ht="18" customHeight="1">
      <c r="A18" s="12" t="s">
        <v>20</v>
      </c>
      <c r="B18" s="2">
        <v>11</v>
      </c>
      <c r="C18" s="2"/>
      <c r="D18" s="168">
        <v>0</v>
      </c>
      <c r="E18" s="168">
        <v>0</v>
      </c>
      <c r="F18" s="168">
        <v>0</v>
      </c>
      <c r="G18" s="168">
        <v>0</v>
      </c>
      <c r="H18" s="3"/>
      <c r="I18" s="3"/>
      <c r="J18" s="3"/>
      <c r="K18" s="3"/>
    </row>
    <row r="19" spans="1:11" ht="18" customHeight="1">
      <c r="A19" s="12" t="s">
        <v>21</v>
      </c>
      <c r="B19" s="2">
        <v>12</v>
      </c>
      <c r="C19" s="2"/>
      <c r="D19" s="168">
        <v>150000</v>
      </c>
      <c r="E19" s="168">
        <v>0</v>
      </c>
      <c r="F19" s="168">
        <f>NOTES!D99</f>
        <v>5327.15</v>
      </c>
      <c r="G19" s="168">
        <f>NOTES!F99</f>
        <v>21205.5</v>
      </c>
      <c r="H19" s="3"/>
      <c r="I19" s="3"/>
      <c r="J19" s="3"/>
      <c r="K19" s="3"/>
    </row>
    <row r="20" spans="1:11" ht="18" customHeight="1">
      <c r="A20" s="12" t="s">
        <v>22</v>
      </c>
      <c r="B20" s="2">
        <v>13</v>
      </c>
      <c r="C20" s="2"/>
      <c r="D20" s="168">
        <v>882322.72</v>
      </c>
      <c r="E20" s="168">
        <v>0</v>
      </c>
      <c r="F20" s="168">
        <f>NOTES!D112</f>
        <v>938431.82</v>
      </c>
      <c r="G20" s="168">
        <f>NOTES!F112</f>
        <v>764942.9</v>
      </c>
      <c r="H20" s="3"/>
      <c r="I20" s="3"/>
      <c r="J20" s="3"/>
      <c r="K20" s="3"/>
    </row>
    <row r="21" spans="1:11" ht="18" customHeight="1">
      <c r="A21" s="3" t="s">
        <v>23</v>
      </c>
      <c r="B21" s="2">
        <v>14</v>
      </c>
      <c r="C21" s="2"/>
      <c r="D21" s="168">
        <v>8616773.4900000002</v>
      </c>
      <c r="E21" s="168">
        <v>0</v>
      </c>
      <c r="F21" s="168">
        <f>NOTES!D119</f>
        <v>3063563.28</v>
      </c>
      <c r="G21" s="168">
        <f>1847251.87-51177.62-21205.5</f>
        <v>1774868.75</v>
      </c>
      <c r="H21" s="3"/>
      <c r="I21" s="3"/>
      <c r="J21" s="3"/>
      <c r="K21" s="3"/>
    </row>
    <row r="22" spans="1:11" ht="18" customHeight="1">
      <c r="A22" s="3" t="s">
        <v>24</v>
      </c>
      <c r="B22" s="2">
        <v>15</v>
      </c>
      <c r="C22" s="2"/>
      <c r="D22" s="168">
        <v>0</v>
      </c>
      <c r="E22" s="168">
        <v>0</v>
      </c>
      <c r="F22" s="168">
        <v>0</v>
      </c>
      <c r="G22" s="168">
        <v>0</v>
      </c>
      <c r="H22" s="3"/>
      <c r="I22" s="3"/>
      <c r="J22" s="3"/>
      <c r="K22" s="3"/>
    </row>
    <row r="23" spans="1:11" ht="18" customHeight="1">
      <c r="A23" s="3" t="s">
        <v>32</v>
      </c>
      <c r="B23" s="2">
        <v>16</v>
      </c>
      <c r="C23" s="2"/>
      <c r="D23" s="168">
        <v>0</v>
      </c>
      <c r="E23" s="168">
        <v>0</v>
      </c>
      <c r="F23" s="168">
        <v>0</v>
      </c>
      <c r="G23" s="168">
        <v>0</v>
      </c>
      <c r="H23" s="3"/>
      <c r="I23" s="3"/>
      <c r="J23" s="3"/>
      <c r="K23" s="3"/>
    </row>
    <row r="24" spans="1:11" ht="18" customHeight="1">
      <c r="A24" s="3" t="s">
        <v>25</v>
      </c>
      <c r="B24" s="2">
        <v>17</v>
      </c>
      <c r="C24" s="2"/>
      <c r="D24" s="168">
        <v>0</v>
      </c>
      <c r="E24" s="168">
        <v>0</v>
      </c>
      <c r="F24" s="168">
        <v>0</v>
      </c>
      <c r="G24" s="168">
        <v>0</v>
      </c>
      <c r="H24" s="3"/>
      <c r="I24" s="3"/>
      <c r="J24" s="3"/>
      <c r="K24" s="3"/>
    </row>
    <row r="25" spans="1:11" ht="18" customHeight="1">
      <c r="A25" s="1" t="s">
        <v>26</v>
      </c>
      <c r="B25" s="2"/>
      <c r="C25" s="5"/>
      <c r="D25" s="169">
        <f>SUM(D15:D24)</f>
        <v>18939010.82</v>
      </c>
      <c r="E25" s="169">
        <f>SUM(E15:E24)</f>
        <v>0</v>
      </c>
      <c r="F25" s="169">
        <f>SUM(F15:F24)</f>
        <v>11355868.75</v>
      </c>
      <c r="G25" s="169">
        <f>SUM(G15:G24)</f>
        <v>9599831.1199999992</v>
      </c>
      <c r="H25" s="3"/>
      <c r="I25" s="3"/>
      <c r="J25" s="170"/>
      <c r="K25" s="3"/>
    </row>
    <row r="26" spans="1:11" ht="18" customHeight="1">
      <c r="A26" s="13"/>
      <c r="B26" s="2"/>
      <c r="C26" s="5"/>
      <c r="D26" s="166"/>
      <c r="E26" s="166"/>
      <c r="F26" s="166"/>
      <c r="G26" s="166"/>
      <c r="H26" s="3"/>
      <c r="I26" s="3"/>
      <c r="J26" s="170"/>
      <c r="K26" s="3"/>
    </row>
    <row r="27" spans="1:11" ht="18" customHeight="1">
      <c r="A27" s="12" t="s">
        <v>27</v>
      </c>
      <c r="B27" s="2"/>
      <c r="C27" s="3"/>
      <c r="D27" s="168"/>
      <c r="E27" s="168"/>
      <c r="F27" s="168">
        <f>F12-F25</f>
        <v>274939.66000000201</v>
      </c>
      <c r="G27" s="168">
        <f>G12-G25</f>
        <v>-2653922.1599999983</v>
      </c>
      <c r="H27" s="14"/>
      <c r="I27" s="15"/>
      <c r="J27" s="15"/>
      <c r="K27" s="16"/>
    </row>
    <row r="28" spans="1:11" ht="18" customHeight="1">
      <c r="A28" s="12"/>
      <c r="B28" s="2"/>
      <c r="C28" s="2"/>
      <c r="D28" s="168"/>
      <c r="E28" s="168"/>
      <c r="F28" s="168"/>
      <c r="G28" s="168"/>
      <c r="H28" s="10"/>
      <c r="I28" s="10"/>
      <c r="J28" s="10"/>
      <c r="K28" s="16"/>
    </row>
    <row r="29" spans="1:11" ht="18" customHeight="1">
      <c r="A29" s="12" t="s">
        <v>407</v>
      </c>
      <c r="B29" s="2"/>
      <c r="C29" s="3"/>
      <c r="D29" s="168"/>
      <c r="E29" s="168"/>
      <c r="F29" s="168">
        <v>731349.02000000188</v>
      </c>
      <c r="G29" s="168">
        <v>3385271.18</v>
      </c>
      <c r="H29" s="17"/>
      <c r="I29" s="17"/>
      <c r="J29" s="17"/>
      <c r="K29" s="18"/>
    </row>
    <row r="30" spans="1:11" ht="18" customHeight="1">
      <c r="A30" s="7"/>
      <c r="B30" s="2"/>
      <c r="C30" s="3"/>
      <c r="D30" s="168"/>
      <c r="E30" s="168"/>
      <c r="F30" s="168"/>
      <c r="G30" s="168"/>
      <c r="H30" s="18"/>
      <c r="I30" s="18"/>
      <c r="J30" s="18"/>
      <c r="K30" s="3"/>
    </row>
    <row r="31" spans="1:11" ht="18" customHeight="1">
      <c r="A31" s="7" t="s">
        <v>28</v>
      </c>
      <c r="B31" s="2"/>
      <c r="C31" s="3"/>
      <c r="D31" s="169">
        <f>0</f>
        <v>0</v>
      </c>
      <c r="E31" s="169"/>
      <c r="F31" s="169">
        <f>F27+F29</f>
        <v>1006288.6800000039</v>
      </c>
      <c r="G31" s="169">
        <f>G27+G29</f>
        <v>731349.02000000188</v>
      </c>
      <c r="H31" s="3"/>
      <c r="I31" s="3"/>
      <c r="J31" s="170"/>
      <c r="K31" s="18"/>
    </row>
    <row r="32" spans="1:11" ht="18" customHeight="1">
      <c r="A32" s="19"/>
      <c r="B32" s="2"/>
      <c r="C32" s="2"/>
      <c r="D32" s="168"/>
      <c r="E32" s="168"/>
      <c r="F32" s="168"/>
      <c r="G32" s="168"/>
      <c r="H32" s="3"/>
      <c r="I32" s="3"/>
      <c r="J32" s="3"/>
      <c r="K32" s="3"/>
    </row>
    <row r="33" spans="1:11" ht="18" customHeight="1">
      <c r="A33" s="19"/>
      <c r="B33" s="2"/>
      <c r="C33" s="2"/>
      <c r="D33" s="168"/>
      <c r="E33" s="168"/>
      <c r="F33" s="168"/>
      <c r="G33" s="168"/>
      <c r="H33" s="3"/>
      <c r="I33" s="3"/>
      <c r="J33" s="3"/>
      <c r="K33" s="3"/>
    </row>
    <row r="34" spans="1:11" ht="18" customHeight="1">
      <c r="A34" s="3"/>
      <c r="B34" s="2"/>
      <c r="C34" s="3"/>
      <c r="D34" s="164"/>
      <c r="E34" s="164"/>
      <c r="F34" s="164"/>
      <c r="G34" s="165"/>
      <c r="H34" s="3"/>
      <c r="I34" s="3"/>
      <c r="J34" s="3"/>
      <c r="K34" s="3"/>
    </row>
    <row r="35" spans="1:11" ht="18" customHeight="1">
      <c r="A35" s="3"/>
      <c r="B35" s="2"/>
      <c r="C35" s="3"/>
      <c r="D35" s="164"/>
      <c r="E35" s="164"/>
      <c r="F35" s="164"/>
      <c r="G35" s="165"/>
      <c r="H35" s="3"/>
      <c r="I35" s="3"/>
      <c r="J35" s="3"/>
      <c r="K35" s="3"/>
    </row>
    <row r="36" spans="1:11" ht="18" customHeight="1">
      <c r="A36" s="3"/>
      <c r="B36" s="2"/>
      <c r="C36" s="3"/>
      <c r="D36" s="164"/>
      <c r="E36" s="164"/>
      <c r="F36" s="164"/>
      <c r="G36" s="165"/>
      <c r="H36" s="3"/>
      <c r="I36" s="3"/>
      <c r="J36" s="3"/>
      <c r="K36" s="3"/>
    </row>
    <row r="37" spans="1:11" ht="18" customHeight="1">
      <c r="A37" s="3"/>
      <c r="B37" s="2"/>
      <c r="C37" s="3"/>
      <c r="D37" s="164"/>
      <c r="E37" s="164"/>
      <c r="F37" s="164"/>
      <c r="G37" s="165"/>
      <c r="H37" s="3"/>
      <c r="I37" s="3"/>
      <c r="J37" s="3"/>
      <c r="K37" s="3"/>
    </row>
    <row r="38" spans="1:11" ht="18" customHeight="1">
      <c r="A38" s="3"/>
      <c r="B38" s="2"/>
      <c r="C38" s="3"/>
      <c r="D38" s="164"/>
      <c r="E38" s="164"/>
      <c r="F38" s="164"/>
      <c r="G38" s="165"/>
      <c r="H38" s="3"/>
      <c r="I38" s="3"/>
      <c r="J38" s="3"/>
      <c r="K38" s="3"/>
    </row>
    <row r="39" spans="1:11" ht="18" customHeight="1">
      <c r="A39" s="3"/>
      <c r="B39" s="2"/>
      <c r="C39" s="3"/>
      <c r="D39" s="164"/>
      <c r="E39" s="164"/>
      <c r="F39" s="164"/>
      <c r="G39" s="165"/>
      <c r="H39" s="3"/>
      <c r="I39" s="3"/>
      <c r="J39" s="3"/>
      <c r="K39" s="3"/>
    </row>
    <row r="40" spans="1:11" ht="18" customHeight="1">
      <c r="A40" s="4"/>
      <c r="B40" s="2"/>
      <c r="C40" s="3"/>
      <c r="D40" s="164"/>
      <c r="E40" s="164"/>
      <c r="F40" s="164"/>
      <c r="G40" s="165"/>
      <c r="H40" s="3"/>
      <c r="I40" s="3"/>
      <c r="J40" s="3"/>
      <c r="K40" s="3"/>
    </row>
    <row r="41" spans="1:11" ht="18" customHeight="1">
      <c r="A41" s="3"/>
      <c r="B41" s="2"/>
      <c r="C41" s="3"/>
      <c r="D41" s="164"/>
      <c r="E41" s="164"/>
      <c r="F41" s="164"/>
      <c r="G41" s="165"/>
      <c r="H41" s="3"/>
      <c r="I41" s="3"/>
      <c r="J41" s="3"/>
      <c r="K41" s="3"/>
    </row>
    <row r="42" spans="1:11" ht="18" customHeight="1">
      <c r="A42" s="3"/>
      <c r="B42" s="2"/>
      <c r="C42" s="3"/>
      <c r="D42" s="164"/>
      <c r="E42" s="164"/>
      <c r="F42" s="164"/>
      <c r="G42" s="165"/>
      <c r="H42" s="3"/>
      <c r="I42" s="3"/>
      <c r="J42" s="3"/>
      <c r="K42" s="3"/>
    </row>
    <row r="43" spans="1:11" ht="18" customHeight="1">
      <c r="A43" s="3"/>
      <c r="B43" s="2"/>
      <c r="C43" s="3"/>
      <c r="D43" s="164"/>
      <c r="E43" s="164"/>
      <c r="F43" s="164"/>
      <c r="G43" s="165"/>
      <c r="H43" s="3"/>
      <c r="I43" s="3"/>
      <c r="J43" s="3"/>
      <c r="K43" s="3"/>
    </row>
    <row r="44" spans="1:11" ht="18" customHeight="1">
      <c r="A44" s="3"/>
      <c r="B44" s="2"/>
      <c r="C44" s="3"/>
      <c r="D44" s="164"/>
      <c r="E44" s="164"/>
      <c r="F44" s="164"/>
      <c r="G44" s="165"/>
      <c r="H44" s="3"/>
      <c r="I44" s="3"/>
      <c r="J44" s="3"/>
      <c r="K44" s="3"/>
    </row>
    <row r="45" spans="1:11" ht="15" customHeight="1">
      <c r="A45" s="3"/>
      <c r="B45" s="2"/>
      <c r="C45" s="3"/>
      <c r="D45" s="164"/>
      <c r="E45" s="164"/>
      <c r="F45" s="164"/>
      <c r="G45" s="165"/>
      <c r="H45" s="3"/>
      <c r="I45" s="3"/>
      <c r="J45" s="3"/>
      <c r="K45" s="3"/>
    </row>
    <row r="46" spans="1:11" ht="15" customHeight="1">
      <c r="A46" s="3"/>
      <c r="B46" s="2"/>
      <c r="C46" s="3"/>
      <c r="D46" s="164"/>
      <c r="E46" s="164"/>
      <c r="F46" s="164"/>
      <c r="G46" s="165"/>
      <c r="H46" s="3"/>
      <c r="I46" s="3"/>
      <c r="J46" s="3"/>
      <c r="K46" s="3"/>
    </row>
    <row r="47" spans="1:11" ht="15" customHeight="1">
      <c r="A47" s="3"/>
      <c r="B47" s="2"/>
      <c r="C47" s="3"/>
      <c r="D47" s="164"/>
      <c r="E47" s="164"/>
      <c r="F47" s="164"/>
      <c r="G47" s="165"/>
      <c r="H47" s="3"/>
      <c r="I47" s="3"/>
      <c r="J47" s="3"/>
      <c r="K47" s="3"/>
    </row>
    <row r="48" spans="1:11" ht="15" customHeight="1">
      <c r="A48" s="3"/>
      <c r="B48" s="2"/>
      <c r="C48" s="3"/>
      <c r="D48" s="164"/>
      <c r="E48" s="164"/>
      <c r="F48" s="164"/>
      <c r="G48" s="165"/>
      <c r="H48" s="3"/>
      <c r="I48" s="3"/>
      <c r="J48" s="3"/>
      <c r="K48" s="3"/>
    </row>
    <row r="49" spans="1:11" ht="15" customHeight="1">
      <c r="A49" s="3"/>
      <c r="B49" s="2"/>
      <c r="C49" s="3"/>
      <c r="D49" s="164"/>
      <c r="E49" s="164"/>
      <c r="F49" s="164"/>
      <c r="G49" s="165"/>
      <c r="H49" s="3"/>
      <c r="I49" s="3"/>
      <c r="J49" s="3"/>
      <c r="K49" s="3"/>
    </row>
    <row r="50" spans="1:11" ht="15" customHeight="1">
      <c r="A50" s="3"/>
      <c r="B50" s="2"/>
      <c r="C50" s="3"/>
      <c r="D50" s="164"/>
      <c r="E50" s="164"/>
      <c r="F50" s="164"/>
      <c r="G50" s="165"/>
      <c r="H50" s="3"/>
      <c r="I50" s="3"/>
      <c r="J50" s="3"/>
      <c r="K50" s="3"/>
    </row>
    <row r="51" spans="1:11" ht="15" customHeight="1">
      <c r="A51" s="3"/>
      <c r="B51" s="3"/>
      <c r="C51" s="3"/>
      <c r="D51" s="164"/>
      <c r="E51" s="164"/>
      <c r="F51" s="164"/>
      <c r="G51" s="164"/>
      <c r="H51" s="3"/>
      <c r="I51" s="3"/>
      <c r="J51" s="3"/>
      <c r="K51" s="3"/>
    </row>
    <row r="52" spans="1:11" ht="15" customHeight="1">
      <c r="A52" s="3"/>
      <c r="B52" s="3"/>
      <c r="C52" s="3"/>
      <c r="D52" s="164"/>
      <c r="E52" s="164"/>
      <c r="F52" s="164"/>
      <c r="G52" s="164"/>
      <c r="H52" s="3"/>
      <c r="I52" s="3"/>
      <c r="J52" s="3"/>
      <c r="K52" s="3"/>
    </row>
    <row r="53" spans="1:11" ht="15" customHeight="1">
      <c r="A53" s="3"/>
      <c r="B53" s="3"/>
      <c r="C53" s="3"/>
      <c r="D53" s="164"/>
      <c r="E53" s="164"/>
      <c r="F53" s="164"/>
      <c r="G53" s="164"/>
      <c r="H53" s="3"/>
      <c r="I53" s="3"/>
      <c r="J53" s="3"/>
      <c r="K53" s="3"/>
    </row>
    <row r="54" spans="1:11" ht="18" customHeight="1">
      <c r="A54" s="3"/>
      <c r="B54" s="2"/>
      <c r="C54" s="3"/>
      <c r="D54" s="164"/>
      <c r="E54" s="164"/>
      <c r="F54" s="164"/>
      <c r="G54" s="165"/>
      <c r="H54" s="3"/>
      <c r="I54" s="3"/>
      <c r="J54" s="3"/>
      <c r="K54" s="3"/>
    </row>
    <row r="55" spans="1:11" ht="18" customHeight="1">
      <c r="A55" s="3"/>
      <c r="B55" s="2"/>
      <c r="C55" s="3"/>
      <c r="D55" s="164"/>
      <c r="E55" s="164"/>
      <c r="F55" s="164"/>
      <c r="G55" s="165"/>
      <c r="H55" s="3"/>
      <c r="I55" s="3"/>
      <c r="J55" s="3"/>
      <c r="K55" s="3"/>
    </row>
    <row r="56" spans="1:11" ht="18" customHeight="1">
      <c r="A56" s="3"/>
      <c r="B56" s="2"/>
      <c r="C56" s="3"/>
      <c r="D56" s="164"/>
      <c r="E56" s="164"/>
      <c r="F56" s="164"/>
      <c r="G56" s="165"/>
      <c r="H56" s="3"/>
      <c r="I56" s="3"/>
      <c r="J56" s="3"/>
      <c r="K56" s="3"/>
    </row>
    <row r="57" spans="1:11" ht="18" customHeight="1">
      <c r="A57" s="3"/>
      <c r="B57" s="2"/>
      <c r="C57" s="3"/>
      <c r="D57" s="164"/>
      <c r="E57" s="164"/>
      <c r="F57" s="164"/>
      <c r="G57" s="165"/>
      <c r="H57" s="3"/>
      <c r="I57" s="3"/>
      <c r="J57" s="3"/>
      <c r="K57" s="3"/>
    </row>
    <row r="58" spans="1:11" ht="18" customHeight="1">
      <c r="A58" s="3"/>
      <c r="B58" s="2"/>
      <c r="C58" s="3"/>
      <c r="D58" s="164"/>
      <c r="E58" s="164"/>
      <c r="F58" s="164"/>
      <c r="G58" s="165"/>
      <c r="H58" s="3"/>
      <c r="I58" s="3"/>
      <c r="J58" s="3"/>
      <c r="K58" s="3"/>
    </row>
    <row r="59" spans="1:11" ht="18" customHeight="1">
      <c r="A59" s="3"/>
      <c r="B59" s="2"/>
      <c r="C59" s="3"/>
      <c r="D59" s="164"/>
      <c r="E59" s="164"/>
      <c r="F59" s="164"/>
      <c r="G59" s="165"/>
      <c r="H59" s="3"/>
      <c r="I59" s="3"/>
      <c r="J59" s="3"/>
      <c r="K59" s="3"/>
    </row>
    <row r="60" spans="1:11" ht="18" customHeight="1">
      <c r="A60" s="3"/>
      <c r="B60" s="2"/>
      <c r="C60" s="3"/>
      <c r="D60" s="164"/>
      <c r="E60" s="164"/>
      <c r="F60" s="164"/>
      <c r="G60" s="165"/>
      <c r="H60" s="3"/>
      <c r="I60" s="3"/>
      <c r="J60" s="3"/>
      <c r="K60" s="3"/>
    </row>
    <row r="61" spans="1:11" ht="18" customHeight="1">
      <c r="A61" s="3"/>
      <c r="B61" s="2"/>
      <c r="C61" s="3"/>
      <c r="D61" s="164"/>
      <c r="E61" s="164"/>
      <c r="F61" s="164"/>
      <c r="G61" s="165"/>
      <c r="H61" s="3"/>
      <c r="I61" s="3"/>
      <c r="J61" s="3"/>
      <c r="K61" s="3"/>
    </row>
    <row r="62" spans="1:11" ht="18" customHeight="1">
      <c r="A62" s="3"/>
      <c r="B62" s="2"/>
      <c r="C62" s="3"/>
      <c r="D62" s="164"/>
      <c r="E62" s="164"/>
      <c r="F62" s="164"/>
      <c r="G62" s="165"/>
      <c r="H62" s="3"/>
      <c r="I62" s="3"/>
      <c r="J62" s="3"/>
      <c r="K62" s="3"/>
    </row>
    <row r="63" spans="1:11" ht="18" customHeight="1">
      <c r="A63" s="3"/>
      <c r="B63" s="2"/>
      <c r="C63" s="3"/>
      <c r="D63" s="164"/>
      <c r="E63" s="164"/>
      <c r="F63" s="164"/>
      <c r="G63" s="165"/>
      <c r="H63" s="3"/>
      <c r="I63" s="3"/>
      <c r="J63" s="3"/>
      <c r="K63" s="3"/>
    </row>
    <row r="64" spans="1:11" ht="18" customHeight="1">
      <c r="A64" s="3"/>
      <c r="B64" s="2"/>
      <c r="C64" s="3"/>
      <c r="D64" s="164"/>
      <c r="E64" s="164"/>
      <c r="F64" s="164"/>
      <c r="G64" s="165"/>
      <c r="H64" s="3"/>
      <c r="I64" s="3"/>
      <c r="J64" s="3"/>
      <c r="K64" s="3"/>
    </row>
    <row r="65" spans="1:11" ht="18" customHeight="1">
      <c r="A65" s="3"/>
      <c r="B65" s="2"/>
      <c r="C65" s="3"/>
      <c r="D65" s="164"/>
      <c r="E65" s="164"/>
      <c r="F65" s="164"/>
      <c r="G65" s="165"/>
      <c r="H65" s="3"/>
      <c r="I65" s="3"/>
      <c r="J65" s="3"/>
      <c r="K65" s="3"/>
    </row>
    <row r="66" spans="1:11" ht="18" customHeight="1">
      <c r="A66" s="3"/>
      <c r="B66" s="2"/>
      <c r="C66" s="3"/>
      <c r="D66" s="164"/>
      <c r="E66" s="164"/>
      <c r="F66" s="164"/>
      <c r="G66" s="165"/>
      <c r="H66" s="3"/>
      <c r="I66" s="3"/>
      <c r="J66" s="3"/>
      <c r="K66" s="3"/>
    </row>
    <row r="67" spans="1:11" ht="18" customHeight="1">
      <c r="A67" s="3"/>
      <c r="B67" s="2"/>
      <c r="C67" s="3"/>
      <c r="D67" s="164"/>
      <c r="E67" s="164"/>
      <c r="F67" s="164"/>
      <c r="G67" s="165"/>
      <c r="H67" s="3"/>
      <c r="I67" s="3"/>
      <c r="J67" s="3"/>
      <c r="K67" s="3"/>
    </row>
    <row r="68" spans="1:11" ht="18" customHeight="1">
      <c r="A68" s="3"/>
      <c r="B68" s="2"/>
      <c r="C68" s="3"/>
      <c r="D68" s="164"/>
      <c r="E68" s="164"/>
      <c r="F68" s="164"/>
      <c r="G68" s="165"/>
      <c r="H68" s="3"/>
      <c r="I68" s="3"/>
      <c r="J68" s="3"/>
      <c r="K68" s="3"/>
    </row>
    <row r="69" spans="1:11" ht="18" customHeight="1">
      <c r="A69" s="3"/>
      <c r="B69" s="2"/>
      <c r="C69" s="3"/>
      <c r="D69" s="164"/>
      <c r="E69" s="164"/>
      <c r="F69" s="164"/>
      <c r="G69" s="165"/>
      <c r="H69" s="3"/>
      <c r="I69" s="3"/>
      <c r="J69" s="3"/>
      <c r="K69" s="3"/>
    </row>
    <row r="70" spans="1:11" ht="18" customHeight="1">
      <c r="A70" s="3"/>
      <c r="B70" s="2"/>
      <c r="C70" s="3"/>
      <c r="D70" s="164"/>
      <c r="E70" s="164"/>
      <c r="F70" s="164"/>
      <c r="G70" s="165"/>
      <c r="H70" s="3"/>
      <c r="I70" s="3"/>
      <c r="J70" s="3"/>
      <c r="K70" s="3"/>
    </row>
    <row r="71" spans="1:11" ht="18" customHeight="1">
      <c r="A71" s="3"/>
      <c r="B71" s="2"/>
      <c r="C71" s="3"/>
      <c r="D71" s="164"/>
      <c r="E71" s="164"/>
      <c r="F71" s="164"/>
      <c r="G71" s="165"/>
      <c r="H71" s="3"/>
      <c r="I71" s="3"/>
      <c r="J71" s="3"/>
      <c r="K71" s="3"/>
    </row>
    <row r="72" spans="1:11" ht="18" customHeight="1">
      <c r="A72" s="3"/>
      <c r="B72" s="2"/>
      <c r="C72" s="3"/>
      <c r="D72" s="164"/>
      <c r="E72" s="164"/>
      <c r="F72" s="164"/>
      <c r="G72" s="165"/>
      <c r="H72" s="3"/>
      <c r="I72" s="3"/>
      <c r="J72" s="3"/>
      <c r="K72" s="3"/>
    </row>
    <row r="73" spans="1:11" ht="18" customHeight="1">
      <c r="A73" s="3"/>
      <c r="B73" s="2"/>
      <c r="C73" s="3"/>
      <c r="D73" s="164"/>
      <c r="E73" s="164"/>
      <c r="F73" s="164"/>
      <c r="G73" s="165"/>
      <c r="H73" s="3"/>
      <c r="I73" s="3"/>
      <c r="J73" s="3"/>
      <c r="K73" s="3"/>
    </row>
    <row r="74" spans="1:11" ht="18" customHeight="1">
      <c r="A74" s="3"/>
      <c r="B74" s="2"/>
      <c r="C74" s="3"/>
      <c r="D74" s="164"/>
      <c r="E74" s="164"/>
      <c r="F74" s="164"/>
      <c r="G74" s="165"/>
      <c r="H74" s="3"/>
      <c r="I74" s="3"/>
      <c r="J74" s="3"/>
      <c r="K74" s="3"/>
    </row>
    <row r="75" spans="1:11" ht="18" customHeight="1">
      <c r="A75" s="3"/>
      <c r="B75" s="2"/>
      <c r="C75" s="3"/>
      <c r="D75" s="164"/>
      <c r="E75" s="164"/>
      <c r="F75" s="164"/>
      <c r="G75" s="165"/>
      <c r="H75" s="3"/>
      <c r="I75" s="3"/>
      <c r="J75" s="3"/>
      <c r="K75" s="3"/>
    </row>
    <row r="76" spans="1:11" ht="18" customHeight="1">
      <c r="A76" s="3"/>
      <c r="B76" s="2"/>
      <c r="C76" s="3"/>
      <c r="D76" s="164"/>
      <c r="E76" s="164"/>
      <c r="F76" s="164"/>
      <c r="G76" s="165"/>
      <c r="H76" s="3"/>
      <c r="I76" s="3"/>
      <c r="J76" s="3"/>
      <c r="K76" s="3"/>
    </row>
    <row r="77" spans="1:11" ht="18" customHeight="1">
      <c r="A77" s="3"/>
      <c r="B77" s="2"/>
      <c r="C77" s="3"/>
      <c r="D77" s="164"/>
      <c r="E77" s="164"/>
      <c r="F77" s="164"/>
      <c r="G77" s="165"/>
      <c r="H77" s="3"/>
      <c r="I77" s="3"/>
      <c r="J77" s="3"/>
      <c r="K77" s="3"/>
    </row>
    <row r="78" spans="1:11" ht="18" customHeight="1">
      <c r="A78" s="3"/>
      <c r="B78" s="2"/>
      <c r="C78" s="3"/>
      <c r="D78" s="164"/>
      <c r="E78" s="164"/>
      <c r="F78" s="164"/>
      <c r="G78" s="165"/>
      <c r="H78" s="3"/>
      <c r="I78" s="3"/>
      <c r="J78" s="3"/>
      <c r="K78" s="3"/>
    </row>
    <row r="79" spans="1:11" ht="18" customHeight="1">
      <c r="A79" s="3"/>
      <c r="B79" s="2"/>
      <c r="C79" s="3"/>
      <c r="D79" s="164"/>
      <c r="E79" s="164"/>
      <c r="F79" s="164"/>
      <c r="G79" s="165"/>
      <c r="H79" s="3"/>
      <c r="I79" s="3"/>
      <c r="J79" s="3"/>
      <c r="K79" s="3"/>
    </row>
    <row r="80" spans="1:11" ht="18" customHeight="1">
      <c r="A80" s="3"/>
      <c r="B80" s="2"/>
      <c r="C80" s="3"/>
      <c r="D80" s="164"/>
      <c r="E80" s="164"/>
      <c r="F80" s="164"/>
      <c r="G80" s="165"/>
      <c r="H80" s="3"/>
      <c r="I80" s="3"/>
      <c r="J80" s="3"/>
      <c r="K80" s="3"/>
    </row>
    <row r="81" spans="1:11" ht="18" customHeight="1">
      <c r="A81" s="3"/>
      <c r="B81" s="2"/>
      <c r="C81" s="3"/>
      <c r="D81" s="164"/>
      <c r="E81" s="164"/>
      <c r="F81" s="164"/>
      <c r="G81" s="165"/>
      <c r="H81" s="3"/>
      <c r="I81" s="3"/>
      <c r="J81" s="3"/>
      <c r="K81" s="3"/>
    </row>
    <row r="82" spans="1:11" ht="18" customHeight="1">
      <c r="A82" s="3"/>
      <c r="B82" s="2"/>
      <c r="C82" s="3"/>
      <c r="D82" s="164"/>
      <c r="E82" s="164"/>
      <c r="F82" s="164"/>
      <c r="G82" s="165"/>
      <c r="H82" s="3"/>
      <c r="I82" s="3"/>
      <c r="J82" s="3"/>
      <c r="K82" s="3"/>
    </row>
    <row r="83" spans="1:11" ht="18" customHeight="1">
      <c r="A83" s="3"/>
      <c r="B83" s="2"/>
      <c r="C83" s="3"/>
      <c r="D83" s="164"/>
      <c r="E83" s="164"/>
      <c r="F83" s="164"/>
      <c r="G83" s="165"/>
      <c r="H83" s="3"/>
      <c r="I83" s="3"/>
      <c r="J83" s="3"/>
      <c r="K83" s="3"/>
    </row>
    <row r="84" spans="1:11" ht="18" customHeight="1">
      <c r="A84" s="3"/>
      <c r="B84" s="2"/>
      <c r="C84" s="3"/>
      <c r="D84" s="164"/>
      <c r="E84" s="164"/>
      <c r="F84" s="164"/>
      <c r="G84" s="165"/>
      <c r="H84" s="3"/>
      <c r="I84" s="3"/>
      <c r="J84" s="3"/>
      <c r="K84" s="3"/>
    </row>
    <row r="85" spans="1:11" ht="18" customHeight="1">
      <c r="A85" s="3"/>
      <c r="B85" s="2"/>
      <c r="C85" s="3"/>
      <c r="D85" s="164"/>
      <c r="E85" s="164"/>
      <c r="F85" s="164"/>
      <c r="G85" s="165"/>
      <c r="H85" s="3"/>
      <c r="I85" s="3"/>
      <c r="J85" s="3"/>
      <c r="K85" s="3"/>
    </row>
    <row r="86" spans="1:11" ht="18" customHeight="1">
      <c r="A86" s="3"/>
      <c r="B86" s="2"/>
      <c r="C86" s="3"/>
      <c r="D86" s="164"/>
      <c r="E86" s="164"/>
      <c r="F86" s="164"/>
      <c r="G86" s="165"/>
      <c r="H86" s="3"/>
      <c r="I86" s="3"/>
      <c r="J86" s="3"/>
      <c r="K86" s="3"/>
    </row>
    <row r="87" spans="1:11" ht="18" customHeight="1">
      <c r="A87" s="3"/>
      <c r="B87" s="2"/>
      <c r="C87" s="3"/>
      <c r="D87" s="164"/>
      <c r="E87" s="164"/>
      <c r="F87" s="164"/>
      <c r="G87" s="165"/>
      <c r="H87" s="3"/>
      <c r="I87" s="3"/>
      <c r="J87" s="3"/>
      <c r="K87" s="3"/>
    </row>
    <row r="88" spans="1:11" ht="18" customHeight="1">
      <c r="A88" s="3"/>
      <c r="B88" s="2"/>
      <c r="C88" s="3"/>
      <c r="D88" s="164"/>
      <c r="E88" s="164"/>
      <c r="F88" s="164"/>
      <c r="G88" s="165"/>
      <c r="H88" s="3"/>
      <c r="I88" s="3"/>
      <c r="J88" s="3"/>
      <c r="K88" s="3"/>
    </row>
    <row r="89" spans="1:11" ht="18" customHeight="1">
      <c r="A89" s="3"/>
      <c r="B89" s="2"/>
      <c r="C89" s="3"/>
      <c r="D89" s="164"/>
      <c r="E89" s="164"/>
      <c r="F89" s="164"/>
      <c r="G89" s="165"/>
      <c r="H89" s="3"/>
      <c r="I89" s="3"/>
      <c r="J89" s="3"/>
      <c r="K89" s="3"/>
    </row>
    <row r="90" spans="1:11" ht="18" customHeight="1">
      <c r="A90" s="3"/>
      <c r="B90" s="2"/>
      <c r="C90" s="3"/>
      <c r="D90" s="164"/>
      <c r="E90" s="164"/>
      <c r="F90" s="164"/>
      <c r="G90" s="165"/>
      <c r="H90" s="3"/>
      <c r="I90" s="3"/>
      <c r="J90" s="3"/>
      <c r="K90" s="3"/>
    </row>
    <row r="91" spans="1:11" ht="18" customHeight="1">
      <c r="A91" s="3"/>
      <c r="B91" s="2"/>
      <c r="C91" s="3"/>
      <c r="D91" s="164"/>
      <c r="E91" s="164"/>
      <c r="F91" s="164"/>
      <c r="G91" s="165"/>
      <c r="H91" s="3"/>
      <c r="I91" s="3"/>
      <c r="J91" s="3"/>
      <c r="K91" s="3"/>
    </row>
    <row r="92" spans="1:11" ht="18" customHeight="1">
      <c r="A92" s="3"/>
      <c r="B92" s="2"/>
      <c r="C92" s="3"/>
      <c r="D92" s="164"/>
      <c r="E92" s="164"/>
      <c r="F92" s="164"/>
      <c r="G92" s="165"/>
      <c r="H92" s="3"/>
      <c r="I92" s="3"/>
      <c r="J92" s="3"/>
      <c r="K92" s="3"/>
    </row>
    <row r="93" spans="1:11" ht="18" customHeight="1">
      <c r="A93" s="3"/>
      <c r="B93" s="2"/>
      <c r="C93" s="3"/>
      <c r="D93" s="164"/>
      <c r="E93" s="164"/>
      <c r="F93" s="164"/>
      <c r="G93" s="165"/>
      <c r="H93" s="3"/>
      <c r="I93" s="3"/>
      <c r="J93" s="3"/>
      <c r="K93" s="3"/>
    </row>
    <row r="94" spans="1:11" ht="18" customHeight="1">
      <c r="A94" s="3"/>
      <c r="B94" s="2"/>
      <c r="C94" s="3"/>
      <c r="D94" s="164"/>
      <c r="E94" s="164"/>
      <c r="F94" s="164"/>
      <c r="G94" s="165"/>
      <c r="H94" s="3"/>
      <c r="I94" s="3"/>
      <c r="J94" s="3"/>
      <c r="K94" s="3"/>
    </row>
    <row r="95" spans="1:11" ht="18" customHeight="1">
      <c r="A95" s="3"/>
      <c r="B95" s="2"/>
      <c r="C95" s="3"/>
      <c r="D95" s="164"/>
      <c r="E95" s="164"/>
      <c r="F95" s="164"/>
      <c r="G95" s="165"/>
      <c r="H95" s="3"/>
      <c r="I95" s="3"/>
      <c r="J95" s="3"/>
      <c r="K95" s="3"/>
    </row>
    <row r="96" spans="1:11" ht="18" customHeight="1">
      <c r="A96" s="3"/>
      <c r="B96" s="2"/>
      <c r="C96" s="3"/>
      <c r="D96" s="164"/>
      <c r="E96" s="164"/>
      <c r="F96" s="164"/>
      <c r="G96" s="165"/>
      <c r="H96" s="3"/>
      <c r="I96" s="3"/>
      <c r="J96" s="3"/>
      <c r="K96" s="3"/>
    </row>
    <row r="97" spans="1:11" ht="18" customHeight="1">
      <c r="A97" s="3"/>
      <c r="B97" s="2"/>
      <c r="C97" s="3"/>
      <c r="D97" s="164"/>
      <c r="E97" s="164"/>
      <c r="F97" s="164"/>
      <c r="G97" s="165"/>
      <c r="H97" s="3"/>
      <c r="I97" s="3"/>
      <c r="J97" s="3"/>
      <c r="K97" s="3"/>
    </row>
    <row r="98" spans="1:11" ht="18" customHeight="1">
      <c r="A98" s="3"/>
      <c r="B98" s="2"/>
      <c r="C98" s="3"/>
      <c r="D98" s="164"/>
      <c r="E98" s="164"/>
      <c r="F98" s="164"/>
      <c r="G98" s="165"/>
      <c r="H98" s="3"/>
      <c r="I98" s="3"/>
      <c r="J98" s="3"/>
      <c r="K98" s="3"/>
    </row>
    <row r="99" spans="1:11" ht="18" customHeight="1">
      <c r="A99" s="3"/>
      <c r="B99" s="2"/>
      <c r="C99" s="3"/>
      <c r="D99" s="164"/>
      <c r="E99" s="164"/>
      <c r="F99" s="164"/>
      <c r="G99" s="165"/>
      <c r="H99" s="3"/>
      <c r="I99" s="3"/>
      <c r="J99" s="3"/>
      <c r="K99" s="3"/>
    </row>
    <row r="100" spans="1:11" ht="18" customHeight="1">
      <c r="A100" s="3"/>
      <c r="B100" s="2"/>
      <c r="C100" s="3"/>
      <c r="D100" s="164"/>
      <c r="E100" s="164"/>
      <c r="F100" s="164"/>
      <c r="G100" s="165"/>
      <c r="H100" s="3"/>
      <c r="I100" s="3"/>
      <c r="J100" s="3"/>
      <c r="K100" s="3"/>
    </row>
    <row r="101" spans="1:11" ht="18" customHeight="1">
      <c r="A101" s="3"/>
      <c r="B101" s="2"/>
      <c r="C101" s="3"/>
      <c r="D101" s="164"/>
      <c r="E101" s="164"/>
      <c r="F101" s="164"/>
      <c r="G101" s="165"/>
      <c r="H101" s="3"/>
      <c r="I101" s="3"/>
      <c r="J101" s="3"/>
      <c r="K101" s="3"/>
    </row>
    <row r="102" spans="1:11" ht="18" customHeight="1">
      <c r="A102" s="3"/>
      <c r="B102" s="2"/>
      <c r="C102" s="3"/>
      <c r="D102" s="164"/>
      <c r="E102" s="164"/>
      <c r="F102" s="164"/>
      <c r="G102" s="165"/>
      <c r="H102" s="3"/>
      <c r="I102" s="3"/>
      <c r="J102" s="3"/>
      <c r="K102" s="3"/>
    </row>
    <row r="103" spans="1:11" ht="18" customHeight="1">
      <c r="A103" s="3"/>
      <c r="B103" s="2"/>
      <c r="C103" s="3"/>
      <c r="D103" s="164"/>
      <c r="E103" s="164"/>
      <c r="F103" s="164"/>
      <c r="G103" s="165"/>
      <c r="H103" s="3"/>
      <c r="I103" s="3"/>
      <c r="J103" s="3"/>
      <c r="K103" s="3"/>
    </row>
    <row r="104" spans="1:11" ht="18" customHeight="1">
      <c r="A104" s="3"/>
      <c r="B104" s="2"/>
      <c r="C104" s="3"/>
      <c r="D104" s="164"/>
      <c r="E104" s="164"/>
      <c r="F104" s="164"/>
      <c r="G104" s="165"/>
      <c r="H104" s="3"/>
      <c r="I104" s="3"/>
      <c r="J104" s="3"/>
      <c r="K104" s="3"/>
    </row>
    <row r="105" spans="1:11" ht="18" customHeight="1">
      <c r="A105" s="3"/>
      <c r="B105" s="2"/>
      <c r="C105" s="3"/>
      <c r="D105" s="164"/>
      <c r="E105" s="164"/>
      <c r="F105" s="164"/>
      <c r="G105" s="165"/>
      <c r="H105" s="3"/>
      <c r="I105" s="3"/>
      <c r="J105" s="3"/>
      <c r="K105" s="3"/>
    </row>
    <row r="106" spans="1:11" ht="18" customHeight="1">
      <c r="A106" s="3"/>
      <c r="B106" s="2"/>
      <c r="C106" s="3"/>
      <c r="D106" s="164"/>
      <c r="E106" s="164"/>
      <c r="F106" s="164"/>
      <c r="G106" s="165"/>
      <c r="H106" s="3"/>
      <c r="I106" s="3"/>
      <c r="J106" s="3"/>
      <c r="K106" s="3"/>
    </row>
    <row r="107" spans="1:11" ht="18" customHeight="1">
      <c r="A107" s="3"/>
      <c r="B107" s="2"/>
      <c r="C107" s="3"/>
      <c r="D107" s="164"/>
      <c r="E107" s="164"/>
      <c r="F107" s="164"/>
      <c r="G107" s="165"/>
      <c r="H107" s="3"/>
      <c r="I107" s="3"/>
      <c r="J107" s="3"/>
      <c r="K107" s="3"/>
    </row>
    <row r="108" spans="1:11" ht="18" customHeight="1">
      <c r="A108" s="3"/>
      <c r="B108" s="2"/>
      <c r="C108" s="3"/>
      <c r="D108" s="164"/>
      <c r="E108" s="164"/>
      <c r="F108" s="164"/>
      <c r="G108" s="165"/>
      <c r="H108" s="3"/>
      <c r="I108" s="3"/>
      <c r="J108" s="3"/>
      <c r="K108" s="3"/>
    </row>
    <row r="109" spans="1:11" ht="18" customHeight="1">
      <c r="A109" s="3"/>
      <c r="B109" s="2"/>
      <c r="C109" s="3"/>
      <c r="D109" s="164"/>
      <c r="E109" s="164"/>
      <c r="F109" s="164"/>
      <c r="G109" s="165"/>
      <c r="H109" s="3"/>
      <c r="I109" s="3"/>
      <c r="J109" s="3"/>
      <c r="K109" s="3"/>
    </row>
    <row r="110" spans="1:11" ht="18" customHeight="1">
      <c r="A110" s="3"/>
      <c r="B110" s="2"/>
      <c r="C110" s="3"/>
      <c r="D110" s="164"/>
      <c r="E110" s="164"/>
      <c r="F110" s="164"/>
      <c r="G110" s="165"/>
      <c r="H110" s="3"/>
      <c r="I110" s="3"/>
      <c r="J110" s="3"/>
      <c r="K110" s="3"/>
    </row>
    <row r="111" spans="1:11" ht="18" customHeight="1">
      <c r="A111" s="3"/>
      <c r="B111" s="2"/>
      <c r="C111" s="3"/>
      <c r="D111" s="164"/>
      <c r="E111" s="164"/>
      <c r="F111" s="164"/>
      <c r="G111" s="165"/>
      <c r="H111" s="3"/>
      <c r="I111" s="3"/>
      <c r="J111" s="3"/>
      <c r="K111" s="3"/>
    </row>
    <row r="112" spans="1:11" ht="18" customHeight="1">
      <c r="A112" s="3"/>
      <c r="B112" s="2"/>
      <c r="C112" s="3"/>
      <c r="D112" s="164"/>
      <c r="E112" s="164"/>
      <c r="F112" s="164"/>
      <c r="G112" s="165"/>
      <c r="H112" s="3"/>
      <c r="I112" s="3"/>
      <c r="J112" s="3"/>
      <c r="K112" s="3"/>
    </row>
    <row r="113" spans="1:11" ht="18" customHeight="1">
      <c r="A113" s="3"/>
      <c r="B113" s="2"/>
      <c r="C113" s="3"/>
      <c r="D113" s="164"/>
      <c r="E113" s="164"/>
      <c r="F113" s="164"/>
      <c r="G113" s="165"/>
      <c r="H113" s="3"/>
      <c r="I113" s="3"/>
      <c r="J113" s="3"/>
      <c r="K113" s="3"/>
    </row>
    <row r="114" spans="1:11" ht="18" customHeight="1">
      <c r="A114" s="3"/>
      <c r="B114" s="2"/>
      <c r="C114" s="3"/>
      <c r="D114" s="164"/>
      <c r="E114" s="164"/>
      <c r="F114" s="164"/>
      <c r="G114" s="165"/>
      <c r="H114" s="3"/>
      <c r="I114" s="3"/>
      <c r="J114" s="3"/>
      <c r="K114" s="3"/>
    </row>
    <row r="115" spans="1:11" ht="18" customHeight="1">
      <c r="A115" s="3"/>
      <c r="B115" s="2"/>
      <c r="C115" s="3"/>
      <c r="D115" s="164"/>
      <c r="E115" s="164"/>
      <c r="F115" s="164"/>
      <c r="G115" s="165"/>
      <c r="H115" s="3"/>
      <c r="I115" s="3"/>
      <c r="J115" s="3"/>
      <c r="K115" s="3"/>
    </row>
    <row r="116" spans="1:11" ht="18" customHeight="1">
      <c r="A116" s="3"/>
      <c r="B116" s="2"/>
      <c r="C116" s="3"/>
      <c r="D116" s="164"/>
      <c r="E116" s="164"/>
      <c r="F116" s="164"/>
      <c r="G116" s="165"/>
      <c r="H116" s="3"/>
      <c r="I116" s="3"/>
      <c r="J116" s="3"/>
      <c r="K116" s="3"/>
    </row>
    <row r="117" spans="1:11" ht="18" customHeight="1">
      <c r="A117" s="3"/>
      <c r="B117" s="2"/>
      <c r="C117" s="3"/>
      <c r="D117" s="164"/>
      <c r="E117" s="164"/>
      <c r="F117" s="164"/>
      <c r="G117" s="165"/>
      <c r="H117" s="3"/>
      <c r="I117" s="3"/>
      <c r="J117" s="3"/>
      <c r="K117" s="3"/>
    </row>
    <row r="118" spans="1:11" ht="18" customHeight="1">
      <c r="A118" s="3"/>
      <c r="B118" s="2"/>
      <c r="C118" s="3"/>
      <c r="D118" s="164"/>
      <c r="E118" s="164"/>
      <c r="F118" s="164"/>
      <c r="G118" s="165"/>
      <c r="H118" s="3"/>
      <c r="I118" s="3"/>
      <c r="J118" s="3"/>
      <c r="K118" s="3"/>
    </row>
    <row r="119" spans="1:11" ht="18" customHeight="1">
      <c r="A119" s="3"/>
      <c r="B119" s="2"/>
      <c r="C119" s="3"/>
      <c r="D119" s="164"/>
      <c r="E119" s="164"/>
      <c r="F119" s="164"/>
      <c r="G119" s="165"/>
      <c r="H119" s="3"/>
      <c r="I119" s="3"/>
      <c r="J119" s="3"/>
      <c r="K119" s="3"/>
    </row>
    <row r="120" spans="1:11" ht="18" customHeight="1">
      <c r="A120" s="3"/>
      <c r="B120" s="2"/>
      <c r="C120" s="3"/>
      <c r="D120" s="164"/>
      <c r="E120" s="164"/>
      <c r="F120" s="164"/>
      <c r="G120" s="165"/>
      <c r="H120" s="3"/>
      <c r="I120" s="3"/>
      <c r="J120" s="3"/>
      <c r="K120" s="3"/>
    </row>
    <row r="121" spans="1:11" ht="18" customHeight="1">
      <c r="A121" s="3"/>
      <c r="B121" s="2"/>
      <c r="C121" s="3"/>
      <c r="D121" s="164"/>
      <c r="E121" s="164"/>
      <c r="F121" s="164"/>
      <c r="G121" s="165"/>
      <c r="H121" s="3"/>
      <c r="I121" s="3"/>
      <c r="J121" s="3"/>
      <c r="K121" s="3"/>
    </row>
    <row r="122" spans="1:11" ht="18" customHeight="1">
      <c r="A122" s="3"/>
      <c r="B122" s="2"/>
      <c r="C122" s="3"/>
      <c r="D122" s="164"/>
      <c r="E122" s="164"/>
      <c r="F122" s="164"/>
      <c r="G122" s="165"/>
      <c r="H122" s="3"/>
      <c r="I122" s="3"/>
      <c r="J122" s="3"/>
      <c r="K122" s="3"/>
    </row>
    <row r="123" spans="1:11" ht="18" customHeight="1">
      <c r="A123" s="3"/>
      <c r="B123" s="2"/>
      <c r="C123" s="3"/>
      <c r="D123" s="164"/>
      <c r="E123" s="164"/>
      <c r="F123" s="164"/>
      <c r="G123" s="165"/>
      <c r="H123" s="3"/>
      <c r="I123" s="3"/>
      <c r="J123" s="3"/>
      <c r="K123" s="3"/>
    </row>
    <row r="124" spans="1:11" ht="18" customHeight="1">
      <c r="A124" s="3"/>
      <c r="B124" s="2"/>
      <c r="C124" s="3"/>
      <c r="D124" s="164"/>
      <c r="E124" s="164"/>
      <c r="F124" s="164"/>
      <c r="G124" s="165"/>
      <c r="H124" s="3"/>
      <c r="I124" s="3"/>
      <c r="J124" s="3"/>
      <c r="K124" s="3"/>
    </row>
    <row r="125" spans="1:11" ht="18" customHeight="1">
      <c r="A125" s="3"/>
      <c r="B125" s="2"/>
      <c r="C125" s="3"/>
      <c r="D125" s="164"/>
      <c r="E125" s="164"/>
      <c r="F125" s="164"/>
      <c r="G125" s="165"/>
      <c r="H125" s="3"/>
      <c r="I125" s="3"/>
      <c r="J125" s="3"/>
      <c r="K125" s="3"/>
    </row>
    <row r="126" spans="1:11" ht="18" customHeight="1">
      <c r="A126" s="3"/>
      <c r="B126" s="2"/>
      <c r="C126" s="3"/>
      <c r="D126" s="164"/>
      <c r="E126" s="164"/>
      <c r="F126" s="164"/>
      <c r="G126" s="165"/>
      <c r="H126" s="3"/>
      <c r="I126" s="3"/>
      <c r="J126" s="3"/>
      <c r="K126" s="3"/>
    </row>
    <row r="127" spans="1:11" ht="18" customHeight="1">
      <c r="A127" s="3"/>
      <c r="B127" s="2"/>
      <c r="C127" s="3"/>
      <c r="D127" s="164"/>
      <c r="E127" s="164"/>
      <c r="F127" s="164"/>
      <c r="G127" s="165"/>
      <c r="H127" s="3"/>
      <c r="I127" s="3"/>
      <c r="J127" s="3"/>
      <c r="K127" s="3"/>
    </row>
    <row r="128" spans="1:11" ht="18" customHeight="1">
      <c r="A128" s="3"/>
      <c r="B128" s="2"/>
      <c r="C128" s="3"/>
      <c r="D128" s="164"/>
      <c r="E128" s="164"/>
      <c r="F128" s="164"/>
      <c r="G128" s="165"/>
      <c r="H128" s="3"/>
      <c r="I128" s="3"/>
      <c r="J128" s="3"/>
      <c r="K128" s="3"/>
    </row>
    <row r="129" spans="1:11" ht="18" customHeight="1">
      <c r="A129" s="3"/>
      <c r="B129" s="2"/>
      <c r="C129" s="3"/>
      <c r="D129" s="164"/>
      <c r="E129" s="164"/>
      <c r="F129" s="164"/>
      <c r="G129" s="165"/>
      <c r="H129" s="3"/>
      <c r="I129" s="3"/>
      <c r="J129" s="3"/>
      <c r="K129" s="3"/>
    </row>
    <row r="130" spans="1:11" ht="18" customHeight="1">
      <c r="A130" s="3"/>
      <c r="B130" s="2"/>
      <c r="C130" s="3"/>
      <c r="D130" s="164"/>
      <c r="E130" s="164"/>
      <c r="F130" s="164"/>
      <c r="G130" s="165"/>
      <c r="H130" s="3"/>
      <c r="I130" s="3"/>
      <c r="J130" s="3"/>
      <c r="K130" s="3"/>
    </row>
    <row r="131" spans="1:11" ht="18" customHeight="1">
      <c r="A131" s="3"/>
      <c r="B131" s="2"/>
      <c r="C131" s="3"/>
      <c r="D131" s="164"/>
      <c r="E131" s="164"/>
      <c r="F131" s="164"/>
      <c r="G131" s="165"/>
      <c r="H131" s="3"/>
      <c r="I131" s="3"/>
      <c r="J131" s="3"/>
      <c r="K131" s="3"/>
    </row>
    <row r="132" spans="1:11" ht="18" customHeight="1">
      <c r="A132" s="3"/>
      <c r="B132" s="2"/>
      <c r="C132" s="3"/>
      <c r="D132" s="164"/>
      <c r="E132" s="164"/>
      <c r="F132" s="164"/>
      <c r="G132" s="165"/>
      <c r="H132" s="3"/>
      <c r="I132" s="3"/>
      <c r="J132" s="3"/>
      <c r="K132" s="3"/>
    </row>
    <row r="133" spans="1:11" ht="18" customHeight="1">
      <c r="A133" s="3"/>
      <c r="B133" s="2"/>
      <c r="C133" s="3"/>
      <c r="D133" s="164"/>
      <c r="E133" s="164"/>
      <c r="F133" s="164"/>
      <c r="G133" s="165"/>
      <c r="H133" s="3"/>
      <c r="I133" s="3"/>
      <c r="J133" s="3"/>
      <c r="K133" s="3"/>
    </row>
    <row r="134" spans="1:11" ht="18" customHeight="1">
      <c r="A134" s="3"/>
      <c r="B134" s="2"/>
      <c r="C134" s="3"/>
      <c r="D134" s="164"/>
      <c r="E134" s="164"/>
      <c r="F134" s="164"/>
      <c r="G134" s="165"/>
      <c r="H134" s="3"/>
      <c r="I134" s="3"/>
      <c r="J134" s="3"/>
      <c r="K134" s="3"/>
    </row>
    <row r="135" spans="1:11" ht="18" customHeight="1">
      <c r="A135" s="3"/>
      <c r="B135" s="2"/>
      <c r="C135" s="3"/>
      <c r="D135" s="164"/>
      <c r="E135" s="164"/>
      <c r="F135" s="164"/>
      <c r="G135" s="165"/>
      <c r="H135" s="3"/>
      <c r="I135" s="3"/>
      <c r="J135" s="3"/>
      <c r="K135" s="3"/>
    </row>
    <row r="136" spans="1:11" ht="18" customHeight="1">
      <c r="A136" s="3"/>
      <c r="B136" s="2"/>
      <c r="C136" s="3"/>
      <c r="D136" s="164"/>
      <c r="E136" s="164"/>
      <c r="F136" s="164"/>
      <c r="G136" s="165"/>
      <c r="H136" s="3"/>
      <c r="I136" s="3"/>
      <c r="J136" s="3"/>
      <c r="K136" s="3"/>
    </row>
    <row r="137" spans="1:11" ht="18" customHeight="1">
      <c r="A137" s="3"/>
      <c r="B137" s="2"/>
      <c r="C137" s="3"/>
      <c r="D137" s="164"/>
      <c r="E137" s="164"/>
      <c r="F137" s="164"/>
      <c r="G137" s="165"/>
      <c r="H137" s="3"/>
      <c r="I137" s="3"/>
      <c r="J137" s="3"/>
      <c r="K137" s="3"/>
    </row>
    <row r="138" spans="1:11" ht="18" customHeight="1">
      <c r="A138" s="3"/>
      <c r="B138" s="2"/>
      <c r="C138" s="3"/>
      <c r="D138" s="164"/>
      <c r="E138" s="164"/>
      <c r="F138" s="164"/>
      <c r="G138" s="165"/>
      <c r="H138" s="3"/>
      <c r="I138" s="3"/>
      <c r="J138" s="3"/>
      <c r="K138" s="3"/>
    </row>
    <row r="139" spans="1:11" ht="18" customHeight="1">
      <c r="A139" s="3"/>
      <c r="B139" s="2"/>
      <c r="C139" s="3"/>
      <c r="D139" s="164"/>
      <c r="E139" s="164"/>
      <c r="F139" s="164"/>
      <c r="G139" s="165"/>
      <c r="H139" s="3"/>
      <c r="I139" s="3"/>
      <c r="J139" s="3"/>
      <c r="K139" s="3"/>
    </row>
    <row r="140" spans="1:11" ht="18" customHeight="1">
      <c r="A140" s="3"/>
      <c r="B140" s="2"/>
      <c r="C140" s="3"/>
      <c r="D140" s="164"/>
      <c r="E140" s="164"/>
      <c r="F140" s="164"/>
      <c r="G140" s="165"/>
      <c r="H140" s="3"/>
      <c r="I140" s="3"/>
      <c r="J140" s="3"/>
      <c r="K140" s="3"/>
    </row>
    <row r="141" spans="1:11" ht="18" customHeight="1">
      <c r="A141" s="3"/>
      <c r="B141" s="2"/>
      <c r="C141" s="3"/>
      <c r="D141" s="164"/>
      <c r="E141" s="164"/>
      <c r="F141" s="164"/>
      <c r="G141" s="165"/>
      <c r="H141" s="3"/>
      <c r="I141" s="3"/>
      <c r="J141" s="3"/>
      <c r="K141" s="3"/>
    </row>
    <row r="142" spans="1:11" ht="18" customHeight="1">
      <c r="A142" s="3"/>
      <c r="B142" s="2"/>
      <c r="C142" s="3"/>
      <c r="D142" s="164"/>
      <c r="E142" s="164"/>
      <c r="F142" s="164"/>
      <c r="G142" s="165"/>
      <c r="H142" s="3"/>
      <c r="I142" s="3"/>
      <c r="J142" s="3"/>
      <c r="K142" s="3"/>
    </row>
    <row r="143" spans="1:11" ht="18" customHeight="1">
      <c r="A143" s="3"/>
      <c r="B143" s="2"/>
      <c r="C143" s="3"/>
      <c r="D143" s="164"/>
      <c r="E143" s="164"/>
      <c r="F143" s="164"/>
      <c r="G143" s="165"/>
      <c r="H143" s="3"/>
      <c r="I143" s="3"/>
      <c r="J143" s="3"/>
      <c r="K143" s="3"/>
    </row>
    <row r="144" spans="1:11" ht="18" customHeight="1">
      <c r="A144" s="3"/>
      <c r="B144" s="2"/>
      <c r="C144" s="3"/>
      <c r="D144" s="164"/>
      <c r="E144" s="164"/>
      <c r="F144" s="164"/>
      <c r="G144" s="165"/>
      <c r="H144" s="3"/>
      <c r="I144" s="3"/>
      <c r="J144" s="3"/>
      <c r="K144" s="3"/>
    </row>
    <row r="145" spans="1:11" ht="18" customHeight="1">
      <c r="A145" s="3"/>
      <c r="B145" s="2"/>
      <c r="C145" s="3"/>
      <c r="D145" s="164"/>
      <c r="E145" s="164"/>
      <c r="F145" s="164"/>
      <c r="G145" s="165"/>
      <c r="H145" s="3"/>
      <c r="I145" s="3"/>
      <c r="J145" s="3"/>
      <c r="K145" s="3"/>
    </row>
    <row r="146" spans="1:11" ht="18" customHeight="1">
      <c r="A146" s="3"/>
      <c r="B146" s="2"/>
      <c r="C146" s="3"/>
      <c r="D146" s="164"/>
      <c r="E146" s="164"/>
      <c r="F146" s="164"/>
      <c r="G146" s="165"/>
      <c r="H146" s="3"/>
      <c r="I146" s="3"/>
      <c r="J146" s="3"/>
      <c r="K146" s="3"/>
    </row>
    <row r="147" spans="1:11" ht="18" customHeight="1">
      <c r="A147" s="3"/>
      <c r="B147" s="2"/>
      <c r="C147" s="3"/>
      <c r="D147" s="164"/>
      <c r="E147" s="164"/>
      <c r="F147" s="164"/>
      <c r="G147" s="165"/>
      <c r="H147" s="3"/>
      <c r="I147" s="3"/>
      <c r="J147" s="3"/>
      <c r="K147" s="3"/>
    </row>
    <row r="148" spans="1:11" ht="18" customHeight="1">
      <c r="A148" s="3"/>
      <c r="B148" s="2"/>
      <c r="C148" s="3"/>
      <c r="D148" s="164"/>
      <c r="E148" s="164"/>
      <c r="F148" s="164"/>
      <c r="G148" s="165"/>
      <c r="H148" s="3"/>
      <c r="I148" s="3"/>
      <c r="J148" s="3"/>
      <c r="K148" s="3"/>
    </row>
    <row r="149" spans="1:11" ht="18" customHeight="1">
      <c r="A149" s="3"/>
      <c r="B149" s="2"/>
      <c r="C149" s="3"/>
      <c r="D149" s="164"/>
      <c r="E149" s="164"/>
      <c r="F149" s="164"/>
      <c r="G149" s="165"/>
      <c r="H149" s="3"/>
      <c r="I149" s="3"/>
      <c r="J149" s="3"/>
      <c r="K149" s="3"/>
    </row>
    <row r="150" spans="1:11" ht="18" customHeight="1">
      <c r="A150" s="3"/>
      <c r="B150" s="2"/>
      <c r="C150" s="3"/>
      <c r="D150" s="164"/>
      <c r="E150" s="164"/>
      <c r="F150" s="164"/>
      <c r="G150" s="165"/>
      <c r="H150" s="3"/>
      <c r="I150" s="3"/>
      <c r="J150" s="3"/>
      <c r="K150" s="3"/>
    </row>
    <row r="151" spans="1:11" ht="18" customHeight="1">
      <c r="A151" s="3"/>
      <c r="B151" s="2"/>
      <c r="C151" s="3"/>
      <c r="D151" s="164"/>
      <c r="E151" s="164"/>
      <c r="F151" s="164"/>
      <c r="G151" s="165"/>
      <c r="H151" s="3"/>
      <c r="I151" s="3"/>
      <c r="J151" s="3"/>
      <c r="K151" s="3"/>
    </row>
    <row r="152" spans="1:11" ht="18" customHeight="1">
      <c r="A152" s="3"/>
      <c r="B152" s="2"/>
      <c r="C152" s="3"/>
      <c r="D152" s="164"/>
      <c r="E152" s="164"/>
      <c r="F152" s="164"/>
      <c r="G152" s="165"/>
      <c r="H152" s="3"/>
      <c r="I152" s="3"/>
      <c r="J152" s="3"/>
      <c r="K152" s="3"/>
    </row>
  </sheetData>
  <pageMargins left="0.56000000000000005" right="0.32" top="0.75" bottom="0.75" header="0" footer="0"/>
  <pageSetup scale="63"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P79"/>
  <sheetViews>
    <sheetView topLeftCell="E1" zoomScaleNormal="100" workbookViewId="0">
      <selection activeCell="L7" sqref="L7"/>
    </sheetView>
  </sheetViews>
  <sheetFormatPr defaultColWidth="14.42578125" defaultRowHeight="15" customHeight="1"/>
  <cols>
    <col min="1" max="1" width="3.42578125" customWidth="1"/>
    <col min="2" max="2" width="60.28515625" customWidth="1"/>
    <col min="3" max="4" width="24.85546875" style="148" bestFit="1" customWidth="1"/>
    <col min="5" max="5" width="22" style="148" bestFit="1" customWidth="1"/>
    <col min="6" max="6" width="24.85546875" style="148" bestFit="1" customWidth="1"/>
    <col min="7" max="7" width="22" style="148" bestFit="1" customWidth="1"/>
    <col min="8" max="8" width="24" style="148" bestFit="1" customWidth="1"/>
    <col min="9" max="9" width="19.85546875" style="148" bestFit="1" customWidth="1"/>
    <col min="10" max="10" width="22" style="148" bestFit="1" customWidth="1"/>
    <col min="11" max="12" width="19.85546875" style="148" bestFit="1" customWidth="1"/>
    <col min="13" max="13" width="24.85546875" style="148" bestFit="1" customWidth="1"/>
    <col min="14" max="15" width="9.140625" customWidth="1"/>
    <col min="16" max="16" width="21.140625" bestFit="1" customWidth="1"/>
  </cols>
  <sheetData>
    <row r="1" spans="1:16" ht="22.5" customHeight="1">
      <c r="A1" s="40">
        <v>3</v>
      </c>
      <c r="B1" s="48" t="s">
        <v>755</v>
      </c>
      <c r="C1" s="145"/>
      <c r="D1" s="145"/>
      <c r="E1" s="145"/>
      <c r="F1" s="145"/>
      <c r="G1" s="145"/>
      <c r="H1" s="145"/>
      <c r="I1" s="145"/>
      <c r="J1" s="145"/>
      <c r="K1" s="145"/>
      <c r="L1" s="145"/>
      <c r="M1" s="149"/>
      <c r="N1" s="42"/>
      <c r="O1" s="42"/>
      <c r="P1" s="42"/>
    </row>
    <row r="2" spans="1:16" ht="22.5" customHeight="1">
      <c r="A2" s="42"/>
      <c r="B2" s="40" t="s">
        <v>760</v>
      </c>
      <c r="C2" s="145"/>
      <c r="D2" s="145"/>
      <c r="E2" s="145"/>
      <c r="F2" s="145"/>
      <c r="G2" s="145"/>
      <c r="H2" s="145"/>
      <c r="I2" s="145"/>
      <c r="J2" s="145"/>
      <c r="K2" s="145"/>
      <c r="L2" s="145"/>
      <c r="M2" s="149"/>
      <c r="N2" s="42"/>
      <c r="O2" s="42"/>
      <c r="P2" s="42"/>
    </row>
    <row r="3" spans="1:16" s="157" customFormat="1" ht="45">
      <c r="A3" s="155"/>
      <c r="B3" s="155"/>
      <c r="C3" s="156" t="s">
        <v>290</v>
      </c>
      <c r="D3" s="156" t="s">
        <v>291</v>
      </c>
      <c r="E3" s="156" t="s">
        <v>292</v>
      </c>
      <c r="F3" s="156" t="s">
        <v>293</v>
      </c>
      <c r="G3" s="156" t="s">
        <v>731</v>
      </c>
      <c r="H3" s="156" t="s">
        <v>732</v>
      </c>
      <c r="I3" s="156" t="s">
        <v>733</v>
      </c>
      <c r="J3" s="156" t="s">
        <v>734</v>
      </c>
      <c r="K3" s="156" t="s">
        <v>736</v>
      </c>
      <c r="L3" s="156" t="s">
        <v>735</v>
      </c>
      <c r="M3" s="156" t="s">
        <v>120</v>
      </c>
      <c r="N3" s="155"/>
      <c r="O3" s="155"/>
      <c r="P3" s="155"/>
    </row>
    <row r="4" spans="1:16" ht="22.5" customHeight="1">
      <c r="A4" s="42"/>
      <c r="B4" s="42"/>
      <c r="C4" s="146"/>
      <c r="D4" s="146"/>
      <c r="E4" s="146"/>
      <c r="F4" s="146"/>
      <c r="G4" s="146"/>
      <c r="H4" s="146"/>
      <c r="I4" s="146"/>
      <c r="J4" s="146"/>
      <c r="K4" s="146"/>
      <c r="L4" s="146"/>
      <c r="M4" s="146"/>
      <c r="N4" s="42"/>
      <c r="O4" s="42"/>
      <c r="P4" s="42"/>
    </row>
    <row r="5" spans="1:16" ht="22.5" customHeight="1">
      <c r="A5" s="42"/>
      <c r="B5" s="40" t="s">
        <v>127</v>
      </c>
      <c r="C5" s="146"/>
      <c r="D5" s="146"/>
      <c r="E5" s="146"/>
      <c r="F5" s="146"/>
      <c r="G5" s="146"/>
      <c r="H5" s="146"/>
      <c r="I5" s="146"/>
      <c r="J5" s="146"/>
      <c r="K5" s="146"/>
      <c r="L5" s="146"/>
      <c r="M5" s="146"/>
      <c r="N5" s="42"/>
      <c r="O5" s="42"/>
      <c r="P5" s="42"/>
    </row>
    <row r="6" spans="1:16" ht="22.5" customHeight="1">
      <c r="A6" s="42"/>
      <c r="B6" s="46" t="s">
        <v>128</v>
      </c>
      <c r="C6" s="147">
        <f>0</f>
        <v>0</v>
      </c>
      <c r="D6" s="147">
        <v>0</v>
      </c>
      <c r="E6" s="147">
        <v>0</v>
      </c>
      <c r="F6" s="147">
        <v>0</v>
      </c>
      <c r="G6" s="147"/>
      <c r="H6" s="147"/>
      <c r="I6" s="147"/>
      <c r="J6" s="147"/>
      <c r="K6" s="147"/>
      <c r="L6" s="147">
        <v>0</v>
      </c>
      <c r="M6" s="146">
        <f t="shared" ref="M6:M30" si="0">SUM(C6:L6)</f>
        <v>0</v>
      </c>
      <c r="N6" s="42"/>
      <c r="O6" s="42"/>
      <c r="P6" s="42"/>
    </row>
    <row r="7" spans="1:16" ht="22.5" customHeight="1">
      <c r="A7" s="42"/>
      <c r="B7" s="46" t="s">
        <v>129</v>
      </c>
      <c r="C7" s="147">
        <v>0</v>
      </c>
      <c r="D7" s="147">
        <v>652406.93999999994</v>
      </c>
      <c r="E7" s="147">
        <v>0</v>
      </c>
      <c r="F7" s="147">
        <v>0</v>
      </c>
      <c r="G7" s="147"/>
      <c r="H7" s="147"/>
      <c r="I7" s="147"/>
      <c r="J7" s="147"/>
      <c r="K7" s="147"/>
      <c r="L7" s="147">
        <v>0</v>
      </c>
      <c r="M7" s="146">
        <f t="shared" si="0"/>
        <v>652406.93999999994</v>
      </c>
      <c r="N7" s="42"/>
      <c r="O7" s="42"/>
      <c r="P7" s="42"/>
    </row>
    <row r="8" spans="1:16" ht="22.5" customHeight="1">
      <c r="A8" s="42"/>
      <c r="B8" s="46" t="s">
        <v>130</v>
      </c>
      <c r="C8" s="147">
        <v>0</v>
      </c>
      <c r="D8" s="147">
        <v>964357.75</v>
      </c>
      <c r="E8" s="147">
        <v>0</v>
      </c>
      <c r="F8" s="147">
        <v>0</v>
      </c>
      <c r="G8" s="147">
        <v>6300</v>
      </c>
      <c r="H8" s="147">
        <v>5540</v>
      </c>
      <c r="I8" s="147">
        <v>19535</v>
      </c>
      <c r="J8" s="147"/>
      <c r="K8" s="147"/>
      <c r="L8" s="147">
        <v>0</v>
      </c>
      <c r="M8" s="146">
        <f t="shared" si="0"/>
        <v>995732.75</v>
      </c>
      <c r="N8" s="42"/>
      <c r="O8" s="42"/>
      <c r="P8" s="42"/>
    </row>
    <row r="9" spans="1:16" ht="22.5" customHeight="1">
      <c r="A9" s="42"/>
      <c r="B9" s="46" t="s">
        <v>131</v>
      </c>
      <c r="C9" s="147">
        <v>0</v>
      </c>
      <c r="D9" s="147">
        <f>156432.82+56400.29</f>
        <v>212833.11000000002</v>
      </c>
      <c r="E9" s="147">
        <v>0</v>
      </c>
      <c r="F9" s="147">
        <v>0</v>
      </c>
      <c r="G9" s="147"/>
      <c r="H9" s="147"/>
      <c r="I9" s="147"/>
      <c r="J9" s="147"/>
      <c r="K9" s="147"/>
      <c r="L9" s="147">
        <v>0</v>
      </c>
      <c r="M9" s="146">
        <f t="shared" si="0"/>
        <v>212833.11000000002</v>
      </c>
      <c r="N9" s="42"/>
      <c r="O9" s="42"/>
      <c r="P9" s="42"/>
    </row>
    <row r="10" spans="1:16" ht="22.5" customHeight="1">
      <c r="A10" s="42"/>
      <c r="B10" s="48" t="s">
        <v>120</v>
      </c>
      <c r="C10" s="146">
        <f t="shared" ref="C10:L10" si="1">SUM(C6:C9)</f>
        <v>0</v>
      </c>
      <c r="D10" s="146">
        <f t="shared" si="1"/>
        <v>1829597.8</v>
      </c>
      <c r="E10" s="146">
        <f t="shared" si="1"/>
        <v>0</v>
      </c>
      <c r="F10" s="146">
        <f t="shared" si="1"/>
        <v>0</v>
      </c>
      <c r="G10" s="146">
        <f t="shared" si="1"/>
        <v>6300</v>
      </c>
      <c r="H10" s="146">
        <f t="shared" si="1"/>
        <v>5540</v>
      </c>
      <c r="I10" s="146">
        <f t="shared" si="1"/>
        <v>19535</v>
      </c>
      <c r="J10" s="146">
        <f t="shared" si="1"/>
        <v>0</v>
      </c>
      <c r="K10" s="146">
        <f t="shared" si="1"/>
        <v>0</v>
      </c>
      <c r="L10" s="146">
        <f t="shared" si="1"/>
        <v>0</v>
      </c>
      <c r="M10" s="146">
        <f t="shared" si="0"/>
        <v>1860972.8</v>
      </c>
      <c r="N10" s="42"/>
      <c r="O10" s="42"/>
      <c r="P10" s="42"/>
    </row>
    <row r="11" spans="1:16" ht="22.5" customHeight="1">
      <c r="A11" s="42"/>
      <c r="B11" s="42"/>
      <c r="C11" s="145"/>
      <c r="D11" s="145"/>
      <c r="E11" s="145"/>
      <c r="F11" s="145"/>
      <c r="G11" s="145"/>
      <c r="H11" s="145"/>
      <c r="I11" s="145"/>
      <c r="J11" s="145"/>
      <c r="K11" s="145"/>
      <c r="L11" s="145"/>
      <c r="M11" s="146">
        <f t="shared" si="0"/>
        <v>0</v>
      </c>
      <c r="N11" s="42"/>
      <c r="O11" s="42"/>
      <c r="P11" s="42"/>
    </row>
    <row r="12" spans="1:16" ht="22.5" customHeight="1">
      <c r="A12" s="42"/>
      <c r="B12" s="40" t="s">
        <v>137</v>
      </c>
      <c r="C12" s="146"/>
      <c r="D12" s="146"/>
      <c r="E12" s="146"/>
      <c r="F12" s="146"/>
      <c r="G12" s="146"/>
      <c r="H12" s="146"/>
      <c r="I12" s="146"/>
      <c r="J12" s="146"/>
      <c r="K12" s="146"/>
      <c r="L12" s="146"/>
      <c r="M12" s="146">
        <f t="shared" si="0"/>
        <v>0</v>
      </c>
      <c r="N12" s="42"/>
      <c r="O12" s="42"/>
      <c r="P12" s="42"/>
    </row>
    <row r="13" spans="1:16" ht="22.5" customHeight="1">
      <c r="A13" s="42"/>
      <c r="B13" s="46" t="s">
        <v>138</v>
      </c>
      <c r="C13" s="147">
        <v>0</v>
      </c>
      <c r="D13" s="147">
        <v>857309.74</v>
      </c>
      <c r="E13" s="147">
        <v>0</v>
      </c>
      <c r="F13" s="147">
        <v>84989</v>
      </c>
      <c r="G13" s="147"/>
      <c r="H13" s="147">
        <v>3400</v>
      </c>
      <c r="I13" s="147"/>
      <c r="J13" s="147"/>
      <c r="K13" s="147">
        <v>3880</v>
      </c>
      <c r="L13" s="147"/>
      <c r="M13" s="146">
        <f t="shared" si="0"/>
        <v>949578.74</v>
      </c>
      <c r="N13" s="42"/>
      <c r="O13" s="42"/>
      <c r="P13" s="42"/>
    </row>
    <row r="14" spans="1:16" ht="22.5" customHeight="1">
      <c r="A14" s="42"/>
      <c r="B14" s="46" t="s">
        <v>139</v>
      </c>
      <c r="C14" s="147">
        <v>0</v>
      </c>
      <c r="D14" s="147">
        <f>393652.6+18613.42</f>
        <v>412266.01999999996</v>
      </c>
      <c r="E14" s="147">
        <v>0</v>
      </c>
      <c r="F14" s="147">
        <v>631515</v>
      </c>
      <c r="G14" s="147"/>
      <c r="I14" s="147"/>
      <c r="J14" s="147"/>
      <c r="K14" s="147">
        <v>0</v>
      </c>
      <c r="L14" s="147"/>
      <c r="M14" s="146">
        <f t="shared" si="0"/>
        <v>1043781.02</v>
      </c>
      <c r="N14" s="42"/>
      <c r="O14" s="42"/>
      <c r="P14" s="42"/>
    </row>
    <row r="15" spans="1:16" ht="22.5" customHeight="1">
      <c r="A15" s="42"/>
      <c r="B15" s="46" t="s">
        <v>140</v>
      </c>
      <c r="C15" s="147">
        <v>0</v>
      </c>
      <c r="D15" s="147">
        <v>18302.2</v>
      </c>
      <c r="E15" s="147">
        <v>0</v>
      </c>
      <c r="F15" s="147">
        <v>77621.16</v>
      </c>
      <c r="G15" s="147"/>
      <c r="H15" s="147"/>
      <c r="I15" s="147"/>
      <c r="J15" s="147"/>
      <c r="K15" s="147">
        <v>0</v>
      </c>
      <c r="L15" s="147"/>
      <c r="M15" s="146">
        <f t="shared" si="0"/>
        <v>95923.36</v>
      </c>
      <c r="N15" s="42"/>
      <c r="O15" s="42"/>
      <c r="P15" s="42"/>
    </row>
    <row r="16" spans="1:16" ht="22.5" customHeight="1">
      <c r="A16" s="42"/>
      <c r="B16" s="46" t="s">
        <v>141</v>
      </c>
      <c r="C16" s="147">
        <v>0</v>
      </c>
      <c r="D16" s="147">
        <v>9100</v>
      </c>
      <c r="E16" s="147">
        <v>0</v>
      </c>
      <c r="F16" s="147">
        <v>0</v>
      </c>
      <c r="G16" s="147"/>
      <c r="H16" s="147"/>
      <c r="I16" s="147"/>
      <c r="J16" s="147"/>
      <c r="K16" s="147">
        <v>0</v>
      </c>
      <c r="L16" s="147"/>
      <c r="M16" s="146">
        <f t="shared" si="0"/>
        <v>9100</v>
      </c>
      <c r="N16" s="42"/>
      <c r="O16" s="42"/>
      <c r="P16" s="42"/>
    </row>
    <row r="17" spans="1:16" ht="22.5" customHeight="1">
      <c r="A17" s="42"/>
      <c r="B17" s="46" t="s">
        <v>142</v>
      </c>
      <c r="C17" s="147">
        <v>0</v>
      </c>
      <c r="D17" s="147">
        <v>502992</v>
      </c>
      <c r="E17" s="147">
        <v>0</v>
      </c>
      <c r="F17" s="147">
        <v>0</v>
      </c>
      <c r="G17" s="147"/>
      <c r="I17" s="145">
        <v>102</v>
      </c>
      <c r="J17" s="147"/>
      <c r="K17" s="147">
        <v>10145</v>
      </c>
      <c r="L17" s="147"/>
      <c r="M17" s="146">
        <f t="shared" si="0"/>
        <v>513239</v>
      </c>
      <c r="N17" s="42"/>
      <c r="O17" s="42"/>
      <c r="P17" s="42"/>
    </row>
    <row r="18" spans="1:16" ht="22.5" customHeight="1">
      <c r="A18" s="42"/>
      <c r="B18" s="46" t="s">
        <v>143</v>
      </c>
      <c r="C18" s="147">
        <v>0</v>
      </c>
      <c r="D18" s="147">
        <v>60367.8</v>
      </c>
      <c r="E18" s="147">
        <v>0</v>
      </c>
      <c r="F18" s="147">
        <v>333070</v>
      </c>
      <c r="G18" s="147"/>
      <c r="H18" s="147"/>
      <c r="I18" s="147"/>
      <c r="J18" s="147"/>
      <c r="K18" s="147">
        <v>0</v>
      </c>
      <c r="L18" s="147"/>
      <c r="M18" s="146">
        <f t="shared" si="0"/>
        <v>393437.8</v>
      </c>
      <c r="N18" s="42"/>
      <c r="O18" s="42"/>
      <c r="P18" s="42"/>
    </row>
    <row r="19" spans="1:16" ht="22.5" customHeight="1">
      <c r="A19" s="42"/>
      <c r="B19" s="46" t="s">
        <v>144</v>
      </c>
      <c r="C19" s="147">
        <v>0</v>
      </c>
      <c r="D19" s="147">
        <v>358099.57999999996</v>
      </c>
      <c r="E19" s="147">
        <v>42420</v>
      </c>
      <c r="F19" s="147">
        <v>1111486.6000000001</v>
      </c>
      <c r="G19" s="147"/>
      <c r="H19" s="147">
        <v>8680</v>
      </c>
      <c r="I19" s="147">
        <v>21540</v>
      </c>
      <c r="J19" s="147">
        <v>11400</v>
      </c>
      <c r="K19" s="147">
        <v>20024</v>
      </c>
      <c r="L19" s="147"/>
      <c r="M19" s="146">
        <f t="shared" si="0"/>
        <v>1573650.1800000002</v>
      </c>
      <c r="N19" s="42"/>
      <c r="O19" s="42"/>
      <c r="P19" s="42"/>
    </row>
    <row r="20" spans="1:16" ht="22.5" customHeight="1">
      <c r="A20" s="42"/>
      <c r="B20" s="46" t="s">
        <v>145</v>
      </c>
      <c r="C20" s="147">
        <v>0</v>
      </c>
      <c r="D20" s="147">
        <v>0</v>
      </c>
      <c r="E20" s="147">
        <v>49980</v>
      </c>
      <c r="F20" s="147">
        <v>0</v>
      </c>
      <c r="G20" s="147"/>
      <c r="H20" s="147"/>
      <c r="I20" s="147"/>
      <c r="J20" s="147"/>
      <c r="K20" s="147"/>
      <c r="L20" s="147">
        <v>0</v>
      </c>
      <c r="M20" s="146">
        <f t="shared" si="0"/>
        <v>49980</v>
      </c>
      <c r="N20" s="42"/>
      <c r="O20" s="42"/>
      <c r="P20" s="42"/>
    </row>
    <row r="21" spans="1:16" ht="22.5" customHeight="1">
      <c r="A21" s="42"/>
      <c r="B21" s="46" t="s">
        <v>146</v>
      </c>
      <c r="C21" s="147">
        <v>0</v>
      </c>
      <c r="D21" s="147">
        <v>236298.09</v>
      </c>
      <c r="E21" s="147">
        <v>0</v>
      </c>
      <c r="F21" s="147">
        <v>223726</v>
      </c>
      <c r="G21" s="147">
        <v>38754</v>
      </c>
      <c r="H21" s="147"/>
      <c r="I21" s="147"/>
      <c r="J21" s="147"/>
      <c r="K21" s="147"/>
      <c r="L21" s="147">
        <v>0</v>
      </c>
      <c r="M21" s="146">
        <f t="shared" si="0"/>
        <v>498778.08999999997</v>
      </c>
      <c r="N21" s="42"/>
      <c r="O21" s="42"/>
      <c r="P21" s="42"/>
    </row>
    <row r="22" spans="1:16" ht="22.5" customHeight="1">
      <c r="A22" s="42"/>
      <c r="B22" s="46" t="s">
        <v>147</v>
      </c>
      <c r="C22" s="147">
        <v>0</v>
      </c>
      <c r="D22" s="147">
        <v>13079</v>
      </c>
      <c r="E22" s="147">
        <v>0</v>
      </c>
      <c r="F22" s="147">
        <v>1824</v>
      </c>
      <c r="G22" s="147">
        <v>1047.68</v>
      </c>
      <c r="H22" s="147">
        <v>383.17</v>
      </c>
      <c r="I22" s="147">
        <v>57.77</v>
      </c>
      <c r="J22" s="147"/>
      <c r="K22" s="147">
        <v>415</v>
      </c>
      <c r="L22" s="147">
        <v>0</v>
      </c>
      <c r="M22" s="146">
        <f t="shared" si="0"/>
        <v>16806.62</v>
      </c>
      <c r="N22" s="42"/>
      <c r="O22" s="42"/>
      <c r="P22" s="42"/>
    </row>
    <row r="23" spans="1:16" ht="22.5" customHeight="1">
      <c r="A23" s="42"/>
      <c r="B23" s="46" t="s">
        <v>148</v>
      </c>
      <c r="C23" s="147">
        <v>0</v>
      </c>
      <c r="D23" s="147">
        <v>76900.5</v>
      </c>
      <c r="E23" s="147">
        <v>0</v>
      </c>
      <c r="F23" s="147">
        <v>248312.1</v>
      </c>
      <c r="G23" s="147"/>
      <c r="H23" s="147">
        <v>1500</v>
      </c>
      <c r="I23" s="147"/>
      <c r="J23" s="147">
        <v>91600</v>
      </c>
      <c r="K23" s="147"/>
      <c r="L23" s="147">
        <v>0</v>
      </c>
      <c r="M23" s="146">
        <f t="shared" si="0"/>
        <v>418312.6</v>
      </c>
      <c r="N23" s="42"/>
      <c r="O23" s="42"/>
      <c r="P23" s="42"/>
    </row>
    <row r="24" spans="1:16" ht="22.5" customHeight="1">
      <c r="A24" s="42"/>
      <c r="B24" s="48" t="s">
        <v>120</v>
      </c>
      <c r="C24" s="146">
        <f t="shared" ref="C24:L24" si="2">SUM(C13:C23)</f>
        <v>0</v>
      </c>
      <c r="D24" s="146">
        <f t="shared" si="2"/>
        <v>2544714.9299999997</v>
      </c>
      <c r="E24" s="146">
        <f t="shared" si="2"/>
        <v>92400</v>
      </c>
      <c r="F24" s="146">
        <f t="shared" si="2"/>
        <v>2712543.8600000003</v>
      </c>
      <c r="G24" s="146">
        <f t="shared" si="2"/>
        <v>39801.68</v>
      </c>
      <c r="H24" s="146">
        <f t="shared" si="2"/>
        <v>13963.17</v>
      </c>
      <c r="I24" s="146">
        <f t="shared" si="2"/>
        <v>21699.77</v>
      </c>
      <c r="J24" s="146">
        <f t="shared" si="2"/>
        <v>103000</v>
      </c>
      <c r="K24" s="146">
        <f t="shared" si="2"/>
        <v>34464</v>
      </c>
      <c r="L24" s="146">
        <f t="shared" si="2"/>
        <v>0</v>
      </c>
      <c r="M24" s="146">
        <f t="shared" si="0"/>
        <v>5562587.4099999992</v>
      </c>
      <c r="N24" s="42"/>
      <c r="O24" s="42"/>
      <c r="P24" s="42"/>
    </row>
    <row r="25" spans="1:16" ht="22.5" customHeight="1">
      <c r="A25" s="42"/>
      <c r="B25" s="42"/>
      <c r="C25" s="145"/>
      <c r="D25" s="145"/>
      <c r="E25" s="145"/>
      <c r="F25" s="145"/>
      <c r="G25" s="145"/>
      <c r="H25" s="145"/>
      <c r="I25" s="145"/>
      <c r="J25" s="145"/>
      <c r="K25" s="145"/>
      <c r="L25" s="145"/>
      <c r="M25" s="146">
        <f t="shared" si="0"/>
        <v>0</v>
      </c>
      <c r="N25" s="42"/>
      <c r="O25" s="42"/>
      <c r="P25" s="42"/>
    </row>
    <row r="26" spans="1:16" ht="22.5" customHeight="1">
      <c r="A26" s="42"/>
      <c r="B26" s="40" t="s">
        <v>152</v>
      </c>
      <c r="C26" s="146"/>
      <c r="D26" s="146"/>
      <c r="E26" s="146"/>
      <c r="F26" s="146"/>
      <c r="G26" s="146"/>
      <c r="H26" s="146"/>
      <c r="I26" s="146"/>
      <c r="J26" s="146"/>
      <c r="K26" s="146"/>
      <c r="L26" s="146"/>
      <c r="M26" s="146">
        <f t="shared" si="0"/>
        <v>0</v>
      </c>
      <c r="N26" s="42"/>
      <c r="O26" s="42"/>
      <c r="P26" s="42"/>
    </row>
    <row r="27" spans="1:16" ht="22.5" customHeight="1">
      <c r="A27" s="42"/>
      <c r="B27" s="46" t="s">
        <v>154</v>
      </c>
      <c r="C27" s="147">
        <v>0</v>
      </c>
      <c r="D27" s="147">
        <v>0</v>
      </c>
      <c r="E27" s="147">
        <v>0</v>
      </c>
      <c r="F27" s="147">
        <v>0</v>
      </c>
      <c r="G27" s="147"/>
      <c r="H27" s="147"/>
      <c r="I27" s="147"/>
      <c r="J27" s="147"/>
      <c r="K27" s="147"/>
      <c r="L27" s="147">
        <v>0</v>
      </c>
      <c r="M27" s="146">
        <f t="shared" si="0"/>
        <v>0</v>
      </c>
      <c r="N27" s="42"/>
      <c r="O27" s="42"/>
      <c r="P27" s="42"/>
    </row>
    <row r="28" spans="1:16" ht="22.5" customHeight="1">
      <c r="A28" s="40"/>
      <c r="B28" s="48" t="s">
        <v>120</v>
      </c>
      <c r="C28" s="146">
        <v>0</v>
      </c>
      <c r="D28" s="146">
        <v>0</v>
      </c>
      <c r="E28" s="146">
        <v>0</v>
      </c>
      <c r="F28" s="146">
        <v>0</v>
      </c>
      <c r="G28" s="146"/>
      <c r="H28" s="146"/>
      <c r="I28" s="146"/>
      <c r="J28" s="146"/>
      <c r="K28" s="146"/>
      <c r="L28" s="146">
        <v>0</v>
      </c>
      <c r="M28" s="146">
        <f t="shared" si="0"/>
        <v>0</v>
      </c>
      <c r="N28" s="40"/>
      <c r="O28" s="40"/>
      <c r="P28" s="40"/>
    </row>
    <row r="29" spans="1:16" ht="22.5" customHeight="1">
      <c r="A29" s="42"/>
      <c r="B29" s="46"/>
      <c r="C29" s="147"/>
      <c r="D29" s="147"/>
      <c r="E29" s="147"/>
      <c r="F29" s="147"/>
      <c r="G29" s="147"/>
      <c r="H29" s="147"/>
      <c r="I29" s="147"/>
      <c r="J29" s="147"/>
      <c r="K29" s="147"/>
      <c r="L29" s="147"/>
      <c r="M29" s="146">
        <f t="shared" si="0"/>
        <v>0</v>
      </c>
      <c r="N29" s="42"/>
      <c r="O29" s="42"/>
      <c r="P29" s="42"/>
    </row>
    <row r="30" spans="1:16" ht="22.5" customHeight="1">
      <c r="A30" s="40"/>
      <c r="B30" s="48" t="s">
        <v>156</v>
      </c>
      <c r="C30" s="149"/>
      <c r="D30" s="149"/>
      <c r="E30" s="149"/>
      <c r="F30" s="149"/>
      <c r="G30" s="149"/>
      <c r="H30" s="149"/>
      <c r="I30" s="149"/>
      <c r="J30" s="149"/>
      <c r="K30" s="149"/>
      <c r="L30" s="149"/>
      <c r="M30" s="146">
        <f t="shared" si="0"/>
        <v>0</v>
      </c>
      <c r="N30" s="40"/>
      <c r="O30" s="40"/>
      <c r="P30" s="40"/>
    </row>
    <row r="31" spans="1:16" ht="22.5" customHeight="1">
      <c r="A31" s="42"/>
      <c r="B31" s="42" t="s">
        <v>157</v>
      </c>
      <c r="C31" s="147">
        <v>0</v>
      </c>
      <c r="D31" s="147">
        <v>0</v>
      </c>
      <c r="E31" s="147">
        <v>0</v>
      </c>
      <c r="F31" s="147">
        <v>0</v>
      </c>
      <c r="G31" s="147"/>
      <c r="H31" s="147"/>
      <c r="I31" s="147"/>
      <c r="J31" s="147"/>
      <c r="K31" s="147"/>
      <c r="L31" s="147">
        <v>0</v>
      </c>
      <c r="M31" s="146">
        <f t="shared" ref="M31:M50" si="3">SUM(C31:L31)</f>
        <v>0</v>
      </c>
      <c r="N31" s="42"/>
      <c r="O31" s="42"/>
      <c r="P31" s="42"/>
    </row>
    <row r="32" spans="1:16" ht="22.5" customHeight="1">
      <c r="A32" s="40"/>
      <c r="B32" s="40" t="s">
        <v>120</v>
      </c>
      <c r="C32" s="146">
        <v>0</v>
      </c>
      <c r="D32" s="146">
        <v>0</v>
      </c>
      <c r="E32" s="146">
        <v>0</v>
      </c>
      <c r="F32" s="146">
        <v>0</v>
      </c>
      <c r="G32" s="146"/>
      <c r="H32" s="146"/>
      <c r="I32" s="146"/>
      <c r="J32" s="146"/>
      <c r="K32" s="146"/>
      <c r="L32" s="146">
        <v>0</v>
      </c>
      <c r="M32" s="146">
        <f t="shared" si="3"/>
        <v>0</v>
      </c>
      <c r="N32" s="40"/>
      <c r="O32" s="40"/>
      <c r="P32" s="40"/>
    </row>
    <row r="33" spans="1:16" ht="22.5" customHeight="1">
      <c r="A33" s="42"/>
      <c r="B33" s="42"/>
      <c r="C33" s="145"/>
      <c r="D33" s="145"/>
      <c r="E33" s="145"/>
      <c r="F33" s="145"/>
      <c r="G33" s="145"/>
      <c r="H33" s="145"/>
      <c r="I33" s="145"/>
      <c r="J33" s="145"/>
      <c r="K33" s="145"/>
      <c r="L33" s="145"/>
      <c r="M33" s="146">
        <f t="shared" si="3"/>
        <v>0</v>
      </c>
      <c r="N33" s="42"/>
      <c r="O33" s="42"/>
      <c r="P33" s="42"/>
    </row>
    <row r="34" spans="1:16" ht="22.5" customHeight="1">
      <c r="A34" s="40"/>
      <c r="B34" s="40" t="s">
        <v>160</v>
      </c>
      <c r="C34" s="149"/>
      <c r="D34" s="149"/>
      <c r="E34" s="149"/>
      <c r="F34" s="149"/>
      <c r="G34" s="149"/>
      <c r="H34" s="149"/>
      <c r="I34" s="149"/>
      <c r="J34" s="149"/>
      <c r="K34" s="149"/>
      <c r="L34" s="149"/>
      <c r="M34" s="146">
        <f t="shared" si="3"/>
        <v>0</v>
      </c>
      <c r="N34" s="40"/>
      <c r="O34" s="40"/>
      <c r="P34" s="40"/>
    </row>
    <row r="35" spans="1:16" ht="22.5" customHeight="1">
      <c r="A35" s="42"/>
      <c r="B35" s="42" t="s">
        <v>730</v>
      </c>
      <c r="C35" s="147">
        <v>0</v>
      </c>
      <c r="D35" s="147">
        <v>5327.15</v>
      </c>
      <c r="E35" s="147">
        <v>0</v>
      </c>
      <c r="F35" s="147">
        <v>0</v>
      </c>
      <c r="G35" s="147"/>
      <c r="H35" s="147"/>
      <c r="I35" s="147"/>
      <c r="J35" s="147"/>
      <c r="K35" s="147"/>
      <c r="L35" s="147">
        <v>0</v>
      </c>
      <c r="M35" s="146">
        <f t="shared" si="3"/>
        <v>5327.15</v>
      </c>
      <c r="N35" s="42"/>
      <c r="O35" s="42"/>
      <c r="P35" s="42"/>
    </row>
    <row r="36" spans="1:16" ht="22.5" customHeight="1">
      <c r="A36" s="40"/>
      <c r="B36" s="40" t="s">
        <v>120</v>
      </c>
      <c r="C36" s="146">
        <f t="shared" ref="C36:L36" si="4">SUM(C35:C35)</f>
        <v>0</v>
      </c>
      <c r="D36" s="146">
        <f t="shared" si="4"/>
        <v>5327.15</v>
      </c>
      <c r="E36" s="146">
        <f t="shared" si="4"/>
        <v>0</v>
      </c>
      <c r="F36" s="146">
        <f t="shared" si="4"/>
        <v>0</v>
      </c>
      <c r="G36" s="146">
        <f t="shared" si="4"/>
        <v>0</v>
      </c>
      <c r="H36" s="146">
        <f t="shared" si="4"/>
        <v>0</v>
      </c>
      <c r="I36" s="146">
        <f t="shared" si="4"/>
        <v>0</v>
      </c>
      <c r="J36" s="146">
        <f t="shared" si="4"/>
        <v>0</v>
      </c>
      <c r="K36" s="146">
        <f t="shared" si="4"/>
        <v>0</v>
      </c>
      <c r="L36" s="146">
        <f t="shared" si="4"/>
        <v>0</v>
      </c>
      <c r="M36" s="146">
        <f t="shared" si="3"/>
        <v>5327.15</v>
      </c>
      <c r="N36" s="40"/>
      <c r="O36" s="40"/>
      <c r="P36" s="40"/>
    </row>
    <row r="37" spans="1:16" ht="22.5" customHeight="1">
      <c r="A37" s="42"/>
      <c r="B37" s="42"/>
      <c r="C37" s="145"/>
      <c r="D37" s="145"/>
      <c r="E37" s="145"/>
      <c r="F37" s="145"/>
      <c r="G37" s="145"/>
      <c r="H37" s="145"/>
      <c r="I37" s="145"/>
      <c r="J37" s="145"/>
      <c r="K37" s="145"/>
      <c r="L37" s="145"/>
      <c r="M37" s="146">
        <f t="shared" si="3"/>
        <v>0</v>
      </c>
      <c r="N37" s="42"/>
      <c r="O37" s="42"/>
      <c r="P37" s="42"/>
    </row>
    <row r="38" spans="1:16" ht="22.5" customHeight="1">
      <c r="A38" s="40"/>
      <c r="B38" s="40" t="s">
        <v>164</v>
      </c>
      <c r="C38" s="149"/>
      <c r="D38" s="149"/>
      <c r="E38" s="149"/>
      <c r="F38" s="149"/>
      <c r="G38" s="149"/>
      <c r="H38" s="149"/>
      <c r="I38" s="149"/>
      <c r="J38" s="149"/>
      <c r="K38" s="149"/>
      <c r="L38" s="149"/>
      <c r="M38" s="146">
        <f t="shared" si="3"/>
        <v>0</v>
      </c>
      <c r="N38" s="40"/>
      <c r="O38" s="40"/>
      <c r="P38" s="40"/>
    </row>
    <row r="39" spans="1:16" ht="22.5" customHeight="1">
      <c r="A39" s="42"/>
      <c r="B39" s="42" t="s">
        <v>166</v>
      </c>
      <c r="C39" s="147">
        <v>0</v>
      </c>
      <c r="D39" s="147">
        <f>31300+9000</f>
        <v>40300</v>
      </c>
      <c r="E39" s="147">
        <v>0</v>
      </c>
      <c r="F39" s="147">
        <v>184347.68</v>
      </c>
      <c r="G39" s="147"/>
      <c r="H39" s="147"/>
      <c r="I39" s="147"/>
      <c r="J39" s="147"/>
      <c r="K39" s="147"/>
      <c r="L39" s="147">
        <v>0</v>
      </c>
      <c r="M39" s="146">
        <f t="shared" si="3"/>
        <v>224647.67999999999</v>
      </c>
      <c r="N39" s="42"/>
      <c r="O39" s="42"/>
      <c r="P39" s="42"/>
    </row>
    <row r="40" spans="1:16" ht="22.5" customHeight="1">
      <c r="A40" s="42"/>
      <c r="B40" s="42" t="s">
        <v>168</v>
      </c>
      <c r="C40" s="147">
        <v>0</v>
      </c>
      <c r="D40" s="147">
        <v>25850</v>
      </c>
      <c r="E40" s="147">
        <v>0</v>
      </c>
      <c r="F40" s="147">
        <v>0</v>
      </c>
      <c r="G40" s="147"/>
      <c r="H40" s="147"/>
      <c r="I40" s="147"/>
      <c r="J40" s="147"/>
      <c r="K40" s="147"/>
      <c r="L40" s="147">
        <v>0</v>
      </c>
      <c r="M40" s="146">
        <f t="shared" si="3"/>
        <v>25850</v>
      </c>
      <c r="N40" s="42"/>
      <c r="O40" s="42"/>
      <c r="P40" s="42"/>
    </row>
    <row r="41" spans="1:16" ht="22.5" customHeight="1">
      <c r="A41" s="42"/>
      <c r="B41" s="42" t="s">
        <v>170</v>
      </c>
      <c r="C41" s="147">
        <v>0</v>
      </c>
      <c r="D41" s="147">
        <v>64400</v>
      </c>
      <c r="E41" s="147">
        <v>0</v>
      </c>
      <c r="F41" s="147">
        <v>20000</v>
      </c>
      <c r="G41" s="147">
        <v>222840.28</v>
      </c>
      <c r="H41" s="147">
        <v>97725</v>
      </c>
      <c r="I41" s="147"/>
      <c r="J41" s="147"/>
      <c r="K41" s="147">
        <v>61285</v>
      </c>
      <c r="L41" s="147">
        <v>0</v>
      </c>
      <c r="M41" s="146">
        <f t="shared" si="3"/>
        <v>466250.28</v>
      </c>
      <c r="N41" s="42"/>
      <c r="O41" s="42"/>
      <c r="P41" s="42"/>
    </row>
    <row r="42" spans="1:16" ht="22.5" customHeight="1">
      <c r="A42" s="42"/>
      <c r="B42" s="42" t="s">
        <v>171</v>
      </c>
      <c r="C42" s="147">
        <v>0</v>
      </c>
      <c r="D42" s="147">
        <v>20994</v>
      </c>
      <c r="E42" s="147">
        <v>0</v>
      </c>
      <c r="F42" s="147">
        <v>121039.86</v>
      </c>
      <c r="G42" s="147"/>
      <c r="H42" s="147"/>
      <c r="I42" s="147"/>
      <c r="J42" s="147"/>
      <c r="K42" s="147"/>
      <c r="L42" s="147">
        <v>0</v>
      </c>
      <c r="M42" s="146">
        <f t="shared" si="3"/>
        <v>142033.85999999999</v>
      </c>
      <c r="N42" s="42"/>
      <c r="O42" s="42"/>
      <c r="P42" s="42"/>
    </row>
    <row r="43" spans="1:16" ht="22.5" customHeight="1">
      <c r="A43" s="42"/>
      <c r="B43" s="42" t="s">
        <v>172</v>
      </c>
      <c r="C43" s="147">
        <v>0</v>
      </c>
      <c r="D43" s="147">
        <v>16500</v>
      </c>
      <c r="E43" s="147">
        <v>0</v>
      </c>
      <c r="F43" s="147">
        <v>0</v>
      </c>
      <c r="G43" s="147"/>
      <c r="H43" s="147"/>
      <c r="I43" s="147"/>
      <c r="J43" s="147"/>
      <c r="K43" s="147"/>
      <c r="L43" s="147">
        <v>0</v>
      </c>
      <c r="M43" s="146">
        <f t="shared" si="3"/>
        <v>16500</v>
      </c>
      <c r="N43" s="42"/>
      <c r="O43" s="42"/>
      <c r="P43" s="145"/>
    </row>
    <row r="44" spans="1:16" ht="22.5" customHeight="1">
      <c r="A44" s="42"/>
      <c r="B44" s="42" t="s">
        <v>174</v>
      </c>
      <c r="C44" s="147">
        <v>0</v>
      </c>
      <c r="D44" s="147">
        <v>0</v>
      </c>
      <c r="E44" s="147">
        <v>0</v>
      </c>
      <c r="F44" s="147">
        <v>0</v>
      </c>
      <c r="G44" s="147">
        <v>3000</v>
      </c>
      <c r="H44" s="147"/>
      <c r="I44" s="147"/>
      <c r="J44" s="147"/>
      <c r="K44" s="147"/>
      <c r="L44" s="147">
        <v>0</v>
      </c>
      <c r="M44" s="146">
        <f t="shared" si="3"/>
        <v>3000</v>
      </c>
      <c r="N44" s="42"/>
      <c r="O44" s="42"/>
      <c r="P44" s="42"/>
    </row>
    <row r="45" spans="1:16" ht="22.5" customHeight="1">
      <c r="A45" s="42"/>
      <c r="B45" s="42" t="s">
        <v>176</v>
      </c>
      <c r="C45" s="147">
        <v>0</v>
      </c>
      <c r="D45" s="147">
        <v>0</v>
      </c>
      <c r="E45" s="147">
        <v>0</v>
      </c>
      <c r="F45" s="147">
        <v>69150</v>
      </c>
      <c r="G45" s="147"/>
      <c r="H45" s="147"/>
      <c r="I45" s="147"/>
      <c r="J45" s="147"/>
      <c r="K45" s="147"/>
      <c r="L45" s="147">
        <v>0</v>
      </c>
      <c r="M45" s="146">
        <f t="shared" si="3"/>
        <v>69150</v>
      </c>
      <c r="N45" s="42"/>
      <c r="O45" s="42"/>
      <c r="P45" s="42"/>
    </row>
    <row r="46" spans="1:16" ht="22.5" customHeight="1">
      <c r="A46" s="40"/>
      <c r="B46" s="40" t="s">
        <v>120</v>
      </c>
      <c r="C46" s="146">
        <f t="shared" ref="C46:L46" si="5">SUM(C39:C45)</f>
        <v>0</v>
      </c>
      <c r="D46" s="146">
        <f t="shared" si="5"/>
        <v>168044</v>
      </c>
      <c r="E46" s="146">
        <f t="shared" si="5"/>
        <v>0</v>
      </c>
      <c r="F46" s="146">
        <f t="shared" si="5"/>
        <v>394537.54</v>
      </c>
      <c r="G46" s="146">
        <f t="shared" si="5"/>
        <v>225840.28</v>
      </c>
      <c r="H46" s="146">
        <f t="shared" si="5"/>
        <v>97725</v>
      </c>
      <c r="I46" s="146">
        <f t="shared" si="5"/>
        <v>0</v>
      </c>
      <c r="J46" s="146">
        <f t="shared" si="5"/>
        <v>0</v>
      </c>
      <c r="K46" s="146">
        <f t="shared" si="5"/>
        <v>61285</v>
      </c>
      <c r="L46" s="146">
        <f t="shared" si="5"/>
        <v>0</v>
      </c>
      <c r="M46" s="146">
        <f t="shared" si="3"/>
        <v>947431.82000000007</v>
      </c>
      <c r="N46" s="40"/>
      <c r="O46" s="40"/>
      <c r="P46" s="40"/>
    </row>
    <row r="47" spans="1:16" ht="22.5" customHeight="1">
      <c r="A47" s="42"/>
      <c r="B47" s="42"/>
      <c r="C47" s="145"/>
      <c r="D47" s="145"/>
      <c r="E47" s="145"/>
      <c r="F47" s="145"/>
      <c r="G47" s="145"/>
      <c r="H47" s="145"/>
      <c r="I47" s="145"/>
      <c r="J47" s="145"/>
      <c r="K47" s="145"/>
      <c r="L47" s="145"/>
      <c r="M47" s="146"/>
      <c r="N47" s="42"/>
      <c r="O47" s="42"/>
      <c r="P47" s="42"/>
    </row>
    <row r="48" spans="1:16" ht="22.5" customHeight="1">
      <c r="A48" s="40"/>
      <c r="B48" s="40" t="s">
        <v>295</v>
      </c>
      <c r="C48" s="149"/>
      <c r="D48" s="149"/>
      <c r="E48" s="149"/>
      <c r="F48" s="149"/>
      <c r="G48" s="149"/>
      <c r="H48" s="149"/>
      <c r="I48" s="149"/>
      <c r="J48" s="149"/>
      <c r="K48" s="149"/>
      <c r="L48" s="149"/>
      <c r="M48" s="146"/>
      <c r="N48" s="40"/>
      <c r="O48" s="40"/>
      <c r="P48" s="40"/>
    </row>
    <row r="49" spans="1:16" ht="22.5" customHeight="1">
      <c r="A49" s="42"/>
      <c r="B49" s="42" t="s">
        <v>195</v>
      </c>
      <c r="C49" s="147">
        <v>0</v>
      </c>
      <c r="D49" s="147">
        <v>12000</v>
      </c>
      <c r="E49" s="147">
        <v>707116.1</v>
      </c>
      <c r="F49" s="147">
        <v>1023485.98</v>
      </c>
      <c r="G49" s="147"/>
      <c r="H49" s="147"/>
      <c r="I49" s="147"/>
      <c r="J49" s="147"/>
      <c r="K49" s="147"/>
      <c r="L49" s="147">
        <v>0</v>
      </c>
      <c r="M49" s="146">
        <f t="shared" si="3"/>
        <v>1742602.08</v>
      </c>
      <c r="N49" s="42"/>
      <c r="O49" s="42"/>
      <c r="P49" s="42"/>
    </row>
    <row r="50" spans="1:16" ht="22.5" customHeight="1">
      <c r="A50" s="42"/>
      <c r="B50" s="42" t="s">
        <v>196</v>
      </c>
      <c r="C50" s="147">
        <v>0</v>
      </c>
      <c r="D50" s="147">
        <v>0</v>
      </c>
      <c r="E50" s="147">
        <v>0</v>
      </c>
      <c r="F50" s="147">
        <v>237698.8</v>
      </c>
      <c r="G50" s="147">
        <v>36400</v>
      </c>
      <c r="H50" s="147"/>
      <c r="I50" s="147"/>
      <c r="J50" s="147">
        <v>92340</v>
      </c>
      <c r="K50" s="147"/>
      <c r="L50" s="147">
        <v>0</v>
      </c>
      <c r="M50" s="146">
        <f t="shared" si="3"/>
        <v>366438.8</v>
      </c>
      <c r="N50" s="42"/>
      <c r="O50" s="42"/>
      <c r="P50" s="42"/>
    </row>
    <row r="51" spans="1:16" ht="22.5" customHeight="1">
      <c r="A51" s="42"/>
      <c r="B51" s="42" t="s">
        <v>197</v>
      </c>
      <c r="C51" s="147">
        <v>0</v>
      </c>
      <c r="D51" s="147">
        <v>174068.08</v>
      </c>
      <c r="E51" s="147">
        <v>0</v>
      </c>
      <c r="F51" s="147">
        <v>207756.98</v>
      </c>
      <c r="G51" s="147"/>
      <c r="H51" s="147"/>
      <c r="I51" s="147"/>
      <c r="J51" s="147">
        <v>16000</v>
      </c>
      <c r="K51" s="147"/>
      <c r="L51" s="147">
        <v>0</v>
      </c>
      <c r="M51" s="146">
        <f t="shared" ref="M51" si="6">SUM(C51:L51)</f>
        <v>397825.06</v>
      </c>
      <c r="N51" s="42"/>
      <c r="O51" s="42"/>
      <c r="P51" s="42"/>
    </row>
    <row r="52" spans="1:16" ht="22.5" customHeight="1">
      <c r="A52" s="42"/>
      <c r="B52" s="42" t="s">
        <v>198</v>
      </c>
      <c r="C52" s="147">
        <v>0</v>
      </c>
      <c r="D52" s="147">
        <v>38063.199999999997</v>
      </c>
      <c r="E52" s="147">
        <v>0</v>
      </c>
      <c r="F52" s="147">
        <v>323275.14</v>
      </c>
      <c r="G52" s="147"/>
      <c r="H52" s="147"/>
      <c r="I52" s="147"/>
      <c r="J52" s="147"/>
      <c r="K52" s="147"/>
      <c r="L52" s="147">
        <v>0</v>
      </c>
      <c r="M52" s="146">
        <f t="shared" ref="M52:M63" si="7">SUM(C52:L52)</f>
        <v>361338.34</v>
      </c>
      <c r="N52" s="42"/>
      <c r="O52" s="42"/>
      <c r="P52" s="42"/>
    </row>
    <row r="53" spans="1:16" ht="22.5" customHeight="1">
      <c r="A53" s="42"/>
      <c r="B53" s="42" t="s">
        <v>199</v>
      </c>
      <c r="C53" s="147">
        <v>0</v>
      </c>
      <c r="D53" s="147">
        <v>7829</v>
      </c>
      <c r="E53" s="147">
        <v>0</v>
      </c>
      <c r="F53" s="147">
        <v>187530</v>
      </c>
      <c r="G53" s="147"/>
      <c r="H53" s="147"/>
      <c r="I53" s="147"/>
      <c r="J53" s="147"/>
      <c r="K53" s="147"/>
      <c r="L53" s="147">
        <v>0</v>
      </c>
      <c r="M53" s="146">
        <f t="shared" si="7"/>
        <v>195359</v>
      </c>
      <c r="N53" s="42"/>
      <c r="O53" s="42"/>
      <c r="P53" s="42"/>
    </row>
    <row r="54" spans="1:16" ht="22.5" customHeight="1">
      <c r="A54" s="40"/>
      <c r="B54" s="40" t="s">
        <v>120</v>
      </c>
      <c r="C54" s="146">
        <f t="shared" ref="C54:L54" si="8">SUM(C49:C53)</f>
        <v>0</v>
      </c>
      <c r="D54" s="146">
        <f t="shared" si="8"/>
        <v>231960.27999999997</v>
      </c>
      <c r="E54" s="146">
        <f t="shared" si="8"/>
        <v>707116.1</v>
      </c>
      <c r="F54" s="146">
        <f t="shared" si="8"/>
        <v>1979746.9</v>
      </c>
      <c r="G54" s="146">
        <f t="shared" si="8"/>
        <v>36400</v>
      </c>
      <c r="H54" s="146">
        <f t="shared" si="8"/>
        <v>0</v>
      </c>
      <c r="I54" s="146">
        <f t="shared" si="8"/>
        <v>0</v>
      </c>
      <c r="J54" s="146">
        <f t="shared" si="8"/>
        <v>108340</v>
      </c>
      <c r="K54" s="146">
        <f t="shared" si="8"/>
        <v>0</v>
      </c>
      <c r="L54" s="146">
        <f t="shared" si="8"/>
        <v>0</v>
      </c>
      <c r="M54" s="146">
        <f t="shared" si="7"/>
        <v>3063563.28</v>
      </c>
      <c r="N54" s="40"/>
      <c r="O54" s="40"/>
      <c r="P54" s="40"/>
    </row>
    <row r="55" spans="1:16" ht="22.5" customHeight="1">
      <c r="A55" s="42"/>
      <c r="B55" s="42"/>
      <c r="C55" s="147"/>
      <c r="D55" s="147"/>
      <c r="E55" s="147"/>
      <c r="F55" s="147"/>
      <c r="G55" s="147"/>
      <c r="H55" s="147"/>
      <c r="I55" s="147"/>
      <c r="J55" s="147"/>
      <c r="K55" s="147"/>
      <c r="L55" s="147"/>
      <c r="M55" s="146">
        <f t="shared" si="7"/>
        <v>0</v>
      </c>
      <c r="N55" s="42"/>
      <c r="O55" s="42"/>
      <c r="P55" s="42"/>
    </row>
    <row r="56" spans="1:16" ht="22.5" customHeight="1">
      <c r="A56" s="40"/>
      <c r="B56" s="40" t="s">
        <v>203</v>
      </c>
      <c r="C56" s="147">
        <v>0</v>
      </c>
      <c r="D56" s="147">
        <v>0</v>
      </c>
      <c r="E56" s="147">
        <v>0</v>
      </c>
      <c r="F56" s="147">
        <v>0</v>
      </c>
      <c r="G56" s="147"/>
      <c r="H56" s="147"/>
      <c r="I56" s="147"/>
      <c r="J56" s="147"/>
      <c r="K56" s="147"/>
      <c r="L56" s="147">
        <v>0</v>
      </c>
      <c r="M56" s="146">
        <f t="shared" si="7"/>
        <v>0</v>
      </c>
      <c r="N56" s="40"/>
      <c r="O56" s="40"/>
      <c r="P56" s="40"/>
    </row>
    <row r="57" spans="1:16" ht="22.5" customHeight="1">
      <c r="A57" s="42"/>
      <c r="B57" s="42" t="s">
        <v>194</v>
      </c>
      <c r="C57" s="147">
        <v>0</v>
      </c>
      <c r="D57" s="147">
        <v>0</v>
      </c>
      <c r="E57" s="147">
        <v>0</v>
      </c>
      <c r="F57" s="147">
        <v>0</v>
      </c>
      <c r="G57" s="147"/>
      <c r="H57" s="147"/>
      <c r="I57" s="147"/>
      <c r="J57" s="147"/>
      <c r="K57" s="147"/>
      <c r="L57" s="147">
        <v>0</v>
      </c>
      <c r="M57" s="146">
        <f t="shared" si="7"/>
        <v>0</v>
      </c>
      <c r="N57" s="42"/>
      <c r="O57" s="42"/>
      <c r="P57" s="42"/>
    </row>
    <row r="58" spans="1:16" ht="22.5" customHeight="1">
      <c r="A58" s="42"/>
      <c r="B58" s="42" t="s">
        <v>195</v>
      </c>
      <c r="C58" s="147">
        <v>0</v>
      </c>
      <c r="D58" s="147">
        <v>0</v>
      </c>
      <c r="E58" s="147">
        <v>0</v>
      </c>
      <c r="F58" s="147">
        <v>0</v>
      </c>
      <c r="G58" s="147"/>
      <c r="H58" s="147"/>
      <c r="I58" s="147"/>
      <c r="J58" s="147"/>
      <c r="K58" s="147"/>
      <c r="L58" s="147">
        <v>0</v>
      </c>
      <c r="M58" s="146">
        <f t="shared" si="7"/>
        <v>0</v>
      </c>
      <c r="N58" s="42"/>
      <c r="O58" s="42"/>
      <c r="P58" s="42"/>
    </row>
    <row r="59" spans="1:16" ht="22.5" customHeight="1">
      <c r="A59" s="42"/>
      <c r="B59" s="42" t="s">
        <v>196</v>
      </c>
      <c r="C59" s="147">
        <v>0</v>
      </c>
      <c r="D59" s="147">
        <v>0</v>
      </c>
      <c r="E59" s="147">
        <v>0</v>
      </c>
      <c r="F59" s="147">
        <v>0</v>
      </c>
      <c r="G59" s="147"/>
      <c r="H59" s="147"/>
      <c r="I59" s="147"/>
      <c r="J59" s="147"/>
      <c r="K59" s="147"/>
      <c r="L59" s="147">
        <v>0</v>
      </c>
      <c r="M59" s="146">
        <f t="shared" si="7"/>
        <v>0</v>
      </c>
      <c r="N59" s="42"/>
      <c r="O59" s="42"/>
      <c r="P59" s="42"/>
    </row>
    <row r="60" spans="1:16" ht="22.5" customHeight="1">
      <c r="A60" s="42"/>
      <c r="B60" s="42" t="s">
        <v>197</v>
      </c>
      <c r="C60" s="147">
        <v>0</v>
      </c>
      <c r="D60" s="147">
        <v>0</v>
      </c>
      <c r="E60" s="147">
        <v>0</v>
      </c>
      <c r="F60" s="147">
        <v>0</v>
      </c>
      <c r="G60" s="147"/>
      <c r="H60" s="147"/>
      <c r="I60" s="147"/>
      <c r="J60" s="147"/>
      <c r="K60" s="147"/>
      <c r="L60" s="147">
        <v>0</v>
      </c>
      <c r="M60" s="146">
        <f t="shared" si="7"/>
        <v>0</v>
      </c>
      <c r="N60" s="42"/>
      <c r="O60" s="42"/>
      <c r="P60" s="42"/>
    </row>
    <row r="61" spans="1:16" ht="22.5" customHeight="1">
      <c r="A61" s="42"/>
      <c r="B61" s="42" t="s">
        <v>296</v>
      </c>
      <c r="C61" s="147">
        <v>0</v>
      </c>
      <c r="D61" s="147">
        <v>0</v>
      </c>
      <c r="E61" s="147">
        <v>0</v>
      </c>
      <c r="F61" s="147">
        <v>0</v>
      </c>
      <c r="G61" s="147"/>
      <c r="H61" s="147"/>
      <c r="I61" s="147"/>
      <c r="J61" s="147"/>
      <c r="K61" s="147"/>
      <c r="L61" s="147">
        <v>0</v>
      </c>
      <c r="M61" s="146">
        <f t="shared" si="7"/>
        <v>0</v>
      </c>
      <c r="N61" s="42"/>
      <c r="O61" s="42"/>
      <c r="P61" s="42"/>
    </row>
    <row r="62" spans="1:16" ht="22.5" customHeight="1">
      <c r="A62" s="42"/>
      <c r="B62" s="42" t="s">
        <v>199</v>
      </c>
      <c r="C62" s="147">
        <v>0</v>
      </c>
      <c r="D62" s="147">
        <v>0</v>
      </c>
      <c r="E62" s="147">
        <v>0</v>
      </c>
      <c r="F62" s="147">
        <v>0</v>
      </c>
      <c r="G62" s="147"/>
      <c r="H62" s="147"/>
      <c r="I62" s="147"/>
      <c r="J62" s="147"/>
      <c r="K62" s="147"/>
      <c r="L62" s="147">
        <v>0</v>
      </c>
      <c r="M62" s="146">
        <f t="shared" si="7"/>
        <v>0</v>
      </c>
      <c r="N62" s="42"/>
      <c r="O62" s="42"/>
      <c r="P62" s="42"/>
    </row>
    <row r="63" spans="1:16" ht="22.5" customHeight="1">
      <c r="A63" s="40"/>
      <c r="B63" s="40" t="s">
        <v>120</v>
      </c>
      <c r="C63" s="146">
        <v>0</v>
      </c>
      <c r="D63" s="146">
        <v>0</v>
      </c>
      <c r="E63" s="146">
        <v>0</v>
      </c>
      <c r="F63" s="146">
        <v>0</v>
      </c>
      <c r="G63" s="146"/>
      <c r="H63" s="146"/>
      <c r="I63" s="146"/>
      <c r="J63" s="146"/>
      <c r="K63" s="146"/>
      <c r="L63" s="146">
        <v>0</v>
      </c>
      <c r="M63" s="146">
        <f t="shared" si="7"/>
        <v>0</v>
      </c>
      <c r="N63" s="40"/>
      <c r="O63" s="40"/>
      <c r="P63" s="40"/>
    </row>
    <row r="64" spans="1:16" ht="22.5" customHeight="1">
      <c r="A64" s="42"/>
      <c r="B64" s="42"/>
      <c r="C64" s="145"/>
      <c r="D64" s="145"/>
      <c r="E64" s="145"/>
      <c r="F64" s="145"/>
      <c r="G64" s="145"/>
      <c r="H64" s="145"/>
      <c r="I64" s="145"/>
      <c r="J64" s="145"/>
      <c r="K64" s="145"/>
      <c r="L64" s="145"/>
      <c r="M64" s="149"/>
      <c r="N64" s="42"/>
      <c r="O64" s="42"/>
      <c r="P64" s="42"/>
    </row>
    <row r="65" spans="1:16" ht="22.5" customHeight="1">
      <c r="A65" s="42"/>
      <c r="B65" s="42"/>
      <c r="C65" s="145"/>
      <c r="D65" s="145"/>
      <c r="E65" s="145"/>
      <c r="F65" s="145"/>
      <c r="G65" s="145"/>
      <c r="H65" s="145"/>
      <c r="I65" s="145"/>
      <c r="J65" s="145"/>
      <c r="K65" s="145"/>
      <c r="L65" s="145"/>
      <c r="M65" s="149"/>
      <c r="N65" s="42"/>
      <c r="O65" s="42"/>
      <c r="P65" s="42"/>
    </row>
    <row r="66" spans="1:16" ht="22.5" customHeight="1">
      <c r="A66" s="42"/>
      <c r="B66" s="42"/>
      <c r="C66" s="145"/>
      <c r="D66" s="145"/>
      <c r="E66" s="145"/>
      <c r="F66" s="145"/>
      <c r="G66" s="145"/>
      <c r="H66" s="145"/>
      <c r="I66" s="145"/>
      <c r="J66" s="145"/>
      <c r="K66" s="145"/>
      <c r="L66" s="145"/>
      <c r="M66" s="149"/>
      <c r="N66" s="42"/>
      <c r="O66" s="42"/>
      <c r="P66" s="42"/>
    </row>
    <row r="67" spans="1:16" ht="22.5" customHeight="1">
      <c r="A67" s="42"/>
      <c r="B67" s="42"/>
      <c r="C67" s="145"/>
      <c r="D67" s="145"/>
      <c r="E67" s="145"/>
      <c r="F67" s="145"/>
      <c r="G67" s="145"/>
      <c r="H67" s="145"/>
      <c r="I67" s="145"/>
      <c r="J67" s="145"/>
      <c r="K67" s="145"/>
      <c r="L67" s="145"/>
      <c r="M67" s="149"/>
      <c r="N67" s="42"/>
      <c r="O67" s="42"/>
      <c r="P67" s="42"/>
    </row>
    <row r="68" spans="1:16" ht="22.5" customHeight="1">
      <c r="A68" s="42"/>
      <c r="B68" s="42"/>
      <c r="C68" s="145"/>
      <c r="D68" s="145"/>
      <c r="E68" s="145"/>
      <c r="F68" s="145"/>
      <c r="G68" s="145"/>
      <c r="H68" s="145"/>
      <c r="I68" s="145"/>
      <c r="J68" s="145"/>
      <c r="K68" s="145"/>
      <c r="L68" s="145"/>
      <c r="M68" s="149"/>
      <c r="N68" s="42"/>
      <c r="O68" s="42"/>
      <c r="P68" s="42"/>
    </row>
    <row r="69" spans="1:16" ht="22.5" customHeight="1">
      <c r="A69" s="42"/>
      <c r="B69" s="42"/>
      <c r="C69" s="145"/>
      <c r="D69" s="145"/>
      <c r="E69" s="145"/>
      <c r="F69" s="145"/>
      <c r="G69" s="145"/>
      <c r="H69" s="145"/>
      <c r="I69" s="145"/>
      <c r="J69" s="145"/>
      <c r="K69" s="145"/>
      <c r="L69" s="145"/>
      <c r="M69" s="149"/>
      <c r="N69" s="42"/>
      <c r="O69" s="42"/>
      <c r="P69" s="42"/>
    </row>
    <row r="70" spans="1:16" ht="22.5" customHeight="1">
      <c r="A70" s="42"/>
      <c r="B70" s="42"/>
      <c r="C70" s="145"/>
      <c r="D70" s="145"/>
      <c r="E70" s="145"/>
      <c r="F70" s="145"/>
      <c r="G70" s="145"/>
      <c r="H70" s="145"/>
      <c r="I70" s="145"/>
      <c r="J70" s="145"/>
      <c r="K70" s="145"/>
      <c r="L70" s="145"/>
      <c r="M70" s="149"/>
      <c r="N70" s="42"/>
      <c r="O70" s="42"/>
      <c r="P70" s="42"/>
    </row>
    <row r="71" spans="1:16" ht="22.5" customHeight="1">
      <c r="A71" s="42"/>
      <c r="B71" s="42"/>
      <c r="C71" s="145"/>
      <c r="D71" s="145"/>
      <c r="E71" s="145"/>
      <c r="F71" s="145"/>
      <c r="G71" s="145"/>
      <c r="H71" s="145"/>
      <c r="I71" s="145"/>
      <c r="J71" s="145"/>
      <c r="K71" s="145"/>
      <c r="L71" s="145"/>
      <c r="M71" s="149"/>
      <c r="N71" s="42"/>
      <c r="O71" s="42"/>
      <c r="P71" s="42"/>
    </row>
    <row r="72" spans="1:16" ht="22.5" customHeight="1">
      <c r="A72" s="42"/>
      <c r="B72" s="42"/>
      <c r="C72" s="145"/>
      <c r="D72" s="145"/>
      <c r="E72" s="145"/>
      <c r="F72" s="145"/>
      <c r="G72" s="145"/>
      <c r="H72" s="145"/>
      <c r="I72" s="145"/>
      <c r="J72" s="145"/>
      <c r="K72" s="145"/>
      <c r="L72" s="145"/>
      <c r="M72" s="149"/>
      <c r="N72" s="42"/>
      <c r="O72" s="42"/>
      <c r="P72" s="42"/>
    </row>
    <row r="73" spans="1:16" ht="22.5" customHeight="1">
      <c r="A73" s="42"/>
      <c r="B73" s="42"/>
      <c r="C73" s="145"/>
      <c r="D73" s="145"/>
      <c r="E73" s="145"/>
      <c r="F73" s="145"/>
      <c r="G73" s="145"/>
      <c r="H73" s="145"/>
      <c r="I73" s="145"/>
      <c r="J73" s="145"/>
      <c r="K73" s="145"/>
      <c r="L73" s="145"/>
      <c r="M73" s="149"/>
      <c r="N73" s="42"/>
      <c r="O73" s="42"/>
      <c r="P73" s="42"/>
    </row>
    <row r="74" spans="1:16" ht="22.5" customHeight="1">
      <c r="A74" s="42"/>
      <c r="B74" s="42"/>
      <c r="C74" s="145"/>
      <c r="D74" s="145"/>
      <c r="E74" s="145"/>
      <c r="F74" s="145"/>
      <c r="G74" s="145"/>
      <c r="H74" s="145"/>
      <c r="I74" s="145"/>
      <c r="J74" s="145"/>
      <c r="K74" s="145"/>
      <c r="L74" s="145"/>
      <c r="M74" s="149"/>
      <c r="N74" s="42"/>
      <c r="O74" s="42"/>
      <c r="P74" s="42"/>
    </row>
    <row r="75" spans="1:16" ht="22.5" customHeight="1">
      <c r="A75" s="42"/>
      <c r="B75" s="42"/>
      <c r="C75" s="145"/>
      <c r="D75" s="145"/>
      <c r="E75" s="145"/>
      <c r="F75" s="145"/>
      <c r="G75" s="145"/>
      <c r="H75" s="145"/>
      <c r="I75" s="145"/>
      <c r="J75" s="145"/>
      <c r="K75" s="145"/>
      <c r="L75" s="145"/>
      <c r="M75" s="149"/>
      <c r="N75" s="42"/>
      <c r="O75" s="42"/>
      <c r="P75" s="42"/>
    </row>
    <row r="76" spans="1:16" ht="22.5" customHeight="1">
      <c r="A76" s="42"/>
      <c r="B76" s="42"/>
      <c r="C76" s="145"/>
      <c r="D76" s="145"/>
      <c r="E76" s="145"/>
      <c r="F76" s="145"/>
      <c r="G76" s="145"/>
      <c r="H76" s="145"/>
      <c r="I76" s="145"/>
      <c r="J76" s="145"/>
      <c r="K76" s="145"/>
      <c r="L76" s="145"/>
      <c r="M76" s="149"/>
      <c r="N76" s="42"/>
      <c r="O76" s="42"/>
      <c r="P76" s="42"/>
    </row>
    <row r="77" spans="1:16" ht="22.5" customHeight="1">
      <c r="A77" s="42"/>
      <c r="B77" s="42"/>
      <c r="C77" s="145"/>
      <c r="D77" s="145"/>
      <c r="E77" s="145"/>
      <c r="F77" s="145"/>
      <c r="G77" s="145"/>
      <c r="H77" s="145"/>
      <c r="I77" s="145"/>
      <c r="J77" s="145"/>
      <c r="K77" s="145"/>
      <c r="L77" s="145"/>
      <c r="M77" s="149"/>
      <c r="N77" s="42"/>
      <c r="O77" s="42"/>
      <c r="P77" s="42"/>
    </row>
    <row r="78" spans="1:16" ht="22.5" customHeight="1">
      <c r="A78" s="42"/>
      <c r="B78" s="42"/>
      <c r="C78" s="145"/>
      <c r="D78" s="145"/>
      <c r="E78" s="145"/>
      <c r="F78" s="145"/>
      <c r="G78" s="145"/>
      <c r="H78" s="145"/>
      <c r="I78" s="145"/>
      <c r="J78" s="145"/>
      <c r="K78" s="145"/>
      <c r="L78" s="145"/>
      <c r="M78" s="149"/>
      <c r="N78" s="42"/>
      <c r="O78" s="42"/>
      <c r="P78" s="42"/>
    </row>
    <row r="79" spans="1:16" ht="22.5" customHeight="1">
      <c r="A79" s="42"/>
      <c r="B79" s="42"/>
      <c r="C79" s="145"/>
      <c r="D79" s="145"/>
      <c r="E79" s="145"/>
      <c r="F79" s="145"/>
      <c r="G79" s="145"/>
      <c r="H79" s="145"/>
      <c r="I79" s="145"/>
      <c r="J79" s="145"/>
      <c r="K79" s="145"/>
      <c r="L79" s="145"/>
      <c r="M79" s="149"/>
      <c r="N79" s="42"/>
      <c r="O79" s="42"/>
      <c r="P79" s="42"/>
    </row>
  </sheetData>
  <pageMargins left="0.49" right="0.24" top="0.75" bottom="0.75" header="0" footer="0"/>
  <pageSetup scale="4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0"/>
  <sheetViews>
    <sheetView workbookViewId="0"/>
  </sheetViews>
  <sheetFormatPr defaultColWidth="14.42578125" defaultRowHeight="15" customHeight="1"/>
  <cols>
    <col min="1" max="1" width="35.5703125" customWidth="1"/>
    <col min="2" max="2" width="13.7109375" customWidth="1"/>
    <col min="3" max="3" width="15.42578125" customWidth="1"/>
    <col min="4" max="5" width="14.28515625" customWidth="1"/>
    <col min="6" max="6" width="15.28515625" customWidth="1"/>
    <col min="7" max="7" width="15.42578125" customWidth="1"/>
    <col min="8" max="11" width="8.7109375" customWidth="1"/>
  </cols>
  <sheetData>
    <row r="1" spans="1:11" ht="23.25" customHeight="1">
      <c r="A1" s="41" t="s">
        <v>0</v>
      </c>
      <c r="B1" s="42"/>
      <c r="C1" s="42"/>
      <c r="D1" s="42"/>
      <c r="E1" s="42"/>
      <c r="F1" s="42"/>
      <c r="G1" s="42"/>
      <c r="H1" s="49"/>
      <c r="I1" s="49"/>
      <c r="J1" s="49"/>
      <c r="K1" s="49"/>
    </row>
    <row r="2" spans="1:11" ht="23.25" customHeight="1">
      <c r="A2" s="43" t="s">
        <v>267</v>
      </c>
      <c r="B2" s="42"/>
      <c r="C2" s="42"/>
      <c r="D2" s="42"/>
      <c r="E2" s="42"/>
      <c r="F2" s="42"/>
      <c r="G2" s="42"/>
      <c r="H2" s="49"/>
      <c r="I2" s="49"/>
      <c r="J2" s="49"/>
      <c r="K2" s="49"/>
    </row>
    <row r="3" spans="1:11" ht="23.25" customHeight="1">
      <c r="A3" s="42"/>
      <c r="B3" s="42"/>
      <c r="C3" s="42"/>
      <c r="D3" s="42"/>
      <c r="E3" s="42"/>
      <c r="F3" s="42"/>
      <c r="G3" s="42"/>
      <c r="H3" s="49"/>
      <c r="I3" s="49"/>
      <c r="J3" s="49"/>
      <c r="K3" s="49"/>
    </row>
    <row r="4" spans="1:11" ht="23.25" customHeight="1">
      <c r="A4" s="44" t="s">
        <v>208</v>
      </c>
      <c r="B4" s="44"/>
      <c r="C4" s="44"/>
      <c r="D4" s="44"/>
      <c r="E4" s="44"/>
      <c r="F4" s="44"/>
      <c r="G4" s="44"/>
      <c r="H4" s="49"/>
      <c r="I4" s="49"/>
      <c r="J4" s="49"/>
      <c r="K4" s="49"/>
    </row>
    <row r="5" spans="1:11" ht="23.25" customHeight="1">
      <c r="A5" s="44"/>
      <c r="B5" s="44" t="s">
        <v>268</v>
      </c>
      <c r="C5" s="44" t="s">
        <v>269</v>
      </c>
      <c r="D5" s="44" t="s">
        <v>270</v>
      </c>
      <c r="E5" s="44" t="s">
        <v>271</v>
      </c>
      <c r="F5" s="44" t="s">
        <v>272</v>
      </c>
      <c r="G5" s="44" t="s">
        <v>73</v>
      </c>
      <c r="H5" s="49"/>
      <c r="I5" s="49"/>
      <c r="J5" s="49"/>
      <c r="K5" s="49"/>
    </row>
    <row r="6" spans="1:11" ht="23.25" customHeight="1">
      <c r="A6" s="42"/>
      <c r="B6" s="45" t="s">
        <v>273</v>
      </c>
      <c r="C6" s="45" t="s">
        <v>274</v>
      </c>
      <c r="D6" s="45" t="s">
        <v>273</v>
      </c>
      <c r="E6" s="45" t="s">
        <v>274</v>
      </c>
      <c r="F6" s="45" t="s">
        <v>274</v>
      </c>
      <c r="G6" s="45" t="s">
        <v>275</v>
      </c>
      <c r="H6" s="49"/>
      <c r="I6" s="49"/>
      <c r="J6" s="49"/>
      <c r="K6" s="49"/>
    </row>
    <row r="7" spans="1:11" ht="23.25" customHeight="1">
      <c r="A7" s="40" t="s">
        <v>113</v>
      </c>
      <c r="B7" s="45"/>
      <c r="C7" s="45"/>
      <c r="D7" s="45"/>
      <c r="E7" s="45"/>
      <c r="F7" s="45"/>
      <c r="G7" s="45"/>
      <c r="H7" s="49"/>
      <c r="I7" s="49"/>
      <c r="J7" s="49"/>
      <c r="K7" s="49"/>
    </row>
    <row r="8" spans="1:11" ht="23.25" customHeight="1">
      <c r="A8" s="46" t="s">
        <v>221</v>
      </c>
      <c r="B8" s="47" t="s">
        <v>9</v>
      </c>
      <c r="C8" s="47" t="s">
        <v>9</v>
      </c>
      <c r="D8" s="47" t="s">
        <v>9</v>
      </c>
      <c r="E8" s="47" t="s">
        <v>9</v>
      </c>
      <c r="F8" s="47" t="s">
        <v>9</v>
      </c>
      <c r="G8" s="45" t="s">
        <v>9</v>
      </c>
      <c r="H8" s="49"/>
      <c r="I8" s="49"/>
      <c r="J8" s="49"/>
      <c r="K8" s="49"/>
    </row>
    <row r="9" spans="1:11" ht="23.25" customHeight="1">
      <c r="A9" s="46" t="s">
        <v>222</v>
      </c>
      <c r="B9" s="47" t="s">
        <v>9</v>
      </c>
      <c r="C9" s="47" t="s">
        <v>9</v>
      </c>
      <c r="D9" s="47" t="s">
        <v>9</v>
      </c>
      <c r="E9" s="47" t="s">
        <v>9</v>
      </c>
      <c r="F9" s="47" t="s">
        <v>9</v>
      </c>
      <c r="G9" s="45" t="s">
        <v>9</v>
      </c>
      <c r="H9" s="49"/>
      <c r="I9" s="49"/>
      <c r="J9" s="49"/>
      <c r="K9" s="49"/>
    </row>
    <row r="10" spans="1:11" ht="23.25" customHeight="1">
      <c r="A10" s="46" t="s">
        <v>223</v>
      </c>
      <c r="B10" s="47" t="s">
        <v>9</v>
      </c>
      <c r="C10" s="47" t="s">
        <v>9</v>
      </c>
      <c r="D10" s="47" t="s">
        <v>9</v>
      </c>
      <c r="E10" s="47" t="s">
        <v>9</v>
      </c>
      <c r="F10" s="47" t="s">
        <v>9</v>
      </c>
      <c r="G10" s="45" t="s">
        <v>9</v>
      </c>
      <c r="H10" s="49"/>
      <c r="I10" s="49"/>
      <c r="J10" s="49"/>
      <c r="K10" s="49"/>
    </row>
    <row r="11" spans="1:11" ht="23.25" customHeight="1">
      <c r="A11" s="46" t="s">
        <v>224</v>
      </c>
      <c r="B11" s="47" t="s">
        <v>9</v>
      </c>
      <c r="C11" s="47" t="s">
        <v>9</v>
      </c>
      <c r="D11" s="47" t="s">
        <v>9</v>
      </c>
      <c r="E11" s="47" t="s">
        <v>9</v>
      </c>
      <c r="F11" s="47" t="s">
        <v>9</v>
      </c>
      <c r="G11" s="45" t="s">
        <v>9</v>
      </c>
      <c r="H11" s="49"/>
      <c r="I11" s="49"/>
      <c r="J11" s="49"/>
      <c r="K11" s="49"/>
    </row>
    <row r="12" spans="1:11" ht="23.25" customHeight="1">
      <c r="A12" s="46" t="s">
        <v>225</v>
      </c>
      <c r="B12" s="47" t="s">
        <v>9</v>
      </c>
      <c r="C12" s="47" t="s">
        <v>9</v>
      </c>
      <c r="D12" s="47" t="s">
        <v>9</v>
      </c>
      <c r="E12" s="47" t="s">
        <v>9</v>
      </c>
      <c r="F12" s="47" t="s">
        <v>9</v>
      </c>
      <c r="G12" s="45" t="s">
        <v>9</v>
      </c>
      <c r="H12" s="49"/>
      <c r="I12" s="49"/>
      <c r="J12" s="49"/>
      <c r="K12" s="49"/>
    </row>
    <row r="13" spans="1:11" ht="23.25" customHeight="1">
      <c r="A13" s="46" t="s">
        <v>226</v>
      </c>
      <c r="B13" s="47" t="s">
        <v>9</v>
      </c>
      <c r="C13" s="47" t="s">
        <v>9</v>
      </c>
      <c r="D13" s="47" t="s">
        <v>9</v>
      </c>
      <c r="E13" s="47" t="s">
        <v>9</v>
      </c>
      <c r="F13" s="47" t="s">
        <v>9</v>
      </c>
      <c r="G13" s="45" t="s">
        <v>9</v>
      </c>
      <c r="H13" s="49"/>
      <c r="I13" s="49"/>
      <c r="J13" s="49"/>
      <c r="K13" s="49"/>
    </row>
    <row r="14" spans="1:11" ht="23.25" customHeight="1">
      <c r="A14" s="46" t="s">
        <v>227</v>
      </c>
      <c r="B14" s="47" t="s">
        <v>9</v>
      </c>
      <c r="C14" s="47" t="s">
        <v>9</v>
      </c>
      <c r="D14" s="47" t="s">
        <v>9</v>
      </c>
      <c r="E14" s="47" t="s">
        <v>9</v>
      </c>
      <c r="F14" s="47" t="s">
        <v>9</v>
      </c>
      <c r="G14" s="45" t="s">
        <v>9</v>
      </c>
      <c r="H14" s="49"/>
      <c r="I14" s="49"/>
      <c r="J14" s="49"/>
      <c r="K14" s="49"/>
    </row>
    <row r="15" spans="1:11" ht="23.25" customHeight="1">
      <c r="A15" s="48" t="s">
        <v>120</v>
      </c>
      <c r="B15" s="45" t="s">
        <v>9</v>
      </c>
      <c r="C15" s="45" t="s">
        <v>9</v>
      </c>
      <c r="D15" s="45" t="s">
        <v>9</v>
      </c>
      <c r="E15" s="45" t="s">
        <v>9</v>
      </c>
      <c r="F15" s="45" t="s">
        <v>9</v>
      </c>
      <c r="G15" s="45" t="s">
        <v>9</v>
      </c>
      <c r="H15" s="49"/>
      <c r="I15" s="49"/>
      <c r="J15" s="49"/>
      <c r="K15" s="49"/>
    </row>
    <row r="16" spans="1:11" ht="23.25" customHeight="1">
      <c r="A16" s="42"/>
      <c r="B16" s="42"/>
      <c r="C16" s="42"/>
      <c r="D16" s="42"/>
      <c r="E16" s="42"/>
      <c r="F16" s="42"/>
      <c r="G16" s="42"/>
      <c r="H16" s="49"/>
      <c r="I16" s="49"/>
      <c r="J16" s="49"/>
      <c r="K16" s="49"/>
    </row>
    <row r="17" spans="1:11" ht="23.25" customHeight="1">
      <c r="A17" s="40" t="s">
        <v>114</v>
      </c>
      <c r="B17" s="42"/>
      <c r="C17" s="42"/>
      <c r="D17" s="42"/>
      <c r="E17" s="42"/>
      <c r="F17" s="42"/>
      <c r="G17" s="42"/>
      <c r="H17" s="49"/>
      <c r="I17" s="49"/>
      <c r="J17" s="49"/>
      <c r="K17" s="49"/>
    </row>
    <row r="18" spans="1:11" ht="23.25" customHeight="1">
      <c r="A18" s="42" t="s">
        <v>228</v>
      </c>
      <c r="B18" s="47" t="s">
        <v>9</v>
      </c>
      <c r="C18" s="47" t="s">
        <v>9</v>
      </c>
      <c r="D18" s="47" t="s">
        <v>9</v>
      </c>
      <c r="E18" s="47" t="s">
        <v>9</v>
      </c>
      <c r="F18" s="47" t="s">
        <v>9</v>
      </c>
      <c r="G18" s="47" t="s">
        <v>9</v>
      </c>
      <c r="H18" s="49"/>
      <c r="I18" s="49"/>
      <c r="J18" s="49"/>
      <c r="K18" s="49"/>
    </row>
    <row r="19" spans="1:11" ht="23.25" customHeight="1">
      <c r="A19" s="42" t="s">
        <v>229</v>
      </c>
      <c r="B19" s="47" t="s">
        <v>9</v>
      </c>
      <c r="C19" s="47" t="s">
        <v>9</v>
      </c>
      <c r="D19" s="47" t="s">
        <v>9</v>
      </c>
      <c r="E19" s="47" t="s">
        <v>9</v>
      </c>
      <c r="F19" s="47" t="s">
        <v>9</v>
      </c>
      <c r="G19" s="47" t="s">
        <v>9</v>
      </c>
      <c r="H19" s="49"/>
      <c r="I19" s="49"/>
      <c r="J19" s="49"/>
      <c r="K19" s="49"/>
    </row>
    <row r="20" spans="1:11" ht="23.25" customHeight="1">
      <c r="A20" s="42" t="s">
        <v>230</v>
      </c>
      <c r="B20" s="47" t="s">
        <v>9</v>
      </c>
      <c r="C20" s="47" t="s">
        <v>9</v>
      </c>
      <c r="D20" s="47" t="s">
        <v>9</v>
      </c>
      <c r="E20" s="47" t="s">
        <v>9</v>
      </c>
      <c r="F20" s="47" t="s">
        <v>9</v>
      </c>
      <c r="G20" s="47" t="s">
        <v>9</v>
      </c>
      <c r="H20" s="49"/>
      <c r="I20" s="49"/>
      <c r="J20" s="49"/>
      <c r="K20" s="49"/>
    </row>
    <row r="21" spans="1:11" ht="23.25" customHeight="1">
      <c r="A21" s="48" t="s">
        <v>120</v>
      </c>
      <c r="B21" s="45" t="s">
        <v>9</v>
      </c>
      <c r="C21" s="45" t="s">
        <v>9</v>
      </c>
      <c r="D21" s="45" t="s">
        <v>9</v>
      </c>
      <c r="E21" s="45" t="s">
        <v>9</v>
      </c>
      <c r="F21" s="45" t="s">
        <v>9</v>
      </c>
      <c r="G21" s="45" t="s">
        <v>9</v>
      </c>
      <c r="H21" s="49"/>
      <c r="I21" s="49"/>
      <c r="J21" s="49"/>
      <c r="K21" s="49"/>
    </row>
    <row r="22" spans="1:11" ht="23.25" customHeight="1">
      <c r="A22" s="42"/>
      <c r="B22" s="42"/>
      <c r="C22" s="42"/>
      <c r="D22" s="42"/>
      <c r="E22" s="42"/>
      <c r="F22" s="42"/>
      <c r="G22" s="42"/>
      <c r="H22" s="49"/>
      <c r="I22" s="49"/>
      <c r="J22" s="49"/>
      <c r="K22" s="49"/>
    </row>
    <row r="23" spans="1:11" ht="23.25" customHeight="1">
      <c r="A23" s="40" t="s">
        <v>115</v>
      </c>
      <c r="B23" s="45"/>
      <c r="C23" s="45"/>
      <c r="D23" s="45"/>
      <c r="E23" s="45"/>
      <c r="F23" s="45"/>
      <c r="G23" s="45"/>
      <c r="H23" s="49"/>
      <c r="I23" s="49"/>
      <c r="J23" s="49"/>
      <c r="K23" s="49"/>
    </row>
    <row r="24" spans="1:11" ht="23.25" customHeight="1">
      <c r="A24" s="46" t="s">
        <v>231</v>
      </c>
      <c r="B24" s="47" t="s">
        <v>9</v>
      </c>
      <c r="C24" s="47" t="s">
        <v>9</v>
      </c>
      <c r="D24" s="47" t="s">
        <v>9</v>
      </c>
      <c r="E24" s="47" t="s">
        <v>9</v>
      </c>
      <c r="F24" s="47" t="s">
        <v>9</v>
      </c>
      <c r="G24" s="45" t="s">
        <v>9</v>
      </c>
      <c r="H24" s="49"/>
      <c r="I24" s="49"/>
      <c r="J24" s="49"/>
      <c r="K24" s="49"/>
    </row>
    <row r="25" spans="1:11" ht="23.25" customHeight="1">
      <c r="A25" s="46" t="s">
        <v>232</v>
      </c>
      <c r="B25" s="47" t="s">
        <v>9</v>
      </c>
      <c r="C25" s="47" t="s">
        <v>9</v>
      </c>
      <c r="D25" s="47" t="s">
        <v>9</v>
      </c>
      <c r="E25" s="47" t="s">
        <v>9</v>
      </c>
      <c r="F25" s="47" t="s">
        <v>9</v>
      </c>
      <c r="G25" s="45" t="s">
        <v>9</v>
      </c>
      <c r="H25" s="49"/>
      <c r="I25" s="49"/>
      <c r="J25" s="49"/>
      <c r="K25" s="49"/>
    </row>
    <row r="26" spans="1:11" ht="23.25" customHeight="1">
      <c r="A26" s="46" t="s">
        <v>233</v>
      </c>
      <c r="B26" s="47" t="s">
        <v>9</v>
      </c>
      <c r="C26" s="47" t="s">
        <v>9</v>
      </c>
      <c r="D26" s="47" t="s">
        <v>9</v>
      </c>
      <c r="E26" s="47" t="s">
        <v>9</v>
      </c>
      <c r="F26" s="47" t="s">
        <v>9</v>
      </c>
      <c r="G26" s="45" t="s">
        <v>9</v>
      </c>
      <c r="H26" s="49"/>
      <c r="I26" s="49"/>
      <c r="J26" s="49"/>
      <c r="K26" s="49"/>
    </row>
    <row r="27" spans="1:11" ht="23.25" customHeight="1">
      <c r="A27" s="46" t="s">
        <v>234</v>
      </c>
      <c r="B27" s="47" t="s">
        <v>9</v>
      </c>
      <c r="C27" s="47" t="s">
        <v>9</v>
      </c>
      <c r="D27" s="47" t="s">
        <v>9</v>
      </c>
      <c r="E27" s="47" t="s">
        <v>9</v>
      </c>
      <c r="F27" s="47" t="s">
        <v>9</v>
      </c>
      <c r="G27" s="45" t="s">
        <v>9</v>
      </c>
      <c r="H27" s="49"/>
      <c r="I27" s="49"/>
      <c r="J27" s="49"/>
      <c r="K27" s="49"/>
    </row>
    <row r="28" spans="1:11" ht="23.25" customHeight="1">
      <c r="A28" s="46" t="s">
        <v>235</v>
      </c>
      <c r="B28" s="47" t="s">
        <v>9</v>
      </c>
      <c r="C28" s="47" t="s">
        <v>9</v>
      </c>
      <c r="D28" s="47" t="s">
        <v>9</v>
      </c>
      <c r="E28" s="47" t="s">
        <v>9</v>
      </c>
      <c r="F28" s="47" t="s">
        <v>9</v>
      </c>
      <c r="G28" s="45" t="s">
        <v>9</v>
      </c>
      <c r="H28" s="49"/>
      <c r="I28" s="49"/>
      <c r="J28" s="49"/>
      <c r="K28" s="49"/>
    </row>
    <row r="29" spans="1:11" ht="23.25" customHeight="1">
      <c r="A29" s="46" t="s">
        <v>236</v>
      </c>
      <c r="B29" s="47" t="s">
        <v>9</v>
      </c>
      <c r="C29" s="47" t="s">
        <v>9</v>
      </c>
      <c r="D29" s="47" t="s">
        <v>9</v>
      </c>
      <c r="E29" s="47" t="s">
        <v>9</v>
      </c>
      <c r="F29" s="47" t="s">
        <v>9</v>
      </c>
      <c r="G29" s="45" t="s">
        <v>9</v>
      </c>
      <c r="H29" s="49"/>
      <c r="I29" s="49"/>
      <c r="J29" s="49"/>
      <c r="K29" s="49"/>
    </row>
    <row r="30" spans="1:11" ht="23.25" customHeight="1">
      <c r="A30" s="46" t="s">
        <v>237</v>
      </c>
      <c r="B30" s="47" t="s">
        <v>9</v>
      </c>
      <c r="C30" s="47" t="s">
        <v>9</v>
      </c>
      <c r="D30" s="47" t="s">
        <v>9</v>
      </c>
      <c r="E30" s="47" t="s">
        <v>9</v>
      </c>
      <c r="F30" s="47" t="s">
        <v>9</v>
      </c>
      <c r="G30" s="45" t="s">
        <v>9</v>
      </c>
      <c r="H30" s="49"/>
      <c r="I30" s="49"/>
      <c r="J30" s="49"/>
      <c r="K30" s="49"/>
    </row>
    <row r="31" spans="1:11" ht="23.25" customHeight="1">
      <c r="A31" s="48" t="s">
        <v>120</v>
      </c>
      <c r="B31" s="45" t="s">
        <v>9</v>
      </c>
      <c r="C31" s="45" t="s">
        <v>9</v>
      </c>
      <c r="D31" s="45" t="s">
        <v>9</v>
      </c>
      <c r="E31" s="45" t="s">
        <v>9</v>
      </c>
      <c r="F31" s="45" t="s">
        <v>9</v>
      </c>
      <c r="G31" s="45" t="s">
        <v>9</v>
      </c>
      <c r="H31" s="49"/>
      <c r="I31" s="49"/>
      <c r="J31" s="49"/>
      <c r="K31" s="49"/>
    </row>
    <row r="32" spans="1:11" ht="23.25" customHeight="1">
      <c r="A32" s="46"/>
      <c r="B32" s="47"/>
      <c r="C32" s="47"/>
      <c r="D32" s="47"/>
      <c r="E32" s="47"/>
      <c r="F32" s="47"/>
      <c r="G32" s="45"/>
      <c r="H32" s="49"/>
      <c r="I32" s="49"/>
      <c r="J32" s="49"/>
      <c r="K32" s="49"/>
    </row>
    <row r="33" spans="1:11" ht="23.25" customHeight="1">
      <c r="A33" s="40" t="s">
        <v>116</v>
      </c>
      <c r="B33" s="45"/>
      <c r="C33" s="45"/>
      <c r="D33" s="45"/>
      <c r="E33" s="45"/>
      <c r="F33" s="45"/>
      <c r="G33" s="45"/>
      <c r="H33" s="49"/>
      <c r="I33" s="49"/>
      <c r="J33" s="49"/>
      <c r="K33" s="49"/>
    </row>
    <row r="34" spans="1:11" ht="23.25" customHeight="1">
      <c r="A34" s="46" t="s">
        <v>238</v>
      </c>
      <c r="B34" s="47" t="s">
        <v>9</v>
      </c>
      <c r="C34" s="47" t="s">
        <v>9</v>
      </c>
      <c r="D34" s="47" t="s">
        <v>9</v>
      </c>
      <c r="E34" s="47" t="s">
        <v>9</v>
      </c>
      <c r="F34" s="47" t="s">
        <v>9</v>
      </c>
      <c r="G34" s="45" t="s">
        <v>9</v>
      </c>
      <c r="H34" s="49"/>
      <c r="I34" s="49"/>
      <c r="J34" s="49"/>
      <c r="K34" s="49"/>
    </row>
    <row r="35" spans="1:11" ht="23.25" customHeight="1">
      <c r="A35" s="46" t="s">
        <v>239</v>
      </c>
      <c r="B35" s="47" t="s">
        <v>9</v>
      </c>
      <c r="C35" s="47" t="s">
        <v>9</v>
      </c>
      <c r="D35" s="47" t="s">
        <v>9</v>
      </c>
      <c r="E35" s="47" t="s">
        <v>9</v>
      </c>
      <c r="F35" s="47" t="s">
        <v>9</v>
      </c>
      <c r="G35" s="45" t="s">
        <v>9</v>
      </c>
      <c r="H35" s="49"/>
      <c r="I35" s="49"/>
      <c r="J35" s="49"/>
      <c r="K35" s="49"/>
    </row>
    <row r="36" spans="1:11" ht="23.25" customHeight="1">
      <c r="A36" s="46" t="s">
        <v>240</v>
      </c>
      <c r="B36" s="47" t="s">
        <v>9</v>
      </c>
      <c r="C36" s="47" t="s">
        <v>9</v>
      </c>
      <c r="D36" s="47" t="s">
        <v>9</v>
      </c>
      <c r="E36" s="47" t="s">
        <v>9</v>
      </c>
      <c r="F36" s="47" t="s">
        <v>9</v>
      </c>
      <c r="G36" s="45" t="s">
        <v>9</v>
      </c>
      <c r="H36" s="49"/>
      <c r="I36" s="49"/>
      <c r="J36" s="49"/>
      <c r="K36" s="49"/>
    </row>
    <row r="37" spans="1:11" ht="23.25" customHeight="1">
      <c r="A37" s="46" t="s">
        <v>241</v>
      </c>
      <c r="B37" s="47" t="s">
        <v>9</v>
      </c>
      <c r="C37" s="47" t="s">
        <v>9</v>
      </c>
      <c r="D37" s="47" t="s">
        <v>9</v>
      </c>
      <c r="E37" s="47" t="s">
        <v>9</v>
      </c>
      <c r="F37" s="47" t="s">
        <v>9</v>
      </c>
      <c r="G37" s="45" t="s">
        <v>9</v>
      </c>
      <c r="H37" s="49"/>
      <c r="I37" s="49"/>
      <c r="J37" s="49"/>
      <c r="K37" s="49"/>
    </row>
    <row r="38" spans="1:11" ht="23.25" customHeight="1">
      <c r="A38" s="46" t="s">
        <v>242</v>
      </c>
      <c r="B38" s="47" t="s">
        <v>9</v>
      </c>
      <c r="C38" s="47" t="s">
        <v>9</v>
      </c>
      <c r="D38" s="47" t="s">
        <v>9</v>
      </c>
      <c r="E38" s="47" t="s">
        <v>9</v>
      </c>
      <c r="F38" s="47" t="s">
        <v>9</v>
      </c>
      <c r="G38" s="45" t="s">
        <v>9</v>
      </c>
      <c r="H38" s="49"/>
      <c r="I38" s="49"/>
      <c r="J38" s="49"/>
      <c r="K38" s="49"/>
    </row>
    <row r="39" spans="1:11" ht="23.25" customHeight="1">
      <c r="A39" s="46" t="s">
        <v>243</v>
      </c>
      <c r="B39" s="47" t="s">
        <v>9</v>
      </c>
      <c r="C39" s="47" t="s">
        <v>9</v>
      </c>
      <c r="D39" s="47" t="s">
        <v>9</v>
      </c>
      <c r="E39" s="47" t="s">
        <v>9</v>
      </c>
      <c r="F39" s="47" t="s">
        <v>9</v>
      </c>
      <c r="G39" s="45" t="s">
        <v>9</v>
      </c>
      <c r="H39" s="49"/>
      <c r="I39" s="49"/>
      <c r="J39" s="49"/>
      <c r="K39" s="49"/>
    </row>
    <row r="40" spans="1:11" ht="23.25" customHeight="1">
      <c r="A40" s="46" t="s">
        <v>244</v>
      </c>
      <c r="B40" s="47" t="s">
        <v>9</v>
      </c>
      <c r="C40" s="47" t="s">
        <v>9</v>
      </c>
      <c r="D40" s="47" t="s">
        <v>9</v>
      </c>
      <c r="E40" s="47" t="s">
        <v>9</v>
      </c>
      <c r="F40" s="47" t="s">
        <v>9</v>
      </c>
      <c r="G40" s="45" t="s">
        <v>9</v>
      </c>
      <c r="H40" s="49"/>
      <c r="I40" s="49"/>
      <c r="J40" s="49"/>
      <c r="K40" s="49"/>
    </row>
    <row r="41" spans="1:11" ht="23.25" customHeight="1">
      <c r="A41" s="48" t="s">
        <v>120</v>
      </c>
      <c r="B41" s="45" t="s">
        <v>9</v>
      </c>
      <c r="C41" s="45" t="s">
        <v>9</v>
      </c>
      <c r="D41" s="45" t="s">
        <v>9</v>
      </c>
      <c r="E41" s="45" t="s">
        <v>9</v>
      </c>
      <c r="F41" s="45" t="s">
        <v>9</v>
      </c>
      <c r="G41" s="45" t="s">
        <v>9</v>
      </c>
      <c r="H41" s="49"/>
      <c r="I41" s="49"/>
      <c r="J41" s="49"/>
      <c r="K41" s="49"/>
    </row>
    <row r="42" spans="1:11" ht="23.25" customHeight="1">
      <c r="A42" s="42"/>
      <c r="B42" s="42"/>
      <c r="C42" s="42"/>
      <c r="D42" s="42"/>
      <c r="E42" s="42"/>
      <c r="F42" s="42"/>
      <c r="G42" s="42"/>
      <c r="H42" s="49"/>
      <c r="I42" s="49"/>
      <c r="J42" s="49"/>
      <c r="K42" s="49"/>
    </row>
    <row r="43" spans="1:11" ht="23.25" customHeight="1">
      <c r="A43" s="40" t="s">
        <v>117</v>
      </c>
      <c r="B43" s="45"/>
      <c r="C43" s="45"/>
      <c r="D43" s="45"/>
      <c r="E43" s="45"/>
      <c r="F43" s="45"/>
      <c r="G43" s="45"/>
      <c r="H43" s="49"/>
      <c r="I43" s="49"/>
      <c r="J43" s="49"/>
      <c r="K43" s="49"/>
    </row>
    <row r="44" spans="1:11" ht="23.25" customHeight="1">
      <c r="A44" s="46" t="s">
        <v>245</v>
      </c>
      <c r="B44" s="47" t="s">
        <v>9</v>
      </c>
      <c r="C44" s="47" t="s">
        <v>9</v>
      </c>
      <c r="D44" s="47" t="s">
        <v>9</v>
      </c>
      <c r="E44" s="47" t="s">
        <v>9</v>
      </c>
      <c r="F44" s="47" t="s">
        <v>9</v>
      </c>
      <c r="G44" s="45" t="s">
        <v>9</v>
      </c>
      <c r="H44" s="49"/>
      <c r="I44" s="49"/>
      <c r="J44" s="49"/>
      <c r="K44" s="49"/>
    </row>
    <row r="45" spans="1:11" ht="23.25" customHeight="1">
      <c r="A45" s="46" t="s">
        <v>246</v>
      </c>
      <c r="B45" s="47" t="s">
        <v>9</v>
      </c>
      <c r="C45" s="47" t="s">
        <v>9</v>
      </c>
      <c r="D45" s="47" t="s">
        <v>9</v>
      </c>
      <c r="E45" s="47" t="s">
        <v>9</v>
      </c>
      <c r="F45" s="47" t="s">
        <v>9</v>
      </c>
      <c r="G45" s="45" t="s">
        <v>9</v>
      </c>
      <c r="H45" s="49"/>
      <c r="I45" s="49"/>
      <c r="J45" s="49"/>
      <c r="K45" s="49"/>
    </row>
    <row r="46" spans="1:11" ht="23.25" customHeight="1">
      <c r="A46" s="46" t="s">
        <v>247</v>
      </c>
      <c r="B46" s="47" t="s">
        <v>9</v>
      </c>
      <c r="C46" s="47" t="s">
        <v>9</v>
      </c>
      <c r="D46" s="47" t="s">
        <v>9</v>
      </c>
      <c r="E46" s="47" t="s">
        <v>9</v>
      </c>
      <c r="F46" s="47" t="s">
        <v>9</v>
      </c>
      <c r="G46" s="45" t="s">
        <v>9</v>
      </c>
      <c r="H46" s="49"/>
      <c r="I46" s="49"/>
      <c r="J46" s="49"/>
      <c r="K46" s="49"/>
    </row>
    <row r="47" spans="1:11" ht="23.25" customHeight="1">
      <c r="A47" s="46" t="s">
        <v>248</v>
      </c>
      <c r="B47" s="47" t="s">
        <v>9</v>
      </c>
      <c r="C47" s="47" t="s">
        <v>9</v>
      </c>
      <c r="D47" s="47" t="s">
        <v>9</v>
      </c>
      <c r="E47" s="47" t="s">
        <v>9</v>
      </c>
      <c r="F47" s="47" t="s">
        <v>9</v>
      </c>
      <c r="G47" s="45" t="s">
        <v>9</v>
      </c>
      <c r="H47" s="49"/>
      <c r="I47" s="49"/>
      <c r="J47" s="49"/>
      <c r="K47" s="49"/>
    </row>
    <row r="48" spans="1:11" ht="23.25" customHeight="1">
      <c r="A48" s="46" t="s">
        <v>249</v>
      </c>
      <c r="B48" s="47" t="s">
        <v>9</v>
      </c>
      <c r="C48" s="47" t="s">
        <v>9</v>
      </c>
      <c r="D48" s="47" t="s">
        <v>9</v>
      </c>
      <c r="E48" s="47" t="s">
        <v>9</v>
      </c>
      <c r="F48" s="47" t="s">
        <v>9</v>
      </c>
      <c r="G48" s="45" t="s">
        <v>9</v>
      </c>
      <c r="H48" s="49"/>
      <c r="I48" s="49"/>
      <c r="J48" s="49"/>
      <c r="K48" s="49"/>
    </row>
    <row r="49" spans="1:11" ht="23.25" customHeight="1">
      <c r="A49" s="46" t="s">
        <v>250</v>
      </c>
      <c r="B49" s="47" t="s">
        <v>9</v>
      </c>
      <c r="C49" s="47" t="s">
        <v>9</v>
      </c>
      <c r="D49" s="47" t="s">
        <v>9</v>
      </c>
      <c r="E49" s="47" t="s">
        <v>9</v>
      </c>
      <c r="F49" s="47" t="s">
        <v>9</v>
      </c>
      <c r="G49" s="45" t="s">
        <v>9</v>
      </c>
      <c r="H49" s="49"/>
      <c r="I49" s="49"/>
      <c r="J49" s="49"/>
      <c r="K49" s="49"/>
    </row>
    <row r="50" spans="1:11" ht="23.25" customHeight="1">
      <c r="A50" s="46" t="s">
        <v>251</v>
      </c>
      <c r="B50" s="47" t="s">
        <v>9</v>
      </c>
      <c r="C50" s="47" t="s">
        <v>9</v>
      </c>
      <c r="D50" s="47" t="s">
        <v>9</v>
      </c>
      <c r="E50" s="47" t="s">
        <v>9</v>
      </c>
      <c r="F50" s="47" t="s">
        <v>9</v>
      </c>
      <c r="G50" s="45" t="s">
        <v>9</v>
      </c>
      <c r="H50" s="49"/>
      <c r="I50" s="49"/>
      <c r="J50" s="49"/>
      <c r="K50" s="49"/>
    </row>
    <row r="51" spans="1:11" ht="23.25" customHeight="1">
      <c r="A51" s="48" t="s">
        <v>120</v>
      </c>
      <c r="B51" s="45" t="s">
        <v>9</v>
      </c>
      <c r="C51" s="45" t="s">
        <v>9</v>
      </c>
      <c r="D51" s="45" t="s">
        <v>9</v>
      </c>
      <c r="E51" s="45" t="s">
        <v>9</v>
      </c>
      <c r="F51" s="45" t="s">
        <v>9</v>
      </c>
      <c r="G51" s="45" t="s">
        <v>9</v>
      </c>
      <c r="H51" s="49"/>
      <c r="I51" s="49"/>
      <c r="J51" s="49"/>
      <c r="K51" s="49"/>
    </row>
    <row r="52" spans="1:11" ht="23.25" customHeight="1">
      <c r="A52" s="42"/>
      <c r="B52" s="42"/>
      <c r="C52" s="42"/>
      <c r="D52" s="42"/>
      <c r="E52" s="42"/>
      <c r="F52" s="42"/>
      <c r="G52" s="42"/>
      <c r="H52" s="49"/>
      <c r="I52" s="49"/>
      <c r="J52" s="49"/>
      <c r="K52" s="49"/>
    </row>
    <row r="53" spans="1:11" ht="23.25" customHeight="1">
      <c r="A53" s="40" t="s">
        <v>118</v>
      </c>
      <c r="B53" s="45"/>
      <c r="C53" s="45"/>
      <c r="D53" s="45"/>
      <c r="E53" s="45"/>
      <c r="F53" s="45"/>
      <c r="G53" s="45"/>
      <c r="H53" s="49"/>
      <c r="I53" s="49"/>
      <c r="J53" s="49"/>
      <c r="K53" s="49"/>
    </row>
    <row r="54" spans="1:11" ht="23.25" customHeight="1">
      <c r="A54" s="46" t="s">
        <v>252</v>
      </c>
      <c r="B54" s="47" t="s">
        <v>9</v>
      </c>
      <c r="C54" s="47" t="s">
        <v>9</v>
      </c>
      <c r="D54" s="47" t="s">
        <v>9</v>
      </c>
      <c r="E54" s="47" t="s">
        <v>9</v>
      </c>
      <c r="F54" s="47" t="s">
        <v>9</v>
      </c>
      <c r="G54" s="45" t="s">
        <v>9</v>
      </c>
      <c r="H54" s="49"/>
      <c r="I54" s="49"/>
      <c r="J54" s="49"/>
      <c r="K54" s="49"/>
    </row>
    <row r="55" spans="1:11" ht="23.25" customHeight="1">
      <c r="A55" s="46" t="s">
        <v>253</v>
      </c>
      <c r="B55" s="47" t="s">
        <v>9</v>
      </c>
      <c r="C55" s="47" t="s">
        <v>9</v>
      </c>
      <c r="D55" s="47" t="s">
        <v>9</v>
      </c>
      <c r="E55" s="47" t="s">
        <v>9</v>
      </c>
      <c r="F55" s="47" t="s">
        <v>9</v>
      </c>
      <c r="G55" s="45" t="s">
        <v>9</v>
      </c>
      <c r="H55" s="49"/>
      <c r="I55" s="49"/>
      <c r="J55" s="49"/>
      <c r="K55" s="49"/>
    </row>
    <row r="56" spans="1:11" ht="23.25" customHeight="1">
      <c r="A56" s="46" t="s">
        <v>254</v>
      </c>
      <c r="B56" s="47" t="s">
        <v>9</v>
      </c>
      <c r="C56" s="47" t="s">
        <v>9</v>
      </c>
      <c r="D56" s="47" t="s">
        <v>9</v>
      </c>
      <c r="E56" s="47" t="s">
        <v>9</v>
      </c>
      <c r="F56" s="47" t="s">
        <v>9</v>
      </c>
      <c r="G56" s="45" t="s">
        <v>9</v>
      </c>
      <c r="H56" s="49"/>
      <c r="I56" s="49"/>
      <c r="J56" s="49"/>
      <c r="K56" s="49"/>
    </row>
    <row r="57" spans="1:11" ht="23.25" customHeight="1">
      <c r="A57" s="46" t="s">
        <v>255</v>
      </c>
      <c r="B57" s="47" t="s">
        <v>9</v>
      </c>
      <c r="C57" s="47" t="s">
        <v>9</v>
      </c>
      <c r="D57" s="47" t="s">
        <v>9</v>
      </c>
      <c r="E57" s="47" t="s">
        <v>9</v>
      </c>
      <c r="F57" s="47" t="s">
        <v>9</v>
      </c>
      <c r="G57" s="45" t="s">
        <v>9</v>
      </c>
      <c r="H57" s="49"/>
      <c r="I57" s="49"/>
      <c r="J57" s="49"/>
      <c r="K57" s="49"/>
    </row>
    <row r="58" spans="1:11" ht="23.25" customHeight="1">
      <c r="A58" s="46" t="s">
        <v>256</v>
      </c>
      <c r="B58" s="47" t="s">
        <v>9</v>
      </c>
      <c r="C58" s="47" t="s">
        <v>9</v>
      </c>
      <c r="D58" s="47" t="s">
        <v>9</v>
      </c>
      <c r="E58" s="47" t="s">
        <v>9</v>
      </c>
      <c r="F58" s="47" t="s">
        <v>9</v>
      </c>
      <c r="G58" s="45" t="s">
        <v>9</v>
      </c>
      <c r="H58" s="49"/>
      <c r="I58" s="49"/>
      <c r="J58" s="49"/>
      <c r="K58" s="49"/>
    </row>
    <row r="59" spans="1:11" ht="23.25" customHeight="1">
      <c r="A59" s="46" t="s">
        <v>257</v>
      </c>
      <c r="B59" s="47" t="s">
        <v>9</v>
      </c>
      <c r="C59" s="47" t="s">
        <v>9</v>
      </c>
      <c r="D59" s="47" t="s">
        <v>9</v>
      </c>
      <c r="E59" s="47" t="s">
        <v>9</v>
      </c>
      <c r="F59" s="47" t="s">
        <v>9</v>
      </c>
      <c r="G59" s="45" t="s">
        <v>9</v>
      </c>
      <c r="H59" s="49"/>
      <c r="I59" s="49"/>
      <c r="J59" s="49"/>
      <c r="K59" s="49"/>
    </row>
    <row r="60" spans="1:11" ht="23.25" customHeight="1">
      <c r="A60" s="46" t="s">
        <v>258</v>
      </c>
      <c r="B60" s="47" t="s">
        <v>9</v>
      </c>
      <c r="C60" s="47" t="s">
        <v>9</v>
      </c>
      <c r="D60" s="47" t="s">
        <v>9</v>
      </c>
      <c r="E60" s="47" t="s">
        <v>9</v>
      </c>
      <c r="F60" s="47" t="s">
        <v>9</v>
      </c>
      <c r="G60" s="45" t="s">
        <v>9</v>
      </c>
      <c r="H60" s="49"/>
      <c r="I60" s="49"/>
      <c r="J60" s="49"/>
      <c r="K60" s="49"/>
    </row>
    <row r="61" spans="1:11" ht="23.25" customHeight="1">
      <c r="A61" s="48" t="s">
        <v>120</v>
      </c>
      <c r="B61" s="45" t="s">
        <v>9</v>
      </c>
      <c r="C61" s="45" t="s">
        <v>9</v>
      </c>
      <c r="D61" s="45" t="s">
        <v>9</v>
      </c>
      <c r="E61" s="45" t="s">
        <v>9</v>
      </c>
      <c r="F61" s="45" t="s">
        <v>9</v>
      </c>
      <c r="G61" s="45" t="s">
        <v>9</v>
      </c>
      <c r="H61" s="49"/>
      <c r="I61" s="49"/>
      <c r="J61" s="49"/>
      <c r="K61" s="49"/>
    </row>
    <row r="62" spans="1:11" ht="23.25" customHeight="1">
      <c r="A62" s="42"/>
      <c r="B62" s="42"/>
      <c r="C62" s="42"/>
      <c r="D62" s="42"/>
      <c r="E62" s="42"/>
      <c r="F62" s="42"/>
      <c r="G62" s="42"/>
      <c r="H62" s="49"/>
      <c r="I62" s="49"/>
      <c r="J62" s="49"/>
      <c r="K62" s="49"/>
    </row>
    <row r="63" spans="1:11" ht="23.25" customHeight="1">
      <c r="A63" s="40" t="s">
        <v>259</v>
      </c>
      <c r="B63" s="45"/>
      <c r="C63" s="45"/>
      <c r="D63" s="45"/>
      <c r="E63" s="45"/>
      <c r="F63" s="45"/>
      <c r="G63" s="45"/>
      <c r="H63" s="49"/>
      <c r="I63" s="49"/>
      <c r="J63" s="49"/>
      <c r="K63" s="49"/>
    </row>
    <row r="64" spans="1:11" ht="23.25" customHeight="1">
      <c r="A64" s="46" t="s">
        <v>260</v>
      </c>
      <c r="B64" s="47" t="s">
        <v>9</v>
      </c>
      <c r="C64" s="47" t="s">
        <v>9</v>
      </c>
      <c r="D64" s="47" t="s">
        <v>9</v>
      </c>
      <c r="E64" s="47" t="s">
        <v>9</v>
      </c>
      <c r="F64" s="47" t="s">
        <v>9</v>
      </c>
      <c r="G64" s="45" t="s">
        <v>9</v>
      </c>
      <c r="H64" s="49"/>
      <c r="I64" s="49"/>
      <c r="J64" s="49"/>
      <c r="K64" s="49"/>
    </row>
    <row r="65" spans="1:11" ht="23.25" customHeight="1">
      <c r="A65" s="46" t="s">
        <v>261</v>
      </c>
      <c r="B65" s="47" t="s">
        <v>9</v>
      </c>
      <c r="C65" s="47" t="s">
        <v>9</v>
      </c>
      <c r="D65" s="47" t="s">
        <v>9</v>
      </c>
      <c r="E65" s="47" t="s">
        <v>9</v>
      </c>
      <c r="F65" s="47" t="s">
        <v>9</v>
      </c>
      <c r="G65" s="45" t="s">
        <v>9</v>
      </c>
      <c r="H65" s="49"/>
      <c r="I65" s="49"/>
      <c r="J65" s="49"/>
      <c r="K65" s="49"/>
    </row>
    <row r="66" spans="1:11" ht="23.25" customHeight="1">
      <c r="A66" s="46" t="s">
        <v>262</v>
      </c>
      <c r="B66" s="47" t="s">
        <v>9</v>
      </c>
      <c r="C66" s="47" t="s">
        <v>9</v>
      </c>
      <c r="D66" s="47" t="s">
        <v>9</v>
      </c>
      <c r="E66" s="47" t="s">
        <v>9</v>
      </c>
      <c r="F66" s="47" t="s">
        <v>9</v>
      </c>
      <c r="G66" s="45" t="s">
        <v>9</v>
      </c>
      <c r="H66" s="49"/>
      <c r="I66" s="49"/>
      <c r="J66" s="49"/>
      <c r="K66" s="49"/>
    </row>
    <row r="67" spans="1:11" ht="23.25" customHeight="1">
      <c r="A67" s="46" t="s">
        <v>263</v>
      </c>
      <c r="B67" s="47" t="s">
        <v>9</v>
      </c>
      <c r="C67" s="47" t="s">
        <v>9</v>
      </c>
      <c r="D67" s="47" t="s">
        <v>9</v>
      </c>
      <c r="E67" s="47" t="s">
        <v>9</v>
      </c>
      <c r="F67" s="47" t="s">
        <v>9</v>
      </c>
      <c r="G67" s="45" t="s">
        <v>9</v>
      </c>
      <c r="H67" s="49"/>
      <c r="I67" s="49"/>
      <c r="J67" s="49"/>
      <c r="K67" s="49"/>
    </row>
    <row r="68" spans="1:11" ht="23.25" customHeight="1">
      <c r="A68" s="46" t="s">
        <v>264</v>
      </c>
      <c r="B68" s="47" t="s">
        <v>9</v>
      </c>
      <c r="C68" s="47" t="s">
        <v>9</v>
      </c>
      <c r="D68" s="47" t="s">
        <v>9</v>
      </c>
      <c r="E68" s="47" t="s">
        <v>9</v>
      </c>
      <c r="F68" s="47" t="s">
        <v>9</v>
      </c>
      <c r="G68" s="45" t="s">
        <v>9</v>
      </c>
      <c r="H68" s="49"/>
      <c r="I68" s="49"/>
      <c r="J68" s="49"/>
      <c r="K68" s="49"/>
    </row>
    <row r="69" spans="1:11" ht="23.25" customHeight="1">
      <c r="A69" s="46" t="s">
        <v>265</v>
      </c>
      <c r="B69" s="47" t="s">
        <v>9</v>
      </c>
      <c r="C69" s="47" t="s">
        <v>9</v>
      </c>
      <c r="D69" s="47" t="s">
        <v>9</v>
      </c>
      <c r="E69" s="47" t="s">
        <v>9</v>
      </c>
      <c r="F69" s="47" t="s">
        <v>9</v>
      </c>
      <c r="G69" s="45" t="s">
        <v>9</v>
      </c>
      <c r="H69" s="49"/>
      <c r="I69" s="49"/>
      <c r="J69" s="49"/>
      <c r="K69" s="49"/>
    </row>
    <row r="70" spans="1:11" ht="23.25" customHeight="1">
      <c r="A70" s="46" t="s">
        <v>266</v>
      </c>
      <c r="B70" s="47" t="s">
        <v>9</v>
      </c>
      <c r="C70" s="47" t="s">
        <v>9</v>
      </c>
      <c r="D70" s="47" t="s">
        <v>9</v>
      </c>
      <c r="E70" s="47" t="s">
        <v>9</v>
      </c>
      <c r="F70" s="47" t="s">
        <v>9</v>
      </c>
      <c r="G70" s="45" t="s">
        <v>9</v>
      </c>
      <c r="H70" s="49"/>
      <c r="I70" s="49"/>
      <c r="J70" s="49"/>
      <c r="K70" s="49"/>
    </row>
    <row r="71" spans="1:11" ht="23.25" customHeight="1">
      <c r="A71" s="48" t="s">
        <v>120</v>
      </c>
      <c r="B71" s="45" t="s">
        <v>9</v>
      </c>
      <c r="C71" s="45" t="s">
        <v>9</v>
      </c>
      <c r="D71" s="45" t="s">
        <v>9</v>
      </c>
      <c r="E71" s="45" t="s">
        <v>9</v>
      </c>
      <c r="F71" s="45" t="s">
        <v>9</v>
      </c>
      <c r="G71" s="45" t="s">
        <v>9</v>
      </c>
      <c r="H71" s="49"/>
      <c r="I71" s="49"/>
      <c r="J71" s="49"/>
      <c r="K71" s="49"/>
    </row>
    <row r="72" spans="1:11" ht="23.25" customHeight="1">
      <c r="A72" s="49"/>
      <c r="B72" s="49"/>
      <c r="C72" s="49"/>
      <c r="D72" s="49"/>
      <c r="E72" s="49"/>
      <c r="F72" s="49"/>
      <c r="G72" s="49"/>
      <c r="H72" s="49"/>
      <c r="I72" s="49"/>
      <c r="J72" s="49"/>
      <c r="K72" s="49"/>
    </row>
    <row r="73" spans="1:11" ht="23.25" customHeight="1">
      <c r="A73" s="49"/>
      <c r="B73" s="49"/>
      <c r="C73" s="49"/>
      <c r="D73" s="49"/>
      <c r="E73" s="49"/>
      <c r="F73" s="49"/>
      <c r="G73" s="49"/>
      <c r="H73" s="49"/>
      <c r="I73" s="49"/>
      <c r="J73" s="49"/>
      <c r="K73" s="49"/>
    </row>
    <row r="74" spans="1:11" ht="23.25" customHeight="1">
      <c r="A74" s="49"/>
      <c r="B74" s="49"/>
      <c r="C74" s="49"/>
      <c r="D74" s="49"/>
      <c r="E74" s="49"/>
      <c r="F74" s="49"/>
      <c r="G74" s="49"/>
      <c r="H74" s="49"/>
      <c r="I74" s="49"/>
      <c r="J74" s="49"/>
      <c r="K74" s="49"/>
    </row>
    <row r="75" spans="1:11" ht="23.25" customHeight="1">
      <c r="A75" s="49"/>
      <c r="B75" s="49"/>
      <c r="C75" s="49"/>
      <c r="D75" s="49"/>
      <c r="E75" s="49"/>
      <c r="F75" s="49"/>
      <c r="G75" s="49"/>
      <c r="H75" s="49"/>
      <c r="I75" s="49"/>
      <c r="J75" s="49"/>
      <c r="K75" s="49"/>
    </row>
    <row r="76" spans="1:11" ht="23.25" customHeight="1">
      <c r="A76" s="49"/>
      <c r="B76" s="49"/>
      <c r="C76" s="49"/>
      <c r="D76" s="49"/>
      <c r="E76" s="49"/>
      <c r="F76" s="49"/>
      <c r="G76" s="49"/>
      <c r="H76" s="49"/>
      <c r="I76" s="49"/>
      <c r="J76" s="49"/>
      <c r="K76" s="49"/>
    </row>
    <row r="77" spans="1:11" ht="23.25" customHeight="1">
      <c r="A77" s="49"/>
      <c r="B77" s="49"/>
      <c r="C77" s="49"/>
      <c r="D77" s="49"/>
      <c r="E77" s="49"/>
      <c r="F77" s="49"/>
      <c r="G77" s="49"/>
      <c r="H77" s="49"/>
      <c r="I77" s="49"/>
      <c r="J77" s="49"/>
      <c r="K77" s="49"/>
    </row>
    <row r="78" spans="1:11" ht="23.25" customHeight="1">
      <c r="A78" s="49"/>
      <c r="B78" s="49"/>
      <c r="C78" s="49"/>
      <c r="D78" s="49"/>
      <c r="E78" s="49"/>
      <c r="F78" s="49"/>
      <c r="G78" s="49"/>
      <c r="H78" s="49"/>
      <c r="I78" s="49"/>
      <c r="J78" s="49"/>
      <c r="K78" s="49"/>
    </row>
    <row r="79" spans="1:11" ht="23.25" customHeight="1">
      <c r="A79" s="49"/>
      <c r="B79" s="49"/>
      <c r="C79" s="49"/>
      <c r="D79" s="49"/>
      <c r="E79" s="49"/>
      <c r="F79" s="49"/>
      <c r="G79" s="49"/>
      <c r="H79" s="49"/>
      <c r="I79" s="49"/>
      <c r="J79" s="49"/>
      <c r="K79" s="49"/>
    </row>
    <row r="80" spans="1:11" ht="23.25" customHeight="1">
      <c r="A80" s="49"/>
      <c r="B80" s="49"/>
      <c r="C80" s="49"/>
      <c r="D80" s="49"/>
      <c r="E80" s="49"/>
      <c r="F80" s="49"/>
      <c r="G80" s="49"/>
      <c r="H80" s="49"/>
      <c r="I80" s="49"/>
      <c r="J80" s="49"/>
      <c r="K80" s="49"/>
    </row>
    <row r="81" spans="1:11" ht="23.25" customHeight="1">
      <c r="A81" s="49"/>
      <c r="B81" s="49"/>
      <c r="C81" s="49"/>
      <c r="D81" s="49"/>
      <c r="E81" s="49"/>
      <c r="F81" s="49"/>
      <c r="G81" s="49"/>
      <c r="H81" s="49"/>
      <c r="I81" s="49"/>
      <c r="J81" s="49"/>
      <c r="K81" s="49"/>
    </row>
    <row r="82" spans="1:11" ht="23.25" customHeight="1">
      <c r="A82" s="49"/>
      <c r="B82" s="49"/>
      <c r="C82" s="49"/>
      <c r="D82" s="49"/>
      <c r="E82" s="49"/>
      <c r="F82" s="49"/>
      <c r="G82" s="49"/>
      <c r="H82" s="49"/>
      <c r="I82" s="49"/>
      <c r="J82" s="49"/>
      <c r="K82" s="49"/>
    </row>
    <row r="83" spans="1:11" ht="23.25" customHeight="1">
      <c r="A83" s="49"/>
      <c r="B83" s="49"/>
      <c r="C83" s="49"/>
      <c r="D83" s="49"/>
      <c r="E83" s="49"/>
      <c r="F83" s="49"/>
      <c r="G83" s="49"/>
      <c r="H83" s="49"/>
      <c r="I83" s="49"/>
      <c r="J83" s="49"/>
      <c r="K83" s="49"/>
    </row>
    <row r="84" spans="1:11" ht="23.25" customHeight="1">
      <c r="A84" s="49"/>
      <c r="B84" s="49"/>
      <c r="C84" s="49"/>
      <c r="D84" s="49"/>
      <c r="E84" s="49"/>
      <c r="F84" s="49"/>
      <c r="G84" s="49"/>
      <c r="H84" s="49"/>
      <c r="I84" s="49"/>
      <c r="J84" s="49"/>
      <c r="K84" s="49"/>
    </row>
    <row r="85" spans="1:11" ht="23.25" customHeight="1">
      <c r="A85" s="49"/>
      <c r="B85" s="49"/>
      <c r="C85" s="49"/>
      <c r="D85" s="49"/>
      <c r="E85" s="49"/>
      <c r="F85" s="49"/>
      <c r="G85" s="49"/>
      <c r="H85" s="49"/>
      <c r="I85" s="49"/>
      <c r="J85" s="49"/>
      <c r="K85" s="49"/>
    </row>
    <row r="86" spans="1:11" ht="23.25" customHeight="1">
      <c r="A86" s="49"/>
      <c r="B86" s="49"/>
      <c r="C86" s="49"/>
      <c r="D86" s="49"/>
      <c r="E86" s="49"/>
      <c r="F86" s="49"/>
      <c r="G86" s="49"/>
      <c r="H86" s="49"/>
      <c r="I86" s="49"/>
      <c r="J86" s="49"/>
      <c r="K86" s="49"/>
    </row>
    <row r="87" spans="1:11" ht="23.25" customHeight="1">
      <c r="A87" s="49"/>
      <c r="B87" s="49"/>
      <c r="C87" s="49"/>
      <c r="D87" s="49"/>
      <c r="E87" s="49"/>
      <c r="F87" s="49"/>
      <c r="G87" s="49"/>
      <c r="H87" s="49"/>
      <c r="I87" s="49"/>
      <c r="J87" s="49"/>
      <c r="K87" s="49"/>
    </row>
    <row r="88" spans="1:11" ht="23.25" customHeight="1">
      <c r="A88" s="49"/>
      <c r="B88" s="49"/>
      <c r="C88" s="49"/>
      <c r="D88" s="49"/>
      <c r="E88" s="49"/>
      <c r="F88" s="49"/>
      <c r="G88" s="49"/>
      <c r="H88" s="49"/>
      <c r="I88" s="49"/>
      <c r="J88" s="49"/>
      <c r="K88" s="49"/>
    </row>
    <row r="89" spans="1:11" ht="23.25" customHeight="1">
      <c r="A89" s="49"/>
      <c r="B89" s="49"/>
      <c r="C89" s="49"/>
      <c r="D89" s="49"/>
      <c r="E89" s="49"/>
      <c r="F89" s="49"/>
      <c r="G89" s="49"/>
      <c r="H89" s="49"/>
      <c r="I89" s="49"/>
      <c r="J89" s="49"/>
      <c r="K89" s="49"/>
    </row>
    <row r="90" spans="1:11" ht="23.25" customHeight="1">
      <c r="A90" s="49"/>
      <c r="B90" s="49"/>
      <c r="C90" s="49"/>
      <c r="D90" s="49"/>
      <c r="E90" s="49"/>
      <c r="F90" s="49"/>
      <c r="G90" s="49"/>
      <c r="H90" s="49"/>
      <c r="I90" s="49"/>
      <c r="J90" s="49"/>
      <c r="K90" s="49"/>
    </row>
    <row r="91" spans="1:11" ht="23.25" customHeight="1">
      <c r="A91" s="49"/>
      <c r="B91" s="49"/>
      <c r="C91" s="49"/>
      <c r="D91" s="49"/>
      <c r="E91" s="49"/>
      <c r="F91" s="49"/>
      <c r="G91" s="49"/>
      <c r="H91" s="49"/>
      <c r="I91" s="49"/>
      <c r="J91" s="49"/>
      <c r="K91" s="49"/>
    </row>
    <row r="92" spans="1:11" ht="23.25" customHeight="1">
      <c r="A92" s="49"/>
      <c r="B92" s="49"/>
      <c r="C92" s="49"/>
      <c r="D92" s="49"/>
      <c r="E92" s="49"/>
      <c r="F92" s="49"/>
      <c r="G92" s="49"/>
      <c r="H92" s="49"/>
      <c r="I92" s="49"/>
      <c r="J92" s="49"/>
      <c r="K92" s="49"/>
    </row>
    <row r="93" spans="1:11" ht="23.25" customHeight="1">
      <c r="A93" s="49"/>
      <c r="B93" s="49"/>
      <c r="C93" s="49"/>
      <c r="D93" s="49"/>
      <c r="E93" s="49"/>
      <c r="F93" s="49"/>
      <c r="G93" s="49"/>
      <c r="H93" s="49"/>
      <c r="I93" s="49"/>
      <c r="J93" s="49"/>
      <c r="K93" s="49"/>
    </row>
    <row r="94" spans="1:11" ht="23.25" customHeight="1">
      <c r="A94" s="49"/>
      <c r="B94" s="49"/>
      <c r="C94" s="49"/>
      <c r="D94" s="49"/>
      <c r="E94" s="49"/>
      <c r="F94" s="49"/>
      <c r="G94" s="49"/>
      <c r="H94" s="49"/>
      <c r="I94" s="49"/>
      <c r="J94" s="49"/>
      <c r="K94" s="49"/>
    </row>
    <row r="95" spans="1:11" ht="23.25" customHeight="1">
      <c r="A95" s="49"/>
      <c r="B95" s="49"/>
      <c r="C95" s="49"/>
      <c r="D95" s="49"/>
      <c r="E95" s="49"/>
      <c r="F95" s="49"/>
      <c r="G95" s="49"/>
      <c r="H95" s="49"/>
      <c r="I95" s="49"/>
      <c r="J95" s="49"/>
      <c r="K95" s="49"/>
    </row>
    <row r="96" spans="1:11" ht="23.25" customHeight="1">
      <c r="A96" s="49"/>
      <c r="B96" s="49"/>
      <c r="C96" s="49"/>
      <c r="D96" s="49"/>
      <c r="E96" s="49"/>
      <c r="F96" s="49"/>
      <c r="G96" s="49"/>
      <c r="H96" s="49"/>
      <c r="I96" s="49"/>
      <c r="J96" s="49"/>
      <c r="K96" s="49"/>
    </row>
    <row r="97" spans="1:11" ht="23.25" customHeight="1">
      <c r="A97" s="49"/>
      <c r="B97" s="49"/>
      <c r="C97" s="49"/>
      <c r="D97" s="49"/>
      <c r="E97" s="49"/>
      <c r="F97" s="49"/>
      <c r="G97" s="49"/>
      <c r="H97" s="49"/>
      <c r="I97" s="49"/>
      <c r="J97" s="49"/>
      <c r="K97" s="49"/>
    </row>
    <row r="98" spans="1:11" ht="23.25" customHeight="1">
      <c r="A98" s="49"/>
      <c r="B98" s="49"/>
      <c r="C98" s="49"/>
      <c r="D98" s="49"/>
      <c r="E98" s="49"/>
      <c r="F98" s="49"/>
      <c r="G98" s="49"/>
      <c r="H98" s="49"/>
      <c r="I98" s="49"/>
      <c r="J98" s="49"/>
      <c r="K98" s="49"/>
    </row>
    <row r="99" spans="1:11" ht="23.25" customHeight="1">
      <c r="A99" s="49"/>
      <c r="B99" s="49"/>
      <c r="C99" s="49"/>
      <c r="D99" s="49"/>
      <c r="E99" s="49"/>
      <c r="F99" s="49"/>
      <c r="G99" s="49"/>
      <c r="H99" s="49"/>
      <c r="I99" s="49"/>
      <c r="J99" s="49"/>
      <c r="K99" s="49"/>
    </row>
    <row r="100" spans="1:11" ht="23.25" customHeight="1">
      <c r="A100" s="49"/>
      <c r="B100" s="49"/>
      <c r="C100" s="49"/>
      <c r="D100" s="49"/>
      <c r="E100" s="49"/>
      <c r="F100" s="49"/>
      <c r="G100" s="49"/>
      <c r="H100" s="49"/>
      <c r="I100" s="49"/>
      <c r="J100" s="49"/>
      <c r="K100" s="49"/>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0"/>
  <sheetViews>
    <sheetView workbookViewId="0"/>
  </sheetViews>
  <sheetFormatPr defaultColWidth="14.42578125" defaultRowHeight="15" customHeight="1"/>
  <cols>
    <col min="1" max="1" width="36" customWidth="1"/>
    <col min="2" max="7" width="17" customWidth="1"/>
    <col min="8" max="11" width="8.7109375" customWidth="1"/>
  </cols>
  <sheetData>
    <row r="1" spans="1:11" ht="21" customHeight="1">
      <c r="A1" s="50" t="s">
        <v>0</v>
      </c>
      <c r="B1" s="51"/>
      <c r="C1" s="51"/>
      <c r="D1" s="51"/>
      <c r="E1" s="51"/>
      <c r="F1" s="51"/>
      <c r="G1" s="32"/>
      <c r="H1" s="52"/>
      <c r="I1" s="52"/>
      <c r="J1" s="52"/>
      <c r="K1" s="52"/>
    </row>
    <row r="2" spans="1:11" ht="21" customHeight="1">
      <c r="A2" s="53" t="s">
        <v>297</v>
      </c>
      <c r="B2" s="51"/>
      <c r="C2" s="51"/>
      <c r="D2" s="51"/>
      <c r="E2" s="51"/>
      <c r="F2" s="51"/>
      <c r="G2" s="32"/>
      <c r="H2" s="52"/>
      <c r="I2" s="52"/>
      <c r="J2" s="52"/>
      <c r="K2" s="52"/>
    </row>
    <row r="3" spans="1:11" ht="21" customHeight="1">
      <c r="A3" s="51"/>
      <c r="B3" s="51"/>
      <c r="C3" s="51"/>
      <c r="D3" s="51"/>
      <c r="E3" s="51"/>
      <c r="F3" s="51"/>
      <c r="G3" s="32"/>
      <c r="H3" s="52"/>
      <c r="I3" s="52"/>
      <c r="J3" s="52"/>
      <c r="K3" s="52"/>
    </row>
    <row r="4" spans="1:11" ht="21" customHeight="1">
      <c r="A4" s="51"/>
      <c r="B4" s="54" t="s">
        <v>298</v>
      </c>
      <c r="C4" s="54" t="s">
        <v>299</v>
      </c>
      <c r="D4" s="54" t="s">
        <v>300</v>
      </c>
      <c r="E4" s="54" t="s">
        <v>301</v>
      </c>
      <c r="F4" s="54" t="s">
        <v>302</v>
      </c>
      <c r="G4" s="54" t="s">
        <v>120</v>
      </c>
      <c r="H4" s="52"/>
      <c r="I4" s="52"/>
      <c r="J4" s="52"/>
      <c r="K4" s="52"/>
    </row>
    <row r="5" spans="1:11" ht="21" customHeight="1">
      <c r="A5" s="51"/>
      <c r="B5" s="54"/>
      <c r="C5" s="54"/>
      <c r="D5" s="54"/>
      <c r="E5" s="54"/>
      <c r="F5" s="54"/>
      <c r="G5" s="54"/>
      <c r="H5" s="52"/>
      <c r="I5" s="52"/>
      <c r="J5" s="52"/>
      <c r="K5" s="52"/>
    </row>
    <row r="6" spans="1:11" ht="21" customHeight="1">
      <c r="A6" s="32" t="s">
        <v>127</v>
      </c>
      <c r="B6" s="54"/>
      <c r="C6" s="54"/>
      <c r="D6" s="54"/>
      <c r="E6" s="54"/>
      <c r="F6" s="54"/>
      <c r="G6" s="54"/>
      <c r="H6" s="52"/>
      <c r="I6" s="52"/>
      <c r="J6" s="52"/>
      <c r="K6" s="52"/>
    </row>
    <row r="7" spans="1:11" ht="21" customHeight="1">
      <c r="A7" s="55" t="s">
        <v>128</v>
      </c>
      <c r="B7" s="56" t="s">
        <v>9</v>
      </c>
      <c r="C7" s="56" t="s">
        <v>9</v>
      </c>
      <c r="D7" s="56" t="s">
        <v>9</v>
      </c>
      <c r="E7" s="56" t="s">
        <v>9</v>
      </c>
      <c r="F7" s="56" t="s">
        <v>9</v>
      </c>
      <c r="G7" s="54" t="s">
        <v>9</v>
      </c>
      <c r="H7" s="52"/>
      <c r="I7" s="52"/>
      <c r="J7" s="52"/>
      <c r="K7" s="52"/>
    </row>
    <row r="8" spans="1:11" ht="21" customHeight="1">
      <c r="A8" s="55" t="s">
        <v>129</v>
      </c>
      <c r="B8" s="56" t="s">
        <v>9</v>
      </c>
      <c r="C8" s="56" t="s">
        <v>9</v>
      </c>
      <c r="D8" s="56" t="s">
        <v>9</v>
      </c>
      <c r="E8" s="56" t="s">
        <v>9</v>
      </c>
      <c r="F8" s="56" t="s">
        <v>9</v>
      </c>
      <c r="G8" s="54" t="s">
        <v>9</v>
      </c>
      <c r="H8" s="52"/>
      <c r="I8" s="52"/>
      <c r="J8" s="52"/>
      <c r="K8" s="52"/>
    </row>
    <row r="9" spans="1:11" ht="21" customHeight="1">
      <c r="A9" s="55" t="s">
        <v>130</v>
      </c>
      <c r="B9" s="56" t="s">
        <v>9</v>
      </c>
      <c r="C9" s="56" t="s">
        <v>9</v>
      </c>
      <c r="D9" s="56" t="s">
        <v>9</v>
      </c>
      <c r="E9" s="56" t="s">
        <v>9</v>
      </c>
      <c r="F9" s="56" t="s">
        <v>9</v>
      </c>
      <c r="G9" s="54" t="s">
        <v>9</v>
      </c>
      <c r="H9" s="52"/>
      <c r="I9" s="52"/>
      <c r="J9" s="52"/>
      <c r="K9" s="52"/>
    </row>
    <row r="10" spans="1:11" ht="21" customHeight="1">
      <c r="A10" s="55" t="s">
        <v>131</v>
      </c>
      <c r="B10" s="56" t="s">
        <v>9</v>
      </c>
      <c r="C10" s="56" t="s">
        <v>9</v>
      </c>
      <c r="D10" s="56" t="s">
        <v>9</v>
      </c>
      <c r="E10" s="56" t="s">
        <v>9</v>
      </c>
      <c r="F10" s="56" t="s">
        <v>9</v>
      </c>
      <c r="G10" s="54" t="s">
        <v>9</v>
      </c>
      <c r="H10" s="52"/>
      <c r="I10" s="52"/>
      <c r="J10" s="52"/>
      <c r="K10" s="52"/>
    </row>
    <row r="11" spans="1:11" ht="21" customHeight="1">
      <c r="A11" s="55" t="s">
        <v>132</v>
      </c>
      <c r="B11" s="56" t="s">
        <v>9</v>
      </c>
      <c r="C11" s="56" t="s">
        <v>9</v>
      </c>
      <c r="D11" s="56" t="s">
        <v>9</v>
      </c>
      <c r="E11" s="56" t="s">
        <v>9</v>
      </c>
      <c r="F11" s="56" t="s">
        <v>9</v>
      </c>
      <c r="G11" s="54" t="s">
        <v>9</v>
      </c>
      <c r="H11" s="52"/>
      <c r="I11" s="52"/>
      <c r="J11" s="52"/>
      <c r="K11" s="52"/>
    </row>
    <row r="12" spans="1:11" ht="21" customHeight="1">
      <c r="A12" s="55" t="s">
        <v>133</v>
      </c>
      <c r="B12" s="56" t="s">
        <v>9</v>
      </c>
      <c r="C12" s="56" t="s">
        <v>9</v>
      </c>
      <c r="D12" s="56" t="s">
        <v>9</v>
      </c>
      <c r="E12" s="56" t="s">
        <v>9</v>
      </c>
      <c r="F12" s="56" t="s">
        <v>9</v>
      </c>
      <c r="G12" s="54" t="s">
        <v>9</v>
      </c>
      <c r="H12" s="52"/>
      <c r="I12" s="52"/>
      <c r="J12" s="52"/>
      <c r="K12" s="52"/>
    </row>
    <row r="13" spans="1:11" ht="21" customHeight="1">
      <c r="A13" s="55" t="s">
        <v>134</v>
      </c>
      <c r="B13" s="56" t="s">
        <v>9</v>
      </c>
      <c r="C13" s="56" t="s">
        <v>9</v>
      </c>
      <c r="D13" s="56" t="s">
        <v>9</v>
      </c>
      <c r="E13" s="56" t="s">
        <v>9</v>
      </c>
      <c r="F13" s="56" t="s">
        <v>9</v>
      </c>
      <c r="G13" s="56" t="s">
        <v>9</v>
      </c>
      <c r="H13" s="52"/>
      <c r="I13" s="52"/>
      <c r="J13" s="52"/>
      <c r="K13" s="52"/>
    </row>
    <row r="14" spans="1:11" ht="21" customHeight="1">
      <c r="A14" s="57" t="s">
        <v>120</v>
      </c>
      <c r="B14" s="54" t="s">
        <v>9</v>
      </c>
      <c r="C14" s="54" t="s">
        <v>9</v>
      </c>
      <c r="D14" s="54" t="s">
        <v>9</v>
      </c>
      <c r="E14" s="54" t="s">
        <v>9</v>
      </c>
      <c r="F14" s="54" t="s">
        <v>9</v>
      </c>
      <c r="G14" s="54" t="s">
        <v>9</v>
      </c>
      <c r="H14" s="52"/>
      <c r="I14" s="52"/>
      <c r="J14" s="52"/>
      <c r="K14" s="52"/>
    </row>
    <row r="15" spans="1:11" ht="21" customHeight="1">
      <c r="A15" s="51"/>
      <c r="B15" s="51"/>
      <c r="C15" s="51"/>
      <c r="D15" s="51"/>
      <c r="E15" s="51"/>
      <c r="F15" s="51"/>
      <c r="G15" s="32"/>
      <c r="H15" s="52"/>
      <c r="I15" s="52"/>
      <c r="J15" s="52"/>
      <c r="K15" s="52"/>
    </row>
    <row r="16" spans="1:11" ht="21" customHeight="1">
      <c r="A16" s="32" t="s">
        <v>137</v>
      </c>
      <c r="B16" s="54"/>
      <c r="C16" s="54"/>
      <c r="D16" s="54"/>
      <c r="E16" s="54"/>
      <c r="F16" s="54"/>
      <c r="G16" s="54"/>
      <c r="H16" s="52"/>
      <c r="I16" s="52"/>
      <c r="J16" s="52"/>
      <c r="K16" s="52"/>
    </row>
    <row r="17" spans="1:11" ht="21" customHeight="1">
      <c r="A17" s="55" t="s">
        <v>138</v>
      </c>
      <c r="B17" s="56" t="s">
        <v>9</v>
      </c>
      <c r="C17" s="56" t="s">
        <v>9</v>
      </c>
      <c r="D17" s="56" t="s">
        <v>9</v>
      </c>
      <c r="E17" s="56" t="s">
        <v>9</v>
      </c>
      <c r="F17" s="56" t="s">
        <v>9</v>
      </c>
      <c r="G17" s="54" t="s">
        <v>9</v>
      </c>
      <c r="H17" s="52"/>
      <c r="I17" s="52"/>
      <c r="J17" s="52"/>
      <c r="K17" s="52"/>
    </row>
    <row r="18" spans="1:11" ht="21" customHeight="1">
      <c r="A18" s="55" t="s">
        <v>139</v>
      </c>
      <c r="B18" s="56" t="s">
        <v>9</v>
      </c>
      <c r="C18" s="56" t="s">
        <v>9</v>
      </c>
      <c r="D18" s="56" t="s">
        <v>9</v>
      </c>
      <c r="E18" s="56" t="s">
        <v>9</v>
      </c>
      <c r="F18" s="56" t="s">
        <v>9</v>
      </c>
      <c r="G18" s="54" t="s">
        <v>9</v>
      </c>
      <c r="H18" s="52"/>
      <c r="I18" s="52"/>
      <c r="J18" s="52"/>
      <c r="K18" s="52"/>
    </row>
    <row r="19" spans="1:11" ht="21" customHeight="1">
      <c r="A19" s="55" t="s">
        <v>140</v>
      </c>
      <c r="B19" s="56" t="s">
        <v>9</v>
      </c>
      <c r="C19" s="56" t="s">
        <v>9</v>
      </c>
      <c r="D19" s="56" t="s">
        <v>9</v>
      </c>
      <c r="E19" s="56" t="s">
        <v>9</v>
      </c>
      <c r="F19" s="56" t="s">
        <v>9</v>
      </c>
      <c r="G19" s="54" t="s">
        <v>9</v>
      </c>
      <c r="H19" s="52"/>
      <c r="I19" s="52"/>
      <c r="J19" s="52"/>
      <c r="K19" s="52"/>
    </row>
    <row r="20" spans="1:11" ht="21" customHeight="1">
      <c r="A20" s="55" t="s">
        <v>141</v>
      </c>
      <c r="B20" s="56" t="s">
        <v>9</v>
      </c>
      <c r="C20" s="56" t="s">
        <v>9</v>
      </c>
      <c r="D20" s="56" t="s">
        <v>9</v>
      </c>
      <c r="E20" s="56" t="s">
        <v>9</v>
      </c>
      <c r="F20" s="56" t="s">
        <v>9</v>
      </c>
      <c r="G20" s="54" t="s">
        <v>9</v>
      </c>
      <c r="H20" s="52"/>
      <c r="I20" s="52"/>
      <c r="J20" s="52"/>
      <c r="K20" s="52"/>
    </row>
    <row r="21" spans="1:11" ht="21" customHeight="1">
      <c r="A21" s="55" t="s">
        <v>142</v>
      </c>
      <c r="B21" s="56" t="s">
        <v>9</v>
      </c>
      <c r="C21" s="56" t="s">
        <v>9</v>
      </c>
      <c r="D21" s="56" t="s">
        <v>9</v>
      </c>
      <c r="E21" s="56" t="s">
        <v>9</v>
      </c>
      <c r="F21" s="56" t="s">
        <v>9</v>
      </c>
      <c r="G21" s="54" t="s">
        <v>9</v>
      </c>
      <c r="H21" s="52"/>
      <c r="I21" s="52"/>
      <c r="J21" s="52"/>
      <c r="K21" s="52"/>
    </row>
    <row r="22" spans="1:11" ht="21" customHeight="1">
      <c r="A22" s="55" t="s">
        <v>143</v>
      </c>
      <c r="B22" s="56" t="s">
        <v>9</v>
      </c>
      <c r="C22" s="56" t="s">
        <v>9</v>
      </c>
      <c r="D22" s="56" t="s">
        <v>9</v>
      </c>
      <c r="E22" s="56" t="s">
        <v>9</v>
      </c>
      <c r="F22" s="56" t="s">
        <v>9</v>
      </c>
      <c r="G22" s="54" t="s">
        <v>9</v>
      </c>
      <c r="H22" s="52"/>
      <c r="I22" s="52"/>
      <c r="J22" s="52"/>
      <c r="K22" s="52"/>
    </row>
    <row r="23" spans="1:11" ht="21" customHeight="1">
      <c r="A23" s="55" t="s">
        <v>144</v>
      </c>
      <c r="B23" s="56" t="s">
        <v>9</v>
      </c>
      <c r="C23" s="56" t="s">
        <v>9</v>
      </c>
      <c r="D23" s="56" t="s">
        <v>9</v>
      </c>
      <c r="E23" s="56" t="s">
        <v>9</v>
      </c>
      <c r="F23" s="56" t="s">
        <v>9</v>
      </c>
      <c r="G23" s="54" t="s">
        <v>9</v>
      </c>
      <c r="H23" s="52"/>
      <c r="I23" s="52"/>
      <c r="J23" s="52"/>
      <c r="K23" s="52"/>
    </row>
    <row r="24" spans="1:11" ht="21" customHeight="1">
      <c r="A24" s="55" t="s">
        <v>145</v>
      </c>
      <c r="B24" s="56" t="s">
        <v>9</v>
      </c>
      <c r="C24" s="56" t="s">
        <v>9</v>
      </c>
      <c r="D24" s="56" t="s">
        <v>9</v>
      </c>
      <c r="E24" s="56" t="s">
        <v>9</v>
      </c>
      <c r="F24" s="56" t="s">
        <v>9</v>
      </c>
      <c r="G24" s="54" t="s">
        <v>9</v>
      </c>
      <c r="H24" s="52"/>
      <c r="I24" s="52"/>
      <c r="J24" s="52"/>
      <c r="K24" s="52"/>
    </row>
    <row r="25" spans="1:11" ht="21" customHeight="1">
      <c r="A25" s="55" t="s">
        <v>146</v>
      </c>
      <c r="B25" s="56" t="s">
        <v>9</v>
      </c>
      <c r="C25" s="56" t="s">
        <v>9</v>
      </c>
      <c r="D25" s="56" t="s">
        <v>9</v>
      </c>
      <c r="E25" s="56" t="s">
        <v>9</v>
      </c>
      <c r="F25" s="56" t="s">
        <v>9</v>
      </c>
      <c r="G25" s="54" t="s">
        <v>9</v>
      </c>
      <c r="H25" s="52"/>
      <c r="I25" s="52"/>
      <c r="J25" s="52"/>
      <c r="K25" s="52"/>
    </row>
    <row r="26" spans="1:11" ht="21" customHeight="1">
      <c r="A26" s="55" t="s">
        <v>147</v>
      </c>
      <c r="B26" s="56" t="s">
        <v>9</v>
      </c>
      <c r="C26" s="56" t="s">
        <v>9</v>
      </c>
      <c r="D26" s="56" t="s">
        <v>9</v>
      </c>
      <c r="E26" s="56" t="s">
        <v>9</v>
      </c>
      <c r="F26" s="56" t="s">
        <v>9</v>
      </c>
      <c r="G26" s="54" t="s">
        <v>9</v>
      </c>
      <c r="H26" s="52"/>
      <c r="I26" s="52"/>
      <c r="J26" s="52"/>
      <c r="K26" s="52"/>
    </row>
    <row r="27" spans="1:11" ht="21" customHeight="1">
      <c r="A27" s="55" t="s">
        <v>148</v>
      </c>
      <c r="B27" s="56" t="s">
        <v>9</v>
      </c>
      <c r="C27" s="56" t="s">
        <v>9</v>
      </c>
      <c r="D27" s="56" t="s">
        <v>9</v>
      </c>
      <c r="E27" s="56" t="s">
        <v>9</v>
      </c>
      <c r="F27" s="56" t="s">
        <v>9</v>
      </c>
      <c r="G27" s="54" t="s">
        <v>9</v>
      </c>
      <c r="H27" s="52"/>
      <c r="I27" s="52"/>
      <c r="J27" s="52"/>
      <c r="K27" s="52"/>
    </row>
    <row r="28" spans="1:11" ht="21" customHeight="1">
      <c r="A28" s="55" t="s">
        <v>149</v>
      </c>
      <c r="B28" s="56" t="s">
        <v>9</v>
      </c>
      <c r="C28" s="56" t="s">
        <v>9</v>
      </c>
      <c r="D28" s="56" t="s">
        <v>9</v>
      </c>
      <c r="E28" s="56" t="s">
        <v>9</v>
      </c>
      <c r="F28" s="56" t="s">
        <v>9</v>
      </c>
      <c r="G28" s="54" t="s">
        <v>9</v>
      </c>
      <c r="H28" s="52"/>
      <c r="I28" s="52"/>
      <c r="J28" s="52"/>
      <c r="K28" s="52"/>
    </row>
    <row r="29" spans="1:11" ht="21" customHeight="1">
      <c r="A29" s="55" t="s">
        <v>150</v>
      </c>
      <c r="B29" s="56" t="s">
        <v>9</v>
      </c>
      <c r="C29" s="56" t="s">
        <v>9</v>
      </c>
      <c r="D29" s="56" t="s">
        <v>9</v>
      </c>
      <c r="E29" s="56" t="s">
        <v>9</v>
      </c>
      <c r="F29" s="56" t="s">
        <v>9</v>
      </c>
      <c r="G29" s="54" t="s">
        <v>9</v>
      </c>
      <c r="H29" s="52"/>
      <c r="I29" s="52"/>
      <c r="J29" s="52"/>
      <c r="K29" s="52"/>
    </row>
    <row r="30" spans="1:11" ht="21" customHeight="1">
      <c r="A30" s="55" t="s">
        <v>287</v>
      </c>
      <c r="B30" s="56" t="s">
        <v>9</v>
      </c>
      <c r="C30" s="56" t="s">
        <v>9</v>
      </c>
      <c r="D30" s="56" t="s">
        <v>9</v>
      </c>
      <c r="E30" s="56" t="s">
        <v>9</v>
      </c>
      <c r="F30" s="56" t="s">
        <v>9</v>
      </c>
      <c r="G30" s="54" t="s">
        <v>9</v>
      </c>
      <c r="H30" s="52"/>
      <c r="I30" s="52"/>
      <c r="J30" s="52"/>
      <c r="K30" s="52"/>
    </row>
    <row r="31" spans="1:11" ht="21" customHeight="1">
      <c r="A31" s="57" t="s">
        <v>120</v>
      </c>
      <c r="B31" s="54" t="s">
        <v>9</v>
      </c>
      <c r="C31" s="54" t="s">
        <v>9</v>
      </c>
      <c r="D31" s="54" t="s">
        <v>9</v>
      </c>
      <c r="E31" s="54" t="s">
        <v>9</v>
      </c>
      <c r="F31" s="54" t="s">
        <v>9</v>
      </c>
      <c r="G31" s="54" t="s">
        <v>9</v>
      </c>
      <c r="H31" s="52"/>
      <c r="I31" s="52"/>
      <c r="J31" s="52"/>
      <c r="K31" s="52"/>
    </row>
    <row r="32" spans="1:11" ht="21" customHeight="1">
      <c r="A32" s="51"/>
      <c r="B32" s="51"/>
      <c r="C32" s="51"/>
      <c r="D32" s="51"/>
      <c r="E32" s="51"/>
      <c r="F32" s="51"/>
      <c r="G32" s="32"/>
      <c r="H32" s="52"/>
      <c r="I32" s="52"/>
      <c r="J32" s="52"/>
      <c r="K32" s="52"/>
    </row>
    <row r="33" spans="1:11" ht="21" customHeight="1">
      <c r="A33" s="32" t="s">
        <v>152</v>
      </c>
      <c r="B33" s="54"/>
      <c r="C33" s="54"/>
      <c r="D33" s="54"/>
      <c r="E33" s="54"/>
      <c r="F33" s="54"/>
      <c r="G33" s="54"/>
      <c r="H33" s="52"/>
      <c r="I33" s="52"/>
      <c r="J33" s="52"/>
      <c r="K33" s="52"/>
    </row>
    <row r="34" spans="1:11" ht="21" customHeight="1">
      <c r="A34" s="55" t="s">
        <v>153</v>
      </c>
      <c r="B34" s="56" t="s">
        <v>9</v>
      </c>
      <c r="C34" s="56" t="s">
        <v>9</v>
      </c>
      <c r="D34" s="56" t="s">
        <v>9</v>
      </c>
      <c r="E34" s="56" t="s">
        <v>9</v>
      </c>
      <c r="F34" s="56" t="s">
        <v>9</v>
      </c>
      <c r="G34" s="54" t="s">
        <v>9</v>
      </c>
      <c r="H34" s="52"/>
      <c r="I34" s="52"/>
      <c r="J34" s="52"/>
      <c r="K34" s="52"/>
    </row>
    <row r="35" spans="1:11" ht="21" customHeight="1">
      <c r="A35" s="55" t="s">
        <v>154</v>
      </c>
      <c r="B35" s="56" t="s">
        <v>9</v>
      </c>
      <c r="C35" s="56" t="s">
        <v>9</v>
      </c>
      <c r="D35" s="56" t="s">
        <v>9</v>
      </c>
      <c r="E35" s="56" t="s">
        <v>9</v>
      </c>
      <c r="F35" s="56" t="s">
        <v>9</v>
      </c>
      <c r="G35" s="54" t="s">
        <v>9</v>
      </c>
      <c r="H35" s="52"/>
      <c r="I35" s="52"/>
      <c r="J35" s="52"/>
      <c r="K35" s="52"/>
    </row>
    <row r="36" spans="1:11" ht="21" customHeight="1">
      <c r="A36" s="57" t="s">
        <v>120</v>
      </c>
      <c r="B36" s="54" t="s">
        <v>9</v>
      </c>
      <c r="C36" s="54" t="s">
        <v>9</v>
      </c>
      <c r="D36" s="54" t="s">
        <v>9</v>
      </c>
      <c r="E36" s="54" t="s">
        <v>9</v>
      </c>
      <c r="F36" s="54" t="s">
        <v>9</v>
      </c>
      <c r="G36" s="54" t="s">
        <v>9</v>
      </c>
      <c r="H36" s="52"/>
      <c r="I36" s="52"/>
      <c r="J36" s="52"/>
      <c r="K36" s="52"/>
    </row>
    <row r="37" spans="1:11" ht="21" customHeight="1">
      <c r="A37" s="55"/>
      <c r="B37" s="56"/>
      <c r="C37" s="56"/>
      <c r="D37" s="56"/>
      <c r="E37" s="56"/>
      <c r="F37" s="56"/>
      <c r="G37" s="54"/>
      <c r="H37" s="52"/>
      <c r="I37" s="52"/>
      <c r="J37" s="52"/>
      <c r="K37" s="52"/>
    </row>
    <row r="38" spans="1:11" ht="21" customHeight="1">
      <c r="A38" s="57" t="s">
        <v>156</v>
      </c>
      <c r="B38" s="32"/>
      <c r="C38" s="32"/>
      <c r="D38" s="32"/>
      <c r="E38" s="32"/>
      <c r="F38" s="32"/>
      <c r="G38" s="54"/>
      <c r="H38" s="52"/>
      <c r="I38" s="52"/>
      <c r="J38" s="52"/>
      <c r="K38" s="52"/>
    </row>
    <row r="39" spans="1:11" ht="21" customHeight="1">
      <c r="A39" s="51" t="s">
        <v>157</v>
      </c>
      <c r="B39" s="56" t="s">
        <v>9</v>
      </c>
      <c r="C39" s="56" t="s">
        <v>9</v>
      </c>
      <c r="D39" s="56" t="s">
        <v>9</v>
      </c>
      <c r="E39" s="56" t="s">
        <v>9</v>
      </c>
      <c r="F39" s="56" t="s">
        <v>9</v>
      </c>
      <c r="G39" s="54" t="s">
        <v>9</v>
      </c>
      <c r="H39" s="52"/>
      <c r="I39" s="52"/>
      <c r="J39" s="52"/>
      <c r="K39" s="52"/>
    </row>
    <row r="40" spans="1:11" ht="21" customHeight="1">
      <c r="A40" s="51" t="s">
        <v>158</v>
      </c>
      <c r="B40" s="56" t="s">
        <v>9</v>
      </c>
      <c r="C40" s="56" t="s">
        <v>9</v>
      </c>
      <c r="D40" s="56" t="s">
        <v>9</v>
      </c>
      <c r="E40" s="56" t="s">
        <v>9</v>
      </c>
      <c r="F40" s="56" t="s">
        <v>9</v>
      </c>
      <c r="G40" s="54" t="s">
        <v>9</v>
      </c>
      <c r="H40" s="52"/>
      <c r="I40" s="52"/>
      <c r="J40" s="52"/>
      <c r="K40" s="52"/>
    </row>
    <row r="41" spans="1:11" ht="21" customHeight="1">
      <c r="A41" s="32" t="s">
        <v>120</v>
      </c>
      <c r="B41" s="54" t="s">
        <v>9</v>
      </c>
      <c r="C41" s="54" t="s">
        <v>9</v>
      </c>
      <c r="D41" s="54" t="s">
        <v>9</v>
      </c>
      <c r="E41" s="54" t="s">
        <v>9</v>
      </c>
      <c r="F41" s="54" t="s">
        <v>9</v>
      </c>
      <c r="G41" s="54" t="s">
        <v>9</v>
      </c>
      <c r="H41" s="52"/>
      <c r="I41" s="52"/>
      <c r="J41" s="52"/>
      <c r="K41" s="52"/>
    </row>
    <row r="42" spans="1:11" ht="21" customHeight="1">
      <c r="A42" s="51"/>
      <c r="B42" s="51"/>
      <c r="C42" s="51"/>
      <c r="D42" s="51"/>
      <c r="E42" s="51"/>
      <c r="F42" s="51"/>
      <c r="G42" s="54"/>
      <c r="H42" s="52"/>
      <c r="I42" s="52"/>
      <c r="J42" s="52"/>
      <c r="K42" s="52"/>
    </row>
    <row r="43" spans="1:11" ht="21" customHeight="1">
      <c r="A43" s="32" t="s">
        <v>160</v>
      </c>
      <c r="B43" s="32"/>
      <c r="C43" s="32"/>
      <c r="D43" s="32"/>
      <c r="E43" s="32"/>
      <c r="F43" s="32"/>
      <c r="G43" s="54"/>
      <c r="H43" s="52"/>
      <c r="I43" s="52"/>
      <c r="J43" s="52"/>
      <c r="K43" s="52"/>
    </row>
    <row r="44" spans="1:11" ht="21" customHeight="1">
      <c r="A44" s="51" t="s">
        <v>161</v>
      </c>
      <c r="B44" s="56" t="s">
        <v>9</v>
      </c>
      <c r="C44" s="56" t="s">
        <v>9</v>
      </c>
      <c r="D44" s="56" t="s">
        <v>9</v>
      </c>
      <c r="E44" s="56" t="s">
        <v>9</v>
      </c>
      <c r="F44" s="56" t="s">
        <v>9</v>
      </c>
      <c r="G44" s="54" t="s">
        <v>9</v>
      </c>
      <c r="H44" s="52"/>
      <c r="I44" s="52"/>
      <c r="J44" s="52"/>
      <c r="K44" s="52"/>
    </row>
    <row r="45" spans="1:11" ht="21" customHeight="1">
      <c r="A45" s="51" t="s">
        <v>162</v>
      </c>
      <c r="B45" s="56" t="s">
        <v>9</v>
      </c>
      <c r="C45" s="56" t="s">
        <v>9</v>
      </c>
      <c r="D45" s="56" t="s">
        <v>9</v>
      </c>
      <c r="E45" s="56" t="s">
        <v>9</v>
      </c>
      <c r="F45" s="56" t="s">
        <v>9</v>
      </c>
      <c r="G45" s="54" t="s">
        <v>9</v>
      </c>
      <c r="H45" s="52"/>
      <c r="I45" s="52"/>
      <c r="J45" s="52"/>
      <c r="K45" s="52"/>
    </row>
    <row r="46" spans="1:11" ht="21" customHeight="1">
      <c r="A46" s="32" t="s">
        <v>120</v>
      </c>
      <c r="B46" s="54" t="s">
        <v>9</v>
      </c>
      <c r="C46" s="54" t="s">
        <v>9</v>
      </c>
      <c r="D46" s="54" t="s">
        <v>9</v>
      </c>
      <c r="E46" s="54" t="s">
        <v>9</v>
      </c>
      <c r="F46" s="54" t="s">
        <v>9</v>
      </c>
      <c r="G46" s="54" t="s">
        <v>9</v>
      </c>
      <c r="H46" s="52"/>
      <c r="I46" s="52"/>
      <c r="J46" s="52"/>
      <c r="K46" s="52"/>
    </row>
    <row r="47" spans="1:11" ht="21" customHeight="1">
      <c r="A47" s="51"/>
      <c r="B47" s="51"/>
      <c r="C47" s="51"/>
      <c r="D47" s="51"/>
      <c r="E47" s="51"/>
      <c r="F47" s="51"/>
      <c r="G47" s="54"/>
      <c r="H47" s="52"/>
      <c r="I47" s="52"/>
      <c r="J47" s="52"/>
      <c r="K47" s="52"/>
    </row>
    <row r="48" spans="1:11" ht="21" customHeight="1">
      <c r="A48" s="32" t="s">
        <v>164</v>
      </c>
      <c r="B48" s="32"/>
      <c r="C48" s="32"/>
      <c r="D48" s="32"/>
      <c r="E48" s="32"/>
      <c r="F48" s="32"/>
      <c r="G48" s="54"/>
      <c r="H48" s="52"/>
      <c r="I48" s="52"/>
      <c r="J48" s="52"/>
      <c r="K48" s="52"/>
    </row>
    <row r="49" spans="1:11" ht="21" customHeight="1">
      <c r="A49" s="51" t="s">
        <v>165</v>
      </c>
      <c r="B49" s="56" t="s">
        <v>9</v>
      </c>
      <c r="C49" s="56" t="s">
        <v>9</v>
      </c>
      <c r="D49" s="56" t="s">
        <v>9</v>
      </c>
      <c r="E49" s="56" t="s">
        <v>9</v>
      </c>
      <c r="F49" s="56" t="s">
        <v>9</v>
      </c>
      <c r="G49" s="54" t="s">
        <v>9</v>
      </c>
      <c r="H49" s="52"/>
      <c r="I49" s="52"/>
      <c r="J49" s="52"/>
      <c r="K49" s="52"/>
    </row>
    <row r="50" spans="1:11" ht="21" customHeight="1">
      <c r="A50" s="51" t="s">
        <v>166</v>
      </c>
      <c r="B50" s="56" t="s">
        <v>9</v>
      </c>
      <c r="C50" s="56" t="s">
        <v>9</v>
      </c>
      <c r="D50" s="56" t="s">
        <v>9</v>
      </c>
      <c r="E50" s="56" t="s">
        <v>9</v>
      </c>
      <c r="F50" s="56" t="s">
        <v>9</v>
      </c>
      <c r="G50" s="54" t="s">
        <v>9</v>
      </c>
      <c r="H50" s="52"/>
      <c r="I50" s="52"/>
      <c r="J50" s="52"/>
      <c r="K50" s="52"/>
    </row>
    <row r="51" spans="1:11" ht="21" customHeight="1">
      <c r="A51" s="51" t="s">
        <v>167</v>
      </c>
      <c r="B51" s="56" t="s">
        <v>9</v>
      </c>
      <c r="C51" s="56" t="s">
        <v>9</v>
      </c>
      <c r="D51" s="56" t="s">
        <v>9</v>
      </c>
      <c r="E51" s="56" t="s">
        <v>9</v>
      </c>
      <c r="F51" s="56" t="s">
        <v>9</v>
      </c>
      <c r="G51" s="54" t="s">
        <v>9</v>
      </c>
      <c r="H51" s="52"/>
      <c r="I51" s="52"/>
      <c r="J51" s="52"/>
      <c r="K51" s="52"/>
    </row>
    <row r="52" spans="1:11" ht="21" customHeight="1">
      <c r="A52" s="51" t="s">
        <v>168</v>
      </c>
      <c r="B52" s="56" t="s">
        <v>9</v>
      </c>
      <c r="C52" s="56" t="s">
        <v>9</v>
      </c>
      <c r="D52" s="56" t="s">
        <v>9</v>
      </c>
      <c r="E52" s="56" t="s">
        <v>9</v>
      </c>
      <c r="F52" s="56" t="s">
        <v>9</v>
      </c>
      <c r="G52" s="54" t="s">
        <v>9</v>
      </c>
      <c r="H52" s="52"/>
      <c r="I52" s="52"/>
      <c r="J52" s="52"/>
      <c r="K52" s="52"/>
    </row>
    <row r="53" spans="1:11" ht="21" customHeight="1">
      <c r="A53" s="51" t="s">
        <v>294</v>
      </c>
      <c r="B53" s="56" t="s">
        <v>9</v>
      </c>
      <c r="C53" s="56" t="s">
        <v>9</v>
      </c>
      <c r="D53" s="56" t="s">
        <v>9</v>
      </c>
      <c r="E53" s="56" t="s">
        <v>9</v>
      </c>
      <c r="F53" s="56" t="s">
        <v>9</v>
      </c>
      <c r="G53" s="54" t="s">
        <v>9</v>
      </c>
      <c r="H53" s="52"/>
      <c r="I53" s="52"/>
      <c r="J53" s="52"/>
      <c r="K53" s="52"/>
    </row>
    <row r="54" spans="1:11" ht="21" customHeight="1">
      <c r="A54" s="51" t="s">
        <v>169</v>
      </c>
      <c r="B54" s="56" t="s">
        <v>9</v>
      </c>
      <c r="C54" s="56" t="s">
        <v>9</v>
      </c>
      <c r="D54" s="56" t="s">
        <v>9</v>
      </c>
      <c r="E54" s="56" t="s">
        <v>9</v>
      </c>
      <c r="F54" s="56" t="s">
        <v>9</v>
      </c>
      <c r="G54" s="54" t="s">
        <v>9</v>
      </c>
      <c r="H54" s="52"/>
      <c r="I54" s="52"/>
      <c r="J54" s="52"/>
      <c r="K54" s="52"/>
    </row>
    <row r="55" spans="1:11" ht="21" customHeight="1">
      <c r="A55" s="51" t="s">
        <v>170</v>
      </c>
      <c r="B55" s="56" t="s">
        <v>9</v>
      </c>
      <c r="C55" s="56" t="s">
        <v>9</v>
      </c>
      <c r="D55" s="56" t="s">
        <v>9</v>
      </c>
      <c r="E55" s="56" t="s">
        <v>9</v>
      </c>
      <c r="F55" s="56" t="s">
        <v>9</v>
      </c>
      <c r="G55" s="54" t="s">
        <v>9</v>
      </c>
      <c r="H55" s="52"/>
      <c r="I55" s="52"/>
      <c r="J55" s="52"/>
      <c r="K55" s="52"/>
    </row>
    <row r="56" spans="1:11" ht="21" customHeight="1">
      <c r="A56" s="51" t="s">
        <v>171</v>
      </c>
      <c r="B56" s="56" t="s">
        <v>9</v>
      </c>
      <c r="C56" s="56" t="s">
        <v>9</v>
      </c>
      <c r="D56" s="56" t="s">
        <v>9</v>
      </c>
      <c r="E56" s="56" t="s">
        <v>9</v>
      </c>
      <c r="F56" s="56" t="s">
        <v>9</v>
      </c>
      <c r="G56" s="54" t="s">
        <v>9</v>
      </c>
      <c r="H56" s="52"/>
      <c r="I56" s="52"/>
      <c r="J56" s="52"/>
      <c r="K56" s="52"/>
    </row>
    <row r="57" spans="1:11" ht="21" customHeight="1">
      <c r="A57" s="51" t="s">
        <v>172</v>
      </c>
      <c r="B57" s="56" t="s">
        <v>9</v>
      </c>
      <c r="C57" s="56" t="s">
        <v>9</v>
      </c>
      <c r="D57" s="56" t="s">
        <v>9</v>
      </c>
      <c r="E57" s="56" t="s">
        <v>9</v>
      </c>
      <c r="F57" s="56" t="s">
        <v>9</v>
      </c>
      <c r="G57" s="54" t="s">
        <v>9</v>
      </c>
      <c r="H57" s="52"/>
      <c r="I57" s="52"/>
      <c r="J57" s="52"/>
      <c r="K57" s="52"/>
    </row>
    <row r="58" spans="1:11" ht="21" customHeight="1">
      <c r="A58" s="51" t="s">
        <v>173</v>
      </c>
      <c r="B58" s="56" t="s">
        <v>9</v>
      </c>
      <c r="C58" s="56" t="s">
        <v>9</v>
      </c>
      <c r="D58" s="56" t="s">
        <v>9</v>
      </c>
      <c r="E58" s="56" t="s">
        <v>9</v>
      </c>
      <c r="F58" s="56" t="s">
        <v>9</v>
      </c>
      <c r="G58" s="54" t="s">
        <v>9</v>
      </c>
      <c r="H58" s="52"/>
      <c r="I58" s="52"/>
      <c r="J58" s="52"/>
      <c r="K58" s="52"/>
    </row>
    <row r="59" spans="1:11" ht="21" customHeight="1">
      <c r="A59" s="51" t="s">
        <v>174</v>
      </c>
      <c r="B59" s="56" t="s">
        <v>9</v>
      </c>
      <c r="C59" s="56" t="s">
        <v>9</v>
      </c>
      <c r="D59" s="56" t="s">
        <v>9</v>
      </c>
      <c r="E59" s="56" t="s">
        <v>9</v>
      </c>
      <c r="F59" s="56" t="s">
        <v>9</v>
      </c>
      <c r="G59" s="54" t="s">
        <v>9</v>
      </c>
      <c r="H59" s="52"/>
      <c r="I59" s="52"/>
      <c r="J59" s="52"/>
      <c r="K59" s="52"/>
    </row>
    <row r="60" spans="1:11" ht="21" customHeight="1">
      <c r="A60" s="51" t="s">
        <v>175</v>
      </c>
      <c r="B60" s="56" t="s">
        <v>9</v>
      </c>
      <c r="C60" s="56" t="s">
        <v>9</v>
      </c>
      <c r="D60" s="56" t="s">
        <v>9</v>
      </c>
      <c r="E60" s="56" t="s">
        <v>9</v>
      </c>
      <c r="F60" s="56" t="s">
        <v>9</v>
      </c>
      <c r="G60" s="54" t="s">
        <v>9</v>
      </c>
      <c r="H60" s="52"/>
      <c r="I60" s="52"/>
      <c r="J60" s="52"/>
      <c r="K60" s="52"/>
    </row>
    <row r="61" spans="1:11" ht="21" customHeight="1">
      <c r="A61" s="51" t="s">
        <v>176</v>
      </c>
      <c r="B61" s="56" t="s">
        <v>9</v>
      </c>
      <c r="C61" s="56" t="s">
        <v>9</v>
      </c>
      <c r="D61" s="56" t="s">
        <v>9</v>
      </c>
      <c r="E61" s="56" t="s">
        <v>9</v>
      </c>
      <c r="F61" s="56" t="s">
        <v>9</v>
      </c>
      <c r="G61" s="54" t="s">
        <v>9</v>
      </c>
      <c r="H61" s="52"/>
      <c r="I61" s="52"/>
      <c r="J61" s="52"/>
      <c r="K61" s="52"/>
    </row>
    <row r="62" spans="1:11" ht="21" customHeight="1">
      <c r="A62" s="51" t="s">
        <v>177</v>
      </c>
      <c r="B62" s="56" t="s">
        <v>9</v>
      </c>
      <c r="C62" s="56" t="s">
        <v>9</v>
      </c>
      <c r="D62" s="56" t="s">
        <v>9</v>
      </c>
      <c r="E62" s="56" t="s">
        <v>9</v>
      </c>
      <c r="F62" s="56" t="s">
        <v>9</v>
      </c>
      <c r="G62" s="54" t="s">
        <v>9</v>
      </c>
      <c r="H62" s="52"/>
      <c r="I62" s="52"/>
      <c r="J62" s="52"/>
      <c r="K62" s="52"/>
    </row>
    <row r="63" spans="1:11" ht="21" customHeight="1">
      <c r="A63" s="51" t="s">
        <v>178</v>
      </c>
      <c r="B63" s="56" t="s">
        <v>9</v>
      </c>
      <c r="C63" s="56" t="s">
        <v>9</v>
      </c>
      <c r="D63" s="56" t="s">
        <v>9</v>
      </c>
      <c r="E63" s="56" t="s">
        <v>9</v>
      </c>
      <c r="F63" s="56" t="s">
        <v>9</v>
      </c>
      <c r="G63" s="54" t="s">
        <v>9</v>
      </c>
      <c r="H63" s="52"/>
      <c r="I63" s="52"/>
      <c r="J63" s="52"/>
      <c r="K63" s="52"/>
    </row>
    <row r="64" spans="1:11" ht="21" customHeight="1">
      <c r="A64" s="51" t="s">
        <v>179</v>
      </c>
      <c r="B64" s="56" t="s">
        <v>9</v>
      </c>
      <c r="C64" s="56" t="s">
        <v>9</v>
      </c>
      <c r="D64" s="56" t="s">
        <v>9</v>
      </c>
      <c r="E64" s="56" t="s">
        <v>9</v>
      </c>
      <c r="F64" s="56" t="s">
        <v>9</v>
      </c>
      <c r="G64" s="54" t="s">
        <v>9</v>
      </c>
      <c r="H64" s="52"/>
      <c r="I64" s="52"/>
      <c r="J64" s="52"/>
      <c r="K64" s="52"/>
    </row>
    <row r="65" spans="1:11" ht="21" customHeight="1">
      <c r="A65" s="32" t="s">
        <v>120</v>
      </c>
      <c r="B65" s="54" t="s">
        <v>9</v>
      </c>
      <c r="C65" s="54" t="s">
        <v>9</v>
      </c>
      <c r="D65" s="54" t="s">
        <v>9</v>
      </c>
      <c r="E65" s="54" t="s">
        <v>9</v>
      </c>
      <c r="F65" s="54" t="s">
        <v>9</v>
      </c>
      <c r="G65" s="54" t="s">
        <v>9</v>
      </c>
      <c r="H65" s="52"/>
      <c r="I65" s="52"/>
      <c r="J65" s="52"/>
      <c r="K65" s="52"/>
    </row>
    <row r="66" spans="1:11" ht="21" customHeight="1">
      <c r="A66" s="51"/>
      <c r="B66" s="51"/>
      <c r="C66" s="51"/>
      <c r="D66" s="51"/>
      <c r="E66" s="51"/>
      <c r="F66" s="51"/>
      <c r="G66" s="32"/>
      <c r="H66" s="52"/>
      <c r="I66" s="52"/>
      <c r="J66" s="52"/>
      <c r="K66" s="52"/>
    </row>
    <row r="67" spans="1:11" ht="21" customHeight="1">
      <c r="A67" s="32" t="s">
        <v>295</v>
      </c>
      <c r="B67" s="32"/>
      <c r="C67" s="32"/>
      <c r="D67" s="32"/>
      <c r="E67" s="32"/>
      <c r="F67" s="32"/>
      <c r="G67" s="32"/>
      <c r="H67" s="52"/>
      <c r="I67" s="52"/>
      <c r="J67" s="52"/>
      <c r="K67" s="52"/>
    </row>
    <row r="68" spans="1:11" ht="21" customHeight="1">
      <c r="A68" s="51" t="s">
        <v>194</v>
      </c>
      <c r="B68" s="56" t="s">
        <v>9</v>
      </c>
      <c r="C68" s="56" t="s">
        <v>9</v>
      </c>
      <c r="D68" s="56" t="s">
        <v>9</v>
      </c>
      <c r="E68" s="56" t="s">
        <v>9</v>
      </c>
      <c r="F68" s="56" t="s">
        <v>9</v>
      </c>
      <c r="G68" s="56" t="s">
        <v>9</v>
      </c>
      <c r="H68" s="52"/>
      <c r="I68" s="52"/>
      <c r="J68" s="52"/>
      <c r="K68" s="52"/>
    </row>
    <row r="69" spans="1:11" ht="21" customHeight="1">
      <c r="A69" s="51" t="s">
        <v>195</v>
      </c>
      <c r="B69" s="56" t="s">
        <v>9</v>
      </c>
      <c r="C69" s="56" t="s">
        <v>9</v>
      </c>
      <c r="D69" s="56" t="s">
        <v>9</v>
      </c>
      <c r="E69" s="56" t="s">
        <v>9</v>
      </c>
      <c r="F69" s="56" t="s">
        <v>9</v>
      </c>
      <c r="G69" s="56" t="s">
        <v>9</v>
      </c>
      <c r="H69" s="52"/>
      <c r="I69" s="52"/>
      <c r="J69" s="52"/>
      <c r="K69" s="52"/>
    </row>
    <row r="70" spans="1:11" ht="21" customHeight="1">
      <c r="A70" s="51" t="s">
        <v>196</v>
      </c>
      <c r="B70" s="56" t="s">
        <v>9</v>
      </c>
      <c r="C70" s="56" t="s">
        <v>9</v>
      </c>
      <c r="D70" s="56" t="s">
        <v>9</v>
      </c>
      <c r="E70" s="56" t="s">
        <v>9</v>
      </c>
      <c r="F70" s="56" t="s">
        <v>9</v>
      </c>
      <c r="G70" s="56" t="s">
        <v>9</v>
      </c>
      <c r="H70" s="52"/>
      <c r="I70" s="52"/>
      <c r="J70" s="52"/>
      <c r="K70" s="52"/>
    </row>
    <row r="71" spans="1:11" ht="21" customHeight="1">
      <c r="A71" s="51" t="s">
        <v>197</v>
      </c>
      <c r="B71" s="56" t="s">
        <v>9</v>
      </c>
      <c r="C71" s="56" t="s">
        <v>9</v>
      </c>
      <c r="D71" s="56" t="s">
        <v>9</v>
      </c>
      <c r="E71" s="56" t="s">
        <v>9</v>
      </c>
      <c r="F71" s="56" t="s">
        <v>9</v>
      </c>
      <c r="G71" s="56" t="s">
        <v>9</v>
      </c>
      <c r="H71" s="52"/>
      <c r="I71" s="52"/>
      <c r="J71" s="52"/>
      <c r="K71" s="52"/>
    </row>
    <row r="72" spans="1:11" ht="21" customHeight="1">
      <c r="A72" s="51" t="s">
        <v>198</v>
      </c>
      <c r="B72" s="56" t="s">
        <v>9</v>
      </c>
      <c r="C72" s="56" t="s">
        <v>9</v>
      </c>
      <c r="D72" s="56" t="s">
        <v>9</v>
      </c>
      <c r="E72" s="56" t="s">
        <v>9</v>
      </c>
      <c r="F72" s="56" t="s">
        <v>9</v>
      </c>
      <c r="G72" s="56" t="s">
        <v>9</v>
      </c>
      <c r="H72" s="52"/>
      <c r="I72" s="52"/>
      <c r="J72" s="52"/>
      <c r="K72" s="52"/>
    </row>
    <row r="73" spans="1:11" ht="21" customHeight="1">
      <c r="A73" s="51" t="s">
        <v>199</v>
      </c>
      <c r="B73" s="56" t="s">
        <v>9</v>
      </c>
      <c r="C73" s="56" t="s">
        <v>9</v>
      </c>
      <c r="D73" s="56" t="s">
        <v>9</v>
      </c>
      <c r="E73" s="56" t="s">
        <v>9</v>
      </c>
      <c r="F73" s="56" t="s">
        <v>9</v>
      </c>
      <c r="G73" s="56" t="s">
        <v>9</v>
      </c>
      <c r="H73" s="52"/>
      <c r="I73" s="52"/>
      <c r="J73" s="52"/>
      <c r="K73" s="52"/>
    </row>
    <row r="74" spans="1:11" ht="21" customHeight="1">
      <c r="A74" s="32" t="s">
        <v>120</v>
      </c>
      <c r="B74" s="54" t="s">
        <v>9</v>
      </c>
      <c r="C74" s="54" t="s">
        <v>9</v>
      </c>
      <c r="D74" s="54" t="s">
        <v>9</v>
      </c>
      <c r="E74" s="54" t="s">
        <v>9</v>
      </c>
      <c r="F74" s="54" t="s">
        <v>9</v>
      </c>
      <c r="G74" s="54" t="s">
        <v>9</v>
      </c>
      <c r="H74" s="52"/>
      <c r="I74" s="52"/>
      <c r="J74" s="52"/>
      <c r="K74" s="52"/>
    </row>
    <row r="75" spans="1:11" ht="21" customHeight="1">
      <c r="A75" s="51"/>
      <c r="B75" s="56"/>
      <c r="C75" s="56"/>
      <c r="D75" s="56"/>
      <c r="E75" s="56"/>
      <c r="F75" s="56"/>
      <c r="G75" s="56"/>
      <c r="H75" s="52"/>
      <c r="I75" s="52"/>
      <c r="J75" s="52"/>
      <c r="K75" s="52"/>
    </row>
    <row r="76" spans="1:11" ht="21" customHeight="1">
      <c r="A76" s="32" t="s">
        <v>203</v>
      </c>
      <c r="B76" s="56" t="s">
        <v>9</v>
      </c>
      <c r="C76" s="56" t="s">
        <v>9</v>
      </c>
      <c r="D76" s="56" t="s">
        <v>9</v>
      </c>
      <c r="E76" s="56" t="s">
        <v>9</v>
      </c>
      <c r="F76" s="56" t="s">
        <v>9</v>
      </c>
      <c r="G76" s="56" t="s">
        <v>9</v>
      </c>
      <c r="H76" s="52"/>
      <c r="I76" s="52"/>
      <c r="J76" s="52"/>
      <c r="K76" s="52"/>
    </row>
    <row r="77" spans="1:11" ht="21" customHeight="1">
      <c r="A77" s="51" t="s">
        <v>194</v>
      </c>
      <c r="B77" s="56" t="s">
        <v>9</v>
      </c>
      <c r="C77" s="56" t="s">
        <v>9</v>
      </c>
      <c r="D77" s="56" t="s">
        <v>9</v>
      </c>
      <c r="E77" s="56" t="s">
        <v>9</v>
      </c>
      <c r="F77" s="56" t="s">
        <v>9</v>
      </c>
      <c r="G77" s="56" t="s">
        <v>9</v>
      </c>
      <c r="H77" s="52"/>
      <c r="I77" s="52"/>
      <c r="J77" s="52"/>
      <c r="K77" s="52"/>
    </row>
    <row r="78" spans="1:11" ht="21" customHeight="1">
      <c r="A78" s="51" t="s">
        <v>195</v>
      </c>
      <c r="B78" s="56" t="s">
        <v>9</v>
      </c>
      <c r="C78" s="56" t="s">
        <v>9</v>
      </c>
      <c r="D78" s="56" t="s">
        <v>9</v>
      </c>
      <c r="E78" s="56" t="s">
        <v>9</v>
      </c>
      <c r="F78" s="56" t="s">
        <v>9</v>
      </c>
      <c r="G78" s="56" t="s">
        <v>9</v>
      </c>
      <c r="H78" s="52"/>
      <c r="I78" s="52"/>
      <c r="J78" s="52"/>
      <c r="K78" s="52"/>
    </row>
    <row r="79" spans="1:11" ht="21" customHeight="1">
      <c r="A79" s="51" t="s">
        <v>196</v>
      </c>
      <c r="B79" s="56" t="s">
        <v>9</v>
      </c>
      <c r="C79" s="56" t="s">
        <v>9</v>
      </c>
      <c r="D79" s="56" t="s">
        <v>9</v>
      </c>
      <c r="E79" s="56" t="s">
        <v>9</v>
      </c>
      <c r="F79" s="56" t="s">
        <v>9</v>
      </c>
      <c r="G79" s="56" t="s">
        <v>9</v>
      </c>
      <c r="H79" s="52"/>
      <c r="I79" s="52"/>
      <c r="J79" s="52"/>
      <c r="K79" s="52"/>
    </row>
    <row r="80" spans="1:11" ht="21" customHeight="1">
      <c r="A80" s="51" t="s">
        <v>197</v>
      </c>
      <c r="B80" s="56" t="s">
        <v>9</v>
      </c>
      <c r="C80" s="56" t="s">
        <v>9</v>
      </c>
      <c r="D80" s="56" t="s">
        <v>9</v>
      </c>
      <c r="E80" s="56" t="s">
        <v>9</v>
      </c>
      <c r="F80" s="56" t="s">
        <v>9</v>
      </c>
      <c r="G80" s="56" t="s">
        <v>9</v>
      </c>
      <c r="H80" s="52"/>
      <c r="I80" s="52"/>
      <c r="J80" s="52"/>
      <c r="K80" s="52"/>
    </row>
    <row r="81" spans="1:11" ht="21" customHeight="1">
      <c r="A81" s="51" t="s">
        <v>296</v>
      </c>
      <c r="B81" s="56" t="s">
        <v>9</v>
      </c>
      <c r="C81" s="56" t="s">
        <v>9</v>
      </c>
      <c r="D81" s="56" t="s">
        <v>9</v>
      </c>
      <c r="E81" s="56" t="s">
        <v>9</v>
      </c>
      <c r="F81" s="56" t="s">
        <v>9</v>
      </c>
      <c r="G81" s="56" t="s">
        <v>9</v>
      </c>
      <c r="H81" s="52"/>
      <c r="I81" s="52"/>
      <c r="J81" s="52"/>
      <c r="K81" s="52"/>
    </row>
    <row r="82" spans="1:11" ht="21" customHeight="1">
      <c r="A82" s="51" t="s">
        <v>199</v>
      </c>
      <c r="B82" s="56" t="s">
        <v>9</v>
      </c>
      <c r="C82" s="56" t="s">
        <v>9</v>
      </c>
      <c r="D82" s="56" t="s">
        <v>9</v>
      </c>
      <c r="E82" s="56" t="s">
        <v>9</v>
      </c>
      <c r="F82" s="56" t="s">
        <v>9</v>
      </c>
      <c r="G82" s="56" t="s">
        <v>9</v>
      </c>
      <c r="H82" s="52"/>
      <c r="I82" s="52"/>
      <c r="J82" s="52"/>
      <c r="K82" s="52"/>
    </row>
    <row r="83" spans="1:11" ht="21" customHeight="1">
      <c r="A83" s="32" t="s">
        <v>120</v>
      </c>
      <c r="B83" s="54" t="s">
        <v>9</v>
      </c>
      <c r="C83" s="54" t="s">
        <v>9</v>
      </c>
      <c r="D83" s="54" t="s">
        <v>9</v>
      </c>
      <c r="E83" s="54" t="s">
        <v>9</v>
      </c>
      <c r="F83" s="54" t="s">
        <v>9</v>
      </c>
      <c r="G83" s="54" t="s">
        <v>9</v>
      </c>
      <c r="H83" s="52"/>
      <c r="I83" s="52"/>
      <c r="J83" s="52"/>
      <c r="K83" s="52"/>
    </row>
    <row r="84" spans="1:11" ht="21" customHeight="1">
      <c r="A84" s="52"/>
      <c r="B84" s="52"/>
      <c r="C84" s="52"/>
      <c r="D84" s="52"/>
      <c r="E84" s="52"/>
      <c r="F84" s="52"/>
      <c r="G84" s="52"/>
      <c r="H84" s="52"/>
      <c r="I84" s="52"/>
      <c r="J84" s="52"/>
      <c r="K84" s="52"/>
    </row>
    <row r="85" spans="1:11" ht="21" customHeight="1">
      <c r="A85" s="52"/>
      <c r="B85" s="52"/>
      <c r="C85" s="52"/>
      <c r="D85" s="52"/>
      <c r="E85" s="52"/>
      <c r="F85" s="52"/>
      <c r="G85" s="52"/>
      <c r="H85" s="52"/>
      <c r="I85" s="52"/>
      <c r="J85" s="52"/>
      <c r="K85" s="52"/>
    </row>
    <row r="86" spans="1:11" ht="21" customHeight="1">
      <c r="A86" s="52"/>
      <c r="B86" s="52"/>
      <c r="C86" s="52"/>
      <c r="D86" s="52"/>
      <c r="E86" s="52"/>
      <c r="F86" s="52"/>
      <c r="G86" s="52"/>
      <c r="H86" s="52"/>
      <c r="I86" s="52"/>
      <c r="J86" s="52"/>
      <c r="K86" s="52"/>
    </row>
    <row r="87" spans="1:11" ht="21" customHeight="1">
      <c r="A87" s="52"/>
      <c r="B87" s="52"/>
      <c r="C87" s="52"/>
      <c r="D87" s="52"/>
      <c r="E87" s="52"/>
      <c r="F87" s="52"/>
      <c r="G87" s="52"/>
      <c r="H87" s="52"/>
      <c r="I87" s="52"/>
      <c r="J87" s="52"/>
      <c r="K87" s="52"/>
    </row>
    <row r="88" spans="1:11" ht="21" customHeight="1">
      <c r="A88" s="52"/>
      <c r="B88" s="52"/>
      <c r="C88" s="52"/>
      <c r="D88" s="52"/>
      <c r="E88" s="52"/>
      <c r="F88" s="52"/>
      <c r="G88" s="52"/>
      <c r="H88" s="52"/>
      <c r="I88" s="52"/>
      <c r="J88" s="52"/>
      <c r="K88" s="52"/>
    </row>
    <row r="89" spans="1:11" ht="21" customHeight="1">
      <c r="A89" s="52"/>
      <c r="B89" s="52"/>
      <c r="C89" s="52"/>
      <c r="D89" s="52"/>
      <c r="E89" s="52"/>
      <c r="F89" s="52"/>
      <c r="G89" s="52"/>
      <c r="H89" s="52"/>
      <c r="I89" s="52"/>
      <c r="J89" s="52"/>
      <c r="K89" s="52"/>
    </row>
    <row r="90" spans="1:11" ht="21" customHeight="1">
      <c r="A90" s="52"/>
      <c r="B90" s="52"/>
      <c r="C90" s="52"/>
      <c r="D90" s="52"/>
      <c r="E90" s="52"/>
      <c r="F90" s="52"/>
      <c r="G90" s="52"/>
      <c r="H90" s="52"/>
      <c r="I90" s="52"/>
      <c r="J90" s="52"/>
      <c r="K90" s="52"/>
    </row>
    <row r="91" spans="1:11" ht="21" customHeight="1">
      <c r="A91" s="52"/>
      <c r="B91" s="52"/>
      <c r="C91" s="52"/>
      <c r="D91" s="52"/>
      <c r="E91" s="52"/>
      <c r="F91" s="52"/>
      <c r="G91" s="52"/>
      <c r="H91" s="52"/>
      <c r="I91" s="52"/>
      <c r="J91" s="52"/>
      <c r="K91" s="52"/>
    </row>
    <row r="92" spans="1:11" ht="21" customHeight="1">
      <c r="A92" s="52"/>
      <c r="B92" s="52"/>
      <c r="C92" s="52"/>
      <c r="D92" s="52"/>
      <c r="E92" s="52"/>
      <c r="F92" s="52"/>
      <c r="G92" s="52"/>
      <c r="H92" s="52"/>
      <c r="I92" s="52"/>
      <c r="J92" s="52"/>
      <c r="K92" s="52"/>
    </row>
    <row r="93" spans="1:11" ht="21" customHeight="1">
      <c r="A93" s="52"/>
      <c r="B93" s="52"/>
      <c r="C93" s="52"/>
      <c r="D93" s="52"/>
      <c r="E93" s="52"/>
      <c r="F93" s="52"/>
      <c r="G93" s="52"/>
      <c r="H93" s="52"/>
      <c r="I93" s="52"/>
      <c r="J93" s="52"/>
      <c r="K93" s="52"/>
    </row>
    <row r="94" spans="1:11" ht="21" customHeight="1">
      <c r="A94" s="52"/>
      <c r="B94" s="52"/>
      <c r="C94" s="52"/>
      <c r="D94" s="52"/>
      <c r="E94" s="52"/>
      <c r="F94" s="52"/>
      <c r="G94" s="52"/>
      <c r="H94" s="52"/>
      <c r="I94" s="52"/>
      <c r="J94" s="52"/>
      <c r="K94" s="52"/>
    </row>
    <row r="95" spans="1:11" ht="21" customHeight="1">
      <c r="A95" s="52"/>
      <c r="B95" s="52"/>
      <c r="C95" s="52"/>
      <c r="D95" s="52"/>
      <c r="E95" s="52"/>
      <c r="F95" s="52"/>
      <c r="G95" s="52"/>
      <c r="H95" s="52"/>
      <c r="I95" s="52"/>
      <c r="J95" s="52"/>
      <c r="K95" s="52"/>
    </row>
    <row r="96" spans="1:11" ht="21" customHeight="1">
      <c r="A96" s="52"/>
      <c r="B96" s="52"/>
      <c r="C96" s="52"/>
      <c r="D96" s="52"/>
      <c r="E96" s="52"/>
      <c r="F96" s="52"/>
      <c r="G96" s="52"/>
      <c r="H96" s="52"/>
      <c r="I96" s="52"/>
      <c r="J96" s="52"/>
      <c r="K96" s="52"/>
    </row>
    <row r="97" spans="1:11" ht="21" customHeight="1">
      <c r="A97" s="52"/>
      <c r="B97" s="52"/>
      <c r="C97" s="52"/>
      <c r="D97" s="52"/>
      <c r="E97" s="52"/>
      <c r="F97" s="52"/>
      <c r="G97" s="52"/>
      <c r="H97" s="52"/>
      <c r="I97" s="52"/>
      <c r="J97" s="52"/>
      <c r="K97" s="52"/>
    </row>
    <row r="98" spans="1:11" ht="21" customHeight="1">
      <c r="A98" s="52"/>
      <c r="B98" s="52"/>
      <c r="C98" s="52"/>
      <c r="D98" s="52"/>
      <c r="E98" s="52"/>
      <c r="F98" s="52"/>
      <c r="G98" s="52"/>
      <c r="H98" s="52"/>
      <c r="I98" s="52"/>
      <c r="J98" s="52"/>
      <c r="K98" s="52"/>
    </row>
    <row r="99" spans="1:11" ht="21" customHeight="1">
      <c r="A99" s="52"/>
      <c r="B99" s="52"/>
      <c r="C99" s="52"/>
      <c r="D99" s="52"/>
      <c r="E99" s="52"/>
      <c r="F99" s="52"/>
      <c r="G99" s="52"/>
      <c r="H99" s="52"/>
      <c r="I99" s="52"/>
      <c r="J99" s="52"/>
      <c r="K99" s="52"/>
    </row>
    <row r="100" spans="1:11" ht="21" customHeight="1">
      <c r="A100" s="52"/>
      <c r="B100" s="52"/>
      <c r="C100" s="52"/>
      <c r="D100" s="52"/>
      <c r="E100" s="52"/>
      <c r="F100" s="52"/>
      <c r="G100" s="52"/>
      <c r="H100" s="52"/>
      <c r="I100" s="52"/>
      <c r="J100" s="52"/>
      <c r="K100" s="52"/>
    </row>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C25A-99FC-419D-9393-58CEA07C6940}">
  <dimension ref="A1:I422"/>
  <sheetViews>
    <sheetView topLeftCell="C405" workbookViewId="0">
      <selection activeCell="E423" sqref="E423"/>
    </sheetView>
  </sheetViews>
  <sheetFormatPr defaultRowHeight="15"/>
  <cols>
    <col min="1" max="1" width="16.85546875" customWidth="1"/>
    <col min="2" max="2" width="37.140625" customWidth="1"/>
    <col min="3" max="3" width="24" customWidth="1"/>
    <col min="4" max="4" width="19.42578125" customWidth="1"/>
    <col min="5" max="5" width="44.7109375" customWidth="1"/>
    <col min="6" max="6" width="13.42578125" customWidth="1"/>
    <col min="7" max="8" width="17.28515625" style="150" bestFit="1" customWidth="1"/>
    <col min="9" max="9" width="20.28515625" style="150" customWidth="1"/>
  </cols>
  <sheetData>
    <row r="1" spans="1:9" ht="22.5">
      <c r="A1" s="40">
        <v>3</v>
      </c>
      <c r="B1" s="48" t="s">
        <v>755</v>
      </c>
      <c r="C1" s="145"/>
      <c r="D1" s="145"/>
      <c r="E1" s="145"/>
      <c r="F1" s="145"/>
      <c r="G1" s="145"/>
    </row>
    <row r="2" spans="1:9" ht="23.25" thickBot="1">
      <c r="A2" s="42"/>
      <c r="B2" s="40" t="s">
        <v>1829</v>
      </c>
      <c r="C2" s="145"/>
      <c r="D2" s="145"/>
      <c r="E2" s="145"/>
      <c r="F2" s="145"/>
      <c r="G2" s="145"/>
    </row>
    <row r="3" spans="1:9" s="259" customFormat="1" ht="56.25">
      <c r="A3" s="255" t="s">
        <v>764</v>
      </c>
      <c r="B3" s="256" t="s">
        <v>765</v>
      </c>
      <c r="C3" s="256" t="s">
        <v>766</v>
      </c>
      <c r="D3" s="256" t="s">
        <v>767</v>
      </c>
      <c r="E3" s="256" t="s">
        <v>768</v>
      </c>
      <c r="F3" s="256" t="s">
        <v>769</v>
      </c>
      <c r="G3" s="257" t="s">
        <v>388</v>
      </c>
      <c r="H3" s="257" t="s">
        <v>770</v>
      </c>
      <c r="I3" s="258" t="s">
        <v>771</v>
      </c>
    </row>
    <row r="4" spans="1:9">
      <c r="A4" s="260" t="s">
        <v>772</v>
      </c>
      <c r="B4" s="261" t="s">
        <v>773</v>
      </c>
      <c r="C4" s="261" t="s">
        <v>774</v>
      </c>
      <c r="D4" s="261" t="s">
        <v>774</v>
      </c>
      <c r="E4" s="261" t="s">
        <v>775</v>
      </c>
      <c r="F4" s="261" t="s">
        <v>776</v>
      </c>
      <c r="G4" s="262">
        <v>250</v>
      </c>
      <c r="H4" s="262">
        <v>100</v>
      </c>
      <c r="I4" s="263">
        <f t="shared" ref="I4:I67" si="0">G4-H4</f>
        <v>150</v>
      </c>
    </row>
    <row r="5" spans="1:9">
      <c r="A5" s="260" t="s">
        <v>777</v>
      </c>
      <c r="B5" s="261" t="s">
        <v>778</v>
      </c>
      <c r="C5" s="261" t="s">
        <v>774</v>
      </c>
      <c r="D5" s="261" t="s">
        <v>774</v>
      </c>
      <c r="E5" s="261" t="s">
        <v>779</v>
      </c>
      <c r="F5" s="261" t="s">
        <v>780</v>
      </c>
      <c r="G5" s="262">
        <v>300</v>
      </c>
      <c r="H5" s="262">
        <v>227.81</v>
      </c>
      <c r="I5" s="263">
        <f t="shared" si="0"/>
        <v>72.19</v>
      </c>
    </row>
    <row r="6" spans="1:9">
      <c r="A6" s="260" t="s">
        <v>781</v>
      </c>
      <c r="B6" s="261" t="s">
        <v>782</v>
      </c>
      <c r="C6" s="261" t="s">
        <v>783</v>
      </c>
      <c r="D6" s="261" t="s">
        <v>783</v>
      </c>
      <c r="E6" s="261" t="s">
        <v>784</v>
      </c>
      <c r="F6" s="261" t="s">
        <v>780</v>
      </c>
      <c r="G6" s="262">
        <v>800</v>
      </c>
      <c r="H6" s="262">
        <v>100</v>
      </c>
      <c r="I6" s="263">
        <f t="shared" si="0"/>
        <v>700</v>
      </c>
    </row>
    <row r="7" spans="1:9">
      <c r="A7" s="260" t="s">
        <v>785</v>
      </c>
      <c r="B7" s="261" t="s">
        <v>786</v>
      </c>
      <c r="C7" s="261" t="s">
        <v>787</v>
      </c>
      <c r="D7" s="261" t="s">
        <v>774</v>
      </c>
      <c r="E7" s="261" t="s">
        <v>788</v>
      </c>
      <c r="F7" s="261" t="s">
        <v>776</v>
      </c>
      <c r="G7" s="262">
        <v>280</v>
      </c>
      <c r="H7" s="262">
        <v>150</v>
      </c>
      <c r="I7" s="263">
        <f t="shared" si="0"/>
        <v>130</v>
      </c>
    </row>
    <row r="8" spans="1:9">
      <c r="A8" s="260" t="s">
        <v>789</v>
      </c>
      <c r="B8" s="261" t="s">
        <v>790</v>
      </c>
      <c r="C8" s="261" t="s">
        <v>783</v>
      </c>
      <c r="D8" s="261" t="s">
        <v>774</v>
      </c>
      <c r="E8" s="261" t="s">
        <v>791</v>
      </c>
      <c r="F8" s="261" t="s">
        <v>780</v>
      </c>
      <c r="G8" s="262">
        <v>120</v>
      </c>
      <c r="H8" s="262">
        <v>100</v>
      </c>
      <c r="I8" s="263">
        <f t="shared" si="0"/>
        <v>20</v>
      </c>
    </row>
    <row r="9" spans="1:9">
      <c r="A9" s="260" t="s">
        <v>792</v>
      </c>
      <c r="B9" s="261" t="s">
        <v>793</v>
      </c>
      <c r="C9" s="261" t="s">
        <v>774</v>
      </c>
      <c r="D9" s="261" t="s">
        <v>774</v>
      </c>
      <c r="E9" s="261" t="s">
        <v>788</v>
      </c>
      <c r="F9" s="261" t="s">
        <v>794</v>
      </c>
      <c r="G9" s="262">
        <v>110</v>
      </c>
      <c r="H9" s="262">
        <v>109</v>
      </c>
      <c r="I9" s="263">
        <f t="shared" si="0"/>
        <v>1</v>
      </c>
    </row>
    <row r="10" spans="1:9">
      <c r="A10" s="260" t="s">
        <v>795</v>
      </c>
      <c r="B10" s="261" t="s">
        <v>796</v>
      </c>
      <c r="C10" s="261" t="s">
        <v>797</v>
      </c>
      <c r="D10" s="261" t="s">
        <v>774</v>
      </c>
      <c r="E10" s="261" t="s">
        <v>798</v>
      </c>
      <c r="F10" s="261" t="s">
        <v>799</v>
      </c>
      <c r="G10" s="262">
        <v>500</v>
      </c>
      <c r="H10" s="262">
        <v>450</v>
      </c>
      <c r="I10" s="263">
        <f t="shared" si="0"/>
        <v>50</v>
      </c>
    </row>
    <row r="11" spans="1:9">
      <c r="A11" s="260" t="s">
        <v>800</v>
      </c>
      <c r="B11" s="261" t="s">
        <v>801</v>
      </c>
      <c r="C11" s="261" t="s">
        <v>797</v>
      </c>
      <c r="D11" s="261" t="s">
        <v>774</v>
      </c>
      <c r="E11" s="261" t="s">
        <v>802</v>
      </c>
      <c r="F11" s="261" t="s">
        <v>799</v>
      </c>
      <c r="G11" s="262">
        <v>218</v>
      </c>
      <c r="H11" s="262">
        <v>100</v>
      </c>
      <c r="I11" s="263">
        <f t="shared" si="0"/>
        <v>118</v>
      </c>
    </row>
    <row r="12" spans="1:9">
      <c r="A12" s="260" t="s">
        <v>803</v>
      </c>
      <c r="B12" s="261" t="s">
        <v>804</v>
      </c>
      <c r="C12" s="261" t="s">
        <v>805</v>
      </c>
      <c r="D12" s="261" t="s">
        <v>774</v>
      </c>
      <c r="E12" s="261" t="s">
        <v>802</v>
      </c>
      <c r="F12" s="261" t="s">
        <v>799</v>
      </c>
      <c r="G12" s="262">
        <v>218</v>
      </c>
      <c r="H12" s="262">
        <v>150</v>
      </c>
      <c r="I12" s="263">
        <f t="shared" si="0"/>
        <v>68</v>
      </c>
    </row>
    <row r="13" spans="1:9">
      <c r="A13" s="260" t="s">
        <v>806</v>
      </c>
      <c r="B13" s="261" t="s">
        <v>807</v>
      </c>
      <c r="C13" s="261" t="s">
        <v>808</v>
      </c>
      <c r="D13" s="261" t="s">
        <v>774</v>
      </c>
      <c r="E13" s="261" t="s">
        <v>809</v>
      </c>
      <c r="F13" s="261" t="s">
        <v>810</v>
      </c>
      <c r="G13" s="262">
        <v>400</v>
      </c>
      <c r="H13" s="262">
        <v>100</v>
      </c>
      <c r="I13" s="263">
        <f t="shared" si="0"/>
        <v>300</v>
      </c>
    </row>
    <row r="14" spans="1:9">
      <c r="A14" s="260" t="s">
        <v>811</v>
      </c>
      <c r="B14" s="261" t="s">
        <v>812</v>
      </c>
      <c r="C14" s="261" t="s">
        <v>797</v>
      </c>
      <c r="D14" s="261" t="s">
        <v>813</v>
      </c>
      <c r="E14" s="261" t="s">
        <v>814</v>
      </c>
      <c r="F14" s="261" t="s">
        <v>794</v>
      </c>
      <c r="G14" s="262">
        <v>350</v>
      </c>
      <c r="H14" s="262">
        <v>100</v>
      </c>
      <c r="I14" s="263">
        <f t="shared" si="0"/>
        <v>250</v>
      </c>
    </row>
    <row r="15" spans="1:9">
      <c r="A15" s="260" t="s">
        <v>815</v>
      </c>
      <c r="B15" s="261" t="s">
        <v>816</v>
      </c>
      <c r="C15" s="261" t="s">
        <v>817</v>
      </c>
      <c r="D15" s="261" t="s">
        <v>774</v>
      </c>
      <c r="E15" s="261" t="s">
        <v>779</v>
      </c>
      <c r="F15" s="261" t="s">
        <v>818</v>
      </c>
      <c r="G15" s="262">
        <v>200</v>
      </c>
      <c r="H15" s="262">
        <v>143.38</v>
      </c>
      <c r="I15" s="263">
        <f t="shared" si="0"/>
        <v>56.620000000000005</v>
      </c>
    </row>
    <row r="16" spans="1:9">
      <c r="A16" s="260" t="s">
        <v>819</v>
      </c>
      <c r="B16" s="261" t="s">
        <v>820</v>
      </c>
      <c r="C16" s="261" t="s">
        <v>821</v>
      </c>
      <c r="D16" s="261" t="s">
        <v>822</v>
      </c>
      <c r="E16" s="261" t="s">
        <v>784</v>
      </c>
      <c r="F16" s="261" t="s">
        <v>818</v>
      </c>
      <c r="G16" s="262">
        <v>400</v>
      </c>
      <c r="H16" s="262">
        <v>213.5</v>
      </c>
      <c r="I16" s="263">
        <f t="shared" si="0"/>
        <v>186.5</v>
      </c>
    </row>
    <row r="17" spans="1:9">
      <c r="A17" s="260" t="s">
        <v>823</v>
      </c>
      <c r="B17" s="261" t="s">
        <v>824</v>
      </c>
      <c r="C17" s="261" t="s">
        <v>821</v>
      </c>
      <c r="D17" s="261" t="s">
        <v>822</v>
      </c>
      <c r="E17" s="261" t="s">
        <v>798</v>
      </c>
      <c r="F17" s="261" t="s">
        <v>799</v>
      </c>
      <c r="G17" s="262">
        <v>500</v>
      </c>
      <c r="H17" s="262">
        <v>200</v>
      </c>
      <c r="I17" s="263">
        <f t="shared" si="0"/>
        <v>300</v>
      </c>
    </row>
    <row r="18" spans="1:9">
      <c r="A18" s="260" t="s">
        <v>825</v>
      </c>
      <c r="B18" s="261" t="s">
        <v>826</v>
      </c>
      <c r="C18" s="261" t="s">
        <v>822</v>
      </c>
      <c r="D18" s="261" t="s">
        <v>822</v>
      </c>
      <c r="E18" s="261" t="s">
        <v>784</v>
      </c>
      <c r="F18" s="261" t="s">
        <v>827</v>
      </c>
      <c r="G18" s="262">
        <v>85</v>
      </c>
      <c r="H18" s="262">
        <v>81.75</v>
      </c>
      <c r="I18" s="263">
        <f t="shared" si="0"/>
        <v>3.25</v>
      </c>
    </row>
    <row r="19" spans="1:9">
      <c r="A19" s="260" t="s">
        <v>828</v>
      </c>
      <c r="B19" s="261" t="s">
        <v>829</v>
      </c>
      <c r="C19" s="261" t="s">
        <v>822</v>
      </c>
      <c r="D19" s="261" t="s">
        <v>822</v>
      </c>
      <c r="E19" s="261" t="s">
        <v>830</v>
      </c>
      <c r="F19" s="261" t="s">
        <v>831</v>
      </c>
      <c r="G19" s="262">
        <v>150</v>
      </c>
      <c r="H19" s="262">
        <v>100</v>
      </c>
      <c r="I19" s="263">
        <f t="shared" si="0"/>
        <v>50</v>
      </c>
    </row>
    <row r="20" spans="1:9">
      <c r="A20" s="260" t="s">
        <v>832</v>
      </c>
      <c r="B20" s="261" t="s">
        <v>833</v>
      </c>
      <c r="C20" s="261" t="s">
        <v>822</v>
      </c>
      <c r="D20" s="261" t="s">
        <v>822</v>
      </c>
      <c r="E20" s="261" t="s">
        <v>830</v>
      </c>
      <c r="F20" s="261" t="s">
        <v>818</v>
      </c>
      <c r="G20" s="262">
        <v>300</v>
      </c>
      <c r="H20" s="262">
        <v>150</v>
      </c>
      <c r="I20" s="263">
        <f t="shared" si="0"/>
        <v>150</v>
      </c>
    </row>
    <row r="21" spans="1:9">
      <c r="A21" s="260" t="s">
        <v>834</v>
      </c>
      <c r="B21" s="261" t="s">
        <v>835</v>
      </c>
      <c r="C21" s="261" t="s">
        <v>836</v>
      </c>
      <c r="D21" s="261" t="s">
        <v>783</v>
      </c>
      <c r="E21" s="261" t="s">
        <v>784</v>
      </c>
      <c r="F21" s="261" t="s">
        <v>818</v>
      </c>
      <c r="G21" s="262">
        <v>400</v>
      </c>
      <c r="H21" s="262">
        <v>164</v>
      </c>
      <c r="I21" s="263">
        <f t="shared" si="0"/>
        <v>236</v>
      </c>
    </row>
    <row r="22" spans="1:9">
      <c r="A22" s="260" t="s">
        <v>837</v>
      </c>
      <c r="B22" s="261" t="s">
        <v>838</v>
      </c>
      <c r="C22" s="261" t="s">
        <v>839</v>
      </c>
      <c r="D22" s="261" t="s">
        <v>822</v>
      </c>
      <c r="E22" s="261" t="s">
        <v>830</v>
      </c>
      <c r="F22" s="261" t="s">
        <v>831</v>
      </c>
      <c r="G22" s="262">
        <v>150</v>
      </c>
      <c r="H22" s="262">
        <v>50</v>
      </c>
      <c r="I22" s="263">
        <f t="shared" si="0"/>
        <v>100</v>
      </c>
    </row>
    <row r="23" spans="1:9">
      <c r="A23" s="260" t="s">
        <v>840</v>
      </c>
      <c r="B23" s="261" t="s">
        <v>841</v>
      </c>
      <c r="C23" s="261" t="s">
        <v>839</v>
      </c>
      <c r="D23" s="261" t="s">
        <v>822</v>
      </c>
      <c r="E23" s="261" t="s">
        <v>830</v>
      </c>
      <c r="F23" s="261" t="s">
        <v>818</v>
      </c>
      <c r="G23" s="262">
        <v>300</v>
      </c>
      <c r="H23" s="262">
        <v>50</v>
      </c>
      <c r="I23" s="263">
        <f t="shared" si="0"/>
        <v>250</v>
      </c>
    </row>
    <row r="24" spans="1:9">
      <c r="A24" s="260" t="s">
        <v>842</v>
      </c>
      <c r="B24" s="261" t="s">
        <v>843</v>
      </c>
      <c r="C24" s="261" t="s">
        <v>839</v>
      </c>
      <c r="D24" s="261" t="s">
        <v>822</v>
      </c>
      <c r="E24" s="261" t="s">
        <v>830</v>
      </c>
      <c r="F24" s="261" t="s">
        <v>831</v>
      </c>
      <c r="G24" s="262">
        <v>150</v>
      </c>
      <c r="H24" s="262">
        <v>50</v>
      </c>
      <c r="I24" s="263">
        <f t="shared" si="0"/>
        <v>100</v>
      </c>
    </row>
    <row r="25" spans="1:9">
      <c r="A25" s="260" t="s">
        <v>844</v>
      </c>
      <c r="B25" s="261" t="s">
        <v>845</v>
      </c>
      <c r="C25" s="261" t="s">
        <v>839</v>
      </c>
      <c r="D25" s="261" t="s">
        <v>822</v>
      </c>
      <c r="E25" s="261" t="s">
        <v>830</v>
      </c>
      <c r="F25" s="261" t="s">
        <v>831</v>
      </c>
      <c r="G25" s="262">
        <v>150</v>
      </c>
      <c r="H25" s="262">
        <v>50</v>
      </c>
      <c r="I25" s="263">
        <f t="shared" si="0"/>
        <v>100</v>
      </c>
    </row>
    <row r="26" spans="1:9">
      <c r="A26" s="260" t="s">
        <v>846</v>
      </c>
      <c r="B26" s="261" t="s">
        <v>847</v>
      </c>
      <c r="C26" s="261" t="s">
        <v>839</v>
      </c>
      <c r="D26" s="261" t="s">
        <v>822</v>
      </c>
      <c r="E26" s="261" t="s">
        <v>830</v>
      </c>
      <c r="F26" s="261" t="s">
        <v>831</v>
      </c>
      <c r="G26" s="262">
        <v>150</v>
      </c>
      <c r="H26" s="262">
        <v>100</v>
      </c>
      <c r="I26" s="263">
        <f t="shared" si="0"/>
        <v>50</v>
      </c>
    </row>
    <row r="27" spans="1:9">
      <c r="A27" s="260" t="s">
        <v>848</v>
      </c>
      <c r="B27" s="261" t="s">
        <v>849</v>
      </c>
      <c r="C27" s="261" t="s">
        <v>839</v>
      </c>
      <c r="D27" s="261" t="s">
        <v>822</v>
      </c>
      <c r="E27" s="261" t="s">
        <v>802</v>
      </c>
      <c r="F27" s="261" t="s">
        <v>799</v>
      </c>
      <c r="G27" s="262">
        <v>218</v>
      </c>
      <c r="H27" s="262">
        <v>50</v>
      </c>
      <c r="I27" s="263">
        <f t="shared" si="0"/>
        <v>168</v>
      </c>
    </row>
    <row r="28" spans="1:9">
      <c r="A28" s="260" t="s">
        <v>850</v>
      </c>
      <c r="B28" s="261" t="s">
        <v>851</v>
      </c>
      <c r="C28" s="261" t="s">
        <v>839</v>
      </c>
      <c r="D28" s="261" t="s">
        <v>822</v>
      </c>
      <c r="E28" s="261" t="s">
        <v>784</v>
      </c>
      <c r="F28" s="261" t="s">
        <v>818</v>
      </c>
      <c r="G28" s="262">
        <v>400</v>
      </c>
      <c r="H28" s="262">
        <v>163.5</v>
      </c>
      <c r="I28" s="263">
        <f t="shared" si="0"/>
        <v>236.5</v>
      </c>
    </row>
    <row r="29" spans="1:9">
      <c r="A29" s="260" t="s">
        <v>852</v>
      </c>
      <c r="B29" s="261" t="s">
        <v>853</v>
      </c>
      <c r="C29" s="261" t="s">
        <v>854</v>
      </c>
      <c r="D29" s="261" t="s">
        <v>822</v>
      </c>
      <c r="E29" s="261" t="s">
        <v>802</v>
      </c>
      <c r="F29" s="261" t="s">
        <v>799</v>
      </c>
      <c r="G29" s="262">
        <v>218</v>
      </c>
      <c r="H29" s="262">
        <v>70</v>
      </c>
      <c r="I29" s="263">
        <f t="shared" si="0"/>
        <v>148</v>
      </c>
    </row>
    <row r="30" spans="1:9">
      <c r="A30" s="260" t="s">
        <v>855</v>
      </c>
      <c r="B30" s="261" t="s">
        <v>856</v>
      </c>
      <c r="C30" s="261" t="s">
        <v>839</v>
      </c>
      <c r="D30" s="261" t="s">
        <v>822</v>
      </c>
      <c r="E30" s="261" t="s">
        <v>857</v>
      </c>
      <c r="F30" s="261" t="s">
        <v>858</v>
      </c>
      <c r="G30" s="262">
        <v>200</v>
      </c>
      <c r="H30" s="262">
        <v>100</v>
      </c>
      <c r="I30" s="263">
        <f t="shared" si="0"/>
        <v>100</v>
      </c>
    </row>
    <row r="31" spans="1:9">
      <c r="A31" s="260" t="s">
        <v>859</v>
      </c>
      <c r="B31" s="261" t="s">
        <v>860</v>
      </c>
      <c r="C31" s="261" t="s">
        <v>839</v>
      </c>
      <c r="D31" s="261" t="s">
        <v>822</v>
      </c>
      <c r="E31" s="261" t="s">
        <v>798</v>
      </c>
      <c r="F31" s="261" t="s">
        <v>799</v>
      </c>
      <c r="G31" s="262">
        <v>500</v>
      </c>
      <c r="H31" s="262">
        <v>200</v>
      </c>
      <c r="I31" s="263">
        <f t="shared" si="0"/>
        <v>300</v>
      </c>
    </row>
    <row r="32" spans="1:9">
      <c r="A32" s="260" t="s">
        <v>861</v>
      </c>
      <c r="B32" s="261" t="s">
        <v>862</v>
      </c>
      <c r="C32" s="261" t="s">
        <v>774</v>
      </c>
      <c r="D32" s="261" t="s">
        <v>774</v>
      </c>
      <c r="E32" s="261" t="s">
        <v>784</v>
      </c>
      <c r="F32" s="261" t="s">
        <v>818</v>
      </c>
      <c r="G32" s="262">
        <v>400</v>
      </c>
      <c r="H32" s="262">
        <v>165</v>
      </c>
      <c r="I32" s="263">
        <f t="shared" si="0"/>
        <v>235</v>
      </c>
    </row>
    <row r="33" spans="1:9">
      <c r="A33" s="260" t="s">
        <v>863</v>
      </c>
      <c r="B33" s="261" t="s">
        <v>864</v>
      </c>
      <c r="C33" s="261" t="s">
        <v>817</v>
      </c>
      <c r="D33" s="261" t="s">
        <v>783</v>
      </c>
      <c r="E33" s="261" t="s">
        <v>830</v>
      </c>
      <c r="F33" s="261" t="s">
        <v>818</v>
      </c>
      <c r="G33" s="262">
        <v>300</v>
      </c>
      <c r="H33" s="262">
        <v>60</v>
      </c>
      <c r="I33" s="263">
        <f t="shared" si="0"/>
        <v>240</v>
      </c>
    </row>
    <row r="34" spans="1:9">
      <c r="A34" s="260" t="s">
        <v>865</v>
      </c>
      <c r="B34" s="261" t="s">
        <v>866</v>
      </c>
      <c r="C34" s="261" t="s">
        <v>817</v>
      </c>
      <c r="D34" s="261" t="s">
        <v>783</v>
      </c>
      <c r="E34" s="261" t="s">
        <v>784</v>
      </c>
      <c r="F34" s="261" t="s">
        <v>827</v>
      </c>
      <c r="G34" s="262">
        <v>85</v>
      </c>
      <c r="H34" s="262">
        <v>82</v>
      </c>
      <c r="I34" s="263">
        <f t="shared" si="0"/>
        <v>3</v>
      </c>
    </row>
    <row r="35" spans="1:9">
      <c r="A35" s="260" t="s">
        <v>867</v>
      </c>
      <c r="B35" s="261" t="s">
        <v>868</v>
      </c>
      <c r="C35" s="261" t="s">
        <v>774</v>
      </c>
      <c r="D35" s="261" t="s">
        <v>774</v>
      </c>
      <c r="E35" s="261" t="s">
        <v>869</v>
      </c>
      <c r="F35" s="261" t="s">
        <v>794</v>
      </c>
      <c r="G35" s="262">
        <v>320</v>
      </c>
      <c r="H35" s="262">
        <v>150</v>
      </c>
      <c r="I35" s="263">
        <f t="shared" si="0"/>
        <v>170</v>
      </c>
    </row>
    <row r="36" spans="1:9">
      <c r="A36" s="260" t="s">
        <v>870</v>
      </c>
      <c r="B36" s="261" t="s">
        <v>871</v>
      </c>
      <c r="C36" s="261" t="s">
        <v>872</v>
      </c>
      <c r="D36" s="261" t="s">
        <v>783</v>
      </c>
      <c r="E36" s="261" t="s">
        <v>873</v>
      </c>
      <c r="F36" s="261" t="s">
        <v>794</v>
      </c>
      <c r="G36" s="262">
        <v>450</v>
      </c>
      <c r="H36" s="262">
        <v>440</v>
      </c>
      <c r="I36" s="263">
        <f t="shared" si="0"/>
        <v>10</v>
      </c>
    </row>
    <row r="37" spans="1:9">
      <c r="A37" s="260" t="s">
        <v>874</v>
      </c>
      <c r="B37" s="261" t="s">
        <v>875</v>
      </c>
      <c r="C37" s="261" t="s">
        <v>805</v>
      </c>
      <c r="D37" s="261" t="s">
        <v>774</v>
      </c>
      <c r="E37" s="261" t="s">
        <v>779</v>
      </c>
      <c r="F37" s="261" t="s">
        <v>794</v>
      </c>
      <c r="G37" s="262">
        <v>600</v>
      </c>
      <c r="H37" s="262">
        <v>200</v>
      </c>
      <c r="I37" s="263">
        <f t="shared" si="0"/>
        <v>400</v>
      </c>
    </row>
    <row r="38" spans="1:9">
      <c r="A38" s="260" t="s">
        <v>876</v>
      </c>
      <c r="B38" s="261" t="s">
        <v>877</v>
      </c>
      <c r="C38" s="261" t="s">
        <v>805</v>
      </c>
      <c r="D38" s="261" t="s">
        <v>774</v>
      </c>
      <c r="E38" s="261" t="s">
        <v>857</v>
      </c>
      <c r="F38" s="261" t="s">
        <v>858</v>
      </c>
      <c r="G38" s="262">
        <v>200</v>
      </c>
      <c r="H38" s="262">
        <v>60</v>
      </c>
      <c r="I38" s="263">
        <f t="shared" si="0"/>
        <v>140</v>
      </c>
    </row>
    <row r="39" spans="1:9">
      <c r="A39" s="260" t="s">
        <v>878</v>
      </c>
      <c r="B39" s="261" t="s">
        <v>879</v>
      </c>
      <c r="C39" s="261" t="s">
        <v>805</v>
      </c>
      <c r="D39" s="261" t="s">
        <v>774</v>
      </c>
      <c r="E39" s="261" t="s">
        <v>784</v>
      </c>
      <c r="F39" s="261" t="s">
        <v>818</v>
      </c>
      <c r="G39" s="262">
        <v>400</v>
      </c>
      <c r="H39" s="262">
        <v>100</v>
      </c>
      <c r="I39" s="263">
        <f t="shared" si="0"/>
        <v>300</v>
      </c>
    </row>
    <row r="40" spans="1:9">
      <c r="A40" s="260" t="s">
        <v>880</v>
      </c>
      <c r="B40" s="261" t="s">
        <v>881</v>
      </c>
      <c r="C40" s="261" t="s">
        <v>805</v>
      </c>
      <c r="D40" s="261" t="s">
        <v>774</v>
      </c>
      <c r="E40" s="261" t="s">
        <v>798</v>
      </c>
      <c r="F40" s="261" t="s">
        <v>799</v>
      </c>
      <c r="G40" s="262">
        <v>500</v>
      </c>
      <c r="H40" s="262">
        <v>200</v>
      </c>
      <c r="I40" s="263">
        <f t="shared" si="0"/>
        <v>300</v>
      </c>
    </row>
    <row r="41" spans="1:9">
      <c r="A41" s="260" t="s">
        <v>882</v>
      </c>
      <c r="B41" s="261" t="s">
        <v>883</v>
      </c>
      <c r="C41" s="261" t="s">
        <v>805</v>
      </c>
      <c r="D41" s="261" t="s">
        <v>774</v>
      </c>
      <c r="E41" s="261" t="s">
        <v>830</v>
      </c>
      <c r="F41" s="261" t="s">
        <v>831</v>
      </c>
      <c r="G41" s="262">
        <v>150</v>
      </c>
      <c r="H41" s="262">
        <v>70</v>
      </c>
      <c r="I41" s="263">
        <f t="shared" si="0"/>
        <v>80</v>
      </c>
    </row>
    <row r="42" spans="1:9">
      <c r="A42" s="260" t="s">
        <v>884</v>
      </c>
      <c r="B42" s="261" t="s">
        <v>885</v>
      </c>
      <c r="C42" s="261" t="s">
        <v>805</v>
      </c>
      <c r="D42" s="261" t="s">
        <v>774</v>
      </c>
      <c r="E42" s="261" t="s">
        <v>784</v>
      </c>
      <c r="F42" s="261" t="s">
        <v>818</v>
      </c>
      <c r="G42" s="262">
        <v>400</v>
      </c>
      <c r="H42" s="262">
        <v>163.5</v>
      </c>
      <c r="I42" s="263">
        <f t="shared" si="0"/>
        <v>236.5</v>
      </c>
    </row>
    <row r="43" spans="1:9">
      <c r="A43" s="260" t="s">
        <v>886</v>
      </c>
      <c r="B43" s="261" t="s">
        <v>887</v>
      </c>
      <c r="C43" s="261" t="s">
        <v>805</v>
      </c>
      <c r="D43" s="261" t="s">
        <v>774</v>
      </c>
      <c r="E43" s="261" t="s">
        <v>830</v>
      </c>
      <c r="F43" s="261" t="s">
        <v>831</v>
      </c>
      <c r="G43" s="262">
        <v>150</v>
      </c>
      <c r="H43" s="262">
        <v>100</v>
      </c>
      <c r="I43" s="263">
        <f t="shared" si="0"/>
        <v>50</v>
      </c>
    </row>
    <row r="44" spans="1:9">
      <c r="A44" s="260" t="s">
        <v>888</v>
      </c>
      <c r="B44" s="261" t="s">
        <v>889</v>
      </c>
      <c r="C44" s="261" t="s">
        <v>805</v>
      </c>
      <c r="D44" s="261" t="s">
        <v>774</v>
      </c>
      <c r="E44" s="261" t="s">
        <v>784</v>
      </c>
      <c r="F44" s="261" t="s">
        <v>818</v>
      </c>
      <c r="G44" s="262">
        <v>400</v>
      </c>
      <c r="H44" s="262">
        <v>163.5</v>
      </c>
      <c r="I44" s="263">
        <f t="shared" si="0"/>
        <v>236.5</v>
      </c>
    </row>
    <row r="45" spans="1:9">
      <c r="A45" s="260" t="s">
        <v>890</v>
      </c>
      <c r="B45" s="261" t="s">
        <v>891</v>
      </c>
      <c r="C45" s="261" t="s">
        <v>805</v>
      </c>
      <c r="D45" s="261" t="s">
        <v>774</v>
      </c>
      <c r="E45" s="261" t="s">
        <v>784</v>
      </c>
      <c r="F45" s="261" t="s">
        <v>818</v>
      </c>
      <c r="G45" s="262">
        <v>400</v>
      </c>
      <c r="H45" s="262">
        <v>163.5</v>
      </c>
      <c r="I45" s="263">
        <f t="shared" si="0"/>
        <v>236.5</v>
      </c>
    </row>
    <row r="46" spans="1:9">
      <c r="A46" s="260" t="s">
        <v>892</v>
      </c>
      <c r="B46" s="261" t="s">
        <v>893</v>
      </c>
      <c r="C46" s="261" t="s">
        <v>805</v>
      </c>
      <c r="D46" s="261" t="s">
        <v>774</v>
      </c>
      <c r="E46" s="261" t="s">
        <v>894</v>
      </c>
      <c r="F46" s="261" t="s">
        <v>818</v>
      </c>
      <c r="G46" s="262">
        <v>110</v>
      </c>
      <c r="H46" s="262">
        <v>100</v>
      </c>
      <c r="I46" s="263">
        <f t="shared" si="0"/>
        <v>10</v>
      </c>
    </row>
    <row r="47" spans="1:9">
      <c r="A47" s="260" t="s">
        <v>895</v>
      </c>
      <c r="B47" s="261" t="s">
        <v>896</v>
      </c>
      <c r="C47" s="261" t="s">
        <v>805</v>
      </c>
      <c r="D47" s="261" t="s">
        <v>774</v>
      </c>
      <c r="E47" s="261" t="s">
        <v>897</v>
      </c>
      <c r="F47" s="261" t="s">
        <v>794</v>
      </c>
      <c r="G47" s="262">
        <v>150</v>
      </c>
      <c r="H47" s="262">
        <v>120</v>
      </c>
      <c r="I47" s="263">
        <f t="shared" si="0"/>
        <v>30</v>
      </c>
    </row>
    <row r="48" spans="1:9">
      <c r="A48" s="260" t="s">
        <v>898</v>
      </c>
      <c r="B48" s="261" t="s">
        <v>899</v>
      </c>
      <c r="C48" s="261" t="s">
        <v>900</v>
      </c>
      <c r="D48" s="261" t="s">
        <v>783</v>
      </c>
      <c r="E48" s="261" t="s">
        <v>901</v>
      </c>
      <c r="F48" s="261" t="s">
        <v>799</v>
      </c>
      <c r="G48" s="262">
        <v>300</v>
      </c>
      <c r="H48" s="262">
        <v>50</v>
      </c>
      <c r="I48" s="263">
        <f t="shared" si="0"/>
        <v>250</v>
      </c>
    </row>
    <row r="49" spans="1:9">
      <c r="A49" s="260" t="s">
        <v>902</v>
      </c>
      <c r="B49" s="261" t="s">
        <v>903</v>
      </c>
      <c r="C49" s="261" t="s">
        <v>904</v>
      </c>
      <c r="D49" s="261" t="s">
        <v>783</v>
      </c>
      <c r="E49" s="261" t="s">
        <v>905</v>
      </c>
      <c r="F49" s="261" t="s">
        <v>810</v>
      </c>
      <c r="G49" s="262">
        <v>85</v>
      </c>
      <c r="H49" s="262">
        <v>80</v>
      </c>
      <c r="I49" s="263">
        <f t="shared" si="0"/>
        <v>5</v>
      </c>
    </row>
    <row r="50" spans="1:9">
      <c r="A50" s="260" t="s">
        <v>906</v>
      </c>
      <c r="B50" s="261" t="s">
        <v>907</v>
      </c>
      <c r="C50" s="261" t="s">
        <v>908</v>
      </c>
      <c r="D50" s="261" t="s">
        <v>774</v>
      </c>
      <c r="E50" s="261" t="s">
        <v>784</v>
      </c>
      <c r="F50" s="261" t="s">
        <v>827</v>
      </c>
      <c r="G50" s="262">
        <v>85</v>
      </c>
      <c r="H50" s="262">
        <v>75</v>
      </c>
      <c r="I50" s="263">
        <f t="shared" si="0"/>
        <v>10</v>
      </c>
    </row>
    <row r="51" spans="1:9">
      <c r="A51" s="260" t="s">
        <v>909</v>
      </c>
      <c r="B51" s="261" t="s">
        <v>910</v>
      </c>
      <c r="C51" s="261" t="s">
        <v>822</v>
      </c>
      <c r="D51" s="261" t="s">
        <v>822</v>
      </c>
      <c r="E51" s="261" t="s">
        <v>911</v>
      </c>
      <c r="F51" s="261" t="s">
        <v>810</v>
      </c>
      <c r="G51" s="262">
        <v>165</v>
      </c>
      <c r="H51" s="262">
        <v>100</v>
      </c>
      <c r="I51" s="263">
        <f t="shared" si="0"/>
        <v>65</v>
      </c>
    </row>
    <row r="52" spans="1:9">
      <c r="A52" s="260" t="s">
        <v>912</v>
      </c>
      <c r="B52" s="261" t="s">
        <v>913</v>
      </c>
      <c r="C52" s="261" t="s">
        <v>822</v>
      </c>
      <c r="D52" s="261" t="s">
        <v>822</v>
      </c>
      <c r="E52" s="261" t="s">
        <v>911</v>
      </c>
      <c r="F52" s="261" t="s">
        <v>810</v>
      </c>
      <c r="G52" s="262">
        <v>165</v>
      </c>
      <c r="H52" s="262">
        <v>65</v>
      </c>
      <c r="I52" s="263">
        <f t="shared" si="0"/>
        <v>100</v>
      </c>
    </row>
    <row r="53" spans="1:9">
      <c r="A53" s="260" t="s">
        <v>914</v>
      </c>
      <c r="B53" s="261" t="s">
        <v>915</v>
      </c>
      <c r="C53" s="261" t="s">
        <v>908</v>
      </c>
      <c r="D53" s="261" t="s">
        <v>774</v>
      </c>
      <c r="E53" s="261" t="s">
        <v>784</v>
      </c>
      <c r="F53" s="261" t="s">
        <v>818</v>
      </c>
      <c r="G53" s="262">
        <v>400</v>
      </c>
      <c r="H53" s="262">
        <v>163.5</v>
      </c>
      <c r="I53" s="263">
        <f t="shared" si="0"/>
        <v>236.5</v>
      </c>
    </row>
    <row r="54" spans="1:9">
      <c r="A54" s="260" t="s">
        <v>916</v>
      </c>
      <c r="B54" s="261" t="s">
        <v>917</v>
      </c>
      <c r="C54" s="261" t="s">
        <v>900</v>
      </c>
      <c r="D54" s="261" t="s">
        <v>774</v>
      </c>
      <c r="E54" s="261" t="s">
        <v>779</v>
      </c>
      <c r="F54" s="261" t="s">
        <v>818</v>
      </c>
      <c r="G54" s="262">
        <v>200</v>
      </c>
      <c r="H54" s="262">
        <v>143.88</v>
      </c>
      <c r="I54" s="263">
        <f t="shared" si="0"/>
        <v>56.120000000000005</v>
      </c>
    </row>
    <row r="55" spans="1:9">
      <c r="A55" s="260" t="s">
        <v>918</v>
      </c>
      <c r="B55" s="261" t="s">
        <v>919</v>
      </c>
      <c r="C55" s="261" t="s">
        <v>774</v>
      </c>
      <c r="D55" s="261" t="s">
        <v>774</v>
      </c>
      <c r="E55" s="261" t="s">
        <v>784</v>
      </c>
      <c r="F55" s="261" t="s">
        <v>818</v>
      </c>
      <c r="G55" s="262">
        <v>400</v>
      </c>
      <c r="H55" s="262">
        <v>295.5</v>
      </c>
      <c r="I55" s="263">
        <f t="shared" si="0"/>
        <v>104.5</v>
      </c>
    </row>
    <row r="56" spans="1:9">
      <c r="A56" s="260" t="s">
        <v>920</v>
      </c>
      <c r="B56" s="261" t="s">
        <v>921</v>
      </c>
      <c r="C56" s="261" t="s">
        <v>822</v>
      </c>
      <c r="D56" s="261" t="s">
        <v>822</v>
      </c>
      <c r="E56" s="261" t="s">
        <v>922</v>
      </c>
      <c r="F56" s="261" t="s">
        <v>776</v>
      </c>
      <c r="G56" s="262">
        <v>110</v>
      </c>
      <c r="H56" s="262">
        <v>100</v>
      </c>
      <c r="I56" s="263">
        <f t="shared" si="0"/>
        <v>10</v>
      </c>
    </row>
    <row r="57" spans="1:9">
      <c r="A57" s="260" t="s">
        <v>923</v>
      </c>
      <c r="B57" s="261" t="s">
        <v>924</v>
      </c>
      <c r="C57" s="261" t="s">
        <v>925</v>
      </c>
      <c r="D57" s="261" t="s">
        <v>774</v>
      </c>
      <c r="E57" s="261" t="s">
        <v>926</v>
      </c>
      <c r="F57" s="261" t="s">
        <v>780</v>
      </c>
      <c r="G57" s="262">
        <v>196.2</v>
      </c>
      <c r="H57" s="262">
        <v>96</v>
      </c>
      <c r="I57" s="263">
        <f t="shared" si="0"/>
        <v>100.19999999999999</v>
      </c>
    </row>
    <row r="58" spans="1:9">
      <c r="A58" s="260" t="s">
        <v>927</v>
      </c>
      <c r="B58" s="261" t="s">
        <v>928</v>
      </c>
      <c r="C58" s="261" t="s">
        <v>925</v>
      </c>
      <c r="D58" s="261" t="s">
        <v>774</v>
      </c>
      <c r="E58" s="261" t="s">
        <v>784</v>
      </c>
      <c r="F58" s="261" t="s">
        <v>818</v>
      </c>
      <c r="G58" s="262">
        <v>400</v>
      </c>
      <c r="H58" s="262">
        <v>228</v>
      </c>
      <c r="I58" s="263">
        <f t="shared" si="0"/>
        <v>172</v>
      </c>
    </row>
    <row r="59" spans="1:9">
      <c r="A59" s="260" t="s">
        <v>929</v>
      </c>
      <c r="B59" s="261" t="s">
        <v>930</v>
      </c>
      <c r="C59" s="261" t="s">
        <v>925</v>
      </c>
      <c r="D59" s="261" t="s">
        <v>774</v>
      </c>
      <c r="E59" s="261" t="s">
        <v>931</v>
      </c>
      <c r="F59" s="261" t="s">
        <v>776</v>
      </c>
      <c r="G59" s="262">
        <v>350</v>
      </c>
      <c r="H59" s="262">
        <v>250</v>
      </c>
      <c r="I59" s="263">
        <f t="shared" si="0"/>
        <v>100</v>
      </c>
    </row>
    <row r="60" spans="1:9">
      <c r="A60" s="260" t="s">
        <v>932</v>
      </c>
      <c r="B60" s="261" t="s">
        <v>933</v>
      </c>
      <c r="C60" s="261" t="s">
        <v>934</v>
      </c>
      <c r="D60" s="261" t="s">
        <v>774</v>
      </c>
      <c r="E60" s="261" t="s">
        <v>798</v>
      </c>
      <c r="F60" s="261" t="s">
        <v>799</v>
      </c>
      <c r="G60" s="262">
        <v>500</v>
      </c>
      <c r="H60" s="262">
        <v>450</v>
      </c>
      <c r="I60" s="263">
        <f t="shared" si="0"/>
        <v>50</v>
      </c>
    </row>
    <row r="61" spans="1:9">
      <c r="A61" s="260" t="s">
        <v>935</v>
      </c>
      <c r="B61" s="261" t="s">
        <v>773</v>
      </c>
      <c r="C61" s="261" t="s">
        <v>805</v>
      </c>
      <c r="D61" s="261" t="s">
        <v>774</v>
      </c>
      <c r="E61" s="261" t="s">
        <v>784</v>
      </c>
      <c r="F61" s="261" t="s">
        <v>818</v>
      </c>
      <c r="G61" s="262">
        <v>400</v>
      </c>
      <c r="H61" s="262">
        <v>163.5</v>
      </c>
      <c r="I61" s="263">
        <f t="shared" si="0"/>
        <v>236.5</v>
      </c>
    </row>
    <row r="62" spans="1:9">
      <c r="A62" s="260" t="s">
        <v>936</v>
      </c>
      <c r="B62" s="261" t="s">
        <v>937</v>
      </c>
      <c r="C62" s="261" t="s">
        <v>938</v>
      </c>
      <c r="D62" s="261" t="s">
        <v>774</v>
      </c>
      <c r="E62" s="261" t="s">
        <v>857</v>
      </c>
      <c r="F62" s="261" t="s">
        <v>858</v>
      </c>
      <c r="G62" s="262">
        <v>200</v>
      </c>
      <c r="H62" s="262">
        <v>100</v>
      </c>
      <c r="I62" s="263">
        <f t="shared" si="0"/>
        <v>100</v>
      </c>
    </row>
    <row r="63" spans="1:9">
      <c r="A63" s="260" t="s">
        <v>939</v>
      </c>
      <c r="B63" s="261" t="s">
        <v>940</v>
      </c>
      <c r="C63" s="261" t="s">
        <v>938</v>
      </c>
      <c r="D63" s="261" t="s">
        <v>774</v>
      </c>
      <c r="E63" s="261" t="s">
        <v>784</v>
      </c>
      <c r="F63" s="261" t="s">
        <v>818</v>
      </c>
      <c r="G63" s="262">
        <v>400</v>
      </c>
      <c r="H63" s="262">
        <v>100</v>
      </c>
      <c r="I63" s="263">
        <f t="shared" si="0"/>
        <v>300</v>
      </c>
    </row>
    <row r="64" spans="1:9">
      <c r="A64" s="260" t="s">
        <v>941</v>
      </c>
      <c r="B64" s="261" t="s">
        <v>942</v>
      </c>
      <c r="C64" s="261" t="s">
        <v>943</v>
      </c>
      <c r="D64" s="261" t="s">
        <v>774</v>
      </c>
      <c r="E64" s="261" t="s">
        <v>944</v>
      </c>
      <c r="F64" s="261" t="s">
        <v>794</v>
      </c>
      <c r="G64" s="262">
        <v>230</v>
      </c>
      <c r="H64" s="262">
        <v>130</v>
      </c>
      <c r="I64" s="263">
        <f t="shared" si="0"/>
        <v>100</v>
      </c>
    </row>
    <row r="65" spans="1:9">
      <c r="A65" s="260" t="s">
        <v>945</v>
      </c>
      <c r="B65" s="261" t="s">
        <v>946</v>
      </c>
      <c r="C65" s="261" t="s">
        <v>943</v>
      </c>
      <c r="D65" s="261" t="s">
        <v>774</v>
      </c>
      <c r="E65" s="261" t="s">
        <v>784</v>
      </c>
      <c r="F65" s="261" t="s">
        <v>818</v>
      </c>
      <c r="G65" s="262">
        <v>400</v>
      </c>
      <c r="H65" s="262">
        <v>100</v>
      </c>
      <c r="I65" s="263">
        <f t="shared" si="0"/>
        <v>300</v>
      </c>
    </row>
    <row r="66" spans="1:9">
      <c r="A66" s="260" t="s">
        <v>947</v>
      </c>
      <c r="B66" s="261" t="s">
        <v>948</v>
      </c>
      <c r="C66" s="261" t="s">
        <v>943</v>
      </c>
      <c r="D66" s="261" t="s">
        <v>774</v>
      </c>
      <c r="E66" s="261" t="s">
        <v>944</v>
      </c>
      <c r="F66" s="261" t="s">
        <v>794</v>
      </c>
      <c r="G66" s="262">
        <v>230</v>
      </c>
      <c r="H66" s="262">
        <v>100</v>
      </c>
      <c r="I66" s="263">
        <f t="shared" si="0"/>
        <v>130</v>
      </c>
    </row>
    <row r="67" spans="1:9">
      <c r="A67" s="260" t="s">
        <v>949</v>
      </c>
      <c r="B67" s="261" t="s">
        <v>950</v>
      </c>
      <c r="C67" s="261" t="s">
        <v>943</v>
      </c>
      <c r="D67" s="261" t="s">
        <v>774</v>
      </c>
      <c r="E67" s="261" t="s">
        <v>784</v>
      </c>
      <c r="F67" s="261" t="s">
        <v>818</v>
      </c>
      <c r="G67" s="262">
        <v>400</v>
      </c>
      <c r="H67" s="262">
        <v>163.5</v>
      </c>
      <c r="I67" s="263">
        <f t="shared" si="0"/>
        <v>236.5</v>
      </c>
    </row>
    <row r="68" spans="1:9">
      <c r="A68" s="260" t="s">
        <v>951</v>
      </c>
      <c r="B68" s="261" t="s">
        <v>952</v>
      </c>
      <c r="C68" s="261" t="s">
        <v>938</v>
      </c>
      <c r="D68" s="261" t="s">
        <v>774</v>
      </c>
      <c r="E68" s="261" t="s">
        <v>953</v>
      </c>
      <c r="F68" s="261" t="s">
        <v>776</v>
      </c>
      <c r="G68" s="262">
        <v>150</v>
      </c>
      <c r="H68" s="262">
        <v>141.69999999999999</v>
      </c>
      <c r="I68" s="263">
        <f t="shared" ref="I68:I131" si="1">G68-H68</f>
        <v>8.3000000000000114</v>
      </c>
    </row>
    <row r="69" spans="1:9">
      <c r="A69" s="260" t="s">
        <v>954</v>
      </c>
      <c r="B69" s="261" t="s">
        <v>955</v>
      </c>
      <c r="C69" s="261" t="s">
        <v>956</v>
      </c>
      <c r="D69" s="261" t="s">
        <v>774</v>
      </c>
      <c r="E69" s="261" t="s">
        <v>779</v>
      </c>
      <c r="F69" s="261" t="s">
        <v>818</v>
      </c>
      <c r="G69" s="262">
        <v>200</v>
      </c>
      <c r="H69" s="262">
        <v>143.88</v>
      </c>
      <c r="I69" s="263">
        <f t="shared" si="1"/>
        <v>56.120000000000005</v>
      </c>
    </row>
    <row r="70" spans="1:9">
      <c r="A70" s="260" t="s">
        <v>957</v>
      </c>
      <c r="B70" s="261" t="s">
        <v>958</v>
      </c>
      <c r="C70" s="261" t="s">
        <v>956</v>
      </c>
      <c r="D70" s="261" t="s">
        <v>774</v>
      </c>
      <c r="E70" s="261" t="s">
        <v>953</v>
      </c>
      <c r="F70" s="261" t="s">
        <v>776</v>
      </c>
      <c r="G70" s="262">
        <v>150</v>
      </c>
      <c r="H70" s="262">
        <v>141.69999999999999</v>
      </c>
      <c r="I70" s="263">
        <f t="shared" si="1"/>
        <v>8.3000000000000114</v>
      </c>
    </row>
    <row r="71" spans="1:9">
      <c r="A71" s="260" t="s">
        <v>959</v>
      </c>
      <c r="B71" s="261" t="s">
        <v>960</v>
      </c>
      <c r="C71" s="261" t="s">
        <v>956</v>
      </c>
      <c r="D71" s="261" t="s">
        <v>774</v>
      </c>
      <c r="E71" s="261" t="s">
        <v>784</v>
      </c>
      <c r="F71" s="261" t="s">
        <v>818</v>
      </c>
      <c r="G71" s="262">
        <v>400</v>
      </c>
      <c r="H71" s="262">
        <v>164</v>
      </c>
      <c r="I71" s="263">
        <f t="shared" si="1"/>
        <v>236</v>
      </c>
    </row>
    <row r="72" spans="1:9">
      <c r="A72" s="260" t="s">
        <v>961</v>
      </c>
      <c r="B72" s="261" t="s">
        <v>962</v>
      </c>
      <c r="C72" s="261" t="s">
        <v>925</v>
      </c>
      <c r="D72" s="261" t="s">
        <v>774</v>
      </c>
      <c r="E72" s="261" t="s">
        <v>798</v>
      </c>
      <c r="F72" s="261" t="s">
        <v>799</v>
      </c>
      <c r="G72" s="262">
        <v>500</v>
      </c>
      <c r="H72" s="262">
        <v>450</v>
      </c>
      <c r="I72" s="263">
        <f t="shared" si="1"/>
        <v>50</v>
      </c>
    </row>
    <row r="73" spans="1:9">
      <c r="A73" s="260" t="s">
        <v>963</v>
      </c>
      <c r="B73" s="261" t="s">
        <v>964</v>
      </c>
      <c r="C73" s="261" t="s">
        <v>805</v>
      </c>
      <c r="D73" s="261" t="s">
        <v>774</v>
      </c>
      <c r="E73" s="261" t="s">
        <v>798</v>
      </c>
      <c r="F73" s="261" t="s">
        <v>799</v>
      </c>
      <c r="G73" s="262">
        <v>500</v>
      </c>
      <c r="H73" s="262">
        <v>200</v>
      </c>
      <c r="I73" s="263">
        <f t="shared" si="1"/>
        <v>300</v>
      </c>
    </row>
    <row r="74" spans="1:9">
      <c r="A74" s="260" t="s">
        <v>965</v>
      </c>
      <c r="B74" s="261" t="s">
        <v>966</v>
      </c>
      <c r="C74" s="261" t="s">
        <v>967</v>
      </c>
      <c r="D74" s="261" t="s">
        <v>774</v>
      </c>
      <c r="E74" s="261" t="s">
        <v>968</v>
      </c>
      <c r="F74" s="261" t="s">
        <v>810</v>
      </c>
      <c r="G74" s="262">
        <v>350</v>
      </c>
      <c r="H74" s="262">
        <v>164</v>
      </c>
      <c r="I74" s="263">
        <f t="shared" si="1"/>
        <v>186</v>
      </c>
    </row>
    <row r="75" spans="1:9">
      <c r="A75" s="260" t="s">
        <v>969</v>
      </c>
      <c r="B75" s="261" t="s">
        <v>970</v>
      </c>
      <c r="C75" s="261" t="s">
        <v>956</v>
      </c>
      <c r="D75" s="261" t="s">
        <v>774</v>
      </c>
      <c r="E75" s="261" t="s">
        <v>953</v>
      </c>
      <c r="F75" s="261" t="s">
        <v>776</v>
      </c>
      <c r="G75" s="262">
        <v>150</v>
      </c>
      <c r="H75" s="262">
        <v>100</v>
      </c>
      <c r="I75" s="263">
        <f t="shared" si="1"/>
        <v>50</v>
      </c>
    </row>
    <row r="76" spans="1:9">
      <c r="A76" s="260" t="s">
        <v>971</v>
      </c>
      <c r="B76" s="261" t="s">
        <v>972</v>
      </c>
      <c r="C76" s="261" t="s">
        <v>956</v>
      </c>
      <c r="D76" s="261" t="s">
        <v>774</v>
      </c>
      <c r="E76" s="261" t="s">
        <v>784</v>
      </c>
      <c r="F76" s="261" t="s">
        <v>818</v>
      </c>
      <c r="G76" s="262">
        <v>400</v>
      </c>
      <c r="H76" s="262">
        <v>165</v>
      </c>
      <c r="I76" s="263">
        <f t="shared" si="1"/>
        <v>235</v>
      </c>
    </row>
    <row r="77" spans="1:9">
      <c r="A77" s="260" t="s">
        <v>973</v>
      </c>
      <c r="B77" s="261" t="s">
        <v>974</v>
      </c>
      <c r="C77" s="261" t="s">
        <v>900</v>
      </c>
      <c r="D77" s="261" t="s">
        <v>774</v>
      </c>
      <c r="E77" s="261" t="s">
        <v>784</v>
      </c>
      <c r="F77" s="261" t="s">
        <v>827</v>
      </c>
      <c r="G77" s="262">
        <v>85</v>
      </c>
      <c r="H77" s="262">
        <v>50</v>
      </c>
      <c r="I77" s="263">
        <f t="shared" si="1"/>
        <v>35</v>
      </c>
    </row>
    <row r="78" spans="1:9">
      <c r="A78" s="260" t="s">
        <v>975</v>
      </c>
      <c r="B78" s="261" t="s">
        <v>976</v>
      </c>
      <c r="C78" s="261" t="s">
        <v>783</v>
      </c>
      <c r="D78" s="261" t="s">
        <v>783</v>
      </c>
      <c r="E78" s="261" t="s">
        <v>784</v>
      </c>
      <c r="F78" s="261" t="s">
        <v>831</v>
      </c>
      <c r="G78" s="262">
        <v>250</v>
      </c>
      <c r="H78" s="262">
        <v>109</v>
      </c>
      <c r="I78" s="263">
        <f t="shared" si="1"/>
        <v>141</v>
      </c>
    </row>
    <row r="79" spans="1:9">
      <c r="A79" s="260" t="s">
        <v>977</v>
      </c>
      <c r="B79" s="261" t="s">
        <v>978</v>
      </c>
      <c r="C79" s="261" t="s">
        <v>783</v>
      </c>
      <c r="D79" s="261" t="s">
        <v>783</v>
      </c>
      <c r="E79" s="261" t="s">
        <v>784</v>
      </c>
      <c r="F79" s="261" t="s">
        <v>831</v>
      </c>
      <c r="G79" s="262">
        <v>250</v>
      </c>
      <c r="H79" s="262">
        <v>59</v>
      </c>
      <c r="I79" s="263">
        <f t="shared" si="1"/>
        <v>191</v>
      </c>
    </row>
    <row r="80" spans="1:9">
      <c r="A80" s="260" t="s">
        <v>979</v>
      </c>
      <c r="B80" s="261" t="s">
        <v>980</v>
      </c>
      <c r="C80" s="261" t="s">
        <v>783</v>
      </c>
      <c r="D80" s="261" t="s">
        <v>783</v>
      </c>
      <c r="E80" s="261" t="s">
        <v>953</v>
      </c>
      <c r="F80" s="261" t="s">
        <v>776</v>
      </c>
      <c r="G80" s="262">
        <v>150</v>
      </c>
      <c r="H80" s="262">
        <v>141.69999999999999</v>
      </c>
      <c r="I80" s="263">
        <f t="shared" si="1"/>
        <v>8.3000000000000114</v>
      </c>
    </row>
    <row r="81" spans="1:9">
      <c r="A81" s="260" t="s">
        <v>981</v>
      </c>
      <c r="B81" s="261" t="s">
        <v>982</v>
      </c>
      <c r="C81" s="261" t="s">
        <v>783</v>
      </c>
      <c r="D81" s="261" t="s">
        <v>783</v>
      </c>
      <c r="E81" s="261" t="s">
        <v>784</v>
      </c>
      <c r="F81" s="261" t="s">
        <v>827</v>
      </c>
      <c r="G81" s="262">
        <v>85</v>
      </c>
      <c r="H81" s="262">
        <v>82</v>
      </c>
      <c r="I81" s="263">
        <f t="shared" si="1"/>
        <v>3</v>
      </c>
    </row>
    <row r="82" spans="1:9">
      <c r="A82" s="260" t="s">
        <v>983</v>
      </c>
      <c r="B82" s="261" t="s">
        <v>450</v>
      </c>
      <c r="C82" s="261" t="s">
        <v>450</v>
      </c>
      <c r="D82" s="261" t="s">
        <v>783</v>
      </c>
      <c r="E82" s="261" t="s">
        <v>984</v>
      </c>
      <c r="F82" s="261" t="s">
        <v>810</v>
      </c>
      <c r="G82" s="262">
        <v>1100</v>
      </c>
      <c r="H82" s="262">
        <v>160</v>
      </c>
      <c r="I82" s="263">
        <f t="shared" si="1"/>
        <v>940</v>
      </c>
    </row>
    <row r="83" spans="1:9">
      <c r="A83" s="260" t="s">
        <v>985</v>
      </c>
      <c r="B83" s="261" t="s">
        <v>986</v>
      </c>
      <c r="C83" s="261" t="s">
        <v>987</v>
      </c>
      <c r="D83" s="261" t="s">
        <v>783</v>
      </c>
      <c r="E83" s="261" t="s">
        <v>905</v>
      </c>
      <c r="F83" s="261" t="s">
        <v>810</v>
      </c>
      <c r="G83" s="262">
        <v>85</v>
      </c>
      <c r="H83" s="262">
        <v>70</v>
      </c>
      <c r="I83" s="263">
        <f t="shared" si="1"/>
        <v>15</v>
      </c>
    </row>
    <row r="84" spans="1:9">
      <c r="A84" s="260" t="s">
        <v>988</v>
      </c>
      <c r="B84" s="261" t="s">
        <v>989</v>
      </c>
      <c r="C84" s="261" t="s">
        <v>990</v>
      </c>
      <c r="D84" s="261" t="s">
        <v>783</v>
      </c>
      <c r="E84" s="261" t="s">
        <v>830</v>
      </c>
      <c r="F84" s="261" t="s">
        <v>818</v>
      </c>
      <c r="G84" s="262">
        <v>300</v>
      </c>
      <c r="H84" s="262">
        <v>200</v>
      </c>
      <c r="I84" s="263">
        <f t="shared" si="1"/>
        <v>100</v>
      </c>
    </row>
    <row r="85" spans="1:9">
      <c r="A85" s="260" t="s">
        <v>991</v>
      </c>
      <c r="B85" s="261" t="s">
        <v>992</v>
      </c>
      <c r="C85" s="261" t="s">
        <v>783</v>
      </c>
      <c r="D85" s="261" t="s">
        <v>783</v>
      </c>
      <c r="E85" s="261" t="s">
        <v>993</v>
      </c>
      <c r="F85" s="261" t="s">
        <v>794</v>
      </c>
      <c r="G85" s="262">
        <v>272.5</v>
      </c>
      <c r="H85" s="262">
        <v>100</v>
      </c>
      <c r="I85" s="263">
        <f t="shared" si="1"/>
        <v>172.5</v>
      </c>
    </row>
    <row r="86" spans="1:9">
      <c r="A86" s="260" t="s">
        <v>994</v>
      </c>
      <c r="B86" s="261" t="s">
        <v>995</v>
      </c>
      <c r="C86" s="261" t="s">
        <v>783</v>
      </c>
      <c r="D86" s="261" t="s">
        <v>783</v>
      </c>
      <c r="E86" s="261" t="s">
        <v>784</v>
      </c>
      <c r="F86" s="261" t="s">
        <v>818</v>
      </c>
      <c r="G86" s="262">
        <v>400</v>
      </c>
      <c r="H86" s="262">
        <v>163.5</v>
      </c>
      <c r="I86" s="263">
        <f t="shared" si="1"/>
        <v>236.5</v>
      </c>
    </row>
    <row r="87" spans="1:9">
      <c r="A87" s="260" t="s">
        <v>996</v>
      </c>
      <c r="B87" s="261" t="s">
        <v>997</v>
      </c>
      <c r="C87" s="261" t="s">
        <v>783</v>
      </c>
      <c r="D87" s="261" t="s">
        <v>783</v>
      </c>
      <c r="E87" s="261" t="s">
        <v>784</v>
      </c>
      <c r="F87" s="261" t="s">
        <v>818</v>
      </c>
      <c r="G87" s="262">
        <v>400</v>
      </c>
      <c r="H87" s="262">
        <v>163.5</v>
      </c>
      <c r="I87" s="263">
        <f t="shared" si="1"/>
        <v>236.5</v>
      </c>
    </row>
    <row r="88" spans="1:9">
      <c r="A88" s="260" t="s">
        <v>998</v>
      </c>
      <c r="B88" s="261" t="s">
        <v>999</v>
      </c>
      <c r="C88" s="261" t="s">
        <v>990</v>
      </c>
      <c r="D88" s="261" t="s">
        <v>783</v>
      </c>
      <c r="E88" s="261" t="s">
        <v>784</v>
      </c>
      <c r="F88" s="261" t="s">
        <v>818</v>
      </c>
      <c r="G88" s="262">
        <v>400</v>
      </c>
      <c r="H88" s="262">
        <v>100</v>
      </c>
      <c r="I88" s="263">
        <f t="shared" si="1"/>
        <v>300</v>
      </c>
    </row>
    <row r="89" spans="1:9">
      <c r="A89" s="260" t="s">
        <v>1000</v>
      </c>
      <c r="B89" s="261" t="s">
        <v>1001</v>
      </c>
      <c r="C89" s="261" t="s">
        <v>987</v>
      </c>
      <c r="D89" s="261" t="s">
        <v>783</v>
      </c>
      <c r="E89" s="261" t="s">
        <v>1002</v>
      </c>
      <c r="F89" s="261" t="s">
        <v>776</v>
      </c>
      <c r="G89" s="262">
        <v>160</v>
      </c>
      <c r="H89" s="262">
        <v>100</v>
      </c>
      <c r="I89" s="263">
        <f t="shared" si="1"/>
        <v>60</v>
      </c>
    </row>
    <row r="90" spans="1:9">
      <c r="A90" s="260" t="s">
        <v>1003</v>
      </c>
      <c r="B90" s="261" t="s">
        <v>1004</v>
      </c>
      <c r="C90" s="261" t="s">
        <v>1005</v>
      </c>
      <c r="D90" s="261" t="s">
        <v>783</v>
      </c>
      <c r="E90" s="261" t="s">
        <v>784</v>
      </c>
      <c r="F90" s="261" t="s">
        <v>827</v>
      </c>
      <c r="G90" s="262">
        <v>85</v>
      </c>
      <c r="H90" s="262">
        <v>81.75</v>
      </c>
      <c r="I90" s="263">
        <f t="shared" si="1"/>
        <v>3.25</v>
      </c>
    </row>
    <row r="91" spans="1:9">
      <c r="A91" s="260" t="s">
        <v>1006</v>
      </c>
      <c r="B91" s="261" t="s">
        <v>1007</v>
      </c>
      <c r="C91" s="261" t="s">
        <v>783</v>
      </c>
      <c r="D91" s="261" t="s">
        <v>783</v>
      </c>
      <c r="E91" s="261" t="s">
        <v>1002</v>
      </c>
      <c r="F91" s="261" t="s">
        <v>776</v>
      </c>
      <c r="G91" s="262">
        <v>160</v>
      </c>
      <c r="H91" s="262">
        <v>100</v>
      </c>
      <c r="I91" s="263">
        <f t="shared" si="1"/>
        <v>60</v>
      </c>
    </row>
    <row r="92" spans="1:9">
      <c r="A92" s="260" t="s">
        <v>1008</v>
      </c>
      <c r="B92" s="261" t="s">
        <v>1009</v>
      </c>
      <c r="C92" s="261" t="s">
        <v>783</v>
      </c>
      <c r="D92" s="261" t="s">
        <v>783</v>
      </c>
      <c r="E92" s="261" t="s">
        <v>1002</v>
      </c>
      <c r="F92" s="261" t="s">
        <v>776</v>
      </c>
      <c r="G92" s="262">
        <v>160</v>
      </c>
      <c r="H92" s="262">
        <v>100</v>
      </c>
      <c r="I92" s="263">
        <f t="shared" si="1"/>
        <v>60</v>
      </c>
    </row>
    <row r="93" spans="1:9">
      <c r="A93" s="260" t="s">
        <v>1010</v>
      </c>
      <c r="B93" s="261" t="s">
        <v>1011</v>
      </c>
      <c r="C93" s="261" t="s">
        <v>1005</v>
      </c>
      <c r="D93" s="261" t="s">
        <v>783</v>
      </c>
      <c r="E93" s="261" t="s">
        <v>931</v>
      </c>
      <c r="F93" s="261" t="s">
        <v>780</v>
      </c>
      <c r="G93" s="262">
        <v>150</v>
      </c>
      <c r="H93" s="262">
        <v>152</v>
      </c>
      <c r="I93" s="263">
        <f t="shared" si="1"/>
        <v>-2</v>
      </c>
    </row>
    <row r="94" spans="1:9">
      <c r="A94" s="260" t="s">
        <v>1012</v>
      </c>
      <c r="B94" s="261" t="s">
        <v>1013</v>
      </c>
      <c r="C94" s="261" t="s">
        <v>783</v>
      </c>
      <c r="D94" s="261" t="s">
        <v>783</v>
      </c>
      <c r="E94" s="261" t="s">
        <v>1002</v>
      </c>
      <c r="F94" s="261" t="s">
        <v>776</v>
      </c>
      <c r="G94" s="262">
        <v>160</v>
      </c>
      <c r="H94" s="262">
        <v>100</v>
      </c>
      <c r="I94" s="263">
        <f t="shared" si="1"/>
        <v>60</v>
      </c>
    </row>
    <row r="95" spans="1:9">
      <c r="A95" s="260" t="s">
        <v>1014</v>
      </c>
      <c r="B95" s="261" t="s">
        <v>1015</v>
      </c>
      <c r="C95" s="261" t="s">
        <v>805</v>
      </c>
      <c r="D95" s="261" t="s">
        <v>783</v>
      </c>
      <c r="E95" s="261" t="s">
        <v>1002</v>
      </c>
      <c r="F95" s="261" t="s">
        <v>776</v>
      </c>
      <c r="G95" s="262">
        <v>160</v>
      </c>
      <c r="H95" s="262">
        <v>120</v>
      </c>
      <c r="I95" s="263">
        <f t="shared" si="1"/>
        <v>40</v>
      </c>
    </row>
    <row r="96" spans="1:9">
      <c r="A96" s="260" t="s">
        <v>1016</v>
      </c>
      <c r="B96" s="261" t="s">
        <v>1017</v>
      </c>
      <c r="C96" s="261" t="s">
        <v>805</v>
      </c>
      <c r="D96" s="261" t="s">
        <v>783</v>
      </c>
      <c r="E96" s="261" t="s">
        <v>931</v>
      </c>
      <c r="F96" s="261" t="s">
        <v>794</v>
      </c>
      <c r="G96" s="262">
        <v>550</v>
      </c>
      <c r="H96" s="262">
        <v>160</v>
      </c>
      <c r="I96" s="263">
        <f t="shared" si="1"/>
        <v>390</v>
      </c>
    </row>
    <row r="97" spans="1:9">
      <c r="A97" s="260" t="s">
        <v>1018</v>
      </c>
      <c r="B97" s="261" t="s">
        <v>1019</v>
      </c>
      <c r="C97" s="261" t="s">
        <v>805</v>
      </c>
      <c r="D97" s="261" t="s">
        <v>783</v>
      </c>
      <c r="E97" s="261" t="s">
        <v>1020</v>
      </c>
      <c r="F97" s="261" t="s">
        <v>810</v>
      </c>
      <c r="G97" s="262">
        <v>3600</v>
      </c>
      <c r="H97" s="262">
        <v>3300</v>
      </c>
      <c r="I97" s="263">
        <f t="shared" si="1"/>
        <v>300</v>
      </c>
    </row>
    <row r="98" spans="1:9">
      <c r="A98" s="260" t="s">
        <v>1021</v>
      </c>
      <c r="B98" s="261" t="s">
        <v>1022</v>
      </c>
      <c r="C98" s="261" t="s">
        <v>987</v>
      </c>
      <c r="D98" s="261" t="s">
        <v>783</v>
      </c>
      <c r="E98" s="261" t="s">
        <v>1002</v>
      </c>
      <c r="F98" s="261" t="s">
        <v>776</v>
      </c>
      <c r="G98" s="262">
        <v>160</v>
      </c>
      <c r="H98" s="262">
        <v>100</v>
      </c>
      <c r="I98" s="263">
        <f t="shared" si="1"/>
        <v>60</v>
      </c>
    </row>
    <row r="99" spans="1:9">
      <c r="A99" s="260" t="s">
        <v>1023</v>
      </c>
      <c r="B99" s="261" t="s">
        <v>1024</v>
      </c>
      <c r="C99" s="261" t="s">
        <v>1025</v>
      </c>
      <c r="D99" s="261" t="s">
        <v>783</v>
      </c>
      <c r="E99" s="261" t="s">
        <v>1002</v>
      </c>
      <c r="F99" s="261" t="s">
        <v>776</v>
      </c>
      <c r="G99" s="262">
        <v>160</v>
      </c>
      <c r="H99" s="262">
        <v>100</v>
      </c>
      <c r="I99" s="263">
        <f t="shared" si="1"/>
        <v>60</v>
      </c>
    </row>
    <row r="100" spans="1:9">
      <c r="A100" s="260" t="s">
        <v>1026</v>
      </c>
      <c r="B100" s="261" t="s">
        <v>1027</v>
      </c>
      <c r="C100" s="261" t="s">
        <v>783</v>
      </c>
      <c r="D100" s="261" t="s">
        <v>783</v>
      </c>
      <c r="E100" s="261" t="s">
        <v>779</v>
      </c>
      <c r="F100" s="261" t="s">
        <v>780</v>
      </c>
      <c r="G100" s="262">
        <v>300</v>
      </c>
      <c r="H100" s="262">
        <v>100</v>
      </c>
      <c r="I100" s="263">
        <f t="shared" si="1"/>
        <v>200</v>
      </c>
    </row>
    <row r="101" spans="1:9">
      <c r="A101" s="260" t="s">
        <v>1028</v>
      </c>
      <c r="B101" s="261" t="s">
        <v>1029</v>
      </c>
      <c r="C101" s="261" t="s">
        <v>987</v>
      </c>
      <c r="D101" s="261" t="s">
        <v>783</v>
      </c>
      <c r="E101" s="261" t="s">
        <v>1002</v>
      </c>
      <c r="F101" s="261" t="s">
        <v>776</v>
      </c>
      <c r="G101" s="262">
        <v>160</v>
      </c>
      <c r="H101" s="262">
        <v>60</v>
      </c>
      <c r="I101" s="263">
        <f t="shared" si="1"/>
        <v>100</v>
      </c>
    </row>
    <row r="102" spans="1:9">
      <c r="A102" s="260" t="s">
        <v>1030</v>
      </c>
      <c r="B102" s="261" t="s">
        <v>1031</v>
      </c>
      <c r="C102" s="261" t="s">
        <v>1032</v>
      </c>
      <c r="D102" s="261" t="s">
        <v>783</v>
      </c>
      <c r="E102" s="261" t="s">
        <v>1033</v>
      </c>
      <c r="F102" s="261" t="s">
        <v>794</v>
      </c>
      <c r="G102" s="262">
        <v>3000</v>
      </c>
      <c r="H102" s="262">
        <v>1000</v>
      </c>
      <c r="I102" s="263">
        <f t="shared" si="1"/>
        <v>2000</v>
      </c>
    </row>
    <row r="103" spans="1:9">
      <c r="A103" s="260" t="s">
        <v>1034</v>
      </c>
      <c r="B103" s="261" t="s">
        <v>1035</v>
      </c>
      <c r="C103" s="261" t="s">
        <v>805</v>
      </c>
      <c r="D103" s="261" t="s">
        <v>783</v>
      </c>
      <c r="E103" s="261" t="s">
        <v>784</v>
      </c>
      <c r="F103" s="261" t="s">
        <v>776</v>
      </c>
      <c r="G103" s="262">
        <v>1100</v>
      </c>
      <c r="H103" s="262">
        <v>1090</v>
      </c>
      <c r="I103" s="263">
        <f t="shared" si="1"/>
        <v>10</v>
      </c>
    </row>
    <row r="104" spans="1:9">
      <c r="A104" s="260" t="s">
        <v>1036</v>
      </c>
      <c r="B104" s="261" t="s">
        <v>1037</v>
      </c>
      <c r="C104" s="261" t="s">
        <v>783</v>
      </c>
      <c r="D104" s="261" t="s">
        <v>783</v>
      </c>
      <c r="E104" s="261" t="s">
        <v>1002</v>
      </c>
      <c r="F104" s="261" t="s">
        <v>799</v>
      </c>
      <c r="G104" s="262">
        <v>1090</v>
      </c>
      <c r="H104" s="262">
        <v>900</v>
      </c>
      <c r="I104" s="263">
        <f t="shared" si="1"/>
        <v>190</v>
      </c>
    </row>
    <row r="105" spans="1:9">
      <c r="A105" s="260" t="s">
        <v>1038</v>
      </c>
      <c r="B105" s="261" t="s">
        <v>1039</v>
      </c>
      <c r="C105" s="261" t="s">
        <v>987</v>
      </c>
      <c r="D105" s="261" t="s">
        <v>783</v>
      </c>
      <c r="E105" s="261" t="s">
        <v>1040</v>
      </c>
      <c r="F105" s="261" t="s">
        <v>776</v>
      </c>
      <c r="G105" s="262">
        <v>8000</v>
      </c>
      <c r="H105" s="262">
        <v>7717.2</v>
      </c>
      <c r="I105" s="263">
        <f t="shared" si="1"/>
        <v>282.80000000000018</v>
      </c>
    </row>
    <row r="106" spans="1:9">
      <c r="A106" s="260" t="s">
        <v>1041</v>
      </c>
      <c r="B106" s="261" t="s">
        <v>1042</v>
      </c>
      <c r="C106" s="261" t="s">
        <v>987</v>
      </c>
      <c r="D106" s="261" t="s">
        <v>783</v>
      </c>
      <c r="E106" s="261" t="s">
        <v>1002</v>
      </c>
      <c r="F106" s="261" t="s">
        <v>776</v>
      </c>
      <c r="G106" s="262">
        <v>160</v>
      </c>
      <c r="H106" s="262">
        <v>100</v>
      </c>
      <c r="I106" s="263">
        <f t="shared" si="1"/>
        <v>60</v>
      </c>
    </row>
    <row r="107" spans="1:9">
      <c r="A107" s="260" t="s">
        <v>1043</v>
      </c>
      <c r="B107" s="261" t="s">
        <v>1044</v>
      </c>
      <c r="C107" s="261" t="s">
        <v>783</v>
      </c>
      <c r="D107" s="261" t="s">
        <v>783</v>
      </c>
      <c r="E107" s="261" t="s">
        <v>1040</v>
      </c>
      <c r="F107" s="261" t="s">
        <v>776</v>
      </c>
      <c r="G107" s="262">
        <v>7717.2</v>
      </c>
      <c r="H107" s="262">
        <v>7717</v>
      </c>
      <c r="I107" s="263">
        <f t="shared" si="1"/>
        <v>0.1999999999998181</v>
      </c>
    </row>
    <row r="108" spans="1:9">
      <c r="A108" s="260" t="s">
        <v>1045</v>
      </c>
      <c r="B108" s="261" t="s">
        <v>1046</v>
      </c>
      <c r="C108" s="261" t="s">
        <v>1047</v>
      </c>
      <c r="D108" s="261" t="s">
        <v>783</v>
      </c>
      <c r="E108" s="261" t="s">
        <v>993</v>
      </c>
      <c r="F108" s="261" t="s">
        <v>794</v>
      </c>
      <c r="G108" s="262">
        <v>272.5</v>
      </c>
      <c r="H108" s="262">
        <v>250</v>
      </c>
      <c r="I108" s="263">
        <f t="shared" si="1"/>
        <v>22.5</v>
      </c>
    </row>
    <row r="109" spans="1:9">
      <c r="A109" s="260" t="s">
        <v>1048</v>
      </c>
      <c r="B109" s="261" t="s">
        <v>1049</v>
      </c>
      <c r="C109" s="261" t="s">
        <v>783</v>
      </c>
      <c r="D109" s="261" t="s">
        <v>783</v>
      </c>
      <c r="E109" s="261" t="s">
        <v>993</v>
      </c>
      <c r="F109" s="261" t="s">
        <v>794</v>
      </c>
      <c r="G109" s="262">
        <v>272.5</v>
      </c>
      <c r="H109" s="262">
        <v>200</v>
      </c>
      <c r="I109" s="263">
        <f t="shared" si="1"/>
        <v>72.5</v>
      </c>
    </row>
    <row r="110" spans="1:9">
      <c r="A110" s="260" t="s">
        <v>1050</v>
      </c>
      <c r="B110" s="261" t="s">
        <v>1051</v>
      </c>
      <c r="C110" s="261" t="s">
        <v>1047</v>
      </c>
      <c r="D110" s="261" t="s">
        <v>783</v>
      </c>
      <c r="E110" s="261" t="s">
        <v>993</v>
      </c>
      <c r="F110" s="261" t="s">
        <v>794</v>
      </c>
      <c r="G110" s="262">
        <v>272.5</v>
      </c>
      <c r="H110" s="262">
        <v>200</v>
      </c>
      <c r="I110" s="263">
        <f t="shared" si="1"/>
        <v>72.5</v>
      </c>
    </row>
    <row r="111" spans="1:9">
      <c r="A111" s="260" t="s">
        <v>1052</v>
      </c>
      <c r="B111" s="261" t="s">
        <v>1053</v>
      </c>
      <c r="C111" s="261" t="s">
        <v>783</v>
      </c>
      <c r="D111" s="261" t="s">
        <v>783</v>
      </c>
      <c r="E111" s="261" t="s">
        <v>1033</v>
      </c>
      <c r="F111" s="261" t="s">
        <v>794</v>
      </c>
      <c r="G111" s="262">
        <v>3000</v>
      </c>
      <c r="H111" s="262">
        <v>1000</v>
      </c>
      <c r="I111" s="263">
        <f t="shared" si="1"/>
        <v>2000</v>
      </c>
    </row>
    <row r="112" spans="1:9">
      <c r="A112" s="260" t="s">
        <v>1054</v>
      </c>
      <c r="B112" s="261" t="s">
        <v>1055</v>
      </c>
      <c r="C112" s="261" t="s">
        <v>1056</v>
      </c>
      <c r="D112" s="261" t="s">
        <v>783</v>
      </c>
      <c r="E112" s="261" t="s">
        <v>993</v>
      </c>
      <c r="F112" s="261" t="s">
        <v>794</v>
      </c>
      <c r="G112" s="262">
        <v>272.5</v>
      </c>
      <c r="H112" s="262">
        <v>122</v>
      </c>
      <c r="I112" s="263">
        <f t="shared" si="1"/>
        <v>150.5</v>
      </c>
    </row>
    <row r="113" spans="1:9">
      <c r="A113" s="260" t="s">
        <v>1057</v>
      </c>
      <c r="B113" s="261" t="s">
        <v>1058</v>
      </c>
      <c r="C113" s="261" t="s">
        <v>1059</v>
      </c>
      <c r="D113" s="261" t="s">
        <v>783</v>
      </c>
      <c r="E113" s="261" t="s">
        <v>993</v>
      </c>
      <c r="F113" s="261" t="s">
        <v>810</v>
      </c>
      <c r="G113" s="262">
        <v>348.8</v>
      </c>
      <c r="H113" s="262">
        <v>200</v>
      </c>
      <c r="I113" s="263">
        <f t="shared" si="1"/>
        <v>148.80000000000001</v>
      </c>
    </row>
    <row r="114" spans="1:9">
      <c r="A114" s="260" t="s">
        <v>1060</v>
      </c>
      <c r="B114" s="261" t="s">
        <v>1061</v>
      </c>
      <c r="C114" s="261" t="s">
        <v>1062</v>
      </c>
      <c r="D114" s="261" t="s">
        <v>1063</v>
      </c>
      <c r="E114" s="261" t="s">
        <v>1064</v>
      </c>
      <c r="F114" s="261" t="s">
        <v>794</v>
      </c>
      <c r="G114" s="262">
        <v>220</v>
      </c>
      <c r="H114" s="262">
        <v>60</v>
      </c>
      <c r="I114" s="263">
        <f t="shared" si="1"/>
        <v>160</v>
      </c>
    </row>
    <row r="115" spans="1:9">
      <c r="A115" s="260" t="s">
        <v>1065</v>
      </c>
      <c r="B115" s="261" t="s">
        <v>1066</v>
      </c>
      <c r="C115" s="261" t="s">
        <v>1067</v>
      </c>
      <c r="D115" s="261" t="s">
        <v>783</v>
      </c>
      <c r="E115" s="261" t="s">
        <v>1040</v>
      </c>
      <c r="F115" s="261" t="s">
        <v>776</v>
      </c>
      <c r="G115" s="262">
        <v>8000</v>
      </c>
      <c r="H115" s="262">
        <v>7717.2</v>
      </c>
      <c r="I115" s="263">
        <f t="shared" si="1"/>
        <v>282.80000000000018</v>
      </c>
    </row>
    <row r="116" spans="1:9">
      <c r="A116" s="260" t="s">
        <v>1068</v>
      </c>
      <c r="B116" s="261" t="s">
        <v>1069</v>
      </c>
      <c r="C116" s="261" t="s">
        <v>1062</v>
      </c>
      <c r="D116" s="261" t="s">
        <v>1070</v>
      </c>
      <c r="E116" s="261" t="s">
        <v>1020</v>
      </c>
      <c r="F116" s="261" t="s">
        <v>810</v>
      </c>
      <c r="G116" s="262">
        <v>3600</v>
      </c>
      <c r="H116" s="262">
        <v>3597</v>
      </c>
      <c r="I116" s="263">
        <f t="shared" si="1"/>
        <v>3</v>
      </c>
    </row>
    <row r="117" spans="1:9">
      <c r="A117" s="260" t="s">
        <v>1071</v>
      </c>
      <c r="B117" s="261" t="s">
        <v>1072</v>
      </c>
      <c r="C117" s="261" t="s">
        <v>1067</v>
      </c>
      <c r="D117" s="261" t="s">
        <v>783</v>
      </c>
      <c r="E117" s="261" t="s">
        <v>1073</v>
      </c>
      <c r="F117" s="261" t="s">
        <v>799</v>
      </c>
      <c r="G117" s="262">
        <v>11200</v>
      </c>
      <c r="H117" s="262">
        <v>11118</v>
      </c>
      <c r="I117" s="263">
        <f t="shared" si="1"/>
        <v>82</v>
      </c>
    </row>
    <row r="118" spans="1:9">
      <c r="A118" s="260" t="s">
        <v>1074</v>
      </c>
      <c r="B118" s="261" t="s">
        <v>1075</v>
      </c>
      <c r="C118" s="261" t="s">
        <v>1062</v>
      </c>
      <c r="D118" s="261" t="s">
        <v>783</v>
      </c>
      <c r="E118" s="261" t="s">
        <v>1073</v>
      </c>
      <c r="F118" s="261" t="s">
        <v>799</v>
      </c>
      <c r="G118" s="262">
        <v>11200</v>
      </c>
      <c r="H118" s="262">
        <v>11118</v>
      </c>
      <c r="I118" s="263">
        <f t="shared" si="1"/>
        <v>82</v>
      </c>
    </row>
    <row r="119" spans="1:9">
      <c r="A119" s="260" t="s">
        <v>1076</v>
      </c>
      <c r="B119" s="261" t="s">
        <v>1077</v>
      </c>
      <c r="C119" s="261" t="s">
        <v>1078</v>
      </c>
      <c r="D119" s="261" t="s">
        <v>783</v>
      </c>
      <c r="E119" s="261" t="s">
        <v>784</v>
      </c>
      <c r="F119" s="261" t="s">
        <v>799</v>
      </c>
      <c r="G119" s="262">
        <v>5500</v>
      </c>
      <c r="H119" s="262">
        <v>5450</v>
      </c>
      <c r="I119" s="263">
        <f t="shared" si="1"/>
        <v>50</v>
      </c>
    </row>
    <row r="120" spans="1:9">
      <c r="A120" s="260" t="s">
        <v>1079</v>
      </c>
      <c r="B120" s="261" t="s">
        <v>1080</v>
      </c>
      <c r="C120" s="261" t="s">
        <v>1062</v>
      </c>
      <c r="D120" s="261" t="s">
        <v>783</v>
      </c>
      <c r="E120" s="261" t="s">
        <v>1073</v>
      </c>
      <c r="F120" s="261" t="s">
        <v>799</v>
      </c>
      <c r="G120" s="262">
        <v>11200</v>
      </c>
      <c r="H120" s="262">
        <v>11118</v>
      </c>
      <c r="I120" s="263">
        <f t="shared" si="1"/>
        <v>82</v>
      </c>
    </row>
    <row r="121" spans="1:9">
      <c r="A121" s="260" t="s">
        <v>1081</v>
      </c>
      <c r="B121" s="261" t="s">
        <v>1082</v>
      </c>
      <c r="C121" s="261" t="s">
        <v>1083</v>
      </c>
      <c r="D121" s="261" t="s">
        <v>783</v>
      </c>
      <c r="E121" s="261" t="s">
        <v>1084</v>
      </c>
      <c r="F121" s="261" t="s">
        <v>827</v>
      </c>
      <c r="G121" s="262">
        <v>3200</v>
      </c>
      <c r="H121" s="262">
        <v>3117</v>
      </c>
      <c r="I121" s="263">
        <f t="shared" si="1"/>
        <v>83</v>
      </c>
    </row>
    <row r="122" spans="1:9">
      <c r="A122" s="260" t="s">
        <v>1085</v>
      </c>
      <c r="B122" s="261" t="s">
        <v>1086</v>
      </c>
      <c r="C122" s="261" t="s">
        <v>1087</v>
      </c>
      <c r="D122" s="261" t="s">
        <v>1088</v>
      </c>
      <c r="E122" s="261" t="s">
        <v>1084</v>
      </c>
      <c r="F122" s="261" t="s">
        <v>827</v>
      </c>
      <c r="G122" s="262">
        <v>3200</v>
      </c>
      <c r="H122" s="262">
        <v>3120</v>
      </c>
      <c r="I122" s="263">
        <f t="shared" si="1"/>
        <v>80</v>
      </c>
    </row>
    <row r="123" spans="1:9">
      <c r="A123" s="260" t="s">
        <v>1089</v>
      </c>
      <c r="B123" s="261" t="s">
        <v>1019</v>
      </c>
      <c r="C123" s="261" t="s">
        <v>1083</v>
      </c>
      <c r="D123" s="261" t="s">
        <v>783</v>
      </c>
      <c r="E123" s="261" t="s">
        <v>1020</v>
      </c>
      <c r="F123" s="261" t="s">
        <v>799</v>
      </c>
      <c r="G123" s="262">
        <v>4800</v>
      </c>
      <c r="H123" s="262">
        <v>4796</v>
      </c>
      <c r="I123" s="263">
        <f t="shared" si="1"/>
        <v>4</v>
      </c>
    </row>
    <row r="124" spans="1:9">
      <c r="A124" s="260" t="s">
        <v>1090</v>
      </c>
      <c r="B124" s="261" t="s">
        <v>1091</v>
      </c>
      <c r="C124" s="261" t="s">
        <v>1083</v>
      </c>
      <c r="D124" s="261" t="s">
        <v>783</v>
      </c>
      <c r="E124" s="261" t="s">
        <v>1092</v>
      </c>
      <c r="F124" s="261" t="s">
        <v>799</v>
      </c>
      <c r="G124" s="262">
        <v>9300</v>
      </c>
      <c r="H124" s="262">
        <v>9265</v>
      </c>
      <c r="I124" s="263">
        <f t="shared" si="1"/>
        <v>35</v>
      </c>
    </row>
    <row r="125" spans="1:9">
      <c r="A125" s="260" t="s">
        <v>1093</v>
      </c>
      <c r="B125" s="261" t="s">
        <v>1094</v>
      </c>
      <c r="C125" s="261" t="s">
        <v>1062</v>
      </c>
      <c r="D125" s="261" t="s">
        <v>783</v>
      </c>
      <c r="E125" s="261" t="s">
        <v>926</v>
      </c>
      <c r="F125" s="261" t="s">
        <v>794</v>
      </c>
      <c r="G125" s="262">
        <v>2500</v>
      </c>
      <c r="H125" s="262">
        <v>1526</v>
      </c>
      <c r="I125" s="263">
        <f t="shared" si="1"/>
        <v>974</v>
      </c>
    </row>
    <row r="126" spans="1:9">
      <c r="A126" s="260" t="s">
        <v>1095</v>
      </c>
      <c r="B126" s="261" t="s">
        <v>1096</v>
      </c>
      <c r="C126" s="261" t="s">
        <v>1097</v>
      </c>
      <c r="D126" s="261" t="s">
        <v>783</v>
      </c>
      <c r="E126" s="261" t="s">
        <v>1084</v>
      </c>
      <c r="F126" s="261" t="s">
        <v>827</v>
      </c>
      <c r="G126" s="262">
        <v>3200</v>
      </c>
      <c r="H126" s="262">
        <v>3117</v>
      </c>
      <c r="I126" s="263">
        <f t="shared" si="1"/>
        <v>83</v>
      </c>
    </row>
    <row r="127" spans="1:9">
      <c r="A127" s="260" t="s">
        <v>1098</v>
      </c>
      <c r="B127" s="261" t="s">
        <v>1099</v>
      </c>
      <c r="C127" s="261" t="s">
        <v>1100</v>
      </c>
      <c r="D127" s="261" t="s">
        <v>783</v>
      </c>
      <c r="E127" s="261" t="s">
        <v>1040</v>
      </c>
      <c r="F127" s="261" t="s">
        <v>776</v>
      </c>
      <c r="G127" s="262">
        <v>8000</v>
      </c>
      <c r="H127" s="262">
        <v>7080</v>
      </c>
      <c r="I127" s="263">
        <f t="shared" si="1"/>
        <v>920</v>
      </c>
    </row>
    <row r="128" spans="1:9">
      <c r="A128" s="260" t="s">
        <v>1101</v>
      </c>
      <c r="B128" s="261" t="s">
        <v>1102</v>
      </c>
      <c r="C128" s="261" t="s">
        <v>783</v>
      </c>
      <c r="D128" s="261" t="s">
        <v>783</v>
      </c>
      <c r="E128" s="261" t="s">
        <v>1084</v>
      </c>
      <c r="F128" s="261" t="s">
        <v>827</v>
      </c>
      <c r="G128" s="262">
        <v>3200</v>
      </c>
      <c r="H128" s="262">
        <v>3117</v>
      </c>
      <c r="I128" s="263">
        <f t="shared" si="1"/>
        <v>83</v>
      </c>
    </row>
    <row r="129" spans="1:9">
      <c r="A129" s="260" t="s">
        <v>1103</v>
      </c>
      <c r="B129" s="261" t="s">
        <v>1104</v>
      </c>
      <c r="C129" s="261" t="s">
        <v>1105</v>
      </c>
      <c r="D129" s="261" t="s">
        <v>783</v>
      </c>
      <c r="E129" s="261" t="s">
        <v>993</v>
      </c>
      <c r="F129" s="261" t="s">
        <v>810</v>
      </c>
      <c r="G129" s="262">
        <v>348.8</v>
      </c>
      <c r="H129" s="262">
        <v>348.2</v>
      </c>
      <c r="I129" s="263">
        <f t="shared" si="1"/>
        <v>0.60000000000002274</v>
      </c>
    </row>
    <row r="130" spans="1:9">
      <c r="A130" s="260" t="s">
        <v>1106</v>
      </c>
      <c r="B130" s="261" t="s">
        <v>1107</v>
      </c>
      <c r="C130" s="261" t="s">
        <v>1108</v>
      </c>
      <c r="D130" s="261" t="s">
        <v>783</v>
      </c>
      <c r="E130" s="261" t="s">
        <v>1109</v>
      </c>
      <c r="F130" s="261" t="s">
        <v>810</v>
      </c>
      <c r="G130" s="262">
        <v>800</v>
      </c>
      <c r="H130" s="262">
        <v>755.35</v>
      </c>
      <c r="I130" s="263">
        <f t="shared" si="1"/>
        <v>44.649999999999977</v>
      </c>
    </row>
    <row r="131" spans="1:9">
      <c r="A131" s="260" t="s">
        <v>1110</v>
      </c>
      <c r="B131" s="261" t="s">
        <v>1111</v>
      </c>
      <c r="C131" s="261" t="s">
        <v>1112</v>
      </c>
      <c r="D131" s="261" t="s">
        <v>783</v>
      </c>
      <c r="E131" s="261" t="s">
        <v>1002</v>
      </c>
      <c r="F131" s="261" t="s">
        <v>776</v>
      </c>
      <c r="G131" s="262">
        <v>160</v>
      </c>
      <c r="H131" s="262">
        <v>140</v>
      </c>
      <c r="I131" s="263">
        <f t="shared" si="1"/>
        <v>20</v>
      </c>
    </row>
    <row r="132" spans="1:9">
      <c r="A132" s="260" t="s">
        <v>1113</v>
      </c>
      <c r="B132" s="261" t="s">
        <v>1114</v>
      </c>
      <c r="C132" s="261" t="s">
        <v>987</v>
      </c>
      <c r="D132" s="261" t="s">
        <v>783</v>
      </c>
      <c r="E132" s="261" t="s">
        <v>1002</v>
      </c>
      <c r="F132" s="261" t="s">
        <v>776</v>
      </c>
      <c r="G132" s="262">
        <v>160</v>
      </c>
      <c r="H132" s="262">
        <v>120</v>
      </c>
      <c r="I132" s="263">
        <f t="shared" ref="I132:I195" si="2">G132-H132</f>
        <v>40</v>
      </c>
    </row>
    <row r="133" spans="1:9">
      <c r="A133" s="260" t="s">
        <v>1115</v>
      </c>
      <c r="B133" s="261" t="s">
        <v>1116</v>
      </c>
      <c r="C133" s="261" t="s">
        <v>987</v>
      </c>
      <c r="D133" s="261" t="s">
        <v>783</v>
      </c>
      <c r="E133" s="261" t="s">
        <v>1002</v>
      </c>
      <c r="F133" s="261" t="s">
        <v>776</v>
      </c>
      <c r="G133" s="262">
        <v>160</v>
      </c>
      <c r="H133" s="262">
        <v>50</v>
      </c>
      <c r="I133" s="263">
        <f t="shared" si="2"/>
        <v>110</v>
      </c>
    </row>
    <row r="134" spans="1:9">
      <c r="A134" s="260" t="s">
        <v>1117</v>
      </c>
      <c r="B134" s="261" t="s">
        <v>1118</v>
      </c>
      <c r="C134" s="261" t="s">
        <v>987</v>
      </c>
      <c r="D134" s="261" t="s">
        <v>783</v>
      </c>
      <c r="E134" s="261" t="s">
        <v>784</v>
      </c>
      <c r="F134" s="261" t="s">
        <v>818</v>
      </c>
      <c r="G134" s="262">
        <v>400</v>
      </c>
      <c r="H134" s="262">
        <v>163.5</v>
      </c>
      <c r="I134" s="263">
        <f t="shared" si="2"/>
        <v>236.5</v>
      </c>
    </row>
    <row r="135" spans="1:9">
      <c r="A135" s="260" t="s">
        <v>1119</v>
      </c>
      <c r="B135" s="261" t="s">
        <v>1120</v>
      </c>
      <c r="C135" s="261" t="s">
        <v>987</v>
      </c>
      <c r="D135" s="261" t="s">
        <v>783</v>
      </c>
      <c r="E135" s="261" t="s">
        <v>1002</v>
      </c>
      <c r="F135" s="261" t="s">
        <v>776</v>
      </c>
      <c r="G135" s="262">
        <v>160</v>
      </c>
      <c r="H135" s="262">
        <v>120</v>
      </c>
      <c r="I135" s="263">
        <f t="shared" si="2"/>
        <v>40</v>
      </c>
    </row>
    <row r="136" spans="1:9">
      <c r="A136" s="260" t="s">
        <v>1121</v>
      </c>
      <c r="B136" s="261" t="s">
        <v>1122</v>
      </c>
      <c r="C136" s="261" t="s">
        <v>1123</v>
      </c>
      <c r="D136" s="261" t="s">
        <v>783</v>
      </c>
      <c r="E136" s="261" t="s">
        <v>1040</v>
      </c>
      <c r="F136" s="261" t="s">
        <v>776</v>
      </c>
      <c r="G136" s="262">
        <v>8000</v>
      </c>
      <c r="H136" s="262">
        <v>7717.2</v>
      </c>
      <c r="I136" s="263">
        <f t="shared" si="2"/>
        <v>282.80000000000018</v>
      </c>
    </row>
    <row r="137" spans="1:9">
      <c r="A137" s="260" t="s">
        <v>1124</v>
      </c>
      <c r="B137" s="261" t="s">
        <v>1125</v>
      </c>
      <c r="C137" s="261" t="s">
        <v>1123</v>
      </c>
      <c r="D137" s="261" t="s">
        <v>783</v>
      </c>
      <c r="E137" s="261" t="s">
        <v>993</v>
      </c>
      <c r="F137" s="261" t="s">
        <v>810</v>
      </c>
      <c r="G137" s="262">
        <v>348.8</v>
      </c>
      <c r="H137" s="262">
        <v>50</v>
      </c>
      <c r="I137" s="263">
        <f t="shared" si="2"/>
        <v>298.8</v>
      </c>
    </row>
    <row r="138" spans="1:9">
      <c r="A138" s="260" t="s">
        <v>1126</v>
      </c>
      <c r="B138" s="261" t="s">
        <v>1127</v>
      </c>
      <c r="C138" s="261" t="s">
        <v>1128</v>
      </c>
      <c r="D138" s="261" t="s">
        <v>783</v>
      </c>
      <c r="E138" s="261" t="s">
        <v>1129</v>
      </c>
      <c r="F138" s="261" t="s">
        <v>794</v>
      </c>
      <c r="G138" s="262">
        <v>218</v>
      </c>
      <c r="H138" s="262">
        <v>100</v>
      </c>
      <c r="I138" s="263">
        <f t="shared" si="2"/>
        <v>118</v>
      </c>
    </row>
    <row r="139" spans="1:9">
      <c r="A139" s="260" t="s">
        <v>1130</v>
      </c>
      <c r="B139" s="261" t="s">
        <v>1131</v>
      </c>
      <c r="C139" s="261" t="s">
        <v>1132</v>
      </c>
      <c r="D139" s="261" t="s">
        <v>783</v>
      </c>
      <c r="E139" s="261" t="s">
        <v>1002</v>
      </c>
      <c r="F139" s="261" t="s">
        <v>776</v>
      </c>
      <c r="G139" s="262">
        <v>160</v>
      </c>
      <c r="H139" s="262">
        <v>100</v>
      </c>
      <c r="I139" s="263">
        <f t="shared" si="2"/>
        <v>60</v>
      </c>
    </row>
    <row r="140" spans="1:9">
      <c r="A140" s="260" t="s">
        <v>1133</v>
      </c>
      <c r="B140" s="261" t="s">
        <v>1134</v>
      </c>
      <c r="C140" s="261" t="s">
        <v>1132</v>
      </c>
      <c r="D140" s="261" t="s">
        <v>783</v>
      </c>
      <c r="E140" s="261" t="s">
        <v>1002</v>
      </c>
      <c r="F140" s="261" t="s">
        <v>776</v>
      </c>
      <c r="G140" s="262">
        <v>160</v>
      </c>
      <c r="H140" s="262">
        <v>80</v>
      </c>
      <c r="I140" s="263">
        <f t="shared" si="2"/>
        <v>80</v>
      </c>
    </row>
    <row r="141" spans="1:9">
      <c r="A141" s="260" t="s">
        <v>1135</v>
      </c>
      <c r="B141" s="261" t="s">
        <v>1136</v>
      </c>
      <c r="C141" s="261" t="s">
        <v>783</v>
      </c>
      <c r="D141" s="261" t="s">
        <v>783</v>
      </c>
      <c r="E141" s="261" t="s">
        <v>1040</v>
      </c>
      <c r="F141" s="261" t="s">
        <v>776</v>
      </c>
      <c r="G141" s="262">
        <v>8000</v>
      </c>
      <c r="H141" s="262">
        <v>7717.2</v>
      </c>
      <c r="I141" s="263">
        <f t="shared" si="2"/>
        <v>282.80000000000018</v>
      </c>
    </row>
    <row r="142" spans="1:9">
      <c r="A142" s="260" t="s">
        <v>1137</v>
      </c>
      <c r="B142" s="261" t="s">
        <v>1138</v>
      </c>
      <c r="C142" s="261" t="s">
        <v>1139</v>
      </c>
      <c r="D142" s="261" t="s">
        <v>783</v>
      </c>
      <c r="E142" s="261" t="s">
        <v>1040</v>
      </c>
      <c r="F142" s="261" t="s">
        <v>776</v>
      </c>
      <c r="G142" s="262">
        <v>7717.2</v>
      </c>
      <c r="H142" s="262">
        <v>7717</v>
      </c>
      <c r="I142" s="263">
        <f t="shared" si="2"/>
        <v>0.1999999999998181</v>
      </c>
    </row>
    <row r="143" spans="1:9">
      <c r="A143" s="260" t="s">
        <v>1140</v>
      </c>
      <c r="B143" s="261" t="s">
        <v>1141</v>
      </c>
      <c r="C143" s="261" t="s">
        <v>783</v>
      </c>
      <c r="D143" s="261" t="s">
        <v>783</v>
      </c>
      <c r="E143" s="261" t="s">
        <v>993</v>
      </c>
      <c r="F143" s="261" t="s">
        <v>794</v>
      </c>
      <c r="G143" s="262">
        <v>272.5</v>
      </c>
      <c r="H143" s="262">
        <v>100</v>
      </c>
      <c r="I143" s="263">
        <f t="shared" si="2"/>
        <v>172.5</v>
      </c>
    </row>
    <row r="144" spans="1:9">
      <c r="A144" s="260" t="s">
        <v>1142</v>
      </c>
      <c r="B144" s="261" t="s">
        <v>1143</v>
      </c>
      <c r="C144" s="261" t="s">
        <v>1144</v>
      </c>
      <c r="D144" s="261" t="s">
        <v>783</v>
      </c>
      <c r="E144" s="261" t="s">
        <v>1002</v>
      </c>
      <c r="F144" s="261" t="s">
        <v>776</v>
      </c>
      <c r="G144" s="262">
        <v>160</v>
      </c>
      <c r="H144" s="262">
        <v>100</v>
      </c>
      <c r="I144" s="263">
        <f t="shared" si="2"/>
        <v>60</v>
      </c>
    </row>
    <row r="145" spans="1:9">
      <c r="A145" s="260" t="s">
        <v>1145</v>
      </c>
      <c r="B145" s="261" t="s">
        <v>1146</v>
      </c>
      <c r="C145" s="261" t="s">
        <v>1144</v>
      </c>
      <c r="D145" s="261" t="s">
        <v>783</v>
      </c>
      <c r="E145" s="261" t="s">
        <v>1002</v>
      </c>
      <c r="F145" s="261" t="s">
        <v>776</v>
      </c>
      <c r="G145" s="262">
        <v>160</v>
      </c>
      <c r="H145" s="262">
        <v>100</v>
      </c>
      <c r="I145" s="263">
        <f t="shared" si="2"/>
        <v>60</v>
      </c>
    </row>
    <row r="146" spans="1:9">
      <c r="A146" s="260" t="s">
        <v>1147</v>
      </c>
      <c r="B146" s="261" t="s">
        <v>1148</v>
      </c>
      <c r="C146" s="261" t="s">
        <v>1149</v>
      </c>
      <c r="D146" s="261" t="s">
        <v>783</v>
      </c>
      <c r="E146" s="261" t="s">
        <v>1002</v>
      </c>
      <c r="F146" s="261" t="s">
        <v>776</v>
      </c>
      <c r="G146" s="262">
        <v>160</v>
      </c>
      <c r="H146" s="262">
        <v>100</v>
      </c>
      <c r="I146" s="263">
        <f t="shared" si="2"/>
        <v>60</v>
      </c>
    </row>
    <row r="147" spans="1:9">
      <c r="A147" s="260" t="s">
        <v>1150</v>
      </c>
      <c r="B147" s="261" t="s">
        <v>1151</v>
      </c>
      <c r="C147" s="261" t="s">
        <v>783</v>
      </c>
      <c r="D147" s="261" t="s">
        <v>783</v>
      </c>
      <c r="E147" s="261" t="s">
        <v>1002</v>
      </c>
      <c r="F147" s="261" t="s">
        <v>776</v>
      </c>
      <c r="G147" s="262">
        <v>160</v>
      </c>
      <c r="H147" s="262">
        <v>100</v>
      </c>
      <c r="I147" s="263">
        <f t="shared" si="2"/>
        <v>60</v>
      </c>
    </row>
    <row r="148" spans="1:9">
      <c r="A148" s="260" t="s">
        <v>1152</v>
      </c>
      <c r="B148" s="261" t="s">
        <v>1153</v>
      </c>
      <c r="C148" s="261" t="s">
        <v>1144</v>
      </c>
      <c r="D148" s="261" t="s">
        <v>783</v>
      </c>
      <c r="E148" s="261" t="s">
        <v>1002</v>
      </c>
      <c r="F148" s="261" t="s">
        <v>776</v>
      </c>
      <c r="G148" s="262">
        <v>160</v>
      </c>
      <c r="H148" s="262">
        <v>80</v>
      </c>
      <c r="I148" s="263">
        <f t="shared" si="2"/>
        <v>80</v>
      </c>
    </row>
    <row r="149" spans="1:9">
      <c r="A149" s="260" t="s">
        <v>1154</v>
      </c>
      <c r="B149" s="261" t="s">
        <v>1155</v>
      </c>
      <c r="C149" s="261" t="s">
        <v>783</v>
      </c>
      <c r="D149" s="261" t="s">
        <v>783</v>
      </c>
      <c r="E149" s="261" t="s">
        <v>1002</v>
      </c>
      <c r="F149" s="261" t="s">
        <v>776</v>
      </c>
      <c r="G149" s="262">
        <v>160</v>
      </c>
      <c r="H149" s="262">
        <v>100</v>
      </c>
      <c r="I149" s="263">
        <f t="shared" si="2"/>
        <v>60</v>
      </c>
    </row>
    <row r="150" spans="1:9">
      <c r="A150" s="260" t="s">
        <v>1156</v>
      </c>
      <c r="B150" s="261" t="s">
        <v>1157</v>
      </c>
      <c r="C150" s="261" t="s">
        <v>783</v>
      </c>
      <c r="D150" s="261" t="s">
        <v>783</v>
      </c>
      <c r="E150" s="261" t="s">
        <v>1002</v>
      </c>
      <c r="F150" s="261" t="s">
        <v>776</v>
      </c>
      <c r="G150" s="262">
        <v>160</v>
      </c>
      <c r="H150" s="262">
        <v>100</v>
      </c>
      <c r="I150" s="263">
        <f t="shared" si="2"/>
        <v>60</v>
      </c>
    </row>
    <row r="151" spans="1:9">
      <c r="A151" s="260" t="s">
        <v>1158</v>
      </c>
      <c r="B151" s="261" t="s">
        <v>1159</v>
      </c>
      <c r="C151" s="261" t="s">
        <v>1132</v>
      </c>
      <c r="D151" s="261" t="s">
        <v>783</v>
      </c>
      <c r="E151" s="261" t="s">
        <v>1002</v>
      </c>
      <c r="F151" s="261" t="s">
        <v>776</v>
      </c>
      <c r="G151" s="262">
        <v>160</v>
      </c>
      <c r="H151" s="262">
        <v>50</v>
      </c>
      <c r="I151" s="263">
        <f t="shared" si="2"/>
        <v>110</v>
      </c>
    </row>
    <row r="152" spans="1:9">
      <c r="A152" s="260" t="s">
        <v>1160</v>
      </c>
      <c r="B152" s="261" t="s">
        <v>1161</v>
      </c>
      <c r="C152" s="261" t="s">
        <v>783</v>
      </c>
      <c r="D152" s="261" t="s">
        <v>783</v>
      </c>
      <c r="E152" s="261" t="s">
        <v>1002</v>
      </c>
      <c r="F152" s="261" t="s">
        <v>776</v>
      </c>
      <c r="G152" s="262">
        <v>160</v>
      </c>
      <c r="H152" s="262">
        <v>80</v>
      </c>
      <c r="I152" s="263">
        <f t="shared" si="2"/>
        <v>80</v>
      </c>
    </row>
    <row r="153" spans="1:9">
      <c r="A153" s="260" t="s">
        <v>1162</v>
      </c>
      <c r="B153" s="261" t="s">
        <v>1163</v>
      </c>
      <c r="C153" s="261" t="s">
        <v>783</v>
      </c>
      <c r="D153" s="261" t="s">
        <v>783</v>
      </c>
      <c r="E153" s="261" t="s">
        <v>1002</v>
      </c>
      <c r="F153" s="261" t="s">
        <v>776</v>
      </c>
      <c r="G153" s="262">
        <v>160</v>
      </c>
      <c r="H153" s="262">
        <v>100</v>
      </c>
      <c r="I153" s="263">
        <f t="shared" si="2"/>
        <v>60</v>
      </c>
    </row>
    <row r="154" spans="1:9">
      <c r="A154" s="260" t="s">
        <v>1164</v>
      </c>
      <c r="B154" s="261" t="s">
        <v>1165</v>
      </c>
      <c r="C154" s="261" t="s">
        <v>1166</v>
      </c>
      <c r="D154" s="261" t="s">
        <v>783</v>
      </c>
      <c r="E154" s="261" t="s">
        <v>1002</v>
      </c>
      <c r="F154" s="261" t="s">
        <v>776</v>
      </c>
      <c r="G154" s="262">
        <v>160</v>
      </c>
      <c r="H154" s="262">
        <v>150</v>
      </c>
      <c r="I154" s="263">
        <f t="shared" si="2"/>
        <v>10</v>
      </c>
    </row>
    <row r="155" spans="1:9">
      <c r="A155" s="260" t="s">
        <v>1167</v>
      </c>
      <c r="B155" s="261" t="s">
        <v>1168</v>
      </c>
      <c r="C155" s="261" t="s">
        <v>1169</v>
      </c>
      <c r="D155" s="261" t="s">
        <v>783</v>
      </c>
      <c r="E155" s="261" t="s">
        <v>1002</v>
      </c>
      <c r="F155" s="261" t="s">
        <v>776</v>
      </c>
      <c r="G155" s="262">
        <v>160</v>
      </c>
      <c r="H155" s="262">
        <v>100</v>
      </c>
      <c r="I155" s="263">
        <f t="shared" si="2"/>
        <v>60</v>
      </c>
    </row>
    <row r="156" spans="1:9">
      <c r="A156" s="260" t="s">
        <v>1170</v>
      </c>
      <c r="B156" s="261" t="s">
        <v>1171</v>
      </c>
      <c r="C156" s="261" t="s">
        <v>1169</v>
      </c>
      <c r="D156" s="261" t="s">
        <v>783</v>
      </c>
      <c r="E156" s="261" t="s">
        <v>784</v>
      </c>
      <c r="F156" s="261" t="s">
        <v>827</v>
      </c>
      <c r="G156" s="262">
        <v>85</v>
      </c>
      <c r="H156" s="262">
        <v>81.8</v>
      </c>
      <c r="I156" s="263">
        <f t="shared" si="2"/>
        <v>3.2000000000000028</v>
      </c>
    </row>
    <row r="157" spans="1:9">
      <c r="A157" s="260" t="s">
        <v>1172</v>
      </c>
      <c r="B157" s="261" t="s">
        <v>1173</v>
      </c>
      <c r="C157" s="261" t="s">
        <v>783</v>
      </c>
      <c r="D157" s="261" t="s">
        <v>783</v>
      </c>
      <c r="E157" s="261" t="s">
        <v>784</v>
      </c>
      <c r="F157" s="261" t="s">
        <v>827</v>
      </c>
      <c r="G157" s="262">
        <v>85</v>
      </c>
      <c r="H157" s="262">
        <v>81.7</v>
      </c>
      <c r="I157" s="263">
        <f t="shared" si="2"/>
        <v>3.2999999999999972</v>
      </c>
    </row>
    <row r="158" spans="1:9">
      <c r="A158" s="260" t="s">
        <v>1174</v>
      </c>
      <c r="B158" s="261" t="s">
        <v>1175</v>
      </c>
      <c r="C158" s="261" t="s">
        <v>987</v>
      </c>
      <c r="D158" s="261" t="s">
        <v>783</v>
      </c>
      <c r="E158" s="261" t="s">
        <v>1002</v>
      </c>
      <c r="F158" s="261" t="s">
        <v>776</v>
      </c>
      <c r="G158" s="262">
        <v>160</v>
      </c>
      <c r="H158" s="262">
        <v>100</v>
      </c>
      <c r="I158" s="263">
        <f t="shared" si="2"/>
        <v>60</v>
      </c>
    </row>
    <row r="159" spans="1:9">
      <c r="A159" s="260" t="s">
        <v>1176</v>
      </c>
      <c r="B159" s="261" t="s">
        <v>1177</v>
      </c>
      <c r="C159" s="261" t="s">
        <v>987</v>
      </c>
      <c r="D159" s="261" t="s">
        <v>783</v>
      </c>
      <c r="E159" s="261" t="s">
        <v>1002</v>
      </c>
      <c r="F159" s="261" t="s">
        <v>776</v>
      </c>
      <c r="G159" s="262">
        <v>160</v>
      </c>
      <c r="H159" s="262">
        <v>100</v>
      </c>
      <c r="I159" s="263">
        <f t="shared" si="2"/>
        <v>60</v>
      </c>
    </row>
    <row r="160" spans="1:9">
      <c r="A160" s="260" t="s">
        <v>1178</v>
      </c>
      <c r="B160" s="261" t="s">
        <v>1179</v>
      </c>
      <c r="C160" s="261" t="s">
        <v>1180</v>
      </c>
      <c r="D160" s="261" t="s">
        <v>783</v>
      </c>
      <c r="E160" s="261" t="s">
        <v>1002</v>
      </c>
      <c r="F160" s="261" t="s">
        <v>776</v>
      </c>
      <c r="G160" s="262">
        <v>160</v>
      </c>
      <c r="H160" s="262">
        <v>60</v>
      </c>
      <c r="I160" s="263">
        <f t="shared" si="2"/>
        <v>100</v>
      </c>
    </row>
    <row r="161" spans="1:9">
      <c r="A161" s="260" t="s">
        <v>1181</v>
      </c>
      <c r="B161" s="261" t="s">
        <v>1182</v>
      </c>
      <c r="C161" s="261" t="s">
        <v>1180</v>
      </c>
      <c r="D161" s="261" t="s">
        <v>783</v>
      </c>
      <c r="E161" s="261" t="s">
        <v>1002</v>
      </c>
      <c r="F161" s="261" t="s">
        <v>776</v>
      </c>
      <c r="G161" s="262">
        <v>160</v>
      </c>
      <c r="H161" s="262">
        <v>60</v>
      </c>
      <c r="I161" s="263">
        <f t="shared" si="2"/>
        <v>100</v>
      </c>
    </row>
    <row r="162" spans="1:9">
      <c r="A162" s="260" t="s">
        <v>1183</v>
      </c>
      <c r="B162" s="261" t="s">
        <v>1184</v>
      </c>
      <c r="C162" s="261" t="s">
        <v>1185</v>
      </c>
      <c r="D162" s="261" t="s">
        <v>783</v>
      </c>
      <c r="E162" s="261" t="s">
        <v>1002</v>
      </c>
      <c r="F162" s="261" t="s">
        <v>776</v>
      </c>
      <c r="G162" s="262">
        <v>160</v>
      </c>
      <c r="H162" s="262">
        <v>100</v>
      </c>
      <c r="I162" s="263">
        <f t="shared" si="2"/>
        <v>60</v>
      </c>
    </row>
    <row r="163" spans="1:9">
      <c r="A163" s="260" t="s">
        <v>1186</v>
      </c>
      <c r="B163" s="261" t="s">
        <v>1187</v>
      </c>
      <c r="C163" s="261" t="s">
        <v>1185</v>
      </c>
      <c r="D163" s="261" t="s">
        <v>783</v>
      </c>
      <c r="E163" s="261" t="s">
        <v>1002</v>
      </c>
      <c r="F163" s="261" t="s">
        <v>776</v>
      </c>
      <c r="G163" s="262">
        <v>160</v>
      </c>
      <c r="H163" s="262">
        <v>50</v>
      </c>
      <c r="I163" s="263">
        <f t="shared" si="2"/>
        <v>110</v>
      </c>
    </row>
    <row r="164" spans="1:9">
      <c r="A164" s="260" t="s">
        <v>1188</v>
      </c>
      <c r="B164" s="261" t="s">
        <v>1189</v>
      </c>
      <c r="C164" s="261" t="s">
        <v>1185</v>
      </c>
      <c r="D164" s="261" t="s">
        <v>783</v>
      </c>
      <c r="E164" s="261" t="s">
        <v>1002</v>
      </c>
      <c r="F164" s="261" t="s">
        <v>776</v>
      </c>
      <c r="G164" s="262">
        <v>160</v>
      </c>
      <c r="H164" s="262">
        <v>120</v>
      </c>
      <c r="I164" s="263">
        <f t="shared" si="2"/>
        <v>40</v>
      </c>
    </row>
    <row r="165" spans="1:9">
      <c r="A165" s="260" t="s">
        <v>1190</v>
      </c>
      <c r="B165" s="261" t="s">
        <v>1191</v>
      </c>
      <c r="C165" s="261" t="s">
        <v>1185</v>
      </c>
      <c r="D165" s="261" t="s">
        <v>783</v>
      </c>
      <c r="E165" s="261" t="s">
        <v>1002</v>
      </c>
      <c r="F165" s="261" t="s">
        <v>776</v>
      </c>
      <c r="G165" s="262">
        <v>160</v>
      </c>
      <c r="H165" s="262">
        <v>100</v>
      </c>
      <c r="I165" s="263">
        <f t="shared" si="2"/>
        <v>60</v>
      </c>
    </row>
    <row r="166" spans="1:9">
      <c r="A166" s="260" t="s">
        <v>1192</v>
      </c>
      <c r="B166" s="261" t="s">
        <v>1193</v>
      </c>
      <c r="C166" s="261" t="s">
        <v>1185</v>
      </c>
      <c r="D166" s="261" t="s">
        <v>783</v>
      </c>
      <c r="E166" s="261" t="s">
        <v>1002</v>
      </c>
      <c r="F166" s="261" t="s">
        <v>776</v>
      </c>
      <c r="G166" s="262">
        <v>160</v>
      </c>
      <c r="H166" s="262">
        <v>40</v>
      </c>
      <c r="I166" s="263">
        <f t="shared" si="2"/>
        <v>120</v>
      </c>
    </row>
    <row r="167" spans="1:9">
      <c r="A167" s="260" t="s">
        <v>1194</v>
      </c>
      <c r="B167" s="261" t="s">
        <v>1195</v>
      </c>
      <c r="C167" s="261" t="s">
        <v>1196</v>
      </c>
      <c r="D167" s="261" t="s">
        <v>783</v>
      </c>
      <c r="E167" s="261" t="s">
        <v>1002</v>
      </c>
      <c r="F167" s="261" t="s">
        <v>776</v>
      </c>
      <c r="G167" s="262">
        <v>160</v>
      </c>
      <c r="H167" s="262">
        <v>60</v>
      </c>
      <c r="I167" s="263">
        <f t="shared" si="2"/>
        <v>100</v>
      </c>
    </row>
    <row r="168" spans="1:9">
      <c r="A168" s="260" t="s">
        <v>1197</v>
      </c>
      <c r="B168" s="261" t="s">
        <v>1198</v>
      </c>
      <c r="C168" s="261" t="s">
        <v>1185</v>
      </c>
      <c r="D168" s="261" t="s">
        <v>783</v>
      </c>
      <c r="E168" s="261" t="s">
        <v>1002</v>
      </c>
      <c r="F168" s="261" t="s">
        <v>776</v>
      </c>
      <c r="G168" s="262">
        <v>160</v>
      </c>
      <c r="H168" s="262">
        <v>80</v>
      </c>
      <c r="I168" s="263">
        <f t="shared" si="2"/>
        <v>80</v>
      </c>
    </row>
    <row r="169" spans="1:9">
      <c r="A169" s="260" t="s">
        <v>1199</v>
      </c>
      <c r="B169" s="261" t="s">
        <v>1200</v>
      </c>
      <c r="C169" s="261" t="s">
        <v>1185</v>
      </c>
      <c r="D169" s="261" t="s">
        <v>783</v>
      </c>
      <c r="E169" s="261" t="s">
        <v>1002</v>
      </c>
      <c r="F169" s="261" t="s">
        <v>776</v>
      </c>
      <c r="G169" s="262">
        <v>160</v>
      </c>
      <c r="H169" s="262">
        <v>100</v>
      </c>
      <c r="I169" s="263">
        <f t="shared" si="2"/>
        <v>60</v>
      </c>
    </row>
    <row r="170" spans="1:9">
      <c r="A170" s="260" t="s">
        <v>1201</v>
      </c>
      <c r="B170" s="261" t="s">
        <v>1202</v>
      </c>
      <c r="C170" s="261" t="s">
        <v>1185</v>
      </c>
      <c r="D170" s="261" t="s">
        <v>783</v>
      </c>
      <c r="E170" s="261" t="s">
        <v>1002</v>
      </c>
      <c r="F170" s="261" t="s">
        <v>776</v>
      </c>
      <c r="G170" s="262">
        <v>160</v>
      </c>
      <c r="H170" s="262">
        <v>120</v>
      </c>
      <c r="I170" s="263">
        <f t="shared" si="2"/>
        <v>40</v>
      </c>
    </row>
    <row r="171" spans="1:9">
      <c r="A171" s="260" t="s">
        <v>1203</v>
      </c>
      <c r="B171" s="261" t="s">
        <v>1204</v>
      </c>
      <c r="C171" s="261" t="s">
        <v>1185</v>
      </c>
      <c r="D171" s="261" t="s">
        <v>783</v>
      </c>
      <c r="E171" s="261" t="s">
        <v>1002</v>
      </c>
      <c r="F171" s="261" t="s">
        <v>776</v>
      </c>
      <c r="G171" s="262">
        <v>160</v>
      </c>
      <c r="H171" s="262">
        <v>50</v>
      </c>
      <c r="I171" s="263">
        <f t="shared" si="2"/>
        <v>110</v>
      </c>
    </row>
    <row r="172" spans="1:9">
      <c r="A172" s="260" t="s">
        <v>1205</v>
      </c>
      <c r="B172" s="261" t="s">
        <v>1206</v>
      </c>
      <c r="C172" s="261" t="s">
        <v>1185</v>
      </c>
      <c r="D172" s="261" t="s">
        <v>783</v>
      </c>
      <c r="E172" s="261" t="s">
        <v>1002</v>
      </c>
      <c r="F172" s="261" t="s">
        <v>776</v>
      </c>
      <c r="G172" s="262">
        <v>160</v>
      </c>
      <c r="H172" s="262">
        <v>100</v>
      </c>
      <c r="I172" s="263">
        <f t="shared" si="2"/>
        <v>60</v>
      </c>
    </row>
    <row r="173" spans="1:9">
      <c r="A173" s="260" t="s">
        <v>1207</v>
      </c>
      <c r="B173" s="261" t="s">
        <v>1208</v>
      </c>
      <c r="C173" s="261" t="s">
        <v>1185</v>
      </c>
      <c r="D173" s="261" t="s">
        <v>783</v>
      </c>
      <c r="E173" s="261" t="s">
        <v>1002</v>
      </c>
      <c r="F173" s="261" t="s">
        <v>776</v>
      </c>
      <c r="G173" s="262">
        <v>160</v>
      </c>
      <c r="H173" s="262">
        <v>150</v>
      </c>
      <c r="I173" s="263">
        <f t="shared" si="2"/>
        <v>10</v>
      </c>
    </row>
    <row r="174" spans="1:9">
      <c r="A174" s="260" t="s">
        <v>1209</v>
      </c>
      <c r="B174" s="261" t="s">
        <v>1210</v>
      </c>
      <c r="C174" s="261" t="s">
        <v>1185</v>
      </c>
      <c r="D174" s="261" t="s">
        <v>783</v>
      </c>
      <c r="E174" s="261" t="s">
        <v>1002</v>
      </c>
      <c r="F174" s="261" t="s">
        <v>776</v>
      </c>
      <c r="G174" s="262">
        <v>160</v>
      </c>
      <c r="H174" s="262">
        <v>50</v>
      </c>
      <c r="I174" s="263">
        <f t="shared" si="2"/>
        <v>110</v>
      </c>
    </row>
    <row r="175" spans="1:9">
      <c r="A175" s="260" t="s">
        <v>1211</v>
      </c>
      <c r="B175" s="261" t="s">
        <v>1212</v>
      </c>
      <c r="C175" s="261" t="s">
        <v>1185</v>
      </c>
      <c r="D175" s="261" t="s">
        <v>783</v>
      </c>
      <c r="E175" s="261" t="s">
        <v>1002</v>
      </c>
      <c r="F175" s="261" t="s">
        <v>776</v>
      </c>
      <c r="G175" s="262">
        <v>160</v>
      </c>
      <c r="H175" s="262">
        <v>100</v>
      </c>
      <c r="I175" s="263">
        <f t="shared" si="2"/>
        <v>60</v>
      </c>
    </row>
    <row r="176" spans="1:9">
      <c r="A176" s="260" t="s">
        <v>1213</v>
      </c>
      <c r="B176" s="261" t="s">
        <v>1214</v>
      </c>
      <c r="C176" s="261" t="s">
        <v>1215</v>
      </c>
      <c r="D176" s="261" t="s">
        <v>783</v>
      </c>
      <c r="E176" s="261" t="s">
        <v>1002</v>
      </c>
      <c r="F176" s="261" t="s">
        <v>776</v>
      </c>
      <c r="G176" s="262">
        <v>160</v>
      </c>
      <c r="H176" s="262">
        <v>100</v>
      </c>
      <c r="I176" s="263">
        <f t="shared" si="2"/>
        <v>60</v>
      </c>
    </row>
    <row r="177" spans="1:9">
      <c r="A177" s="260" t="s">
        <v>1216</v>
      </c>
      <c r="B177" s="261" t="s">
        <v>1217</v>
      </c>
      <c r="C177" s="261" t="s">
        <v>1215</v>
      </c>
      <c r="D177" s="261" t="s">
        <v>783</v>
      </c>
      <c r="E177" s="261" t="s">
        <v>1002</v>
      </c>
      <c r="F177" s="261" t="s">
        <v>776</v>
      </c>
      <c r="G177" s="262">
        <v>160</v>
      </c>
      <c r="H177" s="262">
        <v>100</v>
      </c>
      <c r="I177" s="263">
        <f t="shared" si="2"/>
        <v>60</v>
      </c>
    </row>
    <row r="178" spans="1:9">
      <c r="A178" s="260" t="s">
        <v>1218</v>
      </c>
      <c r="B178" s="261" t="s">
        <v>1219</v>
      </c>
      <c r="C178" s="261" t="s">
        <v>1180</v>
      </c>
      <c r="D178" s="261" t="s">
        <v>783</v>
      </c>
      <c r="E178" s="261" t="s">
        <v>1002</v>
      </c>
      <c r="F178" s="261" t="s">
        <v>776</v>
      </c>
      <c r="G178" s="262">
        <v>160</v>
      </c>
      <c r="H178" s="262">
        <v>100</v>
      </c>
      <c r="I178" s="263">
        <f t="shared" si="2"/>
        <v>60</v>
      </c>
    </row>
    <row r="179" spans="1:9">
      <c r="A179" s="260" t="s">
        <v>1220</v>
      </c>
      <c r="B179" s="261" t="s">
        <v>1221</v>
      </c>
      <c r="C179" s="261" t="s">
        <v>1222</v>
      </c>
      <c r="D179" s="261" t="s">
        <v>783</v>
      </c>
      <c r="E179" s="261" t="s">
        <v>1002</v>
      </c>
      <c r="F179" s="261" t="s">
        <v>776</v>
      </c>
      <c r="G179" s="262">
        <v>160</v>
      </c>
      <c r="H179" s="262">
        <v>100</v>
      </c>
      <c r="I179" s="263">
        <f t="shared" si="2"/>
        <v>60</v>
      </c>
    </row>
    <row r="180" spans="1:9">
      <c r="A180" s="260" t="s">
        <v>1223</v>
      </c>
      <c r="B180" s="261" t="s">
        <v>1224</v>
      </c>
      <c r="C180" s="261" t="s">
        <v>1215</v>
      </c>
      <c r="D180" s="261" t="s">
        <v>783</v>
      </c>
      <c r="E180" s="261" t="s">
        <v>1002</v>
      </c>
      <c r="F180" s="261" t="s">
        <v>776</v>
      </c>
      <c r="G180" s="262">
        <v>160</v>
      </c>
      <c r="H180" s="262">
        <v>80</v>
      </c>
      <c r="I180" s="263">
        <f t="shared" si="2"/>
        <v>80</v>
      </c>
    </row>
    <row r="181" spans="1:9">
      <c r="A181" s="260" t="s">
        <v>1225</v>
      </c>
      <c r="B181" s="261" t="s">
        <v>1226</v>
      </c>
      <c r="C181" s="261" t="s">
        <v>1227</v>
      </c>
      <c r="D181" s="261" t="s">
        <v>783</v>
      </c>
      <c r="E181" s="261" t="s">
        <v>1002</v>
      </c>
      <c r="F181" s="261" t="s">
        <v>776</v>
      </c>
      <c r="G181" s="262">
        <v>160</v>
      </c>
      <c r="H181" s="262">
        <v>150</v>
      </c>
      <c r="I181" s="263">
        <f t="shared" si="2"/>
        <v>10</v>
      </c>
    </row>
    <row r="182" spans="1:9">
      <c r="A182" s="260" t="s">
        <v>1228</v>
      </c>
      <c r="B182" s="261" t="s">
        <v>1229</v>
      </c>
      <c r="C182" s="261" t="s">
        <v>1230</v>
      </c>
      <c r="D182" s="261" t="s">
        <v>783</v>
      </c>
      <c r="E182" s="261" t="s">
        <v>1002</v>
      </c>
      <c r="F182" s="261" t="s">
        <v>776</v>
      </c>
      <c r="G182" s="262">
        <v>160</v>
      </c>
      <c r="H182" s="262">
        <v>100</v>
      </c>
      <c r="I182" s="263">
        <f t="shared" si="2"/>
        <v>60</v>
      </c>
    </row>
    <row r="183" spans="1:9">
      <c r="A183" s="260" t="s">
        <v>1231</v>
      </c>
      <c r="B183" s="261" t="s">
        <v>1232</v>
      </c>
      <c r="C183" s="261" t="s">
        <v>1233</v>
      </c>
      <c r="D183" s="261" t="s">
        <v>783</v>
      </c>
      <c r="E183" s="261" t="s">
        <v>779</v>
      </c>
      <c r="F183" s="261" t="s">
        <v>780</v>
      </c>
      <c r="G183" s="262">
        <v>300</v>
      </c>
      <c r="H183" s="262">
        <v>227.9</v>
      </c>
      <c r="I183" s="263">
        <f t="shared" si="2"/>
        <v>72.099999999999994</v>
      </c>
    </row>
    <row r="184" spans="1:9">
      <c r="A184" s="260" t="s">
        <v>1234</v>
      </c>
      <c r="B184" s="261" t="s">
        <v>1235</v>
      </c>
      <c r="C184" s="261" t="s">
        <v>987</v>
      </c>
      <c r="D184" s="261" t="s">
        <v>783</v>
      </c>
      <c r="E184" s="261" t="s">
        <v>1002</v>
      </c>
      <c r="F184" s="261" t="s">
        <v>776</v>
      </c>
      <c r="G184" s="262">
        <v>160</v>
      </c>
      <c r="H184" s="262">
        <v>100</v>
      </c>
      <c r="I184" s="263">
        <f t="shared" si="2"/>
        <v>60</v>
      </c>
    </row>
    <row r="185" spans="1:9">
      <c r="A185" s="260" t="s">
        <v>1236</v>
      </c>
      <c r="B185" s="261" t="s">
        <v>1237</v>
      </c>
      <c r="C185" s="261" t="s">
        <v>987</v>
      </c>
      <c r="D185" s="261" t="s">
        <v>783</v>
      </c>
      <c r="E185" s="261" t="s">
        <v>1002</v>
      </c>
      <c r="F185" s="261" t="s">
        <v>776</v>
      </c>
      <c r="G185" s="262">
        <v>160</v>
      </c>
      <c r="H185" s="262">
        <v>60</v>
      </c>
      <c r="I185" s="263">
        <f t="shared" si="2"/>
        <v>100</v>
      </c>
    </row>
    <row r="186" spans="1:9">
      <c r="A186" s="260" t="s">
        <v>1238</v>
      </c>
      <c r="B186" s="261" t="s">
        <v>1239</v>
      </c>
      <c r="C186" s="261" t="s">
        <v>1240</v>
      </c>
      <c r="D186" s="261" t="s">
        <v>783</v>
      </c>
      <c r="E186" s="261" t="s">
        <v>1002</v>
      </c>
      <c r="F186" s="261" t="s">
        <v>776</v>
      </c>
      <c r="G186" s="262">
        <v>160</v>
      </c>
      <c r="H186" s="262">
        <v>100</v>
      </c>
      <c r="I186" s="263">
        <f t="shared" si="2"/>
        <v>60</v>
      </c>
    </row>
    <row r="187" spans="1:9">
      <c r="A187" s="260" t="s">
        <v>1241</v>
      </c>
      <c r="B187" s="261" t="s">
        <v>1242</v>
      </c>
      <c r="C187" s="261" t="s">
        <v>1243</v>
      </c>
      <c r="D187" s="261" t="s">
        <v>783</v>
      </c>
      <c r="E187" s="261" t="s">
        <v>1002</v>
      </c>
      <c r="F187" s="261" t="s">
        <v>776</v>
      </c>
      <c r="G187" s="262">
        <v>160</v>
      </c>
      <c r="H187" s="262">
        <v>80</v>
      </c>
      <c r="I187" s="263">
        <f t="shared" si="2"/>
        <v>80</v>
      </c>
    </row>
    <row r="188" spans="1:9">
      <c r="A188" s="260" t="s">
        <v>1244</v>
      </c>
      <c r="B188" s="261" t="s">
        <v>1245</v>
      </c>
      <c r="C188" s="261" t="s">
        <v>783</v>
      </c>
      <c r="D188" s="261" t="s">
        <v>783</v>
      </c>
      <c r="E188" s="261" t="s">
        <v>1002</v>
      </c>
      <c r="F188" s="261" t="s">
        <v>776</v>
      </c>
      <c r="G188" s="262">
        <v>160</v>
      </c>
      <c r="H188" s="262">
        <v>100</v>
      </c>
      <c r="I188" s="263">
        <f t="shared" si="2"/>
        <v>60</v>
      </c>
    </row>
    <row r="189" spans="1:9">
      <c r="A189" s="260" t="s">
        <v>1246</v>
      </c>
      <c r="B189" s="261" t="s">
        <v>1247</v>
      </c>
      <c r="C189" s="261" t="s">
        <v>1248</v>
      </c>
      <c r="D189" s="261" t="s">
        <v>783</v>
      </c>
      <c r="E189" s="261" t="s">
        <v>1002</v>
      </c>
      <c r="F189" s="261" t="s">
        <v>776</v>
      </c>
      <c r="G189" s="262">
        <v>160</v>
      </c>
      <c r="H189" s="262">
        <v>150</v>
      </c>
      <c r="I189" s="263">
        <f t="shared" si="2"/>
        <v>10</v>
      </c>
    </row>
    <row r="190" spans="1:9">
      <c r="A190" s="260" t="s">
        <v>1249</v>
      </c>
      <c r="B190" s="261" t="s">
        <v>1250</v>
      </c>
      <c r="C190" s="261" t="s">
        <v>1251</v>
      </c>
      <c r="D190" s="261" t="s">
        <v>783</v>
      </c>
      <c r="E190" s="261" t="s">
        <v>1002</v>
      </c>
      <c r="F190" s="261" t="s">
        <v>776</v>
      </c>
      <c r="G190" s="262">
        <v>160</v>
      </c>
      <c r="H190" s="262">
        <v>100</v>
      </c>
      <c r="I190" s="263">
        <f t="shared" si="2"/>
        <v>60</v>
      </c>
    </row>
    <row r="191" spans="1:9">
      <c r="A191" s="260" t="s">
        <v>1252</v>
      </c>
      <c r="B191" s="261" t="s">
        <v>1253</v>
      </c>
      <c r="C191" s="261" t="s">
        <v>783</v>
      </c>
      <c r="D191" s="261" t="s">
        <v>783</v>
      </c>
      <c r="E191" s="261" t="s">
        <v>1002</v>
      </c>
      <c r="F191" s="261" t="s">
        <v>776</v>
      </c>
      <c r="G191" s="262">
        <v>160</v>
      </c>
      <c r="H191" s="262">
        <v>100</v>
      </c>
      <c r="I191" s="263">
        <f t="shared" si="2"/>
        <v>60</v>
      </c>
    </row>
    <row r="192" spans="1:9">
      <c r="A192" s="260" t="s">
        <v>1254</v>
      </c>
      <c r="B192" s="261" t="s">
        <v>1255</v>
      </c>
      <c r="C192" s="261" t="s">
        <v>783</v>
      </c>
      <c r="D192" s="261" t="s">
        <v>783</v>
      </c>
      <c r="E192" s="261" t="s">
        <v>784</v>
      </c>
      <c r="F192" s="261" t="s">
        <v>818</v>
      </c>
      <c r="G192" s="262">
        <v>400</v>
      </c>
      <c r="H192" s="262">
        <v>100</v>
      </c>
      <c r="I192" s="263">
        <f t="shared" si="2"/>
        <v>300</v>
      </c>
    </row>
    <row r="193" spans="1:9">
      <c r="A193" s="260" t="s">
        <v>1256</v>
      </c>
      <c r="B193" s="261" t="s">
        <v>1257</v>
      </c>
      <c r="C193" s="261" t="s">
        <v>783</v>
      </c>
      <c r="D193" s="261" t="s">
        <v>783</v>
      </c>
      <c r="E193" s="261" t="s">
        <v>802</v>
      </c>
      <c r="F193" s="261" t="s">
        <v>799</v>
      </c>
      <c r="G193" s="262">
        <v>218</v>
      </c>
      <c r="H193" s="262">
        <v>150</v>
      </c>
      <c r="I193" s="263">
        <f t="shared" si="2"/>
        <v>68</v>
      </c>
    </row>
    <row r="194" spans="1:9">
      <c r="A194" s="260" t="s">
        <v>1258</v>
      </c>
      <c r="B194" s="261" t="s">
        <v>1259</v>
      </c>
      <c r="C194" s="261" t="s">
        <v>783</v>
      </c>
      <c r="D194" s="261" t="s">
        <v>783</v>
      </c>
      <c r="E194" s="261" t="s">
        <v>931</v>
      </c>
      <c r="F194" s="261" t="s">
        <v>776</v>
      </c>
      <c r="G194" s="262">
        <v>350</v>
      </c>
      <c r="H194" s="262">
        <v>300</v>
      </c>
      <c r="I194" s="263">
        <f t="shared" si="2"/>
        <v>50</v>
      </c>
    </row>
    <row r="195" spans="1:9">
      <c r="A195" s="260" t="s">
        <v>1260</v>
      </c>
      <c r="B195" s="261" t="s">
        <v>1261</v>
      </c>
      <c r="C195" s="261" t="s">
        <v>783</v>
      </c>
      <c r="D195" s="261" t="s">
        <v>783</v>
      </c>
      <c r="E195" s="261" t="s">
        <v>911</v>
      </c>
      <c r="F195" s="261" t="s">
        <v>810</v>
      </c>
      <c r="G195" s="262">
        <v>165</v>
      </c>
      <c r="H195" s="262">
        <v>163.5</v>
      </c>
      <c r="I195" s="263">
        <f t="shared" si="2"/>
        <v>1.5</v>
      </c>
    </row>
    <row r="196" spans="1:9">
      <c r="A196" s="260" t="s">
        <v>1262</v>
      </c>
      <c r="B196" s="261" t="s">
        <v>1263</v>
      </c>
      <c r="C196" s="261" t="s">
        <v>783</v>
      </c>
      <c r="D196" s="261" t="s">
        <v>783</v>
      </c>
      <c r="E196" s="261" t="s">
        <v>1002</v>
      </c>
      <c r="F196" s="261" t="s">
        <v>776</v>
      </c>
      <c r="G196" s="262">
        <v>160</v>
      </c>
      <c r="H196" s="262">
        <v>100</v>
      </c>
      <c r="I196" s="263">
        <f t="shared" ref="I196:I202" si="3">G196-H196</f>
        <v>60</v>
      </c>
    </row>
    <row r="197" spans="1:9">
      <c r="A197" s="260" t="s">
        <v>1264</v>
      </c>
      <c r="B197" s="261" t="s">
        <v>1265</v>
      </c>
      <c r="C197" s="261" t="s">
        <v>783</v>
      </c>
      <c r="D197" s="261" t="s">
        <v>783</v>
      </c>
      <c r="E197" s="261" t="s">
        <v>784</v>
      </c>
      <c r="F197" s="261" t="s">
        <v>818</v>
      </c>
      <c r="G197" s="262">
        <v>400</v>
      </c>
      <c r="H197" s="262">
        <v>80</v>
      </c>
      <c r="I197" s="263">
        <f t="shared" si="3"/>
        <v>320</v>
      </c>
    </row>
    <row r="198" spans="1:9">
      <c r="A198" s="260" t="s">
        <v>1266</v>
      </c>
      <c r="B198" s="261" t="s">
        <v>1267</v>
      </c>
      <c r="C198" s="261" t="s">
        <v>783</v>
      </c>
      <c r="D198" s="261" t="s">
        <v>783</v>
      </c>
      <c r="E198" s="261" t="s">
        <v>1002</v>
      </c>
      <c r="F198" s="261" t="s">
        <v>776</v>
      </c>
      <c r="G198" s="262">
        <v>160</v>
      </c>
      <c r="H198" s="262">
        <v>100</v>
      </c>
      <c r="I198" s="263">
        <f t="shared" si="3"/>
        <v>60</v>
      </c>
    </row>
    <row r="199" spans="1:9">
      <c r="A199" s="260" t="s">
        <v>1268</v>
      </c>
      <c r="B199" s="261" t="s">
        <v>1269</v>
      </c>
      <c r="C199" s="261" t="s">
        <v>1270</v>
      </c>
      <c r="D199" s="261" t="s">
        <v>783</v>
      </c>
      <c r="E199" s="261" t="s">
        <v>1002</v>
      </c>
      <c r="F199" s="261" t="s">
        <v>776</v>
      </c>
      <c r="G199" s="262">
        <v>160</v>
      </c>
      <c r="H199" s="262">
        <v>100</v>
      </c>
      <c r="I199" s="263">
        <f t="shared" si="3"/>
        <v>60</v>
      </c>
    </row>
    <row r="200" spans="1:9">
      <c r="A200" s="260" t="s">
        <v>1271</v>
      </c>
      <c r="B200" s="261" t="s">
        <v>1272</v>
      </c>
      <c r="C200" s="261" t="s">
        <v>1270</v>
      </c>
      <c r="D200" s="261" t="s">
        <v>783</v>
      </c>
      <c r="E200" s="261" t="s">
        <v>784</v>
      </c>
      <c r="F200" s="261" t="s">
        <v>818</v>
      </c>
      <c r="G200" s="262">
        <v>400</v>
      </c>
      <c r="H200" s="262">
        <v>100</v>
      </c>
      <c r="I200" s="263">
        <f t="shared" si="3"/>
        <v>300</v>
      </c>
    </row>
    <row r="201" spans="1:9">
      <c r="A201" s="260" t="s">
        <v>1273</v>
      </c>
      <c r="B201" s="261" t="s">
        <v>1274</v>
      </c>
      <c r="C201" s="261" t="s">
        <v>783</v>
      </c>
      <c r="D201" s="261" t="s">
        <v>783</v>
      </c>
      <c r="E201" s="261" t="s">
        <v>830</v>
      </c>
      <c r="F201" s="261" t="s">
        <v>818</v>
      </c>
      <c r="G201" s="262">
        <v>300</v>
      </c>
      <c r="H201" s="262">
        <v>160</v>
      </c>
      <c r="I201" s="263">
        <f t="shared" si="3"/>
        <v>140</v>
      </c>
    </row>
    <row r="202" spans="1:9">
      <c r="A202" s="260" t="s">
        <v>1275</v>
      </c>
      <c r="B202" s="261" t="s">
        <v>1276</v>
      </c>
      <c r="C202" s="261" t="s">
        <v>987</v>
      </c>
      <c r="D202" s="261" t="s">
        <v>783</v>
      </c>
      <c r="E202" s="261" t="s">
        <v>802</v>
      </c>
      <c r="F202" s="261" t="s">
        <v>799</v>
      </c>
      <c r="G202" s="262">
        <v>218</v>
      </c>
      <c r="H202" s="262">
        <v>20</v>
      </c>
      <c r="I202" s="263">
        <f t="shared" si="3"/>
        <v>198</v>
      </c>
    </row>
    <row r="203" spans="1:9">
      <c r="A203" s="260" t="s">
        <v>1277</v>
      </c>
      <c r="B203" s="261" t="s">
        <v>1278</v>
      </c>
      <c r="C203" s="261" t="s">
        <v>1279</v>
      </c>
      <c r="D203" s="261" t="s">
        <v>783</v>
      </c>
      <c r="E203" s="261" t="s">
        <v>1002</v>
      </c>
      <c r="F203" s="261" t="s">
        <v>776</v>
      </c>
      <c r="G203" s="262">
        <v>160</v>
      </c>
      <c r="H203" s="262">
        <v>100</v>
      </c>
      <c r="I203" s="263">
        <f>G203-H203</f>
        <v>60</v>
      </c>
    </row>
    <row r="204" spans="1:9">
      <c r="A204" s="260" t="s">
        <v>1280</v>
      </c>
      <c r="B204" s="261" t="s">
        <v>1281</v>
      </c>
      <c r="C204" s="261" t="s">
        <v>783</v>
      </c>
      <c r="D204" s="261" t="s">
        <v>783</v>
      </c>
      <c r="E204" s="261" t="s">
        <v>1040</v>
      </c>
      <c r="F204" s="261" t="s">
        <v>776</v>
      </c>
      <c r="G204" s="262">
        <v>8000</v>
      </c>
      <c r="H204" s="262">
        <v>7717.2</v>
      </c>
      <c r="I204" s="263">
        <f>G204-H204</f>
        <v>282.80000000000018</v>
      </c>
    </row>
    <row r="205" spans="1:9">
      <c r="A205" s="260" t="s">
        <v>1282</v>
      </c>
      <c r="B205" s="261" t="s">
        <v>1283</v>
      </c>
      <c r="C205" s="261" t="s">
        <v>938</v>
      </c>
      <c r="D205" s="261" t="s">
        <v>783</v>
      </c>
      <c r="E205" s="261" t="s">
        <v>1284</v>
      </c>
      <c r="F205" s="261" t="s">
        <v>780</v>
      </c>
      <c r="G205" s="262">
        <v>100</v>
      </c>
      <c r="H205" s="262">
        <v>50</v>
      </c>
      <c r="I205" s="263">
        <f t="shared" ref="I205:I268" si="4">G205-H205</f>
        <v>50</v>
      </c>
    </row>
    <row r="206" spans="1:9">
      <c r="A206" s="260" t="s">
        <v>1285</v>
      </c>
      <c r="B206" s="261" t="s">
        <v>1286</v>
      </c>
      <c r="C206" s="261" t="s">
        <v>938</v>
      </c>
      <c r="D206" s="261" t="s">
        <v>783</v>
      </c>
      <c r="E206" s="261" t="s">
        <v>953</v>
      </c>
      <c r="F206" s="261" t="s">
        <v>776</v>
      </c>
      <c r="G206" s="262">
        <v>150</v>
      </c>
      <c r="H206" s="262">
        <v>142</v>
      </c>
      <c r="I206" s="263">
        <f t="shared" si="4"/>
        <v>8</v>
      </c>
    </row>
    <row r="207" spans="1:9">
      <c r="A207" s="260" t="s">
        <v>1287</v>
      </c>
      <c r="B207" s="261" t="s">
        <v>1288</v>
      </c>
      <c r="C207" s="261" t="s">
        <v>938</v>
      </c>
      <c r="D207" s="261" t="s">
        <v>783</v>
      </c>
      <c r="E207" s="261" t="s">
        <v>784</v>
      </c>
      <c r="F207" s="261" t="s">
        <v>827</v>
      </c>
      <c r="G207" s="262">
        <v>85</v>
      </c>
      <c r="H207" s="262">
        <v>82</v>
      </c>
      <c r="I207" s="263">
        <f t="shared" si="4"/>
        <v>3</v>
      </c>
    </row>
    <row r="208" spans="1:9">
      <c r="A208" s="260" t="s">
        <v>1289</v>
      </c>
      <c r="B208" s="261" t="s">
        <v>1290</v>
      </c>
      <c r="C208" s="261" t="s">
        <v>938</v>
      </c>
      <c r="D208" s="261" t="s">
        <v>783</v>
      </c>
      <c r="E208" s="261" t="s">
        <v>1002</v>
      </c>
      <c r="F208" s="261" t="s">
        <v>776</v>
      </c>
      <c r="G208" s="262">
        <v>160</v>
      </c>
      <c r="H208" s="262">
        <v>60</v>
      </c>
      <c r="I208" s="263">
        <f t="shared" si="4"/>
        <v>100</v>
      </c>
    </row>
    <row r="209" spans="1:9">
      <c r="A209" s="260" t="s">
        <v>1291</v>
      </c>
      <c r="B209" s="261" t="s">
        <v>1292</v>
      </c>
      <c r="C209" s="261" t="s">
        <v>938</v>
      </c>
      <c r="D209" s="261" t="s">
        <v>783</v>
      </c>
      <c r="E209" s="261" t="s">
        <v>897</v>
      </c>
      <c r="F209" s="261" t="s">
        <v>776</v>
      </c>
      <c r="G209" s="262">
        <v>85</v>
      </c>
      <c r="H209" s="262">
        <v>75</v>
      </c>
      <c r="I209" s="263">
        <f t="shared" si="4"/>
        <v>10</v>
      </c>
    </row>
    <row r="210" spans="1:9">
      <c r="A210" s="260" t="s">
        <v>1293</v>
      </c>
      <c r="B210" s="261" t="s">
        <v>1294</v>
      </c>
      <c r="C210" s="261" t="s">
        <v>938</v>
      </c>
      <c r="D210" s="261" t="s">
        <v>783</v>
      </c>
      <c r="E210" s="261" t="s">
        <v>784</v>
      </c>
      <c r="F210" s="261" t="s">
        <v>818</v>
      </c>
      <c r="G210" s="262">
        <v>400</v>
      </c>
      <c r="H210" s="262">
        <v>241</v>
      </c>
      <c r="I210" s="263">
        <f t="shared" si="4"/>
        <v>159</v>
      </c>
    </row>
    <row r="211" spans="1:9">
      <c r="A211" s="260" t="s">
        <v>1295</v>
      </c>
      <c r="B211" s="261" t="s">
        <v>1296</v>
      </c>
      <c r="C211" s="261" t="s">
        <v>938</v>
      </c>
      <c r="D211" s="261" t="s">
        <v>783</v>
      </c>
      <c r="E211" s="261" t="s">
        <v>784</v>
      </c>
      <c r="F211" s="261" t="s">
        <v>818</v>
      </c>
      <c r="G211" s="262">
        <v>400</v>
      </c>
      <c r="H211" s="262">
        <v>164</v>
      </c>
      <c r="I211" s="263">
        <f t="shared" si="4"/>
        <v>236</v>
      </c>
    </row>
    <row r="212" spans="1:9">
      <c r="A212" s="260" t="s">
        <v>1297</v>
      </c>
      <c r="B212" s="261" t="s">
        <v>1298</v>
      </c>
      <c r="C212" s="261" t="s">
        <v>938</v>
      </c>
      <c r="D212" s="261" t="s">
        <v>783</v>
      </c>
      <c r="E212" s="261" t="s">
        <v>784</v>
      </c>
      <c r="F212" s="261" t="s">
        <v>776</v>
      </c>
      <c r="G212" s="262">
        <v>1100</v>
      </c>
      <c r="H212" s="262">
        <v>150</v>
      </c>
      <c r="I212" s="263">
        <f t="shared" si="4"/>
        <v>950</v>
      </c>
    </row>
    <row r="213" spans="1:9">
      <c r="A213" s="260" t="s">
        <v>1299</v>
      </c>
      <c r="B213" s="261" t="s">
        <v>1300</v>
      </c>
      <c r="C213" s="261" t="s">
        <v>1301</v>
      </c>
      <c r="D213" s="261" t="s">
        <v>783</v>
      </c>
      <c r="E213" s="261" t="s">
        <v>830</v>
      </c>
      <c r="F213" s="261" t="s">
        <v>818</v>
      </c>
      <c r="G213" s="262">
        <v>300</v>
      </c>
      <c r="H213" s="262">
        <v>100</v>
      </c>
      <c r="I213" s="263">
        <f t="shared" si="4"/>
        <v>200</v>
      </c>
    </row>
    <row r="214" spans="1:9">
      <c r="A214" s="260" t="s">
        <v>1302</v>
      </c>
      <c r="B214" s="261" t="s">
        <v>1303</v>
      </c>
      <c r="C214" s="261" t="s">
        <v>774</v>
      </c>
      <c r="D214" s="261" t="s">
        <v>774</v>
      </c>
      <c r="E214" s="261" t="s">
        <v>1033</v>
      </c>
      <c r="F214" s="261" t="s">
        <v>794</v>
      </c>
      <c r="G214" s="262">
        <v>3000</v>
      </c>
      <c r="H214" s="262">
        <v>2000</v>
      </c>
      <c r="I214" s="263">
        <f t="shared" si="4"/>
        <v>1000</v>
      </c>
    </row>
    <row r="215" spans="1:9">
      <c r="A215" s="260" t="s">
        <v>1304</v>
      </c>
      <c r="B215" s="261" t="s">
        <v>1305</v>
      </c>
      <c r="C215" s="261" t="s">
        <v>943</v>
      </c>
      <c r="D215" s="261" t="s">
        <v>774</v>
      </c>
      <c r="E215" s="261" t="s">
        <v>784</v>
      </c>
      <c r="F215" s="261" t="s">
        <v>818</v>
      </c>
      <c r="G215" s="262">
        <v>400</v>
      </c>
      <c r="H215" s="262">
        <v>63</v>
      </c>
      <c r="I215" s="263">
        <f t="shared" si="4"/>
        <v>337</v>
      </c>
    </row>
    <row r="216" spans="1:9">
      <c r="A216" s="260" t="s">
        <v>1306</v>
      </c>
      <c r="B216" s="261" t="s">
        <v>1307</v>
      </c>
      <c r="C216" s="261" t="s">
        <v>1308</v>
      </c>
      <c r="D216" s="261" t="s">
        <v>774</v>
      </c>
      <c r="E216" s="261" t="s">
        <v>1040</v>
      </c>
      <c r="F216" s="261" t="s">
        <v>776</v>
      </c>
      <c r="G216" s="262">
        <v>8000</v>
      </c>
      <c r="H216" s="262">
        <v>7567.2</v>
      </c>
      <c r="I216" s="263">
        <f t="shared" si="4"/>
        <v>432.80000000000018</v>
      </c>
    </row>
    <row r="217" spans="1:9">
      <c r="A217" s="260" t="s">
        <v>1309</v>
      </c>
      <c r="B217" s="261" t="s">
        <v>1310</v>
      </c>
      <c r="C217" s="261" t="s">
        <v>1311</v>
      </c>
      <c r="D217" s="261" t="s">
        <v>774</v>
      </c>
      <c r="E217" s="261" t="s">
        <v>784</v>
      </c>
      <c r="F217" s="261" t="s">
        <v>818</v>
      </c>
      <c r="G217" s="262">
        <v>400</v>
      </c>
      <c r="H217" s="262">
        <v>163.5</v>
      </c>
      <c r="I217" s="263">
        <f t="shared" si="4"/>
        <v>236.5</v>
      </c>
    </row>
    <row r="218" spans="1:9">
      <c r="A218" s="260" t="s">
        <v>1312</v>
      </c>
      <c r="B218" s="261" t="s">
        <v>1313</v>
      </c>
      <c r="C218" s="261" t="s">
        <v>938</v>
      </c>
      <c r="D218" s="261" t="s">
        <v>774</v>
      </c>
      <c r="E218" s="261" t="s">
        <v>953</v>
      </c>
      <c r="F218" s="261" t="s">
        <v>776</v>
      </c>
      <c r="G218" s="262">
        <v>150</v>
      </c>
      <c r="H218" s="262">
        <v>141.69999999999999</v>
      </c>
      <c r="I218" s="263">
        <f t="shared" si="4"/>
        <v>8.3000000000000114</v>
      </c>
    </row>
    <row r="219" spans="1:9">
      <c r="A219" s="260" t="s">
        <v>1314</v>
      </c>
      <c r="B219" s="261" t="s">
        <v>1315</v>
      </c>
      <c r="C219" s="261" t="s">
        <v>1316</v>
      </c>
      <c r="D219" s="261" t="s">
        <v>783</v>
      </c>
      <c r="E219" s="261" t="s">
        <v>911</v>
      </c>
      <c r="F219" s="261" t="s">
        <v>810</v>
      </c>
      <c r="G219" s="262">
        <v>165</v>
      </c>
      <c r="H219" s="262">
        <v>100</v>
      </c>
      <c r="I219" s="263">
        <f t="shared" si="4"/>
        <v>65</v>
      </c>
    </row>
    <row r="220" spans="1:9">
      <c r="A220" s="260" t="s">
        <v>1317</v>
      </c>
      <c r="B220" s="261" t="s">
        <v>1318</v>
      </c>
      <c r="C220" s="261" t="s">
        <v>1319</v>
      </c>
      <c r="D220" s="261" t="s">
        <v>774</v>
      </c>
      <c r="E220" s="261" t="s">
        <v>784</v>
      </c>
      <c r="F220" s="261" t="s">
        <v>827</v>
      </c>
      <c r="G220" s="262">
        <v>85</v>
      </c>
      <c r="H220" s="262">
        <v>82</v>
      </c>
      <c r="I220" s="263">
        <f t="shared" si="4"/>
        <v>3</v>
      </c>
    </row>
    <row r="221" spans="1:9">
      <c r="A221" s="260" t="s">
        <v>1320</v>
      </c>
      <c r="B221" s="261" t="s">
        <v>1321</v>
      </c>
      <c r="C221" s="261" t="s">
        <v>1322</v>
      </c>
      <c r="D221" s="261" t="s">
        <v>783</v>
      </c>
      <c r="E221" s="261" t="s">
        <v>1323</v>
      </c>
      <c r="F221" s="261" t="s">
        <v>799</v>
      </c>
      <c r="G221" s="262">
        <v>4200</v>
      </c>
      <c r="H221" s="262">
        <v>4142</v>
      </c>
      <c r="I221" s="263">
        <f t="shared" si="4"/>
        <v>58</v>
      </c>
    </row>
    <row r="222" spans="1:9">
      <c r="A222" s="260" t="s">
        <v>1324</v>
      </c>
      <c r="B222" s="261" t="s">
        <v>1325</v>
      </c>
      <c r="C222" s="261" t="s">
        <v>1326</v>
      </c>
      <c r="D222" s="261" t="s">
        <v>783</v>
      </c>
      <c r="E222" s="261" t="s">
        <v>1327</v>
      </c>
      <c r="F222" s="261" t="s">
        <v>776</v>
      </c>
      <c r="G222" s="262">
        <v>100</v>
      </c>
      <c r="H222" s="262">
        <v>80</v>
      </c>
      <c r="I222" s="263">
        <f t="shared" si="4"/>
        <v>20</v>
      </c>
    </row>
    <row r="223" spans="1:9">
      <c r="A223" s="260" t="s">
        <v>1328</v>
      </c>
      <c r="B223" s="261" t="s">
        <v>1329</v>
      </c>
      <c r="C223" s="261" t="s">
        <v>817</v>
      </c>
      <c r="D223" s="261" t="s">
        <v>783</v>
      </c>
      <c r="E223" s="261" t="s">
        <v>1330</v>
      </c>
      <c r="F223" s="261" t="s">
        <v>810</v>
      </c>
      <c r="G223" s="262">
        <v>2000</v>
      </c>
      <c r="H223" s="262">
        <v>300</v>
      </c>
      <c r="I223" s="263">
        <f t="shared" si="4"/>
        <v>1700</v>
      </c>
    </row>
    <row r="224" spans="1:9">
      <c r="A224" s="260" t="s">
        <v>1331</v>
      </c>
      <c r="B224" s="261" t="s">
        <v>1332</v>
      </c>
      <c r="C224" s="261" t="s">
        <v>1333</v>
      </c>
      <c r="D224" s="261" t="s">
        <v>783</v>
      </c>
      <c r="E224" s="261" t="s">
        <v>1334</v>
      </c>
      <c r="F224" s="261" t="s">
        <v>776</v>
      </c>
      <c r="G224" s="262">
        <v>550</v>
      </c>
      <c r="H224" s="262">
        <v>163</v>
      </c>
      <c r="I224" s="263">
        <f t="shared" si="4"/>
        <v>387</v>
      </c>
    </row>
    <row r="225" spans="1:9">
      <c r="A225" s="260" t="s">
        <v>1335</v>
      </c>
      <c r="B225" s="261" t="s">
        <v>1336</v>
      </c>
      <c r="C225" s="261" t="s">
        <v>1337</v>
      </c>
      <c r="D225" s="261" t="s">
        <v>774</v>
      </c>
      <c r="E225" s="261" t="s">
        <v>784</v>
      </c>
      <c r="F225" s="261" t="s">
        <v>818</v>
      </c>
      <c r="G225" s="262">
        <v>400</v>
      </c>
      <c r="H225" s="262">
        <v>163.5</v>
      </c>
      <c r="I225" s="263">
        <f t="shared" si="4"/>
        <v>236.5</v>
      </c>
    </row>
    <row r="226" spans="1:9">
      <c r="A226" s="260" t="s">
        <v>1338</v>
      </c>
      <c r="B226" s="261" t="s">
        <v>1339</v>
      </c>
      <c r="C226" s="261" t="s">
        <v>1340</v>
      </c>
      <c r="D226" s="261" t="s">
        <v>774</v>
      </c>
      <c r="E226" s="261" t="s">
        <v>897</v>
      </c>
      <c r="F226" s="261" t="s">
        <v>776</v>
      </c>
      <c r="G226" s="262">
        <v>85</v>
      </c>
      <c r="H226" s="262">
        <v>75</v>
      </c>
      <c r="I226" s="263">
        <f t="shared" si="4"/>
        <v>10</v>
      </c>
    </row>
    <row r="227" spans="1:9">
      <c r="A227" s="260" t="s">
        <v>1341</v>
      </c>
      <c r="B227" s="261" t="s">
        <v>1342</v>
      </c>
      <c r="C227" s="261" t="s">
        <v>1340</v>
      </c>
      <c r="D227" s="261" t="s">
        <v>774</v>
      </c>
      <c r="E227" s="261" t="s">
        <v>784</v>
      </c>
      <c r="F227" s="261" t="s">
        <v>827</v>
      </c>
      <c r="G227" s="262">
        <v>85</v>
      </c>
      <c r="H227" s="262">
        <v>81.75</v>
      </c>
      <c r="I227" s="263">
        <f t="shared" si="4"/>
        <v>3.25</v>
      </c>
    </row>
    <row r="228" spans="1:9">
      <c r="A228" s="260" t="s">
        <v>1343</v>
      </c>
      <c r="B228" s="261" t="s">
        <v>1344</v>
      </c>
      <c r="C228" s="261" t="s">
        <v>1340</v>
      </c>
      <c r="D228" s="261" t="s">
        <v>774</v>
      </c>
      <c r="E228" s="261" t="s">
        <v>897</v>
      </c>
      <c r="F228" s="261" t="s">
        <v>776</v>
      </c>
      <c r="G228" s="262">
        <v>85</v>
      </c>
      <c r="H228" s="262">
        <v>75</v>
      </c>
      <c r="I228" s="263">
        <f t="shared" si="4"/>
        <v>10</v>
      </c>
    </row>
    <row r="229" spans="1:9">
      <c r="A229" s="260" t="s">
        <v>1345</v>
      </c>
      <c r="B229" s="261" t="s">
        <v>1346</v>
      </c>
      <c r="C229" s="261" t="s">
        <v>1347</v>
      </c>
      <c r="D229" s="261" t="s">
        <v>774</v>
      </c>
      <c r="E229" s="261" t="s">
        <v>791</v>
      </c>
      <c r="F229" s="261" t="s">
        <v>799</v>
      </c>
      <c r="G229" s="262">
        <v>200</v>
      </c>
      <c r="H229" s="262">
        <v>100</v>
      </c>
      <c r="I229" s="263">
        <f t="shared" si="4"/>
        <v>100</v>
      </c>
    </row>
    <row r="230" spans="1:9">
      <c r="A230" s="260" t="s">
        <v>1348</v>
      </c>
      <c r="B230" s="261" t="s">
        <v>1349</v>
      </c>
      <c r="C230" s="261" t="s">
        <v>774</v>
      </c>
      <c r="D230" s="261" t="s">
        <v>774</v>
      </c>
      <c r="E230" s="261" t="s">
        <v>1002</v>
      </c>
      <c r="F230" s="261" t="s">
        <v>776</v>
      </c>
      <c r="G230" s="262">
        <v>160</v>
      </c>
      <c r="H230" s="262">
        <v>80</v>
      </c>
      <c r="I230" s="263">
        <f t="shared" si="4"/>
        <v>80</v>
      </c>
    </row>
    <row r="231" spans="1:9">
      <c r="A231" s="260" t="s">
        <v>1350</v>
      </c>
      <c r="B231" s="261" t="s">
        <v>1351</v>
      </c>
      <c r="C231" s="261" t="s">
        <v>1352</v>
      </c>
      <c r="D231" s="261" t="s">
        <v>774</v>
      </c>
      <c r="E231" s="261" t="s">
        <v>1353</v>
      </c>
      <c r="F231" s="261" t="s">
        <v>810</v>
      </c>
      <c r="G231" s="262">
        <v>300</v>
      </c>
      <c r="H231" s="262">
        <v>250</v>
      </c>
      <c r="I231" s="263">
        <f t="shared" si="4"/>
        <v>50</v>
      </c>
    </row>
    <row r="232" spans="1:9">
      <c r="A232" s="260" t="s">
        <v>1354</v>
      </c>
      <c r="B232" s="261" t="s">
        <v>1355</v>
      </c>
      <c r="C232" s="261" t="s">
        <v>1356</v>
      </c>
      <c r="D232" s="261" t="s">
        <v>774</v>
      </c>
      <c r="E232" s="261" t="s">
        <v>1357</v>
      </c>
      <c r="F232" s="261" t="s">
        <v>810</v>
      </c>
      <c r="G232" s="262">
        <v>400</v>
      </c>
      <c r="H232" s="262">
        <v>360</v>
      </c>
      <c r="I232" s="263">
        <f t="shared" si="4"/>
        <v>40</v>
      </c>
    </row>
    <row r="233" spans="1:9">
      <c r="A233" s="260" t="s">
        <v>1358</v>
      </c>
      <c r="B233" s="261" t="s">
        <v>1359</v>
      </c>
      <c r="C233" s="261" t="s">
        <v>1356</v>
      </c>
      <c r="D233" s="261" t="s">
        <v>774</v>
      </c>
      <c r="E233" s="261" t="s">
        <v>1360</v>
      </c>
      <c r="F233" s="261" t="s">
        <v>810</v>
      </c>
      <c r="G233" s="262">
        <v>300</v>
      </c>
      <c r="H233" s="262">
        <v>100</v>
      </c>
      <c r="I233" s="263">
        <f t="shared" si="4"/>
        <v>200</v>
      </c>
    </row>
    <row r="234" spans="1:9">
      <c r="A234" s="260" t="s">
        <v>1361</v>
      </c>
      <c r="B234" s="261" t="s">
        <v>1362</v>
      </c>
      <c r="C234" s="261" t="s">
        <v>1347</v>
      </c>
      <c r="D234" s="261" t="s">
        <v>774</v>
      </c>
      <c r="E234" s="261" t="s">
        <v>802</v>
      </c>
      <c r="F234" s="261" t="s">
        <v>799</v>
      </c>
      <c r="G234" s="262">
        <v>218</v>
      </c>
      <c r="H234" s="262">
        <v>100</v>
      </c>
      <c r="I234" s="263">
        <f t="shared" si="4"/>
        <v>118</v>
      </c>
    </row>
    <row r="235" spans="1:9">
      <c r="A235" s="260" t="s">
        <v>1363</v>
      </c>
      <c r="B235" s="261" t="s">
        <v>1364</v>
      </c>
      <c r="C235" s="261" t="s">
        <v>1347</v>
      </c>
      <c r="D235" s="261" t="s">
        <v>774</v>
      </c>
      <c r="E235" s="261" t="s">
        <v>779</v>
      </c>
      <c r="F235" s="261" t="s">
        <v>780</v>
      </c>
      <c r="G235" s="262">
        <v>300</v>
      </c>
      <c r="H235" s="262">
        <v>228</v>
      </c>
      <c r="I235" s="263">
        <f t="shared" si="4"/>
        <v>72</v>
      </c>
    </row>
    <row r="236" spans="1:9">
      <c r="A236" s="260" t="s">
        <v>1365</v>
      </c>
      <c r="B236" s="261" t="s">
        <v>1366</v>
      </c>
      <c r="C236" s="261" t="s">
        <v>774</v>
      </c>
      <c r="D236" s="261" t="s">
        <v>774</v>
      </c>
      <c r="E236" s="261" t="s">
        <v>953</v>
      </c>
      <c r="F236" s="261" t="s">
        <v>776</v>
      </c>
      <c r="G236" s="262">
        <v>150</v>
      </c>
      <c r="H236" s="262">
        <v>132</v>
      </c>
      <c r="I236" s="263">
        <f t="shared" si="4"/>
        <v>18</v>
      </c>
    </row>
    <row r="237" spans="1:9">
      <c r="A237" s="260" t="s">
        <v>1367</v>
      </c>
      <c r="B237" s="261" t="s">
        <v>1368</v>
      </c>
      <c r="C237" s="261" t="s">
        <v>1369</v>
      </c>
      <c r="D237" s="261" t="s">
        <v>774</v>
      </c>
      <c r="E237" s="261" t="s">
        <v>1370</v>
      </c>
      <c r="F237" s="261" t="s">
        <v>818</v>
      </c>
      <c r="G237" s="262">
        <v>250</v>
      </c>
      <c r="H237" s="262">
        <v>240</v>
      </c>
      <c r="I237" s="263">
        <f t="shared" si="4"/>
        <v>10</v>
      </c>
    </row>
    <row r="238" spans="1:9">
      <c r="A238" s="260" t="s">
        <v>1371</v>
      </c>
      <c r="B238" s="261" t="s">
        <v>1372</v>
      </c>
      <c r="C238" s="261" t="s">
        <v>1373</v>
      </c>
      <c r="D238" s="261" t="s">
        <v>774</v>
      </c>
      <c r="E238" s="261" t="s">
        <v>784</v>
      </c>
      <c r="F238" s="261" t="s">
        <v>818</v>
      </c>
      <c r="G238" s="262">
        <v>400</v>
      </c>
      <c r="H238" s="262">
        <v>100</v>
      </c>
      <c r="I238" s="263">
        <f t="shared" si="4"/>
        <v>300</v>
      </c>
    </row>
    <row r="239" spans="1:9">
      <c r="A239" s="260" t="s">
        <v>1374</v>
      </c>
      <c r="B239" s="261" t="s">
        <v>1375</v>
      </c>
      <c r="C239" s="261" t="s">
        <v>1376</v>
      </c>
      <c r="D239" s="261" t="s">
        <v>774</v>
      </c>
      <c r="E239" s="261" t="s">
        <v>1377</v>
      </c>
      <c r="F239" s="261" t="s">
        <v>799</v>
      </c>
      <c r="G239" s="262">
        <v>1100</v>
      </c>
      <c r="H239" s="262">
        <v>500</v>
      </c>
      <c r="I239" s="263">
        <f t="shared" si="4"/>
        <v>600</v>
      </c>
    </row>
    <row r="240" spans="1:9">
      <c r="A240" s="260" t="s">
        <v>1378</v>
      </c>
      <c r="B240" s="261" t="s">
        <v>1379</v>
      </c>
      <c r="C240" s="261" t="s">
        <v>956</v>
      </c>
      <c r="D240" s="261" t="s">
        <v>774</v>
      </c>
      <c r="E240" s="261" t="s">
        <v>1380</v>
      </c>
      <c r="F240" s="261" t="s">
        <v>780</v>
      </c>
      <c r="G240" s="262">
        <v>165</v>
      </c>
      <c r="H240" s="262">
        <v>100</v>
      </c>
      <c r="I240" s="263">
        <f t="shared" si="4"/>
        <v>65</v>
      </c>
    </row>
    <row r="241" spans="1:9">
      <c r="A241" s="260" t="s">
        <v>1381</v>
      </c>
      <c r="B241" s="261" t="s">
        <v>1382</v>
      </c>
      <c r="C241" s="261" t="s">
        <v>1383</v>
      </c>
      <c r="D241" s="261" t="s">
        <v>774</v>
      </c>
      <c r="E241" s="261" t="s">
        <v>1384</v>
      </c>
      <c r="F241" s="261" t="s">
        <v>776</v>
      </c>
      <c r="G241" s="262">
        <v>85</v>
      </c>
      <c r="H241" s="262">
        <v>40</v>
      </c>
      <c r="I241" s="263">
        <f t="shared" si="4"/>
        <v>45</v>
      </c>
    </row>
    <row r="242" spans="1:9">
      <c r="A242" s="260" t="s">
        <v>1385</v>
      </c>
      <c r="B242" s="261" t="s">
        <v>1386</v>
      </c>
      <c r="C242" s="261" t="s">
        <v>1387</v>
      </c>
      <c r="D242" s="261" t="s">
        <v>783</v>
      </c>
      <c r="E242" s="261" t="s">
        <v>1002</v>
      </c>
      <c r="F242" s="261" t="s">
        <v>776</v>
      </c>
      <c r="G242" s="262">
        <v>160</v>
      </c>
      <c r="H242" s="262">
        <v>100</v>
      </c>
      <c r="I242" s="263">
        <f t="shared" si="4"/>
        <v>60</v>
      </c>
    </row>
    <row r="243" spans="1:9">
      <c r="A243" s="260" t="s">
        <v>1388</v>
      </c>
      <c r="B243" s="261" t="s">
        <v>1389</v>
      </c>
      <c r="C243" s="261" t="s">
        <v>1390</v>
      </c>
      <c r="D243" s="261" t="s">
        <v>783</v>
      </c>
      <c r="E243" s="261" t="s">
        <v>1002</v>
      </c>
      <c r="F243" s="261" t="s">
        <v>776</v>
      </c>
      <c r="G243" s="262">
        <v>160</v>
      </c>
      <c r="H243" s="262">
        <v>100</v>
      </c>
      <c r="I243" s="263">
        <f t="shared" si="4"/>
        <v>60</v>
      </c>
    </row>
    <row r="244" spans="1:9">
      <c r="A244" s="260" t="s">
        <v>1391</v>
      </c>
      <c r="B244" s="261" t="s">
        <v>1392</v>
      </c>
      <c r="C244" s="261" t="s">
        <v>1393</v>
      </c>
      <c r="D244" s="261" t="s">
        <v>783</v>
      </c>
      <c r="E244" s="261" t="s">
        <v>784</v>
      </c>
      <c r="F244" s="261" t="s">
        <v>818</v>
      </c>
      <c r="G244" s="262">
        <v>400</v>
      </c>
      <c r="H244" s="262">
        <v>163.5</v>
      </c>
      <c r="I244" s="263">
        <f t="shared" si="4"/>
        <v>236.5</v>
      </c>
    </row>
    <row r="245" spans="1:9">
      <c r="A245" s="260" t="s">
        <v>1394</v>
      </c>
      <c r="B245" s="261" t="s">
        <v>1395</v>
      </c>
      <c r="C245" s="261" t="s">
        <v>1396</v>
      </c>
      <c r="D245" s="261" t="s">
        <v>783</v>
      </c>
      <c r="E245" s="261" t="s">
        <v>1002</v>
      </c>
      <c r="F245" s="261" t="s">
        <v>776</v>
      </c>
      <c r="G245" s="262">
        <v>160</v>
      </c>
      <c r="H245" s="262">
        <v>100</v>
      </c>
      <c r="I245" s="263">
        <f t="shared" si="4"/>
        <v>60</v>
      </c>
    </row>
    <row r="246" spans="1:9">
      <c r="A246" s="260" t="s">
        <v>1397</v>
      </c>
      <c r="B246" s="261" t="s">
        <v>1398</v>
      </c>
      <c r="C246" s="261" t="s">
        <v>1123</v>
      </c>
      <c r="D246" s="261" t="s">
        <v>783</v>
      </c>
      <c r="E246" s="261" t="s">
        <v>1380</v>
      </c>
      <c r="F246" s="261" t="s">
        <v>780</v>
      </c>
      <c r="G246" s="262">
        <v>165</v>
      </c>
      <c r="H246" s="262">
        <v>100</v>
      </c>
      <c r="I246" s="263">
        <f t="shared" si="4"/>
        <v>65</v>
      </c>
    </row>
    <row r="247" spans="1:9">
      <c r="A247" s="260" t="s">
        <v>1399</v>
      </c>
      <c r="B247" s="261" t="s">
        <v>1400</v>
      </c>
      <c r="C247" s="261" t="s">
        <v>1401</v>
      </c>
      <c r="D247" s="261" t="s">
        <v>783</v>
      </c>
      <c r="E247" s="261" t="s">
        <v>784</v>
      </c>
      <c r="F247" s="261" t="s">
        <v>818</v>
      </c>
      <c r="G247" s="262">
        <v>400</v>
      </c>
      <c r="H247" s="262">
        <v>150</v>
      </c>
      <c r="I247" s="263">
        <f t="shared" si="4"/>
        <v>250</v>
      </c>
    </row>
    <row r="248" spans="1:9">
      <c r="A248" s="260" t="s">
        <v>1402</v>
      </c>
      <c r="B248" s="261" t="s">
        <v>1403</v>
      </c>
      <c r="C248" s="261" t="s">
        <v>1404</v>
      </c>
      <c r="D248" s="261" t="s">
        <v>783</v>
      </c>
      <c r="E248" s="261" t="s">
        <v>784</v>
      </c>
      <c r="F248" s="261" t="s">
        <v>818</v>
      </c>
      <c r="G248" s="262">
        <v>400</v>
      </c>
      <c r="H248" s="262">
        <v>150</v>
      </c>
      <c r="I248" s="263">
        <f t="shared" si="4"/>
        <v>250</v>
      </c>
    </row>
    <row r="249" spans="1:9">
      <c r="A249" s="260" t="s">
        <v>1405</v>
      </c>
      <c r="B249" s="261" t="s">
        <v>1406</v>
      </c>
      <c r="C249" s="261" t="s">
        <v>1407</v>
      </c>
      <c r="D249" s="261" t="s">
        <v>783</v>
      </c>
      <c r="E249" s="261" t="s">
        <v>784</v>
      </c>
      <c r="F249" s="261" t="s">
        <v>818</v>
      </c>
      <c r="G249" s="262">
        <v>400</v>
      </c>
      <c r="H249" s="262">
        <v>163</v>
      </c>
      <c r="I249" s="263">
        <f t="shared" si="4"/>
        <v>237</v>
      </c>
    </row>
    <row r="250" spans="1:9">
      <c r="A250" s="260" t="s">
        <v>1408</v>
      </c>
      <c r="B250" s="261" t="s">
        <v>1409</v>
      </c>
      <c r="C250" s="261" t="s">
        <v>1407</v>
      </c>
      <c r="D250" s="261" t="s">
        <v>783</v>
      </c>
      <c r="E250" s="261" t="s">
        <v>993</v>
      </c>
      <c r="F250" s="261" t="s">
        <v>794</v>
      </c>
      <c r="G250" s="262">
        <v>272.5</v>
      </c>
      <c r="H250" s="262">
        <v>50</v>
      </c>
      <c r="I250" s="263">
        <f t="shared" si="4"/>
        <v>222.5</v>
      </c>
    </row>
    <row r="251" spans="1:9">
      <c r="A251" s="260" t="s">
        <v>1410</v>
      </c>
      <c r="B251" s="261" t="s">
        <v>1411</v>
      </c>
      <c r="C251" s="261" t="s">
        <v>1407</v>
      </c>
      <c r="D251" s="261" t="s">
        <v>783</v>
      </c>
      <c r="E251" s="261" t="s">
        <v>901</v>
      </c>
      <c r="F251" s="261" t="s">
        <v>810</v>
      </c>
      <c r="G251" s="262">
        <v>150</v>
      </c>
      <c r="H251" s="262">
        <v>100</v>
      </c>
      <c r="I251" s="263">
        <f t="shared" si="4"/>
        <v>50</v>
      </c>
    </row>
    <row r="252" spans="1:9">
      <c r="A252" s="260" t="s">
        <v>1412</v>
      </c>
      <c r="B252" s="261" t="s">
        <v>1413</v>
      </c>
      <c r="C252" s="261" t="s">
        <v>1407</v>
      </c>
      <c r="D252" s="261" t="s">
        <v>783</v>
      </c>
      <c r="E252" s="261" t="s">
        <v>802</v>
      </c>
      <c r="F252" s="261" t="s">
        <v>799</v>
      </c>
      <c r="G252" s="262">
        <v>218</v>
      </c>
      <c r="H252" s="262">
        <v>100</v>
      </c>
      <c r="I252" s="263">
        <f t="shared" si="4"/>
        <v>118</v>
      </c>
    </row>
    <row r="253" spans="1:9">
      <c r="A253" s="260" t="s">
        <v>1414</v>
      </c>
      <c r="B253" s="261" t="s">
        <v>1415</v>
      </c>
      <c r="C253" s="261" t="s">
        <v>1407</v>
      </c>
      <c r="D253" s="261" t="s">
        <v>783</v>
      </c>
      <c r="E253" s="261" t="s">
        <v>993</v>
      </c>
      <c r="F253" s="261" t="s">
        <v>794</v>
      </c>
      <c r="G253" s="262">
        <v>272.5</v>
      </c>
      <c r="H253" s="262">
        <v>100</v>
      </c>
      <c r="I253" s="263">
        <f t="shared" si="4"/>
        <v>172.5</v>
      </c>
    </row>
    <row r="254" spans="1:9">
      <c r="A254" s="260" t="s">
        <v>1416</v>
      </c>
      <c r="B254" s="261" t="s">
        <v>1417</v>
      </c>
      <c r="C254" s="261" t="s">
        <v>1407</v>
      </c>
      <c r="D254" s="261" t="s">
        <v>783</v>
      </c>
      <c r="E254" s="261" t="s">
        <v>802</v>
      </c>
      <c r="F254" s="261" t="s">
        <v>799</v>
      </c>
      <c r="G254" s="262">
        <v>218</v>
      </c>
      <c r="H254" s="262">
        <v>118</v>
      </c>
      <c r="I254" s="263">
        <f t="shared" si="4"/>
        <v>100</v>
      </c>
    </row>
    <row r="255" spans="1:9">
      <c r="A255" s="260" t="s">
        <v>1418</v>
      </c>
      <c r="B255" s="261" t="s">
        <v>1419</v>
      </c>
      <c r="C255" s="261" t="s">
        <v>1407</v>
      </c>
      <c r="D255" s="261" t="s">
        <v>783</v>
      </c>
      <c r="E255" s="261" t="s">
        <v>830</v>
      </c>
      <c r="F255" s="261" t="s">
        <v>831</v>
      </c>
      <c r="G255" s="262">
        <v>150</v>
      </c>
      <c r="H255" s="262">
        <v>100</v>
      </c>
      <c r="I255" s="263">
        <f t="shared" si="4"/>
        <v>50</v>
      </c>
    </row>
    <row r="256" spans="1:9">
      <c r="A256" s="260" t="s">
        <v>1420</v>
      </c>
      <c r="B256" s="261" t="s">
        <v>1421</v>
      </c>
      <c r="C256" s="261" t="s">
        <v>1407</v>
      </c>
      <c r="D256" s="261" t="s">
        <v>1422</v>
      </c>
      <c r="E256" s="261" t="s">
        <v>779</v>
      </c>
      <c r="F256" s="261" t="s">
        <v>780</v>
      </c>
      <c r="G256" s="262">
        <v>300</v>
      </c>
      <c r="H256" s="262">
        <v>227.81</v>
      </c>
      <c r="I256" s="263">
        <f t="shared" si="4"/>
        <v>72.19</v>
      </c>
    </row>
    <row r="257" spans="1:9">
      <c r="A257" s="260" t="s">
        <v>1423</v>
      </c>
      <c r="B257" s="261" t="s">
        <v>1424</v>
      </c>
      <c r="C257" s="261" t="s">
        <v>1407</v>
      </c>
      <c r="D257" s="261" t="s">
        <v>774</v>
      </c>
      <c r="E257" s="261" t="s">
        <v>1109</v>
      </c>
      <c r="F257" s="261" t="s">
        <v>810</v>
      </c>
      <c r="G257" s="262">
        <v>800</v>
      </c>
      <c r="H257" s="262">
        <v>250</v>
      </c>
      <c r="I257" s="263">
        <f t="shared" si="4"/>
        <v>550</v>
      </c>
    </row>
    <row r="258" spans="1:9">
      <c r="A258" s="260" t="s">
        <v>1425</v>
      </c>
      <c r="B258" s="261" t="s">
        <v>1426</v>
      </c>
      <c r="C258" s="261" t="s">
        <v>1427</v>
      </c>
      <c r="D258" s="261" t="s">
        <v>774</v>
      </c>
      <c r="E258" s="261" t="s">
        <v>802</v>
      </c>
      <c r="F258" s="261" t="s">
        <v>799</v>
      </c>
      <c r="G258" s="262">
        <v>218</v>
      </c>
      <c r="H258" s="262">
        <v>100</v>
      </c>
      <c r="I258" s="263">
        <f t="shared" si="4"/>
        <v>118</v>
      </c>
    </row>
    <row r="259" spans="1:9">
      <c r="A259" s="260" t="s">
        <v>1428</v>
      </c>
      <c r="B259" s="261" t="s">
        <v>1429</v>
      </c>
      <c r="C259" s="261" t="s">
        <v>774</v>
      </c>
      <c r="D259" s="261" t="s">
        <v>774</v>
      </c>
      <c r="E259" s="261" t="s">
        <v>802</v>
      </c>
      <c r="F259" s="261" t="s">
        <v>799</v>
      </c>
      <c r="G259" s="262">
        <v>218</v>
      </c>
      <c r="H259" s="262">
        <v>120</v>
      </c>
      <c r="I259" s="263">
        <f t="shared" si="4"/>
        <v>98</v>
      </c>
    </row>
    <row r="260" spans="1:9">
      <c r="A260" s="260" t="s">
        <v>1430</v>
      </c>
      <c r="B260" s="261" t="s">
        <v>1431</v>
      </c>
      <c r="C260" s="261" t="s">
        <v>1383</v>
      </c>
      <c r="D260" s="261" t="s">
        <v>774</v>
      </c>
      <c r="E260" s="261" t="s">
        <v>1380</v>
      </c>
      <c r="F260" s="261" t="s">
        <v>794</v>
      </c>
      <c r="G260" s="262">
        <v>550</v>
      </c>
      <c r="H260" s="262">
        <v>200</v>
      </c>
      <c r="I260" s="263">
        <f t="shared" si="4"/>
        <v>350</v>
      </c>
    </row>
    <row r="261" spans="1:9">
      <c r="A261" s="260" t="s">
        <v>1432</v>
      </c>
      <c r="B261" s="261" t="s">
        <v>1433</v>
      </c>
      <c r="C261" s="261" t="s">
        <v>774</v>
      </c>
      <c r="D261" s="261" t="s">
        <v>774</v>
      </c>
      <c r="E261" s="261" t="s">
        <v>894</v>
      </c>
      <c r="F261" s="261" t="s">
        <v>780</v>
      </c>
      <c r="G261" s="262">
        <v>220</v>
      </c>
      <c r="H261" s="262">
        <v>200</v>
      </c>
      <c r="I261" s="263">
        <f t="shared" si="4"/>
        <v>20</v>
      </c>
    </row>
    <row r="262" spans="1:9">
      <c r="A262" s="260" t="s">
        <v>1434</v>
      </c>
      <c r="B262" s="261" t="s">
        <v>1435</v>
      </c>
      <c r="C262" s="261" t="s">
        <v>774</v>
      </c>
      <c r="D262" s="261" t="s">
        <v>774</v>
      </c>
      <c r="E262" s="261" t="s">
        <v>1033</v>
      </c>
      <c r="F262" s="261" t="s">
        <v>794</v>
      </c>
      <c r="G262" s="262">
        <v>3000</v>
      </c>
      <c r="H262" s="262">
        <v>1000</v>
      </c>
      <c r="I262" s="263">
        <f t="shared" si="4"/>
        <v>2000</v>
      </c>
    </row>
    <row r="263" spans="1:9">
      <c r="A263" s="260" t="s">
        <v>1436</v>
      </c>
      <c r="B263" s="261" t="s">
        <v>1437</v>
      </c>
      <c r="C263" s="261" t="s">
        <v>774</v>
      </c>
      <c r="D263" s="261" t="s">
        <v>774</v>
      </c>
      <c r="E263" s="261" t="s">
        <v>1438</v>
      </c>
      <c r="F263" s="261" t="s">
        <v>810</v>
      </c>
      <c r="G263" s="262">
        <v>1300</v>
      </c>
      <c r="H263" s="262">
        <v>1000</v>
      </c>
      <c r="I263" s="263">
        <f t="shared" si="4"/>
        <v>300</v>
      </c>
    </row>
    <row r="264" spans="1:9">
      <c r="A264" s="260" t="s">
        <v>1439</v>
      </c>
      <c r="B264" s="261" t="s">
        <v>1440</v>
      </c>
      <c r="C264" s="261" t="s">
        <v>1441</v>
      </c>
      <c r="D264" s="261" t="s">
        <v>774</v>
      </c>
      <c r="E264" s="261" t="s">
        <v>1033</v>
      </c>
      <c r="F264" s="261" t="s">
        <v>794</v>
      </c>
      <c r="G264" s="262">
        <v>3000</v>
      </c>
      <c r="H264" s="262">
        <v>1000</v>
      </c>
      <c r="I264" s="263">
        <f t="shared" si="4"/>
        <v>2000</v>
      </c>
    </row>
    <row r="265" spans="1:9">
      <c r="A265" s="260" t="s">
        <v>1442</v>
      </c>
      <c r="B265" s="261" t="s">
        <v>1443</v>
      </c>
      <c r="C265" s="261" t="s">
        <v>1401</v>
      </c>
      <c r="D265" s="261" t="s">
        <v>774</v>
      </c>
      <c r="E265" s="261" t="s">
        <v>779</v>
      </c>
      <c r="F265" s="261" t="s">
        <v>818</v>
      </c>
      <c r="G265" s="262">
        <v>200</v>
      </c>
      <c r="H265" s="262">
        <v>145</v>
      </c>
      <c r="I265" s="263">
        <f t="shared" si="4"/>
        <v>55</v>
      </c>
    </row>
    <row r="266" spans="1:9">
      <c r="A266" s="260" t="s">
        <v>1444</v>
      </c>
      <c r="B266" s="261" t="s">
        <v>1445</v>
      </c>
      <c r="C266" s="261" t="s">
        <v>1401</v>
      </c>
      <c r="D266" s="261" t="s">
        <v>774</v>
      </c>
      <c r="E266" s="261" t="s">
        <v>897</v>
      </c>
      <c r="F266" s="261" t="s">
        <v>794</v>
      </c>
      <c r="G266" s="262">
        <v>150</v>
      </c>
      <c r="H266" s="262">
        <v>120</v>
      </c>
      <c r="I266" s="263">
        <f t="shared" si="4"/>
        <v>30</v>
      </c>
    </row>
    <row r="267" spans="1:9">
      <c r="A267" s="260" t="s">
        <v>1446</v>
      </c>
      <c r="B267" s="261" t="s">
        <v>1447</v>
      </c>
      <c r="C267" s="261" t="s">
        <v>1401</v>
      </c>
      <c r="D267" s="261" t="s">
        <v>774</v>
      </c>
      <c r="E267" s="261" t="s">
        <v>788</v>
      </c>
      <c r="F267" s="261" t="s">
        <v>780</v>
      </c>
      <c r="G267" s="262">
        <v>110</v>
      </c>
      <c r="H267" s="262">
        <v>100</v>
      </c>
      <c r="I267" s="263">
        <f t="shared" si="4"/>
        <v>10</v>
      </c>
    </row>
    <row r="268" spans="1:9">
      <c r="A268" s="260" t="s">
        <v>1448</v>
      </c>
      <c r="B268" s="261" t="s">
        <v>1449</v>
      </c>
      <c r="C268" s="261" t="s">
        <v>774</v>
      </c>
      <c r="D268" s="261" t="s">
        <v>774</v>
      </c>
      <c r="E268" s="261" t="s">
        <v>784</v>
      </c>
      <c r="F268" s="261" t="s">
        <v>831</v>
      </c>
      <c r="G268" s="262">
        <v>250</v>
      </c>
      <c r="H268" s="262">
        <v>100</v>
      </c>
      <c r="I268" s="263">
        <f t="shared" si="4"/>
        <v>150</v>
      </c>
    </row>
    <row r="269" spans="1:9">
      <c r="A269" s="260" t="s">
        <v>1450</v>
      </c>
      <c r="B269" s="261" t="s">
        <v>1451</v>
      </c>
      <c r="C269" s="261" t="s">
        <v>1452</v>
      </c>
      <c r="D269" s="261" t="s">
        <v>774</v>
      </c>
      <c r="E269" s="261" t="s">
        <v>901</v>
      </c>
      <c r="F269" s="261" t="s">
        <v>810</v>
      </c>
      <c r="G269" s="262">
        <v>150</v>
      </c>
      <c r="H269" s="262">
        <v>118.4</v>
      </c>
      <c r="I269" s="263">
        <f t="shared" ref="I269:I332" si="5">G269-H269</f>
        <v>31.599999999999994</v>
      </c>
    </row>
    <row r="270" spans="1:9">
      <c r="A270" s="260" t="s">
        <v>1453</v>
      </c>
      <c r="B270" s="261" t="s">
        <v>1454</v>
      </c>
      <c r="C270" s="261" t="s">
        <v>1455</v>
      </c>
      <c r="D270" s="261" t="s">
        <v>774</v>
      </c>
      <c r="E270" s="261" t="s">
        <v>779</v>
      </c>
      <c r="F270" s="261" t="s">
        <v>780</v>
      </c>
      <c r="G270" s="262">
        <v>300</v>
      </c>
      <c r="H270" s="262">
        <v>150</v>
      </c>
      <c r="I270" s="263">
        <f t="shared" si="5"/>
        <v>150</v>
      </c>
    </row>
    <row r="271" spans="1:9">
      <c r="A271" s="260" t="s">
        <v>1456</v>
      </c>
      <c r="B271" s="261" t="s">
        <v>1457</v>
      </c>
      <c r="C271" s="261" t="s">
        <v>774</v>
      </c>
      <c r="D271" s="261" t="s">
        <v>774</v>
      </c>
      <c r="E271" s="261" t="s">
        <v>1380</v>
      </c>
      <c r="F271" s="261" t="s">
        <v>780</v>
      </c>
      <c r="G271" s="262">
        <v>165</v>
      </c>
      <c r="H271" s="262">
        <v>63.5</v>
      </c>
      <c r="I271" s="263">
        <f t="shared" si="5"/>
        <v>101.5</v>
      </c>
    </row>
    <row r="272" spans="1:9">
      <c r="A272" s="260" t="s">
        <v>1458</v>
      </c>
      <c r="B272" s="261" t="s">
        <v>1459</v>
      </c>
      <c r="C272" s="261" t="s">
        <v>1352</v>
      </c>
      <c r="D272" s="261" t="s">
        <v>774</v>
      </c>
      <c r="E272" s="261" t="s">
        <v>1353</v>
      </c>
      <c r="F272" s="261" t="s">
        <v>810</v>
      </c>
      <c r="G272" s="262">
        <v>300</v>
      </c>
      <c r="H272" s="262">
        <v>100</v>
      </c>
      <c r="I272" s="263">
        <f t="shared" si="5"/>
        <v>200</v>
      </c>
    </row>
    <row r="273" spans="1:9">
      <c r="A273" s="260" t="s">
        <v>1460</v>
      </c>
      <c r="B273" s="261" t="s">
        <v>1461</v>
      </c>
      <c r="C273" s="261" t="s">
        <v>1462</v>
      </c>
      <c r="D273" s="261" t="s">
        <v>774</v>
      </c>
      <c r="E273" s="261" t="s">
        <v>784</v>
      </c>
      <c r="F273" s="261" t="s">
        <v>827</v>
      </c>
      <c r="G273" s="262">
        <v>85</v>
      </c>
      <c r="H273" s="262">
        <v>57</v>
      </c>
      <c r="I273" s="263">
        <f t="shared" si="5"/>
        <v>28</v>
      </c>
    </row>
    <row r="274" spans="1:9">
      <c r="A274" s="260" t="s">
        <v>1463</v>
      </c>
      <c r="B274" s="261" t="s">
        <v>1464</v>
      </c>
      <c r="C274" s="261" t="s">
        <v>450</v>
      </c>
      <c r="D274" s="261" t="s">
        <v>774</v>
      </c>
      <c r="E274" s="261" t="s">
        <v>784</v>
      </c>
      <c r="F274" s="261" t="s">
        <v>831</v>
      </c>
      <c r="G274" s="262">
        <v>250</v>
      </c>
      <c r="H274" s="262">
        <v>109</v>
      </c>
      <c r="I274" s="263">
        <f t="shared" si="5"/>
        <v>141</v>
      </c>
    </row>
    <row r="275" spans="1:9">
      <c r="A275" s="260" t="s">
        <v>1465</v>
      </c>
      <c r="B275" s="261" t="s">
        <v>1466</v>
      </c>
      <c r="C275" s="261" t="s">
        <v>1467</v>
      </c>
      <c r="D275" s="261" t="s">
        <v>1467</v>
      </c>
      <c r="E275" s="261" t="s">
        <v>911</v>
      </c>
      <c r="F275" s="261" t="s">
        <v>810</v>
      </c>
      <c r="G275" s="262">
        <v>165</v>
      </c>
      <c r="H275" s="262">
        <v>100</v>
      </c>
      <c r="I275" s="263">
        <f t="shared" si="5"/>
        <v>65</v>
      </c>
    </row>
    <row r="276" spans="1:9">
      <c r="A276" s="260" t="s">
        <v>1468</v>
      </c>
      <c r="B276" s="261" t="s">
        <v>1469</v>
      </c>
      <c r="C276" s="261" t="s">
        <v>1467</v>
      </c>
      <c r="D276" s="261" t="s">
        <v>1467</v>
      </c>
      <c r="E276" s="261" t="s">
        <v>779</v>
      </c>
      <c r="F276" s="261" t="s">
        <v>780</v>
      </c>
      <c r="G276" s="262">
        <v>300</v>
      </c>
      <c r="H276" s="262">
        <v>127</v>
      </c>
      <c r="I276" s="263">
        <f t="shared" si="5"/>
        <v>173</v>
      </c>
    </row>
    <row r="277" spans="1:9">
      <c r="A277" s="260" t="s">
        <v>1470</v>
      </c>
      <c r="B277" s="261" t="s">
        <v>1471</v>
      </c>
      <c r="C277" s="261" t="s">
        <v>1472</v>
      </c>
      <c r="D277" s="261" t="s">
        <v>1467</v>
      </c>
      <c r="E277" s="261" t="s">
        <v>784</v>
      </c>
      <c r="F277" s="261" t="s">
        <v>827</v>
      </c>
      <c r="G277" s="262">
        <v>85</v>
      </c>
      <c r="H277" s="262">
        <v>81.75</v>
      </c>
      <c r="I277" s="263">
        <f t="shared" si="5"/>
        <v>3.25</v>
      </c>
    </row>
    <row r="278" spans="1:9">
      <c r="A278" s="260" t="s">
        <v>1473</v>
      </c>
      <c r="B278" s="261" t="s">
        <v>1474</v>
      </c>
      <c r="C278" s="261" t="s">
        <v>1475</v>
      </c>
      <c r="D278" s="261" t="s">
        <v>1467</v>
      </c>
      <c r="E278" s="261" t="s">
        <v>911</v>
      </c>
      <c r="F278" s="261" t="s">
        <v>810</v>
      </c>
      <c r="G278" s="262">
        <v>165</v>
      </c>
      <c r="H278" s="262">
        <v>64</v>
      </c>
      <c r="I278" s="263">
        <f t="shared" si="5"/>
        <v>101</v>
      </c>
    </row>
    <row r="279" spans="1:9">
      <c r="A279" s="260" t="s">
        <v>1476</v>
      </c>
      <c r="B279" s="261" t="s">
        <v>1477</v>
      </c>
      <c r="C279" s="261" t="s">
        <v>1478</v>
      </c>
      <c r="D279" s="261" t="s">
        <v>1467</v>
      </c>
      <c r="E279" s="261" t="s">
        <v>784</v>
      </c>
      <c r="F279" s="261" t="s">
        <v>818</v>
      </c>
      <c r="G279" s="262">
        <v>400</v>
      </c>
      <c r="H279" s="262">
        <v>50</v>
      </c>
      <c r="I279" s="263">
        <f t="shared" si="5"/>
        <v>350</v>
      </c>
    </row>
    <row r="280" spans="1:9">
      <c r="A280" s="260" t="s">
        <v>1479</v>
      </c>
      <c r="B280" s="261" t="s">
        <v>1480</v>
      </c>
      <c r="C280" s="261" t="s">
        <v>1475</v>
      </c>
      <c r="D280" s="261" t="s">
        <v>1467</v>
      </c>
      <c r="E280" s="261" t="s">
        <v>897</v>
      </c>
      <c r="F280" s="261" t="s">
        <v>776</v>
      </c>
      <c r="G280" s="262">
        <v>85</v>
      </c>
      <c r="H280" s="262">
        <v>75</v>
      </c>
      <c r="I280" s="263">
        <f t="shared" si="5"/>
        <v>10</v>
      </c>
    </row>
    <row r="281" spans="1:9">
      <c r="A281" s="260" t="s">
        <v>1481</v>
      </c>
      <c r="B281" s="261" t="s">
        <v>1482</v>
      </c>
      <c r="C281" s="261" t="s">
        <v>1467</v>
      </c>
      <c r="D281" s="261" t="s">
        <v>1467</v>
      </c>
      <c r="E281" s="261" t="s">
        <v>953</v>
      </c>
      <c r="F281" s="261" t="s">
        <v>776</v>
      </c>
      <c r="G281" s="262">
        <v>150</v>
      </c>
      <c r="H281" s="262">
        <v>50</v>
      </c>
      <c r="I281" s="263">
        <f t="shared" si="5"/>
        <v>100</v>
      </c>
    </row>
    <row r="282" spans="1:9">
      <c r="A282" s="260" t="s">
        <v>1483</v>
      </c>
      <c r="B282" s="261" t="s">
        <v>1484</v>
      </c>
      <c r="C282" s="261" t="s">
        <v>1467</v>
      </c>
      <c r="D282" s="261" t="s">
        <v>1467</v>
      </c>
      <c r="E282" s="261" t="s">
        <v>779</v>
      </c>
      <c r="F282" s="261" t="s">
        <v>818</v>
      </c>
      <c r="G282" s="262">
        <v>200</v>
      </c>
      <c r="H282" s="262">
        <v>80</v>
      </c>
      <c r="I282" s="263">
        <f t="shared" si="5"/>
        <v>120</v>
      </c>
    </row>
    <row r="283" spans="1:9">
      <c r="A283" s="260" t="s">
        <v>1485</v>
      </c>
      <c r="B283" s="261" t="s">
        <v>1486</v>
      </c>
      <c r="C283" s="261" t="s">
        <v>1467</v>
      </c>
      <c r="D283" s="261" t="s">
        <v>1467</v>
      </c>
      <c r="E283" s="261" t="s">
        <v>784</v>
      </c>
      <c r="F283" s="261" t="s">
        <v>827</v>
      </c>
      <c r="G283" s="262">
        <v>85</v>
      </c>
      <c r="H283" s="262">
        <v>75</v>
      </c>
      <c r="I283" s="263">
        <f t="shared" si="5"/>
        <v>10</v>
      </c>
    </row>
    <row r="284" spans="1:9">
      <c r="A284" s="260" t="s">
        <v>1487</v>
      </c>
      <c r="B284" s="261" t="s">
        <v>1488</v>
      </c>
      <c r="C284" s="261" t="s">
        <v>1489</v>
      </c>
      <c r="D284" s="261" t="s">
        <v>1467</v>
      </c>
      <c r="E284" s="261" t="s">
        <v>1490</v>
      </c>
      <c r="F284" s="261" t="s">
        <v>776</v>
      </c>
      <c r="G284" s="262">
        <v>150</v>
      </c>
      <c r="H284" s="262">
        <v>109</v>
      </c>
      <c r="I284" s="263">
        <f t="shared" si="5"/>
        <v>41</v>
      </c>
    </row>
    <row r="285" spans="1:9">
      <c r="A285" s="260" t="s">
        <v>1491</v>
      </c>
      <c r="B285" s="261" t="s">
        <v>1492</v>
      </c>
      <c r="C285" s="261" t="s">
        <v>1493</v>
      </c>
      <c r="D285" s="261" t="s">
        <v>1467</v>
      </c>
      <c r="E285" s="261" t="s">
        <v>791</v>
      </c>
      <c r="F285" s="261" t="s">
        <v>794</v>
      </c>
      <c r="G285" s="262">
        <v>65</v>
      </c>
      <c r="H285" s="262">
        <v>50</v>
      </c>
      <c r="I285" s="263">
        <f t="shared" si="5"/>
        <v>15</v>
      </c>
    </row>
    <row r="286" spans="1:9">
      <c r="A286" s="260" t="s">
        <v>1494</v>
      </c>
      <c r="B286" s="261" t="s">
        <v>1495</v>
      </c>
      <c r="C286" s="261" t="s">
        <v>1401</v>
      </c>
      <c r="D286" s="261" t="s">
        <v>1467</v>
      </c>
      <c r="E286" s="261" t="s">
        <v>911</v>
      </c>
      <c r="F286" s="261" t="s">
        <v>810</v>
      </c>
      <c r="G286" s="262">
        <v>165</v>
      </c>
      <c r="H286" s="262">
        <v>100</v>
      </c>
      <c r="I286" s="263">
        <f t="shared" si="5"/>
        <v>65</v>
      </c>
    </row>
    <row r="287" spans="1:9">
      <c r="A287" s="260" t="s">
        <v>1496</v>
      </c>
      <c r="B287" s="261" t="s">
        <v>1497</v>
      </c>
      <c r="C287" s="261" t="s">
        <v>1498</v>
      </c>
      <c r="D287" s="261" t="s">
        <v>1498</v>
      </c>
      <c r="E287" s="261" t="s">
        <v>784</v>
      </c>
      <c r="F287" s="261" t="s">
        <v>827</v>
      </c>
      <c r="G287" s="262">
        <v>85</v>
      </c>
      <c r="H287" s="262">
        <v>70</v>
      </c>
      <c r="I287" s="263">
        <f t="shared" si="5"/>
        <v>15</v>
      </c>
    </row>
    <row r="288" spans="1:9">
      <c r="A288" s="260" t="s">
        <v>1499</v>
      </c>
      <c r="B288" s="261" t="s">
        <v>1500</v>
      </c>
      <c r="C288" s="261" t="s">
        <v>1498</v>
      </c>
      <c r="D288" s="261" t="s">
        <v>1498</v>
      </c>
      <c r="E288" s="261" t="s">
        <v>784</v>
      </c>
      <c r="F288" s="261" t="s">
        <v>818</v>
      </c>
      <c r="G288" s="262">
        <v>400</v>
      </c>
      <c r="H288" s="262">
        <v>163.5</v>
      </c>
      <c r="I288" s="263">
        <f t="shared" si="5"/>
        <v>236.5</v>
      </c>
    </row>
    <row r="289" spans="1:9">
      <c r="A289" s="260" t="s">
        <v>1501</v>
      </c>
      <c r="B289" s="261" t="s">
        <v>1502</v>
      </c>
      <c r="C289" s="261" t="s">
        <v>1498</v>
      </c>
      <c r="D289" s="261" t="s">
        <v>1498</v>
      </c>
      <c r="E289" s="261" t="s">
        <v>784</v>
      </c>
      <c r="F289" s="261" t="s">
        <v>827</v>
      </c>
      <c r="G289" s="262">
        <v>85</v>
      </c>
      <c r="H289" s="262">
        <v>40</v>
      </c>
      <c r="I289" s="263">
        <f t="shared" si="5"/>
        <v>45</v>
      </c>
    </row>
    <row r="290" spans="1:9">
      <c r="A290" s="260" t="s">
        <v>1503</v>
      </c>
      <c r="B290" s="261" t="s">
        <v>1504</v>
      </c>
      <c r="C290" s="261" t="s">
        <v>817</v>
      </c>
      <c r="D290" s="261" t="s">
        <v>1498</v>
      </c>
      <c r="E290" s="261" t="s">
        <v>1505</v>
      </c>
      <c r="F290" s="261" t="s">
        <v>776</v>
      </c>
      <c r="G290" s="262">
        <v>1600</v>
      </c>
      <c r="H290" s="262">
        <v>500</v>
      </c>
      <c r="I290" s="263">
        <f t="shared" si="5"/>
        <v>1100</v>
      </c>
    </row>
    <row r="291" spans="1:9">
      <c r="A291" s="260" t="s">
        <v>1506</v>
      </c>
      <c r="B291" s="261" t="s">
        <v>1507</v>
      </c>
      <c r="C291" s="261" t="s">
        <v>1508</v>
      </c>
      <c r="D291" s="261" t="s">
        <v>1498</v>
      </c>
      <c r="E291" s="261" t="s">
        <v>784</v>
      </c>
      <c r="F291" s="261" t="s">
        <v>818</v>
      </c>
      <c r="G291" s="262">
        <v>400</v>
      </c>
      <c r="H291" s="262">
        <v>163.5</v>
      </c>
      <c r="I291" s="263">
        <f t="shared" si="5"/>
        <v>236.5</v>
      </c>
    </row>
    <row r="292" spans="1:9">
      <c r="A292" s="260" t="s">
        <v>1509</v>
      </c>
      <c r="B292" s="261" t="s">
        <v>1510</v>
      </c>
      <c r="C292" s="261" t="s">
        <v>1508</v>
      </c>
      <c r="D292" s="261" t="s">
        <v>1498</v>
      </c>
      <c r="E292" s="261" t="s">
        <v>784</v>
      </c>
      <c r="F292" s="261" t="s">
        <v>827</v>
      </c>
      <c r="G292" s="262">
        <v>85</v>
      </c>
      <c r="H292" s="262">
        <v>50</v>
      </c>
      <c r="I292" s="263">
        <f t="shared" si="5"/>
        <v>35</v>
      </c>
    </row>
    <row r="293" spans="1:9">
      <c r="A293" s="260" t="s">
        <v>1511</v>
      </c>
      <c r="B293" s="261" t="s">
        <v>1512</v>
      </c>
      <c r="C293" s="261" t="s">
        <v>1513</v>
      </c>
      <c r="D293" s="261" t="s">
        <v>1498</v>
      </c>
      <c r="E293" s="261" t="s">
        <v>926</v>
      </c>
      <c r="F293" s="261" t="s">
        <v>818</v>
      </c>
      <c r="G293" s="262">
        <v>109</v>
      </c>
      <c r="H293" s="262">
        <v>100</v>
      </c>
      <c r="I293" s="263">
        <f t="shared" si="5"/>
        <v>9</v>
      </c>
    </row>
    <row r="294" spans="1:9">
      <c r="A294" s="260" t="s">
        <v>1514</v>
      </c>
      <c r="B294" s="261" t="s">
        <v>1515</v>
      </c>
      <c r="C294" s="261" t="s">
        <v>1513</v>
      </c>
      <c r="D294" s="261" t="s">
        <v>1498</v>
      </c>
      <c r="E294" s="261" t="s">
        <v>897</v>
      </c>
      <c r="F294" s="261" t="s">
        <v>794</v>
      </c>
      <c r="G294" s="262">
        <v>150</v>
      </c>
      <c r="H294" s="262">
        <v>75</v>
      </c>
      <c r="I294" s="263">
        <f t="shared" si="5"/>
        <v>75</v>
      </c>
    </row>
    <row r="295" spans="1:9">
      <c r="A295" s="260" t="s">
        <v>1516</v>
      </c>
      <c r="B295" s="261" t="s">
        <v>1517</v>
      </c>
      <c r="C295" s="261" t="s">
        <v>1518</v>
      </c>
      <c r="D295" s="261" t="s">
        <v>1498</v>
      </c>
      <c r="E295" s="261" t="s">
        <v>779</v>
      </c>
      <c r="F295" s="261" t="s">
        <v>780</v>
      </c>
      <c r="G295" s="262">
        <v>300</v>
      </c>
      <c r="H295" s="262">
        <v>228</v>
      </c>
      <c r="I295" s="263">
        <f t="shared" si="5"/>
        <v>72</v>
      </c>
    </row>
    <row r="296" spans="1:9">
      <c r="A296" s="260" t="s">
        <v>1519</v>
      </c>
      <c r="B296" s="261" t="s">
        <v>1520</v>
      </c>
      <c r="C296" s="261" t="s">
        <v>1521</v>
      </c>
      <c r="D296" s="261" t="s">
        <v>1498</v>
      </c>
      <c r="E296" s="261" t="s">
        <v>911</v>
      </c>
      <c r="F296" s="261" t="s">
        <v>810</v>
      </c>
      <c r="G296" s="262">
        <v>165</v>
      </c>
      <c r="H296" s="262">
        <v>120</v>
      </c>
      <c r="I296" s="263">
        <f t="shared" si="5"/>
        <v>45</v>
      </c>
    </row>
    <row r="297" spans="1:9">
      <c r="A297" s="260" t="s">
        <v>1522</v>
      </c>
      <c r="B297" s="261" t="s">
        <v>1523</v>
      </c>
      <c r="C297" s="261" t="s">
        <v>1475</v>
      </c>
      <c r="D297" s="261" t="s">
        <v>1498</v>
      </c>
      <c r="E297" s="261" t="s">
        <v>779</v>
      </c>
      <c r="F297" s="261" t="s">
        <v>780</v>
      </c>
      <c r="G297" s="262">
        <v>300</v>
      </c>
      <c r="H297" s="262">
        <v>227.81</v>
      </c>
      <c r="I297" s="263">
        <f t="shared" si="5"/>
        <v>72.19</v>
      </c>
    </row>
    <row r="298" spans="1:9">
      <c r="A298" s="260" t="s">
        <v>1524</v>
      </c>
      <c r="B298" s="261" t="s">
        <v>1525</v>
      </c>
      <c r="C298" s="261" t="s">
        <v>1526</v>
      </c>
      <c r="D298" s="261" t="s">
        <v>1498</v>
      </c>
      <c r="E298" s="261" t="s">
        <v>784</v>
      </c>
      <c r="F298" s="261" t="s">
        <v>818</v>
      </c>
      <c r="G298" s="262">
        <v>400</v>
      </c>
      <c r="H298" s="262">
        <v>164</v>
      </c>
      <c r="I298" s="263">
        <f t="shared" si="5"/>
        <v>236</v>
      </c>
    </row>
    <row r="299" spans="1:9">
      <c r="A299" s="260" t="s">
        <v>1527</v>
      </c>
      <c r="B299" s="261" t="s">
        <v>1528</v>
      </c>
      <c r="C299" s="261" t="s">
        <v>1513</v>
      </c>
      <c r="D299" s="261" t="s">
        <v>1498</v>
      </c>
      <c r="E299" s="261" t="s">
        <v>897</v>
      </c>
      <c r="F299" s="261" t="s">
        <v>776</v>
      </c>
      <c r="G299" s="262">
        <v>85</v>
      </c>
      <c r="H299" s="262">
        <v>75</v>
      </c>
      <c r="I299" s="263">
        <f t="shared" si="5"/>
        <v>10</v>
      </c>
    </row>
    <row r="300" spans="1:9">
      <c r="A300" s="260" t="s">
        <v>1529</v>
      </c>
      <c r="B300" s="261" t="s">
        <v>1530</v>
      </c>
      <c r="C300" s="261" t="s">
        <v>1531</v>
      </c>
      <c r="D300" s="261" t="s">
        <v>1467</v>
      </c>
      <c r="E300" s="261" t="s">
        <v>779</v>
      </c>
      <c r="F300" s="261" t="s">
        <v>818</v>
      </c>
      <c r="G300" s="262">
        <v>200</v>
      </c>
      <c r="H300" s="262">
        <v>144</v>
      </c>
      <c r="I300" s="263">
        <f t="shared" si="5"/>
        <v>56</v>
      </c>
    </row>
    <row r="301" spans="1:9">
      <c r="A301" s="260" t="s">
        <v>1532</v>
      </c>
      <c r="B301" s="261" t="s">
        <v>1533</v>
      </c>
      <c r="C301" s="261" t="s">
        <v>1534</v>
      </c>
      <c r="D301" s="261" t="s">
        <v>1467</v>
      </c>
      <c r="E301" s="261" t="s">
        <v>784</v>
      </c>
      <c r="F301" s="261" t="s">
        <v>818</v>
      </c>
      <c r="G301" s="262">
        <v>400</v>
      </c>
      <c r="H301" s="262">
        <v>163</v>
      </c>
      <c r="I301" s="263">
        <f t="shared" si="5"/>
        <v>237</v>
      </c>
    </row>
    <row r="302" spans="1:9">
      <c r="A302" s="260" t="s">
        <v>1535</v>
      </c>
      <c r="B302" s="261" t="s">
        <v>1536</v>
      </c>
      <c r="C302" s="261" t="s">
        <v>1537</v>
      </c>
      <c r="D302" s="261" t="s">
        <v>1467</v>
      </c>
      <c r="E302" s="261" t="s">
        <v>911</v>
      </c>
      <c r="F302" s="261" t="s">
        <v>810</v>
      </c>
      <c r="G302" s="262">
        <v>165</v>
      </c>
      <c r="H302" s="262">
        <v>100</v>
      </c>
      <c r="I302" s="263">
        <f t="shared" si="5"/>
        <v>65</v>
      </c>
    </row>
    <row r="303" spans="1:9">
      <c r="A303" s="260" t="s">
        <v>1538</v>
      </c>
      <c r="B303" s="261" t="s">
        <v>1539</v>
      </c>
      <c r="C303" s="261" t="s">
        <v>1467</v>
      </c>
      <c r="D303" s="261" t="s">
        <v>1467</v>
      </c>
      <c r="E303" s="261" t="s">
        <v>1505</v>
      </c>
      <c r="F303" s="261" t="s">
        <v>776</v>
      </c>
      <c r="G303" s="262">
        <v>1600</v>
      </c>
      <c r="H303" s="262">
        <v>1500</v>
      </c>
      <c r="I303" s="263">
        <f t="shared" si="5"/>
        <v>100</v>
      </c>
    </row>
    <row r="304" spans="1:9">
      <c r="A304" s="260" t="s">
        <v>1540</v>
      </c>
      <c r="B304" s="261" t="s">
        <v>1541</v>
      </c>
      <c r="C304" s="261" t="s">
        <v>1542</v>
      </c>
      <c r="D304" s="261" t="s">
        <v>1467</v>
      </c>
      <c r="E304" s="261" t="s">
        <v>897</v>
      </c>
      <c r="F304" s="261" t="s">
        <v>776</v>
      </c>
      <c r="G304" s="262">
        <v>85</v>
      </c>
      <c r="H304" s="262">
        <v>60</v>
      </c>
      <c r="I304" s="263">
        <f t="shared" si="5"/>
        <v>25</v>
      </c>
    </row>
    <row r="305" spans="1:9">
      <c r="A305" s="260" t="s">
        <v>1543</v>
      </c>
      <c r="B305" s="261" t="s">
        <v>1544</v>
      </c>
      <c r="C305" s="261" t="s">
        <v>1542</v>
      </c>
      <c r="D305" s="261" t="s">
        <v>1467</v>
      </c>
      <c r="E305" s="261" t="s">
        <v>779</v>
      </c>
      <c r="F305" s="261" t="s">
        <v>780</v>
      </c>
      <c r="G305" s="262">
        <v>300</v>
      </c>
      <c r="H305" s="262">
        <v>100</v>
      </c>
      <c r="I305" s="263">
        <f t="shared" si="5"/>
        <v>200</v>
      </c>
    </row>
    <row r="306" spans="1:9">
      <c r="A306" s="260" t="s">
        <v>1545</v>
      </c>
      <c r="B306" s="261" t="s">
        <v>1546</v>
      </c>
      <c r="C306" s="261" t="s">
        <v>1547</v>
      </c>
      <c r="D306" s="261" t="s">
        <v>1548</v>
      </c>
      <c r="E306" s="261" t="s">
        <v>869</v>
      </c>
      <c r="F306" s="261" t="s">
        <v>818</v>
      </c>
      <c r="G306" s="262">
        <v>130</v>
      </c>
      <c r="H306" s="262">
        <v>100</v>
      </c>
      <c r="I306" s="263">
        <f t="shared" si="5"/>
        <v>30</v>
      </c>
    </row>
    <row r="307" spans="1:9">
      <c r="A307" s="260" t="s">
        <v>1549</v>
      </c>
      <c r="B307" s="261" t="s">
        <v>1550</v>
      </c>
      <c r="C307" s="261" t="s">
        <v>1548</v>
      </c>
      <c r="D307" s="261" t="s">
        <v>1548</v>
      </c>
      <c r="E307" s="261" t="s">
        <v>1551</v>
      </c>
      <c r="F307" s="261" t="s">
        <v>794</v>
      </c>
      <c r="G307" s="262">
        <v>350</v>
      </c>
      <c r="H307" s="262">
        <v>349</v>
      </c>
      <c r="I307" s="263">
        <f t="shared" si="5"/>
        <v>1</v>
      </c>
    </row>
    <row r="308" spans="1:9">
      <c r="A308" s="260" t="s">
        <v>1552</v>
      </c>
      <c r="B308" s="261" t="s">
        <v>1553</v>
      </c>
      <c r="C308" s="261" t="s">
        <v>1542</v>
      </c>
      <c r="D308" s="261" t="s">
        <v>1548</v>
      </c>
      <c r="E308" s="261" t="s">
        <v>784</v>
      </c>
      <c r="F308" s="261" t="s">
        <v>818</v>
      </c>
      <c r="G308" s="262">
        <v>400</v>
      </c>
      <c r="H308" s="262">
        <v>165</v>
      </c>
      <c r="I308" s="263">
        <f t="shared" si="5"/>
        <v>235</v>
      </c>
    </row>
    <row r="309" spans="1:9">
      <c r="A309" s="260" t="s">
        <v>1554</v>
      </c>
      <c r="B309" s="261" t="s">
        <v>1555</v>
      </c>
      <c r="C309" s="261" t="s">
        <v>1556</v>
      </c>
      <c r="D309" s="261" t="s">
        <v>1557</v>
      </c>
      <c r="E309" s="261" t="s">
        <v>784</v>
      </c>
      <c r="F309" s="261" t="s">
        <v>827</v>
      </c>
      <c r="G309" s="262">
        <v>85</v>
      </c>
      <c r="H309" s="262">
        <v>82</v>
      </c>
      <c r="I309" s="263">
        <f t="shared" si="5"/>
        <v>3</v>
      </c>
    </row>
    <row r="310" spans="1:9">
      <c r="A310" s="260" t="s">
        <v>1558</v>
      </c>
      <c r="B310" s="261" t="s">
        <v>1559</v>
      </c>
      <c r="C310" s="261" t="s">
        <v>1560</v>
      </c>
      <c r="D310" s="261" t="s">
        <v>1557</v>
      </c>
      <c r="E310" s="261" t="s">
        <v>779</v>
      </c>
      <c r="F310" s="261" t="s">
        <v>818</v>
      </c>
      <c r="G310" s="262">
        <v>200</v>
      </c>
      <c r="H310" s="262">
        <v>50</v>
      </c>
      <c r="I310" s="263">
        <f t="shared" si="5"/>
        <v>150</v>
      </c>
    </row>
    <row r="311" spans="1:9">
      <c r="A311" s="260" t="s">
        <v>1561</v>
      </c>
      <c r="B311" s="261" t="s">
        <v>1562</v>
      </c>
      <c r="C311" s="261" t="s">
        <v>1563</v>
      </c>
      <c r="D311" s="261" t="s">
        <v>1564</v>
      </c>
      <c r="E311" s="261" t="s">
        <v>784</v>
      </c>
      <c r="F311" s="261" t="s">
        <v>827</v>
      </c>
      <c r="G311" s="262">
        <v>85</v>
      </c>
      <c r="H311" s="262">
        <v>80</v>
      </c>
      <c r="I311" s="263">
        <f t="shared" si="5"/>
        <v>5</v>
      </c>
    </row>
    <row r="312" spans="1:9">
      <c r="A312" s="260" t="s">
        <v>1565</v>
      </c>
      <c r="B312" s="261" t="s">
        <v>1566</v>
      </c>
      <c r="C312" s="261" t="s">
        <v>1567</v>
      </c>
      <c r="D312" s="261" t="s">
        <v>1568</v>
      </c>
      <c r="E312" s="261" t="s">
        <v>784</v>
      </c>
      <c r="F312" s="261" t="s">
        <v>827</v>
      </c>
      <c r="G312" s="262">
        <v>85</v>
      </c>
      <c r="H312" s="262">
        <v>82</v>
      </c>
      <c r="I312" s="263">
        <f t="shared" si="5"/>
        <v>3</v>
      </c>
    </row>
    <row r="313" spans="1:9">
      <c r="A313" s="260" t="s">
        <v>1569</v>
      </c>
      <c r="B313" s="261" t="s">
        <v>1570</v>
      </c>
      <c r="C313" s="261" t="s">
        <v>1571</v>
      </c>
      <c r="D313" s="261" t="s">
        <v>1568</v>
      </c>
      <c r="E313" s="261" t="s">
        <v>911</v>
      </c>
      <c r="F313" s="261" t="s">
        <v>810</v>
      </c>
      <c r="G313" s="262">
        <v>165</v>
      </c>
      <c r="H313" s="262">
        <v>163</v>
      </c>
      <c r="I313" s="263">
        <f t="shared" si="5"/>
        <v>2</v>
      </c>
    </row>
    <row r="314" spans="1:9">
      <c r="A314" s="260" t="s">
        <v>1572</v>
      </c>
      <c r="B314" s="261" t="s">
        <v>1573</v>
      </c>
      <c r="C314" s="261" t="s">
        <v>1560</v>
      </c>
      <c r="D314" s="261" t="s">
        <v>1568</v>
      </c>
      <c r="E314" s="261" t="s">
        <v>1551</v>
      </c>
      <c r="F314" s="261" t="s">
        <v>794</v>
      </c>
      <c r="G314" s="262">
        <v>350</v>
      </c>
      <c r="H314" s="262">
        <v>348.8</v>
      </c>
      <c r="I314" s="263">
        <f t="shared" si="5"/>
        <v>1.1999999999999886</v>
      </c>
    </row>
    <row r="315" spans="1:9">
      <c r="A315" s="260" t="s">
        <v>1574</v>
      </c>
      <c r="B315" s="261" t="s">
        <v>1575</v>
      </c>
      <c r="C315" s="261" t="s">
        <v>1576</v>
      </c>
      <c r="D315" s="261" t="s">
        <v>1568</v>
      </c>
      <c r="E315" s="261" t="s">
        <v>784</v>
      </c>
      <c r="F315" s="261" t="s">
        <v>827</v>
      </c>
      <c r="G315" s="262">
        <v>85</v>
      </c>
      <c r="H315" s="262">
        <v>82</v>
      </c>
      <c r="I315" s="263">
        <f t="shared" si="5"/>
        <v>3</v>
      </c>
    </row>
    <row r="316" spans="1:9">
      <c r="A316" s="260" t="s">
        <v>1577</v>
      </c>
      <c r="B316" s="261" t="s">
        <v>1578</v>
      </c>
      <c r="C316" s="261" t="s">
        <v>1579</v>
      </c>
      <c r="D316" s="261" t="s">
        <v>1498</v>
      </c>
      <c r="E316" s="261" t="s">
        <v>784</v>
      </c>
      <c r="F316" s="261" t="s">
        <v>827</v>
      </c>
      <c r="G316" s="262">
        <v>85</v>
      </c>
      <c r="H316" s="262">
        <v>82</v>
      </c>
      <c r="I316" s="263">
        <f t="shared" si="5"/>
        <v>3</v>
      </c>
    </row>
    <row r="317" spans="1:9">
      <c r="A317" s="260" t="s">
        <v>1580</v>
      </c>
      <c r="B317" s="261" t="s">
        <v>1581</v>
      </c>
      <c r="C317" s="261" t="s">
        <v>1582</v>
      </c>
      <c r="D317" s="261" t="s">
        <v>1498</v>
      </c>
      <c r="E317" s="261" t="s">
        <v>897</v>
      </c>
      <c r="F317" s="261" t="s">
        <v>776</v>
      </c>
      <c r="G317" s="262">
        <v>85</v>
      </c>
      <c r="H317" s="262">
        <v>75</v>
      </c>
      <c r="I317" s="263">
        <f t="shared" si="5"/>
        <v>10</v>
      </c>
    </row>
    <row r="318" spans="1:9">
      <c r="A318" s="260" t="s">
        <v>1583</v>
      </c>
      <c r="B318" s="261" t="s">
        <v>1584</v>
      </c>
      <c r="C318" s="261" t="s">
        <v>1542</v>
      </c>
      <c r="D318" s="261" t="s">
        <v>1498</v>
      </c>
      <c r="E318" s="261" t="s">
        <v>1357</v>
      </c>
      <c r="F318" s="261" t="s">
        <v>810</v>
      </c>
      <c r="G318" s="262">
        <v>400</v>
      </c>
      <c r="H318" s="262">
        <v>360</v>
      </c>
      <c r="I318" s="263">
        <f t="shared" si="5"/>
        <v>40</v>
      </c>
    </row>
    <row r="319" spans="1:9">
      <c r="A319" s="260" t="s">
        <v>1585</v>
      </c>
      <c r="B319" s="261" t="s">
        <v>1586</v>
      </c>
      <c r="C319" s="261" t="s">
        <v>1587</v>
      </c>
      <c r="D319" s="261" t="s">
        <v>1498</v>
      </c>
      <c r="E319" s="261" t="s">
        <v>911</v>
      </c>
      <c r="F319" s="261" t="s">
        <v>810</v>
      </c>
      <c r="G319" s="262">
        <v>165</v>
      </c>
      <c r="H319" s="262">
        <v>163.5</v>
      </c>
      <c r="I319" s="263">
        <f t="shared" si="5"/>
        <v>1.5</v>
      </c>
    </row>
    <row r="320" spans="1:9">
      <c r="A320" s="260" t="s">
        <v>1588</v>
      </c>
      <c r="B320" s="261" t="s">
        <v>1589</v>
      </c>
      <c r="C320" s="261" t="s">
        <v>1590</v>
      </c>
      <c r="D320" s="261" t="s">
        <v>1498</v>
      </c>
      <c r="E320" s="261" t="s">
        <v>784</v>
      </c>
      <c r="F320" s="261" t="s">
        <v>827</v>
      </c>
      <c r="G320" s="262">
        <v>85</v>
      </c>
      <c r="H320" s="262">
        <v>82</v>
      </c>
      <c r="I320" s="263">
        <f t="shared" si="5"/>
        <v>3</v>
      </c>
    </row>
    <row r="321" spans="1:9">
      <c r="A321" s="260" t="s">
        <v>1591</v>
      </c>
      <c r="B321" s="261" t="s">
        <v>1592</v>
      </c>
      <c r="C321" s="261" t="s">
        <v>1568</v>
      </c>
      <c r="D321" s="261" t="s">
        <v>1568</v>
      </c>
      <c r="E321" s="261" t="s">
        <v>784</v>
      </c>
      <c r="F321" s="261" t="s">
        <v>818</v>
      </c>
      <c r="G321" s="262">
        <v>400</v>
      </c>
      <c r="H321" s="262">
        <v>300</v>
      </c>
      <c r="I321" s="263">
        <f t="shared" si="5"/>
        <v>100</v>
      </c>
    </row>
    <row r="322" spans="1:9">
      <c r="A322" s="260" t="s">
        <v>1593</v>
      </c>
      <c r="B322" s="261" t="s">
        <v>1594</v>
      </c>
      <c r="C322" s="261" t="s">
        <v>1595</v>
      </c>
      <c r="D322" s="261" t="s">
        <v>1596</v>
      </c>
      <c r="E322" s="261" t="s">
        <v>897</v>
      </c>
      <c r="F322" s="261" t="s">
        <v>776</v>
      </c>
      <c r="G322" s="262">
        <v>85</v>
      </c>
      <c r="H322" s="262">
        <v>80</v>
      </c>
      <c r="I322" s="263">
        <f t="shared" si="5"/>
        <v>5</v>
      </c>
    </row>
    <row r="323" spans="1:9">
      <c r="A323" s="260" t="s">
        <v>1597</v>
      </c>
      <c r="B323" s="261" t="s">
        <v>1598</v>
      </c>
      <c r="C323" s="261" t="s">
        <v>1599</v>
      </c>
      <c r="D323" s="261" t="s">
        <v>1568</v>
      </c>
      <c r="E323" s="261" t="s">
        <v>1600</v>
      </c>
      <c r="F323" s="261" t="s">
        <v>831</v>
      </c>
      <c r="G323" s="262">
        <v>110</v>
      </c>
      <c r="H323" s="262">
        <v>84</v>
      </c>
      <c r="I323" s="263">
        <f t="shared" si="5"/>
        <v>26</v>
      </c>
    </row>
    <row r="324" spans="1:9">
      <c r="A324" s="260" t="s">
        <v>1601</v>
      </c>
      <c r="B324" s="261" t="s">
        <v>1602</v>
      </c>
      <c r="C324" s="261" t="s">
        <v>1596</v>
      </c>
      <c r="D324" s="261" t="s">
        <v>1596</v>
      </c>
      <c r="E324" s="261" t="s">
        <v>1603</v>
      </c>
      <c r="F324" s="261" t="s">
        <v>810</v>
      </c>
      <c r="G324" s="262">
        <v>1100</v>
      </c>
      <c r="H324" s="262">
        <v>200</v>
      </c>
      <c r="I324" s="263">
        <f t="shared" si="5"/>
        <v>900</v>
      </c>
    </row>
    <row r="325" spans="1:9">
      <c r="A325" s="260" t="s">
        <v>1604</v>
      </c>
      <c r="B325" s="261" t="s">
        <v>1605</v>
      </c>
      <c r="C325" s="261" t="s">
        <v>1606</v>
      </c>
      <c r="D325" s="261" t="s">
        <v>1568</v>
      </c>
      <c r="E325" s="261" t="s">
        <v>1551</v>
      </c>
      <c r="F325" s="261" t="s">
        <v>794</v>
      </c>
      <c r="G325" s="262">
        <v>350</v>
      </c>
      <c r="H325" s="262">
        <v>320</v>
      </c>
      <c r="I325" s="263">
        <f t="shared" si="5"/>
        <v>30</v>
      </c>
    </row>
    <row r="326" spans="1:9">
      <c r="A326" s="260" t="s">
        <v>1607</v>
      </c>
      <c r="B326" s="261" t="s">
        <v>1608</v>
      </c>
      <c r="C326" s="261" t="s">
        <v>1609</v>
      </c>
      <c r="D326" s="261" t="s">
        <v>1568</v>
      </c>
      <c r="E326" s="261" t="s">
        <v>784</v>
      </c>
      <c r="F326" s="261" t="s">
        <v>827</v>
      </c>
      <c r="G326" s="262">
        <v>85</v>
      </c>
      <c r="H326" s="262">
        <v>82</v>
      </c>
      <c r="I326" s="263">
        <f t="shared" si="5"/>
        <v>3</v>
      </c>
    </row>
    <row r="327" spans="1:9">
      <c r="A327" s="260" t="s">
        <v>1610</v>
      </c>
      <c r="B327" s="261" t="s">
        <v>1611</v>
      </c>
      <c r="C327" s="261" t="s">
        <v>1612</v>
      </c>
      <c r="D327" s="261" t="s">
        <v>1596</v>
      </c>
      <c r="E327" s="261" t="s">
        <v>897</v>
      </c>
      <c r="F327" s="261" t="s">
        <v>776</v>
      </c>
      <c r="G327" s="262">
        <v>85</v>
      </c>
      <c r="H327" s="262">
        <v>82</v>
      </c>
      <c r="I327" s="263">
        <f t="shared" si="5"/>
        <v>3</v>
      </c>
    </row>
    <row r="328" spans="1:9">
      <c r="A328" s="260" t="s">
        <v>1613</v>
      </c>
      <c r="B328" s="261" t="s">
        <v>1614</v>
      </c>
      <c r="C328" s="261" t="s">
        <v>1407</v>
      </c>
      <c r="D328" s="261" t="s">
        <v>1596</v>
      </c>
      <c r="E328" s="261" t="s">
        <v>905</v>
      </c>
      <c r="F328" s="261" t="s">
        <v>810</v>
      </c>
      <c r="G328" s="262">
        <v>85</v>
      </c>
      <c r="H328" s="262">
        <v>50</v>
      </c>
      <c r="I328" s="263">
        <f t="shared" si="5"/>
        <v>35</v>
      </c>
    </row>
    <row r="329" spans="1:9">
      <c r="A329" s="260" t="s">
        <v>1615</v>
      </c>
      <c r="B329" s="261" t="s">
        <v>1616</v>
      </c>
      <c r="C329" s="261" t="s">
        <v>1596</v>
      </c>
      <c r="D329" s="261" t="s">
        <v>1596</v>
      </c>
      <c r="E329" s="261" t="s">
        <v>1603</v>
      </c>
      <c r="F329" s="261" t="s">
        <v>794</v>
      </c>
      <c r="G329" s="262">
        <v>550</v>
      </c>
      <c r="H329" s="262">
        <v>250</v>
      </c>
      <c r="I329" s="263">
        <f t="shared" si="5"/>
        <v>300</v>
      </c>
    </row>
    <row r="330" spans="1:9">
      <c r="A330" s="260" t="s">
        <v>1617</v>
      </c>
      <c r="B330" s="261" t="s">
        <v>1618</v>
      </c>
      <c r="C330" s="261" t="s">
        <v>1619</v>
      </c>
      <c r="D330" s="261" t="s">
        <v>1596</v>
      </c>
      <c r="E330" s="261" t="s">
        <v>857</v>
      </c>
      <c r="F330" s="261" t="s">
        <v>858</v>
      </c>
      <c r="G330" s="262">
        <v>200</v>
      </c>
      <c r="H330" s="262">
        <v>174</v>
      </c>
      <c r="I330" s="263">
        <f t="shared" si="5"/>
        <v>26</v>
      </c>
    </row>
    <row r="331" spans="1:9">
      <c r="A331" s="260" t="s">
        <v>1620</v>
      </c>
      <c r="B331" s="261" t="s">
        <v>1621</v>
      </c>
      <c r="C331" s="261" t="s">
        <v>1622</v>
      </c>
      <c r="D331" s="261" t="s">
        <v>1596</v>
      </c>
      <c r="E331" s="261" t="s">
        <v>1551</v>
      </c>
      <c r="F331" s="261" t="s">
        <v>810</v>
      </c>
      <c r="G331" s="262">
        <v>2200</v>
      </c>
      <c r="H331" s="262">
        <v>2000</v>
      </c>
      <c r="I331" s="263">
        <f t="shared" si="5"/>
        <v>200</v>
      </c>
    </row>
    <row r="332" spans="1:9">
      <c r="A332" s="260" t="s">
        <v>1623</v>
      </c>
      <c r="B332" s="261" t="s">
        <v>1624</v>
      </c>
      <c r="C332" s="261" t="s">
        <v>1596</v>
      </c>
      <c r="D332" s="261" t="s">
        <v>1596</v>
      </c>
      <c r="E332" s="261" t="s">
        <v>905</v>
      </c>
      <c r="F332" s="261" t="s">
        <v>810</v>
      </c>
      <c r="G332" s="262">
        <v>85</v>
      </c>
      <c r="H332" s="262">
        <v>50</v>
      </c>
      <c r="I332" s="263">
        <f t="shared" si="5"/>
        <v>35</v>
      </c>
    </row>
    <row r="333" spans="1:9">
      <c r="A333" s="260" t="s">
        <v>1625</v>
      </c>
      <c r="B333" s="261" t="s">
        <v>1626</v>
      </c>
      <c r="C333" s="261" t="s">
        <v>1596</v>
      </c>
      <c r="D333" s="261" t="s">
        <v>1596</v>
      </c>
      <c r="E333" s="261" t="s">
        <v>788</v>
      </c>
      <c r="F333" s="261" t="s">
        <v>776</v>
      </c>
      <c r="G333" s="262">
        <v>280</v>
      </c>
      <c r="H333" s="262">
        <v>150</v>
      </c>
      <c r="I333" s="263">
        <f t="shared" ref="I333:I359" si="6">G333-H333</f>
        <v>130</v>
      </c>
    </row>
    <row r="334" spans="1:9">
      <c r="A334" s="260" t="s">
        <v>1627</v>
      </c>
      <c r="B334" s="261" t="s">
        <v>1628</v>
      </c>
      <c r="C334" s="261" t="s">
        <v>1596</v>
      </c>
      <c r="D334" s="261" t="s">
        <v>1596</v>
      </c>
      <c r="E334" s="261" t="s">
        <v>784</v>
      </c>
      <c r="F334" s="261" t="s">
        <v>827</v>
      </c>
      <c r="G334" s="262">
        <v>85</v>
      </c>
      <c r="H334" s="262">
        <v>82</v>
      </c>
      <c r="I334" s="263">
        <f t="shared" si="6"/>
        <v>3</v>
      </c>
    </row>
    <row r="335" spans="1:9">
      <c r="A335" s="260" t="s">
        <v>1629</v>
      </c>
      <c r="B335" s="261" t="s">
        <v>1630</v>
      </c>
      <c r="C335" s="261" t="s">
        <v>1631</v>
      </c>
      <c r="D335" s="261" t="s">
        <v>1631</v>
      </c>
      <c r="E335" s="261" t="s">
        <v>901</v>
      </c>
      <c r="F335" s="261" t="s">
        <v>810</v>
      </c>
      <c r="G335" s="262">
        <v>150</v>
      </c>
      <c r="H335" s="262">
        <v>70</v>
      </c>
      <c r="I335" s="263">
        <f t="shared" si="6"/>
        <v>80</v>
      </c>
    </row>
    <row r="336" spans="1:9">
      <c r="A336" s="260" t="s">
        <v>1632</v>
      </c>
      <c r="B336" s="261" t="s">
        <v>1633</v>
      </c>
      <c r="C336" s="261" t="s">
        <v>1596</v>
      </c>
      <c r="D336" s="261" t="s">
        <v>1596</v>
      </c>
      <c r="E336" s="261" t="s">
        <v>873</v>
      </c>
      <c r="F336" s="261" t="s">
        <v>780</v>
      </c>
      <c r="G336" s="262">
        <v>130.80000000000001</v>
      </c>
      <c r="H336" s="262">
        <v>120</v>
      </c>
      <c r="I336" s="263">
        <f t="shared" si="6"/>
        <v>10.800000000000011</v>
      </c>
    </row>
    <row r="337" spans="1:9">
      <c r="A337" s="260" t="s">
        <v>1634</v>
      </c>
      <c r="B337" s="261" t="s">
        <v>1635</v>
      </c>
      <c r="C337" s="261" t="s">
        <v>1407</v>
      </c>
      <c r="D337" s="261" t="s">
        <v>1596</v>
      </c>
      <c r="E337" s="261" t="s">
        <v>784</v>
      </c>
      <c r="F337" s="261" t="s">
        <v>827</v>
      </c>
      <c r="G337" s="262">
        <v>85</v>
      </c>
      <c r="H337" s="262">
        <v>50</v>
      </c>
      <c r="I337" s="263">
        <f t="shared" si="6"/>
        <v>35</v>
      </c>
    </row>
    <row r="338" spans="1:9">
      <c r="A338" s="260" t="s">
        <v>1636</v>
      </c>
      <c r="B338" s="261" t="s">
        <v>1637</v>
      </c>
      <c r="C338" s="261" t="s">
        <v>1638</v>
      </c>
      <c r="D338" s="261" t="s">
        <v>1631</v>
      </c>
      <c r="E338" s="261" t="s">
        <v>922</v>
      </c>
      <c r="F338" s="261" t="s">
        <v>776</v>
      </c>
      <c r="G338" s="262">
        <v>110</v>
      </c>
      <c r="H338" s="262">
        <v>109</v>
      </c>
      <c r="I338" s="263">
        <f t="shared" si="6"/>
        <v>1</v>
      </c>
    </row>
    <row r="339" spans="1:9">
      <c r="A339" s="260" t="s">
        <v>1639</v>
      </c>
      <c r="B339" s="261" t="s">
        <v>1640</v>
      </c>
      <c r="C339" s="261" t="s">
        <v>1641</v>
      </c>
      <c r="D339" s="261" t="s">
        <v>1596</v>
      </c>
      <c r="E339" s="261" t="s">
        <v>897</v>
      </c>
      <c r="F339" s="261" t="s">
        <v>776</v>
      </c>
      <c r="G339" s="262">
        <v>85</v>
      </c>
      <c r="H339" s="262">
        <v>75</v>
      </c>
      <c r="I339" s="263">
        <f t="shared" si="6"/>
        <v>10</v>
      </c>
    </row>
    <row r="340" spans="1:9">
      <c r="A340" s="260" t="s">
        <v>1642</v>
      </c>
      <c r="B340" s="261" t="s">
        <v>1643</v>
      </c>
      <c r="C340" s="261" t="s">
        <v>1644</v>
      </c>
      <c r="D340" s="261" t="s">
        <v>1596</v>
      </c>
      <c r="E340" s="261" t="s">
        <v>1645</v>
      </c>
      <c r="F340" s="261" t="s">
        <v>794</v>
      </c>
      <c r="G340" s="262">
        <v>1650</v>
      </c>
      <c r="H340" s="262">
        <v>800</v>
      </c>
      <c r="I340" s="263">
        <f t="shared" si="6"/>
        <v>850</v>
      </c>
    </row>
    <row r="341" spans="1:9">
      <c r="A341" s="260" t="s">
        <v>1646</v>
      </c>
      <c r="B341" s="261" t="s">
        <v>1647</v>
      </c>
      <c r="C341" s="261" t="s">
        <v>1596</v>
      </c>
      <c r="D341" s="261" t="s">
        <v>1596</v>
      </c>
      <c r="E341" s="261" t="s">
        <v>911</v>
      </c>
      <c r="F341" s="261" t="s">
        <v>810</v>
      </c>
      <c r="G341" s="262">
        <v>165</v>
      </c>
      <c r="H341" s="262">
        <v>100</v>
      </c>
      <c r="I341" s="263">
        <f t="shared" si="6"/>
        <v>65</v>
      </c>
    </row>
    <row r="342" spans="1:9">
      <c r="A342" s="260" t="s">
        <v>1648</v>
      </c>
      <c r="B342" s="261" t="s">
        <v>1649</v>
      </c>
      <c r="C342" s="261" t="s">
        <v>1650</v>
      </c>
      <c r="D342" s="261" t="s">
        <v>1568</v>
      </c>
      <c r="E342" s="261" t="s">
        <v>1380</v>
      </c>
      <c r="F342" s="261" t="s">
        <v>780</v>
      </c>
      <c r="G342" s="262">
        <v>165</v>
      </c>
      <c r="H342" s="262">
        <v>100</v>
      </c>
      <c r="I342" s="263">
        <f t="shared" si="6"/>
        <v>65</v>
      </c>
    </row>
    <row r="343" spans="1:9">
      <c r="A343" s="260" t="s">
        <v>1651</v>
      </c>
      <c r="B343" s="261" t="s">
        <v>1652</v>
      </c>
      <c r="C343" s="261" t="s">
        <v>1596</v>
      </c>
      <c r="D343" s="261" t="s">
        <v>1596</v>
      </c>
      <c r="E343" s="261" t="s">
        <v>873</v>
      </c>
      <c r="F343" s="261" t="s">
        <v>794</v>
      </c>
      <c r="G343" s="262">
        <v>450</v>
      </c>
      <c r="H343" s="262">
        <v>200</v>
      </c>
      <c r="I343" s="263">
        <f t="shared" si="6"/>
        <v>250</v>
      </c>
    </row>
    <row r="344" spans="1:9">
      <c r="A344" s="260" t="s">
        <v>1653</v>
      </c>
      <c r="B344" s="261" t="s">
        <v>1654</v>
      </c>
      <c r="C344" s="261" t="s">
        <v>1655</v>
      </c>
      <c r="D344" s="261" t="s">
        <v>1596</v>
      </c>
      <c r="E344" s="261" t="s">
        <v>788</v>
      </c>
      <c r="F344" s="261" t="s">
        <v>776</v>
      </c>
      <c r="G344" s="262">
        <v>280</v>
      </c>
      <c r="H344" s="262">
        <v>100</v>
      </c>
      <c r="I344" s="263">
        <f t="shared" si="6"/>
        <v>180</v>
      </c>
    </row>
    <row r="345" spans="1:9">
      <c r="A345" s="260" t="s">
        <v>1656</v>
      </c>
      <c r="B345" s="261" t="s">
        <v>1657</v>
      </c>
      <c r="C345" s="261" t="s">
        <v>1658</v>
      </c>
      <c r="D345" s="261" t="s">
        <v>1596</v>
      </c>
      <c r="E345" s="261" t="s">
        <v>814</v>
      </c>
      <c r="F345" s="261" t="s">
        <v>794</v>
      </c>
      <c r="G345" s="262">
        <v>350</v>
      </c>
      <c r="H345" s="262">
        <v>300</v>
      </c>
      <c r="I345" s="263">
        <f t="shared" si="6"/>
        <v>50</v>
      </c>
    </row>
    <row r="346" spans="1:9">
      <c r="A346" s="260" t="s">
        <v>1659</v>
      </c>
      <c r="B346" s="261" t="s">
        <v>1660</v>
      </c>
      <c r="C346" s="261" t="s">
        <v>1658</v>
      </c>
      <c r="D346" s="261" t="s">
        <v>1596</v>
      </c>
      <c r="E346" s="261" t="s">
        <v>897</v>
      </c>
      <c r="F346" s="261" t="s">
        <v>776</v>
      </c>
      <c r="G346" s="262">
        <v>85</v>
      </c>
      <c r="H346" s="262">
        <v>75</v>
      </c>
      <c r="I346" s="263">
        <f t="shared" si="6"/>
        <v>10</v>
      </c>
    </row>
    <row r="347" spans="1:9">
      <c r="A347" s="260" t="s">
        <v>1661</v>
      </c>
      <c r="B347" s="261" t="s">
        <v>1662</v>
      </c>
      <c r="C347" s="261" t="s">
        <v>1663</v>
      </c>
      <c r="D347" s="261" t="s">
        <v>1596</v>
      </c>
      <c r="E347" s="261" t="s">
        <v>784</v>
      </c>
      <c r="F347" s="261" t="s">
        <v>818</v>
      </c>
      <c r="G347" s="262">
        <v>400</v>
      </c>
      <c r="H347" s="262">
        <v>163.5</v>
      </c>
      <c r="I347" s="263">
        <f t="shared" si="6"/>
        <v>236.5</v>
      </c>
    </row>
    <row r="348" spans="1:9">
      <c r="A348" s="260" t="s">
        <v>1664</v>
      </c>
      <c r="B348" s="261" t="s">
        <v>1665</v>
      </c>
      <c r="C348" s="261" t="s">
        <v>1666</v>
      </c>
      <c r="D348" s="261" t="s">
        <v>1596</v>
      </c>
      <c r="E348" s="261" t="s">
        <v>784</v>
      </c>
      <c r="F348" s="261" t="s">
        <v>780</v>
      </c>
      <c r="G348" s="262">
        <v>800</v>
      </c>
      <c r="H348" s="262">
        <v>200</v>
      </c>
      <c r="I348" s="263">
        <f t="shared" si="6"/>
        <v>600</v>
      </c>
    </row>
    <row r="349" spans="1:9">
      <c r="A349" s="260" t="s">
        <v>1667</v>
      </c>
      <c r="B349" s="261" t="s">
        <v>1668</v>
      </c>
      <c r="C349" s="261" t="s">
        <v>1596</v>
      </c>
      <c r="D349" s="261" t="s">
        <v>1596</v>
      </c>
      <c r="E349" s="261" t="s">
        <v>1603</v>
      </c>
      <c r="F349" s="261" t="s">
        <v>794</v>
      </c>
      <c r="G349" s="262">
        <v>550</v>
      </c>
      <c r="H349" s="262">
        <v>500</v>
      </c>
      <c r="I349" s="263">
        <f t="shared" si="6"/>
        <v>50</v>
      </c>
    </row>
    <row r="350" spans="1:9">
      <c r="A350" s="260" t="s">
        <v>1669</v>
      </c>
      <c r="B350" s="261" t="s">
        <v>1670</v>
      </c>
      <c r="C350" s="261" t="s">
        <v>1564</v>
      </c>
      <c r="D350" s="261" t="s">
        <v>1564</v>
      </c>
      <c r="E350" s="261" t="s">
        <v>1109</v>
      </c>
      <c r="F350" s="261" t="s">
        <v>810</v>
      </c>
      <c r="G350" s="262">
        <v>800</v>
      </c>
      <c r="H350" s="262">
        <v>450</v>
      </c>
      <c r="I350" s="263">
        <f t="shared" si="6"/>
        <v>350</v>
      </c>
    </row>
    <row r="351" spans="1:9">
      <c r="A351" s="260" t="s">
        <v>1671</v>
      </c>
      <c r="B351" s="261" t="s">
        <v>1672</v>
      </c>
      <c r="C351" s="261" t="s">
        <v>1658</v>
      </c>
      <c r="D351" s="261" t="s">
        <v>1564</v>
      </c>
      <c r="E351" s="261" t="s">
        <v>1377</v>
      </c>
      <c r="F351" s="261" t="s">
        <v>794</v>
      </c>
      <c r="G351" s="262">
        <v>550</v>
      </c>
      <c r="H351" s="262">
        <v>545</v>
      </c>
      <c r="I351" s="263">
        <f t="shared" si="6"/>
        <v>5</v>
      </c>
    </row>
    <row r="352" spans="1:9">
      <c r="A352" s="260" t="s">
        <v>1673</v>
      </c>
      <c r="B352" s="261" t="s">
        <v>1674</v>
      </c>
      <c r="C352" s="261" t="s">
        <v>1675</v>
      </c>
      <c r="D352" s="261" t="s">
        <v>1568</v>
      </c>
      <c r="E352" s="261" t="s">
        <v>784</v>
      </c>
      <c r="F352" s="261" t="s">
        <v>831</v>
      </c>
      <c r="G352" s="262">
        <v>250</v>
      </c>
      <c r="H352" s="262">
        <v>109</v>
      </c>
      <c r="I352" s="263">
        <f t="shared" si="6"/>
        <v>141</v>
      </c>
    </row>
    <row r="353" spans="1:9">
      <c r="A353" s="260" t="s">
        <v>1676</v>
      </c>
      <c r="B353" s="261" t="s">
        <v>1677</v>
      </c>
      <c r="C353" s="261" t="s">
        <v>1564</v>
      </c>
      <c r="D353" s="261" t="s">
        <v>1564</v>
      </c>
      <c r="E353" s="261" t="s">
        <v>784</v>
      </c>
      <c r="F353" s="261" t="s">
        <v>831</v>
      </c>
      <c r="G353" s="262">
        <v>250</v>
      </c>
      <c r="H353" s="262">
        <v>50</v>
      </c>
      <c r="I353" s="263">
        <f t="shared" si="6"/>
        <v>200</v>
      </c>
    </row>
    <row r="354" spans="1:9">
      <c r="A354" s="260" t="s">
        <v>1678</v>
      </c>
      <c r="B354" s="261" t="s">
        <v>1679</v>
      </c>
      <c r="C354" s="261" t="s">
        <v>1655</v>
      </c>
      <c r="D354" s="261" t="s">
        <v>1568</v>
      </c>
      <c r="E354" s="261" t="s">
        <v>1380</v>
      </c>
      <c r="F354" s="261" t="s">
        <v>780</v>
      </c>
      <c r="G354" s="262">
        <v>165</v>
      </c>
      <c r="H354" s="262">
        <v>163.5</v>
      </c>
      <c r="I354" s="263">
        <f t="shared" si="6"/>
        <v>1.5</v>
      </c>
    </row>
    <row r="355" spans="1:9">
      <c r="A355" s="260" t="s">
        <v>1680</v>
      </c>
      <c r="B355" s="261" t="s">
        <v>1681</v>
      </c>
      <c r="C355" s="261" t="s">
        <v>1564</v>
      </c>
      <c r="D355" s="261" t="s">
        <v>1568</v>
      </c>
      <c r="E355" s="261" t="s">
        <v>802</v>
      </c>
      <c r="F355" s="261" t="s">
        <v>799</v>
      </c>
      <c r="G355" s="262">
        <v>218</v>
      </c>
      <c r="H355" s="262">
        <v>150</v>
      </c>
      <c r="I355" s="263">
        <f t="shared" si="6"/>
        <v>68</v>
      </c>
    </row>
    <row r="356" spans="1:9">
      <c r="A356" s="260" t="s">
        <v>1682</v>
      </c>
      <c r="B356" s="261" t="s">
        <v>1683</v>
      </c>
      <c r="C356" s="261" t="s">
        <v>1655</v>
      </c>
      <c r="D356" s="261" t="s">
        <v>1596</v>
      </c>
      <c r="E356" s="261" t="s">
        <v>784</v>
      </c>
      <c r="F356" s="261" t="s">
        <v>827</v>
      </c>
      <c r="G356" s="262">
        <v>85</v>
      </c>
      <c r="H356" s="262">
        <v>70</v>
      </c>
      <c r="I356" s="263">
        <f t="shared" si="6"/>
        <v>15</v>
      </c>
    </row>
    <row r="357" spans="1:9">
      <c r="A357" s="260" t="s">
        <v>1684</v>
      </c>
      <c r="B357" s="261" t="s">
        <v>1685</v>
      </c>
      <c r="C357" s="261" t="s">
        <v>1686</v>
      </c>
      <c r="D357" s="261" t="s">
        <v>1596</v>
      </c>
      <c r="E357" s="261" t="s">
        <v>1687</v>
      </c>
      <c r="F357" s="261" t="s">
        <v>794</v>
      </c>
      <c r="G357" s="262">
        <v>220</v>
      </c>
      <c r="H357" s="262">
        <v>218</v>
      </c>
      <c r="I357" s="263">
        <f t="shared" si="6"/>
        <v>2</v>
      </c>
    </row>
    <row r="358" spans="1:9">
      <c r="A358" s="260" t="s">
        <v>1688</v>
      </c>
      <c r="B358" s="261" t="s">
        <v>1689</v>
      </c>
      <c r="C358" s="261" t="s">
        <v>1686</v>
      </c>
      <c r="D358" s="261" t="s">
        <v>1564</v>
      </c>
      <c r="E358" s="261" t="s">
        <v>901</v>
      </c>
      <c r="F358" s="261" t="s">
        <v>799</v>
      </c>
      <c r="G358" s="262">
        <v>300</v>
      </c>
      <c r="H358" s="262">
        <v>251</v>
      </c>
      <c r="I358" s="263">
        <f t="shared" si="6"/>
        <v>49</v>
      </c>
    </row>
    <row r="359" spans="1:9">
      <c r="A359" s="260" t="s">
        <v>1690</v>
      </c>
      <c r="B359" s="261" t="s">
        <v>1691</v>
      </c>
      <c r="C359" s="261" t="s">
        <v>1692</v>
      </c>
      <c r="D359" s="261" t="s">
        <v>1596</v>
      </c>
      <c r="E359" s="261" t="s">
        <v>1693</v>
      </c>
      <c r="F359" s="261" t="s">
        <v>776</v>
      </c>
      <c r="G359" s="262">
        <v>790</v>
      </c>
      <c r="H359" s="262">
        <v>760</v>
      </c>
      <c r="I359" s="263">
        <f t="shared" si="6"/>
        <v>30</v>
      </c>
    </row>
    <row r="360" spans="1:9">
      <c r="A360" s="260" t="s">
        <v>1694</v>
      </c>
      <c r="B360" s="261" t="s">
        <v>1695</v>
      </c>
      <c r="C360" s="261" t="s">
        <v>1427</v>
      </c>
      <c r="D360" s="261" t="s">
        <v>1596</v>
      </c>
      <c r="E360" s="261" t="s">
        <v>784</v>
      </c>
      <c r="F360" s="261" t="s">
        <v>831</v>
      </c>
      <c r="G360" s="262">
        <v>250</v>
      </c>
      <c r="H360" s="262">
        <v>110</v>
      </c>
      <c r="I360" s="263">
        <f>G360-H360</f>
        <v>140</v>
      </c>
    </row>
    <row r="361" spans="1:9">
      <c r="A361" s="260" t="s">
        <v>1696</v>
      </c>
      <c r="B361" s="261" t="s">
        <v>1697</v>
      </c>
      <c r="C361" s="261" t="s">
        <v>1427</v>
      </c>
      <c r="D361" s="261" t="s">
        <v>1596</v>
      </c>
      <c r="E361" s="261" t="s">
        <v>897</v>
      </c>
      <c r="F361" s="261" t="s">
        <v>794</v>
      </c>
      <c r="G361" s="262">
        <v>150</v>
      </c>
      <c r="H361" s="262">
        <v>120</v>
      </c>
      <c r="I361" s="263">
        <f>G361-H361</f>
        <v>30</v>
      </c>
    </row>
    <row r="362" spans="1:9">
      <c r="A362" s="260" t="s">
        <v>1698</v>
      </c>
      <c r="B362" s="261" t="s">
        <v>1699</v>
      </c>
      <c r="C362" s="261" t="s">
        <v>1700</v>
      </c>
      <c r="D362" s="261" t="s">
        <v>1596</v>
      </c>
      <c r="E362" s="261" t="s">
        <v>911</v>
      </c>
      <c r="F362" s="261" t="s">
        <v>810</v>
      </c>
      <c r="G362" s="262">
        <v>165</v>
      </c>
      <c r="H362" s="262">
        <v>100</v>
      </c>
      <c r="I362" s="263">
        <f>G362-H362</f>
        <v>65</v>
      </c>
    </row>
    <row r="363" spans="1:9">
      <c r="A363" s="260" t="s">
        <v>1701</v>
      </c>
      <c r="B363" s="261" t="s">
        <v>1702</v>
      </c>
      <c r="C363" s="261" t="s">
        <v>1703</v>
      </c>
      <c r="D363" s="261" t="s">
        <v>1596</v>
      </c>
      <c r="E363" s="261" t="s">
        <v>1353</v>
      </c>
      <c r="F363" s="261" t="s">
        <v>776</v>
      </c>
      <c r="G363" s="262">
        <v>100</v>
      </c>
      <c r="H363" s="262">
        <v>50</v>
      </c>
      <c r="I363" s="263">
        <f>G363-H363</f>
        <v>50</v>
      </c>
    </row>
    <row r="364" spans="1:9">
      <c r="A364" s="260" t="s">
        <v>1704</v>
      </c>
      <c r="B364" s="261" t="s">
        <v>1705</v>
      </c>
      <c r="C364" s="261" t="s">
        <v>1706</v>
      </c>
      <c r="D364" s="261" t="s">
        <v>1596</v>
      </c>
      <c r="E364" s="261" t="s">
        <v>1357</v>
      </c>
      <c r="F364" s="261" t="s">
        <v>810</v>
      </c>
      <c r="G364" s="262">
        <v>400</v>
      </c>
      <c r="H364" s="262">
        <v>360</v>
      </c>
      <c r="I364" s="263">
        <f t="shared" ref="I364:I400" si="7">G364-H364</f>
        <v>40</v>
      </c>
    </row>
    <row r="365" spans="1:9">
      <c r="A365" s="260" t="s">
        <v>1707</v>
      </c>
      <c r="B365" s="261" t="s">
        <v>1708</v>
      </c>
      <c r="C365" s="261" t="s">
        <v>1596</v>
      </c>
      <c r="D365" s="261" t="s">
        <v>1596</v>
      </c>
      <c r="E365" s="261" t="s">
        <v>784</v>
      </c>
      <c r="F365" s="261" t="s">
        <v>794</v>
      </c>
      <c r="G365" s="262">
        <v>2000</v>
      </c>
      <c r="H365" s="262">
        <v>1853</v>
      </c>
      <c r="I365" s="263">
        <f t="shared" si="7"/>
        <v>147</v>
      </c>
    </row>
    <row r="366" spans="1:9">
      <c r="A366" s="260" t="s">
        <v>1709</v>
      </c>
      <c r="B366" s="261" t="s">
        <v>1710</v>
      </c>
      <c r="C366" s="261" t="s">
        <v>1711</v>
      </c>
      <c r="D366" s="261" t="s">
        <v>1596</v>
      </c>
      <c r="E366" s="261" t="s">
        <v>784</v>
      </c>
      <c r="F366" s="261" t="s">
        <v>827</v>
      </c>
      <c r="G366" s="262">
        <v>85</v>
      </c>
      <c r="H366" s="262">
        <v>82</v>
      </c>
      <c r="I366" s="263">
        <f t="shared" si="7"/>
        <v>3</v>
      </c>
    </row>
    <row r="367" spans="1:9">
      <c r="A367" s="260" t="s">
        <v>1712</v>
      </c>
      <c r="B367" s="261" t="s">
        <v>1713</v>
      </c>
      <c r="C367" s="261" t="s">
        <v>1596</v>
      </c>
      <c r="D367" s="261" t="s">
        <v>1596</v>
      </c>
      <c r="E367" s="261" t="s">
        <v>905</v>
      </c>
      <c r="F367" s="261" t="s">
        <v>799</v>
      </c>
      <c r="G367" s="262">
        <v>110</v>
      </c>
      <c r="H367" s="262">
        <v>100</v>
      </c>
      <c r="I367" s="263">
        <f t="shared" si="7"/>
        <v>10</v>
      </c>
    </row>
    <row r="368" spans="1:9">
      <c r="A368" s="260" t="s">
        <v>1714</v>
      </c>
      <c r="B368" s="261" t="s">
        <v>1715</v>
      </c>
      <c r="C368" s="261" t="s">
        <v>1716</v>
      </c>
      <c r="D368" s="261" t="s">
        <v>1596</v>
      </c>
      <c r="E368" s="261" t="s">
        <v>911</v>
      </c>
      <c r="F368" s="261" t="s">
        <v>810</v>
      </c>
      <c r="G368" s="262">
        <v>165</v>
      </c>
      <c r="H368" s="262">
        <v>164</v>
      </c>
      <c r="I368" s="263">
        <f t="shared" si="7"/>
        <v>1</v>
      </c>
    </row>
    <row r="369" spans="1:9">
      <c r="A369" s="260" t="s">
        <v>1717</v>
      </c>
      <c r="B369" s="261" t="s">
        <v>1718</v>
      </c>
      <c r="C369" s="261" t="s">
        <v>1719</v>
      </c>
      <c r="D369" s="261" t="s">
        <v>1596</v>
      </c>
      <c r="E369" s="261" t="s">
        <v>1720</v>
      </c>
      <c r="F369" s="261" t="s">
        <v>794</v>
      </c>
      <c r="G369" s="262">
        <v>500</v>
      </c>
      <c r="H369" s="262">
        <v>497</v>
      </c>
      <c r="I369" s="263">
        <f t="shared" si="7"/>
        <v>3</v>
      </c>
    </row>
    <row r="370" spans="1:9">
      <c r="A370" s="260" t="s">
        <v>1721</v>
      </c>
      <c r="B370" s="261" t="s">
        <v>1722</v>
      </c>
      <c r="C370" s="261" t="s">
        <v>1596</v>
      </c>
      <c r="D370" s="261" t="s">
        <v>1596</v>
      </c>
      <c r="E370" s="261" t="s">
        <v>809</v>
      </c>
      <c r="F370" s="261" t="s">
        <v>794</v>
      </c>
      <c r="G370" s="262">
        <v>220</v>
      </c>
      <c r="H370" s="262">
        <v>100</v>
      </c>
      <c r="I370" s="263">
        <f t="shared" si="7"/>
        <v>120</v>
      </c>
    </row>
    <row r="371" spans="1:9">
      <c r="A371" s="260" t="s">
        <v>1723</v>
      </c>
      <c r="B371" s="261" t="s">
        <v>1724</v>
      </c>
      <c r="C371" s="261" t="s">
        <v>1596</v>
      </c>
      <c r="D371" s="261" t="s">
        <v>1596</v>
      </c>
      <c r="E371" s="261" t="s">
        <v>784</v>
      </c>
      <c r="F371" s="261" t="s">
        <v>827</v>
      </c>
      <c r="G371" s="262">
        <v>85</v>
      </c>
      <c r="H371" s="262">
        <v>82</v>
      </c>
      <c r="I371" s="263">
        <f t="shared" si="7"/>
        <v>3</v>
      </c>
    </row>
    <row r="372" spans="1:9">
      <c r="A372" s="260" t="s">
        <v>1725</v>
      </c>
      <c r="B372" s="261" t="s">
        <v>1726</v>
      </c>
      <c r="C372" s="261" t="s">
        <v>1596</v>
      </c>
      <c r="D372" s="261" t="s">
        <v>1596</v>
      </c>
      <c r="E372" s="261" t="s">
        <v>905</v>
      </c>
      <c r="F372" s="261" t="s">
        <v>810</v>
      </c>
      <c r="G372" s="262">
        <v>85</v>
      </c>
      <c r="H372" s="262">
        <v>50</v>
      </c>
      <c r="I372" s="263">
        <f t="shared" si="7"/>
        <v>35</v>
      </c>
    </row>
    <row r="373" spans="1:9">
      <c r="A373" s="260" t="s">
        <v>1727</v>
      </c>
      <c r="B373" s="261" t="s">
        <v>1728</v>
      </c>
      <c r="C373" s="261" t="s">
        <v>1729</v>
      </c>
      <c r="D373" s="261" t="s">
        <v>1596</v>
      </c>
      <c r="E373" s="261" t="s">
        <v>1551</v>
      </c>
      <c r="F373" s="261" t="s">
        <v>794</v>
      </c>
      <c r="G373" s="262">
        <v>350</v>
      </c>
      <c r="H373" s="262">
        <v>348.8</v>
      </c>
      <c r="I373" s="263">
        <f t="shared" si="7"/>
        <v>1.1999999999999886</v>
      </c>
    </row>
    <row r="374" spans="1:9">
      <c r="A374" s="260" t="s">
        <v>1730</v>
      </c>
      <c r="B374" s="261" t="s">
        <v>1731</v>
      </c>
      <c r="C374" s="261" t="s">
        <v>1596</v>
      </c>
      <c r="D374" s="261" t="s">
        <v>1596</v>
      </c>
      <c r="E374" s="261" t="s">
        <v>1603</v>
      </c>
      <c r="F374" s="261" t="s">
        <v>776</v>
      </c>
      <c r="G374" s="262">
        <v>275</v>
      </c>
      <c r="H374" s="262">
        <v>248</v>
      </c>
      <c r="I374" s="263">
        <f t="shared" si="7"/>
        <v>27</v>
      </c>
    </row>
    <row r="375" spans="1:9">
      <c r="A375" s="260" t="s">
        <v>1732</v>
      </c>
      <c r="B375" s="261" t="s">
        <v>1733</v>
      </c>
      <c r="C375" s="261" t="s">
        <v>1666</v>
      </c>
      <c r="D375" s="261" t="s">
        <v>1596</v>
      </c>
      <c r="E375" s="261" t="s">
        <v>830</v>
      </c>
      <c r="F375" s="261" t="s">
        <v>818</v>
      </c>
      <c r="G375" s="262">
        <v>300</v>
      </c>
      <c r="H375" s="262">
        <v>100</v>
      </c>
      <c r="I375" s="263">
        <f t="shared" si="7"/>
        <v>200</v>
      </c>
    </row>
    <row r="376" spans="1:9">
      <c r="A376" s="260" t="s">
        <v>1734</v>
      </c>
      <c r="B376" s="261" t="s">
        <v>1735</v>
      </c>
      <c r="C376" s="261" t="s">
        <v>1736</v>
      </c>
      <c r="D376" s="261" t="s">
        <v>1596</v>
      </c>
      <c r="E376" s="261" t="s">
        <v>1020</v>
      </c>
      <c r="F376" s="261" t="s">
        <v>799</v>
      </c>
      <c r="G376" s="262">
        <v>4800</v>
      </c>
      <c r="H376" s="262">
        <v>4796</v>
      </c>
      <c r="I376" s="263">
        <f t="shared" si="7"/>
        <v>4</v>
      </c>
    </row>
    <row r="377" spans="1:9">
      <c r="A377" s="260" t="s">
        <v>1737</v>
      </c>
      <c r="B377" s="261" t="s">
        <v>1738</v>
      </c>
      <c r="C377" s="261" t="s">
        <v>1596</v>
      </c>
      <c r="D377" s="261" t="s">
        <v>1596</v>
      </c>
      <c r="E377" s="261" t="s">
        <v>784</v>
      </c>
      <c r="F377" s="261" t="s">
        <v>818</v>
      </c>
      <c r="G377" s="262">
        <v>400</v>
      </c>
      <c r="H377" s="262">
        <v>50</v>
      </c>
      <c r="I377" s="263">
        <f t="shared" si="7"/>
        <v>350</v>
      </c>
    </row>
    <row r="378" spans="1:9">
      <c r="A378" s="260" t="s">
        <v>1739</v>
      </c>
      <c r="B378" s="261" t="s">
        <v>1740</v>
      </c>
      <c r="C378" s="261" t="s">
        <v>1596</v>
      </c>
      <c r="D378" s="261" t="s">
        <v>1596</v>
      </c>
      <c r="E378" s="261" t="s">
        <v>905</v>
      </c>
      <c r="F378" s="261" t="s">
        <v>799</v>
      </c>
      <c r="G378" s="262">
        <v>110</v>
      </c>
      <c r="H378" s="262">
        <v>100</v>
      </c>
      <c r="I378" s="263">
        <f t="shared" si="7"/>
        <v>10</v>
      </c>
    </row>
    <row r="379" spans="1:9">
      <c r="A379" s="260" t="s">
        <v>1741</v>
      </c>
      <c r="B379" s="261" t="s">
        <v>1742</v>
      </c>
      <c r="C379" s="261" t="s">
        <v>1743</v>
      </c>
      <c r="D379" s="261" t="s">
        <v>783</v>
      </c>
      <c r="E379" s="261" t="s">
        <v>779</v>
      </c>
      <c r="F379" s="261" t="s">
        <v>780</v>
      </c>
      <c r="G379" s="262">
        <v>300</v>
      </c>
      <c r="H379" s="262">
        <v>100</v>
      </c>
      <c r="I379" s="263">
        <f t="shared" si="7"/>
        <v>200</v>
      </c>
    </row>
    <row r="380" spans="1:9">
      <c r="A380" s="260" t="s">
        <v>1744</v>
      </c>
      <c r="B380" s="261" t="s">
        <v>1745</v>
      </c>
      <c r="C380" s="261" t="s">
        <v>1743</v>
      </c>
      <c r="D380" s="261" t="s">
        <v>783</v>
      </c>
      <c r="E380" s="261" t="s">
        <v>1033</v>
      </c>
      <c r="F380" s="261" t="s">
        <v>780</v>
      </c>
      <c r="G380" s="262">
        <v>250</v>
      </c>
      <c r="H380" s="262">
        <v>230</v>
      </c>
      <c r="I380" s="263">
        <f t="shared" si="7"/>
        <v>20</v>
      </c>
    </row>
    <row r="381" spans="1:9">
      <c r="A381" s="260" t="s">
        <v>1746</v>
      </c>
      <c r="B381" s="261" t="s">
        <v>1747</v>
      </c>
      <c r="C381" s="261" t="s">
        <v>1748</v>
      </c>
      <c r="D381" s="261" t="s">
        <v>1748</v>
      </c>
      <c r="E381" s="261" t="s">
        <v>1040</v>
      </c>
      <c r="F381" s="261" t="s">
        <v>776</v>
      </c>
      <c r="G381" s="262">
        <v>8000</v>
      </c>
      <c r="H381" s="262">
        <v>7712.2</v>
      </c>
      <c r="I381" s="263">
        <f t="shared" si="7"/>
        <v>287.80000000000018</v>
      </c>
    </row>
    <row r="382" spans="1:9">
      <c r="A382" s="260" t="s">
        <v>1749</v>
      </c>
      <c r="B382" s="261" t="s">
        <v>1750</v>
      </c>
      <c r="C382" s="261" t="s">
        <v>1407</v>
      </c>
      <c r="D382" s="261" t="s">
        <v>1751</v>
      </c>
      <c r="E382" s="261" t="s">
        <v>1020</v>
      </c>
      <c r="F382" s="261" t="s">
        <v>794</v>
      </c>
      <c r="G382" s="262">
        <v>2400</v>
      </c>
      <c r="H382" s="262">
        <v>2398</v>
      </c>
      <c r="I382" s="263">
        <f t="shared" si="7"/>
        <v>2</v>
      </c>
    </row>
    <row r="383" spans="1:9">
      <c r="A383" s="260" t="s">
        <v>1752</v>
      </c>
      <c r="B383" s="261" t="s">
        <v>1753</v>
      </c>
      <c r="C383" s="261" t="s">
        <v>1754</v>
      </c>
      <c r="D383" s="261" t="s">
        <v>1751</v>
      </c>
      <c r="E383" s="261" t="s">
        <v>784</v>
      </c>
      <c r="F383" s="261" t="s">
        <v>818</v>
      </c>
      <c r="G383" s="262">
        <v>400</v>
      </c>
      <c r="H383" s="262">
        <v>150</v>
      </c>
      <c r="I383" s="263">
        <f t="shared" si="7"/>
        <v>250</v>
      </c>
    </row>
    <row r="384" spans="1:9">
      <c r="A384" s="260" t="s">
        <v>1755</v>
      </c>
      <c r="B384" s="261" t="s">
        <v>1756</v>
      </c>
      <c r="C384" s="261" t="s">
        <v>1754</v>
      </c>
      <c r="D384" s="261" t="s">
        <v>1751</v>
      </c>
      <c r="E384" s="261" t="s">
        <v>784</v>
      </c>
      <c r="F384" s="261" t="s">
        <v>818</v>
      </c>
      <c r="G384" s="262">
        <v>400</v>
      </c>
      <c r="H384" s="262">
        <v>100</v>
      </c>
      <c r="I384" s="263">
        <f t="shared" si="7"/>
        <v>300</v>
      </c>
    </row>
    <row r="385" spans="1:9">
      <c r="A385" s="260" t="s">
        <v>1757</v>
      </c>
      <c r="B385" s="261" t="s">
        <v>1758</v>
      </c>
      <c r="C385" s="261" t="s">
        <v>1759</v>
      </c>
      <c r="D385" s="261" t="s">
        <v>1596</v>
      </c>
      <c r="E385" s="261" t="s">
        <v>1760</v>
      </c>
      <c r="F385" s="261" t="s">
        <v>794</v>
      </c>
      <c r="G385" s="262">
        <v>220</v>
      </c>
      <c r="H385" s="262">
        <v>218</v>
      </c>
      <c r="I385" s="263">
        <f t="shared" si="7"/>
        <v>2</v>
      </c>
    </row>
    <row r="386" spans="1:9">
      <c r="A386" s="260" t="s">
        <v>1761</v>
      </c>
      <c r="B386" s="261" t="s">
        <v>1762</v>
      </c>
      <c r="C386" s="261" t="s">
        <v>1759</v>
      </c>
      <c r="D386" s="261" t="s">
        <v>1596</v>
      </c>
      <c r="E386" s="261" t="s">
        <v>1384</v>
      </c>
      <c r="F386" s="261" t="s">
        <v>776</v>
      </c>
      <c r="G386" s="262">
        <v>85</v>
      </c>
      <c r="H386" s="262">
        <v>57</v>
      </c>
      <c r="I386" s="263">
        <f t="shared" si="7"/>
        <v>28</v>
      </c>
    </row>
    <row r="387" spans="1:9">
      <c r="A387" s="260" t="s">
        <v>1763</v>
      </c>
      <c r="B387" s="261" t="s">
        <v>1764</v>
      </c>
      <c r="C387" s="261" t="s">
        <v>1765</v>
      </c>
      <c r="D387" s="261" t="s">
        <v>1596</v>
      </c>
      <c r="E387" s="261" t="s">
        <v>905</v>
      </c>
      <c r="F387" s="261" t="s">
        <v>810</v>
      </c>
      <c r="G387" s="262">
        <v>85</v>
      </c>
      <c r="H387" s="262">
        <v>80</v>
      </c>
      <c r="I387" s="263">
        <f t="shared" si="7"/>
        <v>5</v>
      </c>
    </row>
    <row r="388" spans="1:9">
      <c r="A388" s="260" t="s">
        <v>1766</v>
      </c>
      <c r="B388" s="261" t="s">
        <v>1767</v>
      </c>
      <c r="C388" s="261" t="s">
        <v>1765</v>
      </c>
      <c r="D388" s="261" t="s">
        <v>1596</v>
      </c>
      <c r="E388" s="261" t="s">
        <v>784</v>
      </c>
      <c r="F388" s="261" t="s">
        <v>827</v>
      </c>
      <c r="G388" s="262">
        <v>85</v>
      </c>
      <c r="H388" s="262">
        <v>82</v>
      </c>
      <c r="I388" s="263">
        <f t="shared" si="7"/>
        <v>3</v>
      </c>
    </row>
    <row r="389" spans="1:9">
      <c r="A389" s="260" t="s">
        <v>1768</v>
      </c>
      <c r="B389" s="261" t="s">
        <v>1769</v>
      </c>
      <c r="C389" s="261" t="s">
        <v>1596</v>
      </c>
      <c r="D389" s="261" t="s">
        <v>1596</v>
      </c>
      <c r="E389" s="261" t="s">
        <v>1770</v>
      </c>
      <c r="F389" s="261" t="s">
        <v>799</v>
      </c>
      <c r="G389" s="262">
        <v>600</v>
      </c>
      <c r="H389" s="262">
        <v>550</v>
      </c>
      <c r="I389" s="263">
        <f t="shared" si="7"/>
        <v>50</v>
      </c>
    </row>
    <row r="390" spans="1:9">
      <c r="A390" s="260" t="s">
        <v>1768</v>
      </c>
      <c r="B390" s="261" t="s">
        <v>1769</v>
      </c>
      <c r="C390" s="261" t="s">
        <v>1596</v>
      </c>
      <c r="D390" s="261" t="s">
        <v>1596</v>
      </c>
      <c r="E390" s="261" t="s">
        <v>1771</v>
      </c>
      <c r="F390" s="261" t="s">
        <v>799</v>
      </c>
      <c r="G390" s="262">
        <v>600</v>
      </c>
      <c r="H390" s="262">
        <v>550</v>
      </c>
      <c r="I390" s="263">
        <f t="shared" si="7"/>
        <v>50</v>
      </c>
    </row>
    <row r="391" spans="1:9">
      <c r="A391" s="260" t="s">
        <v>1772</v>
      </c>
      <c r="B391" s="261" t="s">
        <v>1773</v>
      </c>
      <c r="C391" s="261" t="s">
        <v>1383</v>
      </c>
      <c r="D391" s="261" t="s">
        <v>1596</v>
      </c>
      <c r="E391" s="261" t="s">
        <v>779</v>
      </c>
      <c r="F391" s="261" t="s">
        <v>780</v>
      </c>
      <c r="G391" s="262">
        <v>300</v>
      </c>
      <c r="H391" s="262">
        <v>227.9</v>
      </c>
      <c r="I391" s="263">
        <f t="shared" si="7"/>
        <v>72.099999999999994</v>
      </c>
    </row>
    <row r="392" spans="1:9">
      <c r="A392" s="260" t="s">
        <v>1774</v>
      </c>
      <c r="B392" s="261" t="s">
        <v>1775</v>
      </c>
      <c r="C392" s="261" t="s">
        <v>1596</v>
      </c>
      <c r="D392" s="261" t="s">
        <v>1596</v>
      </c>
      <c r="E392" s="261" t="s">
        <v>784</v>
      </c>
      <c r="F392" s="261" t="s">
        <v>827</v>
      </c>
      <c r="G392" s="262">
        <v>85</v>
      </c>
      <c r="H392" s="262">
        <v>82</v>
      </c>
      <c r="I392" s="263">
        <f t="shared" si="7"/>
        <v>3</v>
      </c>
    </row>
    <row r="393" spans="1:9">
      <c r="A393" s="260" t="s">
        <v>1776</v>
      </c>
      <c r="B393" s="261" t="s">
        <v>1777</v>
      </c>
      <c r="C393" s="261" t="s">
        <v>1383</v>
      </c>
      <c r="D393" s="261" t="s">
        <v>1596</v>
      </c>
      <c r="E393" s="261" t="s">
        <v>784</v>
      </c>
      <c r="F393" s="261" t="s">
        <v>827</v>
      </c>
      <c r="G393" s="262">
        <v>85</v>
      </c>
      <c r="H393" s="262">
        <v>80</v>
      </c>
      <c r="I393" s="263">
        <f t="shared" si="7"/>
        <v>5</v>
      </c>
    </row>
    <row r="394" spans="1:9">
      <c r="A394" s="260" t="s">
        <v>1778</v>
      </c>
      <c r="B394" s="261" t="s">
        <v>1779</v>
      </c>
      <c r="C394" s="261" t="s">
        <v>1493</v>
      </c>
      <c r="D394" s="261" t="s">
        <v>1751</v>
      </c>
      <c r="E394" s="261" t="s">
        <v>784</v>
      </c>
      <c r="F394" s="261" t="s">
        <v>818</v>
      </c>
      <c r="G394" s="262">
        <v>400</v>
      </c>
      <c r="H394" s="262">
        <v>100</v>
      </c>
      <c r="I394" s="263">
        <f t="shared" si="7"/>
        <v>300</v>
      </c>
    </row>
    <row r="395" spans="1:9">
      <c r="A395" s="260" t="s">
        <v>1780</v>
      </c>
      <c r="B395" s="261" t="s">
        <v>1781</v>
      </c>
      <c r="C395" s="261" t="s">
        <v>783</v>
      </c>
      <c r="D395" s="261" t="s">
        <v>783</v>
      </c>
      <c r="E395" s="261" t="s">
        <v>1370</v>
      </c>
      <c r="F395" s="261" t="s">
        <v>818</v>
      </c>
      <c r="G395" s="262">
        <v>250</v>
      </c>
      <c r="H395" s="262">
        <v>228</v>
      </c>
      <c r="I395" s="263">
        <f t="shared" si="7"/>
        <v>22</v>
      </c>
    </row>
    <row r="396" spans="1:9">
      <c r="A396" s="260" t="s">
        <v>1782</v>
      </c>
      <c r="B396" s="261" t="s">
        <v>1783</v>
      </c>
      <c r="C396" s="261" t="s">
        <v>1596</v>
      </c>
      <c r="D396" s="261" t="s">
        <v>1596</v>
      </c>
      <c r="E396" s="261" t="s">
        <v>784</v>
      </c>
      <c r="F396" s="261" t="s">
        <v>827</v>
      </c>
      <c r="G396" s="262">
        <v>85</v>
      </c>
      <c r="H396" s="262">
        <v>75</v>
      </c>
      <c r="I396" s="263">
        <f t="shared" si="7"/>
        <v>10</v>
      </c>
    </row>
    <row r="397" spans="1:9">
      <c r="A397" s="260" t="s">
        <v>1784</v>
      </c>
      <c r="B397" s="261" t="s">
        <v>1785</v>
      </c>
      <c r="C397" s="261" t="s">
        <v>1786</v>
      </c>
      <c r="D397" s="261" t="s">
        <v>783</v>
      </c>
      <c r="E397" s="261" t="s">
        <v>1760</v>
      </c>
      <c r="F397" s="261" t="s">
        <v>794</v>
      </c>
      <c r="G397" s="262">
        <v>220</v>
      </c>
      <c r="H397" s="262">
        <v>100</v>
      </c>
      <c r="I397" s="263">
        <f t="shared" si="7"/>
        <v>120</v>
      </c>
    </row>
    <row r="398" spans="1:9">
      <c r="A398" s="260" t="s">
        <v>1787</v>
      </c>
      <c r="B398" s="261" t="s">
        <v>1788</v>
      </c>
      <c r="C398" s="261" t="s">
        <v>1786</v>
      </c>
      <c r="D398" s="261" t="s">
        <v>783</v>
      </c>
      <c r="E398" s="261" t="s">
        <v>1760</v>
      </c>
      <c r="F398" s="261" t="s">
        <v>794</v>
      </c>
      <c r="G398" s="262">
        <v>220</v>
      </c>
      <c r="H398" s="262">
        <v>150</v>
      </c>
      <c r="I398" s="263">
        <f t="shared" si="7"/>
        <v>70</v>
      </c>
    </row>
    <row r="399" spans="1:9">
      <c r="A399" s="260" t="s">
        <v>1789</v>
      </c>
      <c r="B399" s="261" t="s">
        <v>1790</v>
      </c>
      <c r="C399" s="261" t="s">
        <v>1791</v>
      </c>
      <c r="D399" s="261" t="s">
        <v>783</v>
      </c>
      <c r="E399" s="261" t="s">
        <v>1353</v>
      </c>
      <c r="F399" s="261" t="s">
        <v>810</v>
      </c>
      <c r="G399" s="262">
        <v>300</v>
      </c>
      <c r="H399" s="262">
        <v>170</v>
      </c>
      <c r="I399" s="263">
        <f t="shared" si="7"/>
        <v>130</v>
      </c>
    </row>
    <row r="400" spans="1:9">
      <c r="A400" s="260" t="s">
        <v>1792</v>
      </c>
      <c r="B400" s="261" t="s">
        <v>1793</v>
      </c>
      <c r="C400" s="261" t="s">
        <v>1794</v>
      </c>
      <c r="D400" s="261" t="s">
        <v>783</v>
      </c>
      <c r="E400" s="261" t="s">
        <v>784</v>
      </c>
      <c r="F400" s="261" t="s">
        <v>818</v>
      </c>
      <c r="G400" s="262">
        <v>400</v>
      </c>
      <c r="H400" s="262">
        <v>60</v>
      </c>
      <c r="I400" s="263">
        <f t="shared" si="7"/>
        <v>340</v>
      </c>
    </row>
    <row r="401" spans="1:9">
      <c r="A401" s="260" t="s">
        <v>1795</v>
      </c>
      <c r="B401" s="261" t="s">
        <v>1796</v>
      </c>
      <c r="C401" s="261" t="s">
        <v>1797</v>
      </c>
      <c r="D401" s="261" t="s">
        <v>783</v>
      </c>
      <c r="E401" s="261" t="s">
        <v>779</v>
      </c>
      <c r="F401" s="261" t="s">
        <v>818</v>
      </c>
      <c r="G401" s="262">
        <v>200</v>
      </c>
      <c r="H401" s="262">
        <v>50</v>
      </c>
      <c r="I401" s="263">
        <f>G401-H401</f>
        <v>150</v>
      </c>
    </row>
    <row r="402" spans="1:9">
      <c r="A402" s="260" t="s">
        <v>1798</v>
      </c>
      <c r="B402" s="261" t="s">
        <v>1799</v>
      </c>
      <c r="C402" s="261" t="s">
        <v>1596</v>
      </c>
      <c r="D402" s="261" t="s">
        <v>1596</v>
      </c>
      <c r="E402" s="261" t="s">
        <v>1033</v>
      </c>
      <c r="F402" s="261" t="s">
        <v>794</v>
      </c>
      <c r="G402" s="262">
        <v>3000</v>
      </c>
      <c r="H402" s="262">
        <v>1000</v>
      </c>
      <c r="I402" s="263">
        <f>G402-H402</f>
        <v>2000</v>
      </c>
    </row>
    <row r="403" spans="1:9">
      <c r="A403" s="260" t="s">
        <v>1800</v>
      </c>
      <c r="B403" s="261" t="s">
        <v>1801</v>
      </c>
      <c r="C403" s="261" t="s">
        <v>1596</v>
      </c>
      <c r="D403" s="261" t="s">
        <v>1596</v>
      </c>
      <c r="E403" s="261" t="s">
        <v>784</v>
      </c>
      <c r="F403" s="261" t="s">
        <v>818</v>
      </c>
      <c r="G403" s="262">
        <v>400</v>
      </c>
      <c r="H403" s="262">
        <v>200</v>
      </c>
      <c r="I403" s="263">
        <f>G403-H403</f>
        <v>200</v>
      </c>
    </row>
    <row r="404" spans="1:9">
      <c r="A404" s="260" t="s">
        <v>1802</v>
      </c>
      <c r="B404" s="261" t="s">
        <v>1803</v>
      </c>
      <c r="C404" s="261" t="s">
        <v>1804</v>
      </c>
      <c r="D404" s="261" t="s">
        <v>1596</v>
      </c>
      <c r="E404" s="261" t="s">
        <v>911</v>
      </c>
      <c r="F404" s="261" t="s">
        <v>810</v>
      </c>
      <c r="G404" s="262">
        <v>165</v>
      </c>
      <c r="H404" s="262">
        <v>154.5</v>
      </c>
      <c r="I404" s="263">
        <f t="shared" ref="I404:I411" si="8">G404-H404</f>
        <v>10.5</v>
      </c>
    </row>
    <row r="405" spans="1:9">
      <c r="A405" s="260" t="s">
        <v>1805</v>
      </c>
      <c r="B405" s="261" t="s">
        <v>1806</v>
      </c>
      <c r="C405" s="261" t="s">
        <v>1804</v>
      </c>
      <c r="D405" s="261" t="s">
        <v>1596</v>
      </c>
      <c r="E405" s="261" t="s">
        <v>911</v>
      </c>
      <c r="F405" s="261" t="s">
        <v>810</v>
      </c>
      <c r="G405" s="262">
        <v>165</v>
      </c>
      <c r="H405" s="262">
        <v>163.5</v>
      </c>
      <c r="I405" s="263">
        <f t="shared" si="8"/>
        <v>1.5</v>
      </c>
    </row>
    <row r="406" spans="1:9">
      <c r="A406" s="260" t="s">
        <v>1807</v>
      </c>
      <c r="B406" s="261" t="s">
        <v>1808</v>
      </c>
      <c r="C406" s="261" t="s">
        <v>1809</v>
      </c>
      <c r="D406" s="261" t="s">
        <v>1596</v>
      </c>
      <c r="E406" s="261" t="s">
        <v>897</v>
      </c>
      <c r="F406" s="261" t="s">
        <v>794</v>
      </c>
      <c r="G406" s="262">
        <v>150</v>
      </c>
      <c r="H406" s="262">
        <v>120</v>
      </c>
      <c r="I406" s="263">
        <f t="shared" si="8"/>
        <v>30</v>
      </c>
    </row>
    <row r="407" spans="1:9">
      <c r="A407" s="260" t="s">
        <v>1810</v>
      </c>
      <c r="B407" s="261" t="s">
        <v>1811</v>
      </c>
      <c r="C407" s="261" t="s">
        <v>1812</v>
      </c>
      <c r="D407" s="261" t="s">
        <v>1596</v>
      </c>
      <c r="E407" s="261" t="s">
        <v>1813</v>
      </c>
      <c r="F407" s="261" t="s">
        <v>799</v>
      </c>
      <c r="G407" s="262">
        <v>420</v>
      </c>
      <c r="H407" s="262">
        <v>148</v>
      </c>
      <c r="I407" s="263">
        <f t="shared" si="8"/>
        <v>272</v>
      </c>
    </row>
    <row r="408" spans="1:9">
      <c r="A408" s="260" t="s">
        <v>1814</v>
      </c>
      <c r="B408" s="261" t="s">
        <v>1815</v>
      </c>
      <c r="C408" s="261" t="s">
        <v>1816</v>
      </c>
      <c r="D408" s="261" t="s">
        <v>1596</v>
      </c>
      <c r="E408" s="261" t="s">
        <v>1760</v>
      </c>
      <c r="F408" s="261" t="s">
        <v>794</v>
      </c>
      <c r="G408" s="262">
        <v>220</v>
      </c>
      <c r="H408" s="262">
        <v>200</v>
      </c>
      <c r="I408" s="263">
        <f t="shared" si="8"/>
        <v>20</v>
      </c>
    </row>
    <row r="409" spans="1:9">
      <c r="A409" s="260" t="s">
        <v>1817</v>
      </c>
      <c r="B409" s="261" t="s">
        <v>1818</v>
      </c>
      <c r="C409" s="261" t="s">
        <v>1819</v>
      </c>
      <c r="D409" s="261" t="s">
        <v>1596</v>
      </c>
      <c r="E409" s="261" t="s">
        <v>1820</v>
      </c>
      <c r="F409" s="261" t="s">
        <v>794</v>
      </c>
      <c r="G409" s="262">
        <v>1500</v>
      </c>
      <c r="H409" s="262">
        <v>1000</v>
      </c>
      <c r="I409" s="263">
        <f t="shared" si="8"/>
        <v>500</v>
      </c>
    </row>
    <row r="410" spans="1:9">
      <c r="A410" s="260" t="s">
        <v>1821</v>
      </c>
      <c r="B410" s="261" t="s">
        <v>1822</v>
      </c>
      <c r="C410" s="261" t="s">
        <v>1123</v>
      </c>
      <c r="D410" s="261" t="s">
        <v>1596</v>
      </c>
      <c r="E410" s="261" t="s">
        <v>1380</v>
      </c>
      <c r="F410" s="261" t="s">
        <v>780</v>
      </c>
      <c r="G410" s="262">
        <v>165</v>
      </c>
      <c r="H410" s="262">
        <v>100</v>
      </c>
      <c r="I410" s="263">
        <f t="shared" si="8"/>
        <v>65</v>
      </c>
    </row>
    <row r="411" spans="1:9">
      <c r="A411" s="260" t="s">
        <v>1823</v>
      </c>
      <c r="B411" s="261" t="s">
        <v>1824</v>
      </c>
      <c r="C411" s="261" t="s">
        <v>1825</v>
      </c>
      <c r="D411" s="261" t="s">
        <v>1548</v>
      </c>
      <c r="E411" s="261" t="s">
        <v>1033</v>
      </c>
      <c r="F411" s="261" t="s">
        <v>780</v>
      </c>
      <c r="G411" s="262">
        <v>250</v>
      </c>
      <c r="H411" s="262">
        <v>230</v>
      </c>
      <c r="I411" s="263">
        <f t="shared" si="8"/>
        <v>20</v>
      </c>
    </row>
    <row r="412" spans="1:9">
      <c r="A412" s="260" t="s">
        <v>1826</v>
      </c>
      <c r="B412" s="326" t="s">
        <v>1827</v>
      </c>
      <c r="C412" s="326" t="s">
        <v>1498</v>
      </c>
      <c r="D412" s="326" t="s">
        <v>1498</v>
      </c>
      <c r="E412" s="326" t="s">
        <v>1033</v>
      </c>
      <c r="F412" s="326" t="s">
        <v>794</v>
      </c>
      <c r="G412" s="264">
        <v>3000</v>
      </c>
      <c r="H412" s="337">
        <v>1000</v>
      </c>
      <c r="I412" s="265">
        <f>G412-H412</f>
        <v>2000</v>
      </c>
    </row>
    <row r="413" spans="1:9" s="327" customFormat="1">
      <c r="A413" s="329" t="s">
        <v>2249</v>
      </c>
      <c r="B413" s="329" t="s">
        <v>2257</v>
      </c>
      <c r="C413" s="328"/>
      <c r="D413" s="328"/>
      <c r="E413" s="328"/>
      <c r="F413" s="328"/>
      <c r="G413" s="330">
        <v>1795</v>
      </c>
      <c r="H413" s="336">
        <v>500</v>
      </c>
      <c r="I413" s="331">
        <v>1295</v>
      </c>
    </row>
    <row r="414" spans="1:9" s="327" customFormat="1">
      <c r="A414" s="329" t="s">
        <v>2250</v>
      </c>
      <c r="B414" s="329" t="s">
        <v>2258</v>
      </c>
      <c r="C414" s="328"/>
      <c r="D414" s="328"/>
      <c r="E414" s="328"/>
      <c r="F414" s="328"/>
      <c r="G414" s="330">
        <v>3850</v>
      </c>
      <c r="H414" s="336">
        <v>1107</v>
      </c>
      <c r="I414" s="331">
        <v>2743</v>
      </c>
    </row>
    <row r="415" spans="1:9" s="327" customFormat="1">
      <c r="A415" s="329" t="s">
        <v>2251</v>
      </c>
      <c r="B415" s="329" t="s">
        <v>2258</v>
      </c>
      <c r="C415" s="328"/>
      <c r="D415" s="328"/>
      <c r="E415" s="328"/>
      <c r="F415" s="328"/>
      <c r="G415" s="330">
        <v>4868</v>
      </c>
      <c r="H415" s="336">
        <v>0</v>
      </c>
      <c r="I415" s="331">
        <v>4868</v>
      </c>
    </row>
    <row r="416" spans="1:9" s="327" customFormat="1">
      <c r="A416" s="329" t="s">
        <v>2252</v>
      </c>
      <c r="B416" s="329" t="s">
        <v>2259</v>
      </c>
      <c r="C416" s="328"/>
      <c r="D416" s="328"/>
      <c r="E416" s="328"/>
      <c r="F416" s="328"/>
      <c r="G416" s="330">
        <v>762</v>
      </c>
      <c r="H416" s="336">
        <v>0</v>
      </c>
      <c r="I416" s="331">
        <v>762</v>
      </c>
    </row>
    <row r="417" spans="1:9" s="327" customFormat="1">
      <c r="A417" s="329" t="s">
        <v>2253</v>
      </c>
      <c r="B417" s="329" t="s">
        <v>2260</v>
      </c>
      <c r="C417" s="328"/>
      <c r="D417" s="328"/>
      <c r="E417" s="328"/>
      <c r="F417" s="328"/>
      <c r="G417" s="330">
        <v>2510</v>
      </c>
      <c r="H417" s="336">
        <v>0</v>
      </c>
      <c r="I417" s="331">
        <v>2510</v>
      </c>
    </row>
    <row r="418" spans="1:9" s="327" customFormat="1">
      <c r="A418" s="329" t="s">
        <v>2254</v>
      </c>
      <c r="B418" s="329" t="s">
        <v>2261</v>
      </c>
      <c r="C418" s="328"/>
      <c r="D418" s="328"/>
      <c r="E418" s="328"/>
      <c r="F418" s="328"/>
      <c r="G418" s="330">
        <v>13211</v>
      </c>
      <c r="H418" s="336">
        <v>0</v>
      </c>
      <c r="I418" s="339">
        <v>13211</v>
      </c>
    </row>
    <row r="419" spans="1:9" s="327" customFormat="1">
      <c r="A419" s="329" t="s">
        <v>2255</v>
      </c>
      <c r="B419" s="329" t="s">
        <v>2262</v>
      </c>
      <c r="C419" s="328"/>
      <c r="D419" s="328"/>
      <c r="E419" s="328"/>
      <c r="F419" s="328"/>
      <c r="G419" s="332">
        <v>1650</v>
      </c>
      <c r="H419" s="335">
        <v>0</v>
      </c>
      <c r="I419" s="331">
        <v>1650</v>
      </c>
    </row>
    <row r="420" spans="1:9" s="327" customFormat="1">
      <c r="A420" s="329" t="s">
        <v>2256</v>
      </c>
      <c r="B420" s="329" t="s">
        <v>2263</v>
      </c>
      <c r="C420" s="328"/>
      <c r="D420" s="328"/>
      <c r="E420" s="328"/>
      <c r="F420" s="328"/>
      <c r="G420" s="330">
        <v>500</v>
      </c>
      <c r="H420" s="336">
        <v>0</v>
      </c>
      <c r="I420" s="338">
        <v>500</v>
      </c>
    </row>
    <row r="421" spans="1:9" s="327" customFormat="1" ht="15.75" thickBot="1">
      <c r="A421" s="328"/>
      <c r="B421" s="329" t="s">
        <v>2264</v>
      </c>
      <c r="C421" s="328"/>
      <c r="D421" s="328"/>
      <c r="E421" s="328"/>
      <c r="F421" s="328"/>
      <c r="G421" s="330">
        <v>9750</v>
      </c>
      <c r="H421" s="336">
        <v>0</v>
      </c>
      <c r="I421" s="338">
        <v>9750</v>
      </c>
    </row>
    <row r="422" spans="1:9" s="266" customFormat="1" ht="19.5" thickBot="1">
      <c r="A422" s="333"/>
      <c r="B422" s="334"/>
      <c r="C422" s="334"/>
      <c r="D422" s="334"/>
      <c r="E422" s="334" t="s">
        <v>120</v>
      </c>
      <c r="F422" s="334"/>
      <c r="G422" s="340">
        <v>337504.8</v>
      </c>
      <c r="H422" s="341">
        <v>236221.62</v>
      </c>
      <c r="I422" s="341">
        <v>101283.18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96"/>
  <sheetViews>
    <sheetView zoomScaleNormal="100" workbookViewId="0">
      <selection activeCell="C5" sqref="C5:D6"/>
    </sheetView>
  </sheetViews>
  <sheetFormatPr defaultColWidth="14.42578125" defaultRowHeight="15" customHeight="1"/>
  <cols>
    <col min="1" max="1" width="2.7109375" customWidth="1"/>
    <col min="2" max="2" width="27.28515625" customWidth="1"/>
    <col min="3" max="3" width="20.7109375" style="148" bestFit="1" customWidth="1"/>
    <col min="4" max="4" width="21.7109375" style="148" customWidth="1"/>
    <col min="5" max="5" width="26.28515625" style="148" bestFit="1" customWidth="1"/>
    <col min="6" max="6" width="20" style="162" customWidth="1"/>
    <col min="7" max="7" width="20" style="148" customWidth="1"/>
    <col min="8" max="8" width="19.5703125" style="148" customWidth="1"/>
    <col min="9" max="9" width="28.7109375" style="148" customWidth="1"/>
    <col min="10" max="10" width="20.7109375" style="148" bestFit="1" customWidth="1"/>
    <col min="11" max="11" width="9.140625" customWidth="1"/>
  </cols>
  <sheetData>
    <row r="1" spans="1:11" ht="19.5" customHeight="1">
      <c r="A1" s="28">
        <v>5</v>
      </c>
      <c r="B1" s="1" t="s">
        <v>755</v>
      </c>
      <c r="C1" s="151"/>
      <c r="D1" s="151"/>
      <c r="E1" s="151"/>
      <c r="F1" s="159"/>
      <c r="G1" s="151"/>
      <c r="H1" s="151"/>
      <c r="I1" s="151"/>
      <c r="J1" s="151"/>
      <c r="K1" s="27"/>
    </row>
    <row r="2" spans="1:11" ht="18" customHeight="1">
      <c r="A2" s="27"/>
      <c r="B2" s="4" t="s">
        <v>763</v>
      </c>
      <c r="C2" s="151"/>
      <c r="D2" s="151"/>
      <c r="E2" s="151"/>
      <c r="F2" s="159"/>
      <c r="G2" s="151"/>
      <c r="H2" s="151"/>
      <c r="I2" s="151"/>
      <c r="J2" s="151"/>
      <c r="K2" s="27"/>
    </row>
    <row r="3" spans="1:11" ht="19.5" customHeight="1">
      <c r="A3" s="27"/>
      <c r="B3" s="27"/>
      <c r="C3" s="152" t="s">
        <v>303</v>
      </c>
      <c r="D3" s="152" t="s">
        <v>304</v>
      </c>
      <c r="E3" s="154" t="s">
        <v>120</v>
      </c>
      <c r="F3" s="160" t="s">
        <v>739</v>
      </c>
      <c r="G3" s="152" t="s">
        <v>305</v>
      </c>
      <c r="H3" s="152" t="s">
        <v>306</v>
      </c>
      <c r="I3" s="152" t="s">
        <v>307</v>
      </c>
      <c r="J3" s="152" t="s">
        <v>308</v>
      </c>
      <c r="K3" s="27"/>
    </row>
    <row r="4" spans="1:11" ht="18" customHeight="1">
      <c r="A4" s="27"/>
      <c r="B4" s="27"/>
      <c r="C4" s="152" t="s">
        <v>309</v>
      </c>
      <c r="D4" s="152" t="s">
        <v>310</v>
      </c>
      <c r="E4" s="154" t="s">
        <v>738</v>
      </c>
      <c r="F4" s="160" t="s">
        <v>740</v>
      </c>
      <c r="G4" s="152" t="s">
        <v>311</v>
      </c>
      <c r="H4" s="152" t="s">
        <v>312</v>
      </c>
      <c r="I4" s="152" t="s">
        <v>312</v>
      </c>
      <c r="J4" s="152" t="s">
        <v>313</v>
      </c>
      <c r="K4" s="27"/>
    </row>
    <row r="5" spans="1:11" ht="16.5" customHeight="1">
      <c r="A5" s="27"/>
      <c r="B5" s="27"/>
      <c r="C5" s="152" t="s">
        <v>275</v>
      </c>
      <c r="D5" s="152" t="s">
        <v>275</v>
      </c>
      <c r="E5" s="152" t="s">
        <v>275</v>
      </c>
      <c r="F5" s="161" t="s">
        <v>275</v>
      </c>
      <c r="G5" s="152" t="s">
        <v>275</v>
      </c>
      <c r="H5" s="152" t="s">
        <v>275</v>
      </c>
      <c r="I5" s="152" t="s">
        <v>275</v>
      </c>
      <c r="J5" s="152" t="s">
        <v>275</v>
      </c>
      <c r="K5" s="27"/>
    </row>
    <row r="6" spans="1:11" ht="12.75" customHeight="1">
      <c r="A6" s="27"/>
      <c r="B6" s="27"/>
      <c r="C6" s="152" t="s">
        <v>314</v>
      </c>
      <c r="D6" s="152" t="s">
        <v>315</v>
      </c>
      <c r="E6" s="152" t="s">
        <v>316</v>
      </c>
      <c r="F6" s="161" t="s">
        <v>317</v>
      </c>
      <c r="G6" s="152" t="s">
        <v>318</v>
      </c>
      <c r="H6" s="152" t="s">
        <v>319</v>
      </c>
      <c r="I6" s="152" t="s">
        <v>320</v>
      </c>
      <c r="J6" s="152" t="s">
        <v>321</v>
      </c>
      <c r="K6" s="27"/>
    </row>
    <row r="7" spans="1:11" ht="23.25" customHeight="1">
      <c r="A7" s="28"/>
      <c r="B7" s="28" t="s">
        <v>322</v>
      </c>
      <c r="C7" s="153"/>
      <c r="D7" s="153"/>
      <c r="E7" s="153"/>
      <c r="F7" s="158"/>
      <c r="G7" s="153"/>
      <c r="H7" s="153"/>
      <c r="I7" s="153"/>
      <c r="J7" s="153"/>
      <c r="K7" s="28"/>
    </row>
    <row r="8" spans="1:11" ht="23.25" customHeight="1">
      <c r="A8" s="27"/>
      <c r="B8" s="3" t="s">
        <v>323</v>
      </c>
      <c r="C8" s="153">
        <v>0</v>
      </c>
      <c r="D8" s="153">
        <v>0</v>
      </c>
      <c r="E8" s="153">
        <v>0</v>
      </c>
      <c r="F8" s="158">
        <v>50</v>
      </c>
      <c r="G8" s="153">
        <v>0</v>
      </c>
      <c r="H8" s="153">
        <v>0</v>
      </c>
      <c r="I8" s="153">
        <f>G8+H8</f>
        <v>0</v>
      </c>
      <c r="J8" s="153">
        <v>0</v>
      </c>
      <c r="K8" s="27"/>
    </row>
    <row r="9" spans="1:11" ht="23.25" customHeight="1">
      <c r="A9" s="27"/>
      <c r="B9" s="3" t="s">
        <v>324</v>
      </c>
      <c r="C9" s="153">
        <v>0</v>
      </c>
      <c r="D9" s="153">
        <v>0</v>
      </c>
      <c r="E9" s="153">
        <v>0</v>
      </c>
      <c r="F9" s="158">
        <v>50</v>
      </c>
      <c r="G9" s="153">
        <v>0</v>
      </c>
      <c r="H9" s="153">
        <v>0</v>
      </c>
      <c r="I9" s="153">
        <f t="shared" ref="I9:I14" si="0">G9+H9</f>
        <v>0</v>
      </c>
      <c r="J9" s="153">
        <v>0</v>
      </c>
      <c r="K9" s="27"/>
    </row>
    <row r="10" spans="1:11" ht="23.25" customHeight="1">
      <c r="A10" s="27"/>
      <c r="B10" s="3" t="s">
        <v>325</v>
      </c>
      <c r="C10" s="153">
        <v>0</v>
      </c>
      <c r="D10" s="153">
        <v>0</v>
      </c>
      <c r="E10" s="153">
        <v>0</v>
      </c>
      <c r="F10" s="158">
        <v>50</v>
      </c>
      <c r="G10" s="153">
        <v>0</v>
      </c>
      <c r="H10" s="153">
        <v>0</v>
      </c>
      <c r="I10" s="153">
        <f t="shared" si="0"/>
        <v>0</v>
      </c>
      <c r="J10" s="153">
        <v>0</v>
      </c>
      <c r="K10" s="27"/>
    </row>
    <row r="11" spans="1:11" ht="23.25" customHeight="1">
      <c r="A11" s="27"/>
      <c r="B11" s="3" t="s">
        <v>326</v>
      </c>
      <c r="C11" s="153">
        <v>0</v>
      </c>
      <c r="D11" s="153">
        <v>0</v>
      </c>
      <c r="E11" s="153">
        <v>0</v>
      </c>
      <c r="F11" s="158">
        <v>50</v>
      </c>
      <c r="G11" s="153">
        <v>0</v>
      </c>
      <c r="H11" s="153">
        <v>0</v>
      </c>
      <c r="I11" s="153">
        <f t="shared" si="0"/>
        <v>0</v>
      </c>
      <c r="J11" s="153">
        <v>0</v>
      </c>
      <c r="K11" s="27"/>
    </row>
    <row r="12" spans="1:11" ht="23.25" customHeight="1">
      <c r="A12" s="27"/>
      <c r="B12" s="3" t="s">
        <v>327</v>
      </c>
      <c r="C12" s="153">
        <v>0</v>
      </c>
      <c r="D12" s="153">
        <v>0</v>
      </c>
      <c r="E12" s="153">
        <v>0</v>
      </c>
      <c r="F12" s="158">
        <v>50</v>
      </c>
      <c r="G12" s="153">
        <v>0</v>
      </c>
      <c r="H12" s="153">
        <v>0</v>
      </c>
      <c r="I12" s="153">
        <f t="shared" si="0"/>
        <v>0</v>
      </c>
      <c r="J12" s="153">
        <v>0</v>
      </c>
      <c r="K12" s="27"/>
    </row>
    <row r="13" spans="1:11" ht="23.25" customHeight="1">
      <c r="A13" s="27"/>
      <c r="B13" s="10" t="s">
        <v>328</v>
      </c>
      <c r="C13" s="153">
        <v>0</v>
      </c>
      <c r="D13" s="153">
        <v>0</v>
      </c>
      <c r="E13" s="153">
        <v>0</v>
      </c>
      <c r="F13" s="158">
        <v>50</v>
      </c>
      <c r="G13" s="153">
        <v>0</v>
      </c>
      <c r="H13" s="153">
        <v>0</v>
      </c>
      <c r="I13" s="153">
        <f t="shared" si="0"/>
        <v>0</v>
      </c>
      <c r="J13" s="153">
        <v>0</v>
      </c>
      <c r="K13" s="27"/>
    </row>
    <row r="14" spans="1:11" ht="23.25" customHeight="1">
      <c r="A14" s="28"/>
      <c r="B14" s="11" t="s">
        <v>120</v>
      </c>
      <c r="C14" s="154">
        <v>0</v>
      </c>
      <c r="D14" s="154">
        <v>0</v>
      </c>
      <c r="E14" s="154">
        <v>0</v>
      </c>
      <c r="F14" s="158">
        <v>50</v>
      </c>
      <c r="G14" s="154">
        <v>0</v>
      </c>
      <c r="H14" s="154">
        <v>0</v>
      </c>
      <c r="I14" s="153">
        <f t="shared" si="0"/>
        <v>0</v>
      </c>
      <c r="J14" s="154">
        <v>0</v>
      </c>
      <c r="K14" s="28"/>
    </row>
    <row r="15" spans="1:11" ht="23.25" customHeight="1">
      <c r="A15" s="27"/>
      <c r="B15" s="10"/>
      <c r="C15" s="153"/>
      <c r="D15" s="153"/>
      <c r="E15" s="153"/>
      <c r="F15" s="158"/>
      <c r="G15" s="153"/>
      <c r="H15" s="153"/>
      <c r="I15" s="153"/>
      <c r="J15" s="153"/>
      <c r="K15" s="27"/>
    </row>
    <row r="16" spans="1:11" ht="23.25" customHeight="1">
      <c r="A16" s="28"/>
      <c r="B16" s="11" t="s">
        <v>329</v>
      </c>
      <c r="C16" s="154"/>
      <c r="D16" s="154"/>
      <c r="E16" s="154"/>
      <c r="F16" s="160"/>
      <c r="G16" s="154"/>
      <c r="H16" s="154"/>
      <c r="I16" s="154"/>
      <c r="J16" s="153"/>
      <c r="K16" s="28"/>
    </row>
    <row r="17" spans="1:11" ht="23.25" customHeight="1">
      <c r="A17" s="27"/>
      <c r="B17" s="3" t="s">
        <v>330</v>
      </c>
      <c r="C17" s="153">
        <v>0</v>
      </c>
      <c r="D17" s="153">
        <v>0</v>
      </c>
      <c r="E17" s="153">
        <f>C17+D17</f>
        <v>0</v>
      </c>
      <c r="F17" s="158">
        <v>50</v>
      </c>
      <c r="G17" s="153">
        <v>0</v>
      </c>
      <c r="H17" s="153">
        <f>E17/F17</f>
        <v>0</v>
      </c>
      <c r="I17" s="153">
        <f>G17+H17</f>
        <v>0</v>
      </c>
      <c r="J17" s="153">
        <f>E17-I17</f>
        <v>0</v>
      </c>
      <c r="K17" s="27"/>
    </row>
    <row r="18" spans="1:11" ht="23.25" customHeight="1">
      <c r="A18" s="27"/>
      <c r="B18" s="10" t="s">
        <v>331</v>
      </c>
      <c r="C18" s="153">
        <v>0</v>
      </c>
      <c r="D18" s="153">
        <v>0</v>
      </c>
      <c r="E18" s="153">
        <f t="shared" ref="E18:E26" si="1">C18+D18</f>
        <v>0</v>
      </c>
      <c r="F18" s="158">
        <v>50</v>
      </c>
      <c r="G18" s="153">
        <v>0</v>
      </c>
      <c r="H18" s="153">
        <f t="shared" ref="H18:H26" si="2">E18/F18</f>
        <v>0</v>
      </c>
      <c r="I18" s="153">
        <f t="shared" ref="I18:I26" si="3">G18+H18</f>
        <v>0</v>
      </c>
      <c r="J18" s="153">
        <f t="shared" ref="J18:J26" si="4">E18-I18</f>
        <v>0</v>
      </c>
      <c r="K18" s="27"/>
    </row>
    <row r="19" spans="1:11" ht="23.25" customHeight="1">
      <c r="A19" s="27"/>
      <c r="B19" s="10" t="s">
        <v>332</v>
      </c>
      <c r="C19" s="153">
        <v>0</v>
      </c>
      <c r="D19" s="153">
        <v>0</v>
      </c>
      <c r="E19" s="153">
        <f t="shared" si="1"/>
        <v>0</v>
      </c>
      <c r="F19" s="158">
        <v>50</v>
      </c>
      <c r="G19" s="153">
        <v>0</v>
      </c>
      <c r="H19" s="153">
        <f t="shared" si="2"/>
        <v>0</v>
      </c>
      <c r="I19" s="153">
        <f t="shared" si="3"/>
        <v>0</v>
      </c>
      <c r="J19" s="153">
        <f t="shared" si="4"/>
        <v>0</v>
      </c>
      <c r="K19" s="27"/>
    </row>
    <row r="20" spans="1:11" ht="23.25" customHeight="1">
      <c r="A20" s="27"/>
      <c r="B20" s="10" t="s">
        <v>333</v>
      </c>
      <c r="C20" s="153">
        <v>273895.16000000003</v>
      </c>
      <c r="D20" s="153">
        <v>0</v>
      </c>
      <c r="E20" s="153">
        <f t="shared" si="1"/>
        <v>273895.16000000003</v>
      </c>
      <c r="F20" s="158">
        <v>50</v>
      </c>
      <c r="G20" s="153">
        <v>0</v>
      </c>
      <c r="H20" s="153">
        <f t="shared" si="2"/>
        <v>5477.9032000000007</v>
      </c>
      <c r="I20" s="153">
        <f t="shared" si="3"/>
        <v>5477.9032000000007</v>
      </c>
      <c r="J20" s="153">
        <f t="shared" si="4"/>
        <v>268417.25680000003</v>
      </c>
      <c r="K20" s="27"/>
    </row>
    <row r="21" spans="1:11" ht="23.25" customHeight="1">
      <c r="A21" s="27"/>
      <c r="B21" s="10" t="s">
        <v>334</v>
      </c>
      <c r="C21" s="153">
        <v>1167315.44</v>
      </c>
      <c r="D21" s="153">
        <v>949430.84</v>
      </c>
      <c r="E21" s="153">
        <f t="shared" si="1"/>
        <v>2116746.2799999998</v>
      </c>
      <c r="F21" s="158">
        <v>50</v>
      </c>
      <c r="G21" s="153">
        <v>0</v>
      </c>
      <c r="H21" s="153">
        <f t="shared" si="2"/>
        <v>42334.925599999995</v>
      </c>
      <c r="I21" s="153">
        <f t="shared" si="3"/>
        <v>42334.925599999995</v>
      </c>
      <c r="J21" s="153">
        <f t="shared" si="4"/>
        <v>2074411.3543999998</v>
      </c>
      <c r="K21" s="27"/>
    </row>
    <row r="22" spans="1:11" ht="23.25" customHeight="1">
      <c r="A22" s="27"/>
      <c r="B22" s="10" t="s">
        <v>335</v>
      </c>
      <c r="C22" s="153">
        <v>0</v>
      </c>
      <c r="D22" s="153">
        <v>0</v>
      </c>
      <c r="E22" s="153">
        <f t="shared" si="1"/>
        <v>0</v>
      </c>
      <c r="F22" s="158">
        <v>50</v>
      </c>
      <c r="G22" s="153">
        <v>0</v>
      </c>
      <c r="H22" s="153">
        <f t="shared" si="2"/>
        <v>0</v>
      </c>
      <c r="I22" s="153">
        <f t="shared" si="3"/>
        <v>0</v>
      </c>
      <c r="J22" s="153">
        <f t="shared" si="4"/>
        <v>0</v>
      </c>
      <c r="K22" s="27"/>
    </row>
    <row r="23" spans="1:11" ht="23.25" customHeight="1">
      <c r="A23" s="27"/>
      <c r="B23" s="10" t="s">
        <v>336</v>
      </c>
      <c r="C23" s="153">
        <v>713943.19</v>
      </c>
      <c r="D23" s="153">
        <v>707116.1</v>
      </c>
      <c r="E23" s="153">
        <f t="shared" si="1"/>
        <v>1421059.29</v>
      </c>
      <c r="F23" s="158">
        <v>50</v>
      </c>
      <c r="G23" s="153">
        <v>0</v>
      </c>
      <c r="H23" s="153">
        <f t="shared" si="2"/>
        <v>28421.185799999999</v>
      </c>
      <c r="I23" s="153">
        <f t="shared" si="3"/>
        <v>28421.185799999999</v>
      </c>
      <c r="J23" s="153">
        <f t="shared" si="4"/>
        <v>1392638.1041999999</v>
      </c>
      <c r="K23" s="27"/>
    </row>
    <row r="24" spans="1:11" ht="23.25" customHeight="1">
      <c r="A24" s="27"/>
      <c r="B24" s="10" t="s">
        <v>337</v>
      </c>
      <c r="C24" s="153">
        <v>0</v>
      </c>
      <c r="D24" s="153">
        <v>0</v>
      </c>
      <c r="E24" s="153">
        <f t="shared" si="1"/>
        <v>0</v>
      </c>
      <c r="F24" s="158">
        <v>40</v>
      </c>
      <c r="G24" s="153">
        <v>0</v>
      </c>
      <c r="H24" s="153">
        <f t="shared" si="2"/>
        <v>0</v>
      </c>
      <c r="I24" s="153">
        <f t="shared" si="3"/>
        <v>0</v>
      </c>
      <c r="J24" s="153">
        <f t="shared" si="4"/>
        <v>0</v>
      </c>
      <c r="K24" s="27"/>
    </row>
    <row r="25" spans="1:11" ht="23.25" customHeight="1">
      <c r="A25" s="27"/>
      <c r="B25" s="10" t="s">
        <v>338</v>
      </c>
      <c r="C25" s="153">
        <v>0</v>
      </c>
      <c r="D25" s="153">
        <v>0</v>
      </c>
      <c r="E25" s="153">
        <f t="shared" si="1"/>
        <v>0</v>
      </c>
      <c r="F25" s="158">
        <v>50</v>
      </c>
      <c r="G25" s="153">
        <v>0</v>
      </c>
      <c r="H25" s="153">
        <f t="shared" si="2"/>
        <v>0</v>
      </c>
      <c r="I25" s="153">
        <f t="shared" si="3"/>
        <v>0</v>
      </c>
      <c r="J25" s="153">
        <f t="shared" si="4"/>
        <v>0</v>
      </c>
      <c r="K25" s="27"/>
    </row>
    <row r="26" spans="1:11" ht="23.25" customHeight="1">
      <c r="A26" s="27"/>
      <c r="B26" s="10" t="s">
        <v>339</v>
      </c>
      <c r="C26" s="153">
        <v>0</v>
      </c>
      <c r="D26" s="153">
        <v>0</v>
      </c>
      <c r="E26" s="153">
        <f t="shared" si="1"/>
        <v>0</v>
      </c>
      <c r="F26" s="158">
        <v>50</v>
      </c>
      <c r="G26" s="153">
        <v>0</v>
      </c>
      <c r="H26" s="153">
        <f t="shared" si="2"/>
        <v>0</v>
      </c>
      <c r="I26" s="153">
        <f t="shared" si="3"/>
        <v>0</v>
      </c>
      <c r="J26" s="153">
        <f t="shared" si="4"/>
        <v>0</v>
      </c>
      <c r="K26" s="27"/>
    </row>
    <row r="27" spans="1:11" ht="23.25" customHeight="1">
      <c r="A27" s="28"/>
      <c r="B27" s="11" t="s">
        <v>120</v>
      </c>
      <c r="C27" s="154">
        <f>SUM(C17:C26)</f>
        <v>2155153.79</v>
      </c>
      <c r="D27" s="154">
        <f t="shared" ref="D27:J27" si="5">SUM(D17:D26)</f>
        <v>1656546.94</v>
      </c>
      <c r="E27" s="154">
        <f t="shared" si="5"/>
        <v>3811700.73</v>
      </c>
      <c r="F27" s="160"/>
      <c r="G27" s="154">
        <f t="shared" si="5"/>
        <v>0</v>
      </c>
      <c r="H27" s="154">
        <f t="shared" si="5"/>
        <v>76234.014599999995</v>
      </c>
      <c r="I27" s="154">
        <f t="shared" si="5"/>
        <v>76234.014599999995</v>
      </c>
      <c r="J27" s="154">
        <f t="shared" si="5"/>
        <v>3735466.7153999996</v>
      </c>
      <c r="K27" s="28"/>
    </row>
    <row r="28" spans="1:11" ht="23.25" customHeight="1">
      <c r="A28" s="28"/>
      <c r="B28" s="10"/>
      <c r="C28" s="153"/>
      <c r="D28" s="153"/>
      <c r="E28" s="153"/>
      <c r="F28" s="158"/>
      <c r="G28" s="153"/>
      <c r="H28" s="153"/>
      <c r="I28" s="153"/>
      <c r="J28" s="153"/>
      <c r="K28" s="28"/>
    </row>
    <row r="29" spans="1:11" ht="23.25" customHeight="1">
      <c r="A29" s="28"/>
      <c r="B29" s="11" t="s">
        <v>340</v>
      </c>
      <c r="C29" s="154"/>
      <c r="D29" s="154"/>
      <c r="E29" s="154"/>
      <c r="F29" s="160"/>
      <c r="G29" s="154"/>
      <c r="H29" s="154"/>
      <c r="I29" s="154"/>
      <c r="J29" s="153"/>
      <c r="K29" s="28"/>
    </row>
    <row r="30" spans="1:11" ht="23.25" customHeight="1">
      <c r="A30" s="27"/>
      <c r="B30" s="10" t="s">
        <v>341</v>
      </c>
      <c r="C30" s="153">
        <v>0</v>
      </c>
      <c r="D30" s="153">
        <v>0</v>
      </c>
      <c r="E30" s="153">
        <f t="shared" ref="E30:E41" si="6">C30+D30</f>
        <v>0</v>
      </c>
      <c r="F30" s="158" t="s">
        <v>741</v>
      </c>
      <c r="G30" s="153">
        <v>0</v>
      </c>
      <c r="H30" s="153">
        <f>E30/F30</f>
        <v>0</v>
      </c>
      <c r="I30" s="153">
        <f>G30+H30</f>
        <v>0</v>
      </c>
      <c r="J30" s="153">
        <f>E30-I30</f>
        <v>0</v>
      </c>
      <c r="K30" s="27"/>
    </row>
    <row r="31" spans="1:11" ht="23.25" customHeight="1">
      <c r="A31" s="27"/>
      <c r="B31" s="10" t="s">
        <v>342</v>
      </c>
      <c r="C31" s="153">
        <v>26450</v>
      </c>
      <c r="D31" s="153">
        <v>0</v>
      </c>
      <c r="E31" s="153">
        <f t="shared" si="6"/>
        <v>26450</v>
      </c>
      <c r="F31" s="158" t="s">
        <v>742</v>
      </c>
      <c r="G31" s="153">
        <v>0</v>
      </c>
      <c r="H31" s="153">
        <f t="shared" ref="H31:H41" si="7">E31/F31</f>
        <v>1058</v>
      </c>
      <c r="I31" s="153">
        <f t="shared" ref="I31:I41" si="8">G31+H31</f>
        <v>1058</v>
      </c>
      <c r="J31" s="153">
        <f t="shared" ref="J31:J41" si="9">E31-I31</f>
        <v>25392</v>
      </c>
      <c r="K31" s="27"/>
    </row>
    <row r="32" spans="1:11" ht="23.25" customHeight="1">
      <c r="A32" s="27"/>
      <c r="B32" s="10" t="s">
        <v>343</v>
      </c>
      <c r="C32" s="153">
        <v>312260</v>
      </c>
      <c r="D32" s="153">
        <v>0</v>
      </c>
      <c r="E32" s="153">
        <f t="shared" si="6"/>
        <v>312260</v>
      </c>
      <c r="F32" s="158" t="s">
        <v>741</v>
      </c>
      <c r="G32" s="153">
        <v>0</v>
      </c>
      <c r="H32" s="153">
        <f t="shared" si="7"/>
        <v>6245.2</v>
      </c>
      <c r="I32" s="153">
        <f t="shared" si="8"/>
        <v>6245.2</v>
      </c>
      <c r="J32" s="153">
        <f t="shared" si="9"/>
        <v>306014.8</v>
      </c>
      <c r="K32" s="27"/>
    </row>
    <row r="33" spans="1:11" ht="23.25" customHeight="1">
      <c r="A33" s="27"/>
      <c r="B33" s="10" t="s">
        <v>344</v>
      </c>
      <c r="C33" s="153">
        <v>0</v>
      </c>
      <c r="D33" s="153">
        <v>0</v>
      </c>
      <c r="E33" s="153">
        <f t="shared" si="6"/>
        <v>0</v>
      </c>
      <c r="F33" s="158" t="s">
        <v>743</v>
      </c>
      <c r="G33" s="153">
        <v>0</v>
      </c>
      <c r="H33" s="153">
        <f t="shared" si="7"/>
        <v>0</v>
      </c>
      <c r="I33" s="153">
        <f t="shared" si="8"/>
        <v>0</v>
      </c>
      <c r="J33" s="153">
        <f t="shared" si="9"/>
        <v>0</v>
      </c>
      <c r="K33" s="27"/>
    </row>
    <row r="34" spans="1:11" ht="23.25" customHeight="1">
      <c r="A34" s="27"/>
      <c r="B34" s="10" t="s">
        <v>345</v>
      </c>
      <c r="C34" s="153">
        <v>0</v>
      </c>
      <c r="D34" s="153">
        <v>0</v>
      </c>
      <c r="E34" s="153">
        <f t="shared" si="6"/>
        <v>0</v>
      </c>
      <c r="F34" s="158" t="s">
        <v>744</v>
      </c>
      <c r="G34" s="153">
        <v>0</v>
      </c>
      <c r="H34" s="153">
        <f t="shared" si="7"/>
        <v>0</v>
      </c>
      <c r="I34" s="153">
        <f t="shared" si="8"/>
        <v>0</v>
      </c>
      <c r="J34" s="153">
        <f t="shared" si="9"/>
        <v>0</v>
      </c>
      <c r="K34" s="27"/>
    </row>
    <row r="35" spans="1:11" ht="23.25" customHeight="1">
      <c r="A35" s="27"/>
      <c r="B35" s="10" t="s">
        <v>346</v>
      </c>
      <c r="D35" s="153">
        <v>15060</v>
      </c>
      <c r="E35" s="153">
        <f t="shared" si="6"/>
        <v>15060</v>
      </c>
      <c r="F35" s="158" t="s">
        <v>744</v>
      </c>
      <c r="G35" s="153">
        <v>0</v>
      </c>
      <c r="H35" s="153">
        <f t="shared" si="7"/>
        <v>1506</v>
      </c>
      <c r="I35" s="153">
        <f t="shared" si="8"/>
        <v>1506</v>
      </c>
      <c r="J35" s="153">
        <f t="shared" si="9"/>
        <v>13554</v>
      </c>
      <c r="K35" s="27"/>
    </row>
    <row r="36" spans="1:11" ht="23.25" customHeight="1">
      <c r="A36" s="27"/>
      <c r="B36" s="10" t="s">
        <v>347</v>
      </c>
      <c r="C36" s="153">
        <v>0</v>
      </c>
      <c r="D36" s="153">
        <v>0</v>
      </c>
      <c r="E36" s="153">
        <f t="shared" si="6"/>
        <v>0</v>
      </c>
      <c r="F36" s="158" t="s">
        <v>744</v>
      </c>
      <c r="G36" s="153">
        <v>0</v>
      </c>
      <c r="H36" s="153">
        <f t="shared" si="7"/>
        <v>0</v>
      </c>
      <c r="I36" s="153">
        <f t="shared" si="8"/>
        <v>0</v>
      </c>
      <c r="J36" s="153">
        <f t="shared" si="9"/>
        <v>0</v>
      </c>
      <c r="K36" s="27"/>
    </row>
    <row r="37" spans="1:11" ht="23.25" customHeight="1">
      <c r="A37" s="27"/>
      <c r="B37" s="10" t="s">
        <v>348</v>
      </c>
      <c r="C37" s="153">
        <v>76295.47</v>
      </c>
      <c r="D37" s="153">
        <v>196161</v>
      </c>
      <c r="E37" s="153">
        <f t="shared" si="6"/>
        <v>272456.46999999997</v>
      </c>
      <c r="F37" s="158" t="s">
        <v>743</v>
      </c>
      <c r="G37" s="153">
        <v>0</v>
      </c>
      <c r="H37" s="153">
        <f t="shared" si="7"/>
        <v>9081.882333333333</v>
      </c>
      <c r="I37" s="153">
        <f t="shared" si="8"/>
        <v>9081.882333333333</v>
      </c>
      <c r="J37" s="153">
        <f t="shared" si="9"/>
        <v>263374.58766666666</v>
      </c>
      <c r="K37" s="27"/>
    </row>
    <row r="38" spans="1:11" ht="23.25" customHeight="1">
      <c r="A38" s="27"/>
      <c r="B38" s="10" t="s">
        <v>349</v>
      </c>
      <c r="C38" s="153">
        <v>0</v>
      </c>
      <c r="D38" s="153">
        <v>0</v>
      </c>
      <c r="E38" s="153">
        <f t="shared" si="6"/>
        <v>0</v>
      </c>
      <c r="F38" s="158" t="s">
        <v>745</v>
      </c>
      <c r="G38" s="153">
        <v>0</v>
      </c>
      <c r="H38" s="153">
        <f t="shared" si="7"/>
        <v>0</v>
      </c>
      <c r="I38" s="153">
        <f t="shared" si="8"/>
        <v>0</v>
      </c>
      <c r="J38" s="153">
        <f t="shared" si="9"/>
        <v>0</v>
      </c>
      <c r="K38" s="27"/>
    </row>
    <row r="39" spans="1:11" ht="23.25" customHeight="1">
      <c r="A39" s="27"/>
      <c r="B39" s="10" t="s">
        <v>350</v>
      </c>
      <c r="C39" s="153">
        <v>60950</v>
      </c>
      <c r="D39" s="153">
        <v>118817.8</v>
      </c>
      <c r="E39" s="153">
        <f t="shared" si="6"/>
        <v>179767.8</v>
      </c>
      <c r="F39" s="158" t="s">
        <v>743</v>
      </c>
      <c r="G39" s="153">
        <v>0</v>
      </c>
      <c r="H39" s="153">
        <f t="shared" si="7"/>
        <v>5992.2599999999993</v>
      </c>
      <c r="I39" s="153">
        <f t="shared" si="8"/>
        <v>5992.2599999999993</v>
      </c>
      <c r="J39" s="153">
        <f t="shared" si="9"/>
        <v>173775.53999999998</v>
      </c>
      <c r="K39" s="27"/>
    </row>
    <row r="40" spans="1:11" ht="23.25" customHeight="1">
      <c r="A40" s="27"/>
      <c r="B40" s="10" t="s">
        <v>351</v>
      </c>
      <c r="C40" s="153">
        <v>0</v>
      </c>
      <c r="D40" s="153">
        <v>0</v>
      </c>
      <c r="E40" s="153">
        <f t="shared" si="6"/>
        <v>0</v>
      </c>
      <c r="F40" s="158" t="s">
        <v>743</v>
      </c>
      <c r="G40" s="153">
        <v>0</v>
      </c>
      <c r="H40" s="153">
        <f t="shared" si="7"/>
        <v>0</v>
      </c>
      <c r="I40" s="153">
        <f t="shared" si="8"/>
        <v>0</v>
      </c>
      <c r="J40" s="153">
        <f t="shared" si="9"/>
        <v>0</v>
      </c>
      <c r="K40" s="27"/>
    </row>
    <row r="41" spans="1:11" ht="23.25" customHeight="1">
      <c r="A41" s="27"/>
      <c r="B41" s="10" t="s">
        <v>352</v>
      </c>
      <c r="C41" s="153">
        <v>0</v>
      </c>
      <c r="D41" s="153">
        <v>0</v>
      </c>
      <c r="E41" s="153">
        <f t="shared" si="6"/>
        <v>0</v>
      </c>
      <c r="F41" s="158" t="s">
        <v>743</v>
      </c>
      <c r="G41" s="153">
        <v>0</v>
      </c>
      <c r="H41" s="153">
        <f t="shared" si="7"/>
        <v>0</v>
      </c>
      <c r="I41" s="153">
        <f t="shared" si="8"/>
        <v>0</v>
      </c>
      <c r="J41" s="153">
        <f t="shared" si="9"/>
        <v>0</v>
      </c>
      <c r="K41" s="27"/>
    </row>
    <row r="42" spans="1:11" ht="23.25" customHeight="1">
      <c r="A42" s="28"/>
      <c r="B42" s="11" t="s">
        <v>120</v>
      </c>
      <c r="C42" s="154">
        <f>SUM(C30:C41)</f>
        <v>475955.47</v>
      </c>
      <c r="D42" s="154">
        <f>SUM(D30:D41)</f>
        <v>330038.8</v>
      </c>
      <c r="E42" s="154">
        <f>SUM(E30:E41)</f>
        <v>805994.27</v>
      </c>
      <c r="F42" s="160"/>
      <c r="G42" s="154">
        <f>SUM(G30:G41)</f>
        <v>0</v>
      </c>
      <c r="H42" s="154">
        <f>SUM(H30:H41)</f>
        <v>23883.34233333333</v>
      </c>
      <c r="I42" s="154">
        <f>SUM(I30:I41)</f>
        <v>23883.34233333333</v>
      </c>
      <c r="J42" s="154">
        <f>SUM(J30:J41)</f>
        <v>782110.92766666668</v>
      </c>
      <c r="K42" s="28"/>
    </row>
    <row r="43" spans="1:11" ht="23.25" customHeight="1">
      <c r="A43" s="28"/>
      <c r="B43" s="10"/>
      <c r="C43" s="153"/>
      <c r="D43" s="153"/>
      <c r="E43" s="153"/>
      <c r="F43" s="158"/>
      <c r="G43" s="153"/>
      <c r="H43" s="153"/>
      <c r="I43" s="153"/>
      <c r="J43" s="153"/>
      <c r="K43" s="28"/>
    </row>
    <row r="44" spans="1:11" ht="23.25" customHeight="1">
      <c r="A44" s="28"/>
      <c r="B44" s="11" t="s">
        <v>353</v>
      </c>
      <c r="C44" s="154"/>
      <c r="D44" s="154"/>
      <c r="E44" s="154"/>
      <c r="F44" s="160"/>
      <c r="G44" s="154"/>
      <c r="H44" s="154"/>
      <c r="I44" s="154"/>
      <c r="J44" s="153"/>
      <c r="K44" s="28"/>
    </row>
    <row r="45" spans="1:11" ht="23.25" customHeight="1">
      <c r="A45" s="27"/>
      <c r="B45" s="10" t="s">
        <v>354</v>
      </c>
      <c r="C45" s="153">
        <v>376467.01</v>
      </c>
      <c r="D45" s="153">
        <v>367366.98</v>
      </c>
      <c r="E45" s="153">
        <f>C45+D45</f>
        <v>743833.99</v>
      </c>
      <c r="F45" s="158" t="s">
        <v>746</v>
      </c>
      <c r="G45" s="153">
        <v>0</v>
      </c>
      <c r="H45" s="153">
        <f>E45/F45</f>
        <v>148766.79800000001</v>
      </c>
      <c r="I45" s="153">
        <f>G45+H45</f>
        <v>148766.79800000001</v>
      </c>
      <c r="J45" s="153">
        <f>E45-I45</f>
        <v>595067.19200000004</v>
      </c>
      <c r="K45" s="27"/>
    </row>
    <row r="46" spans="1:11" ht="23.25" customHeight="1">
      <c r="A46" s="27"/>
      <c r="B46" s="10" t="s">
        <v>355</v>
      </c>
      <c r="C46" s="153">
        <v>0</v>
      </c>
      <c r="D46" s="153">
        <v>0</v>
      </c>
      <c r="E46" s="153">
        <f t="shared" ref="E46:E49" si="10">C46+D46</f>
        <v>0</v>
      </c>
      <c r="F46" s="158" t="s">
        <v>747</v>
      </c>
      <c r="G46" s="153">
        <v>0</v>
      </c>
      <c r="H46" s="153">
        <f t="shared" ref="H46:H49" si="11">E46/F46</f>
        <v>0</v>
      </c>
      <c r="I46" s="153">
        <f t="shared" ref="I46:I49" si="12">G46+H46</f>
        <v>0</v>
      </c>
      <c r="J46" s="153">
        <f t="shared" ref="J46:J49" si="13">E46-I46</f>
        <v>0</v>
      </c>
      <c r="K46" s="27"/>
    </row>
    <row r="47" spans="1:11" ht="23.25" customHeight="1">
      <c r="A47" s="27"/>
      <c r="B47" s="10" t="s">
        <v>356</v>
      </c>
      <c r="C47" s="153">
        <v>0</v>
      </c>
      <c r="D47" s="153">
        <v>0</v>
      </c>
      <c r="E47" s="153">
        <f t="shared" si="10"/>
        <v>0</v>
      </c>
      <c r="F47" s="158" t="s">
        <v>742</v>
      </c>
      <c r="G47" s="153">
        <v>0</v>
      </c>
      <c r="H47" s="153">
        <f t="shared" si="11"/>
        <v>0</v>
      </c>
      <c r="I47" s="153">
        <f t="shared" si="12"/>
        <v>0</v>
      </c>
      <c r="J47" s="153">
        <f t="shared" si="13"/>
        <v>0</v>
      </c>
      <c r="K47" s="27"/>
    </row>
    <row r="48" spans="1:11" ht="23.25" customHeight="1">
      <c r="A48" s="27"/>
      <c r="B48" s="10" t="s">
        <v>357</v>
      </c>
      <c r="C48" s="153">
        <v>0</v>
      </c>
      <c r="D48" s="153">
        <v>0</v>
      </c>
      <c r="E48" s="153">
        <f t="shared" si="10"/>
        <v>0</v>
      </c>
      <c r="F48" s="158" t="s">
        <v>748</v>
      </c>
      <c r="G48" s="153">
        <v>0</v>
      </c>
      <c r="H48" s="153">
        <f t="shared" si="11"/>
        <v>0</v>
      </c>
      <c r="I48" s="153">
        <f t="shared" si="12"/>
        <v>0</v>
      </c>
      <c r="J48" s="153">
        <f t="shared" si="13"/>
        <v>0</v>
      </c>
      <c r="K48" s="27"/>
    </row>
    <row r="49" spans="1:11" ht="23.25" customHeight="1">
      <c r="A49" s="27"/>
      <c r="B49" s="10" t="s">
        <v>358</v>
      </c>
      <c r="C49" s="153">
        <v>650</v>
      </c>
      <c r="D49" s="153">
        <v>14458.08</v>
      </c>
      <c r="E49" s="153">
        <f t="shared" si="10"/>
        <v>15108.08</v>
      </c>
      <c r="F49" s="158" t="s">
        <v>749</v>
      </c>
      <c r="G49" s="153">
        <v>0</v>
      </c>
      <c r="H49" s="153">
        <f t="shared" si="11"/>
        <v>5036.0266666666666</v>
      </c>
      <c r="I49" s="153">
        <f t="shared" si="12"/>
        <v>5036.0266666666666</v>
      </c>
      <c r="J49" s="153">
        <f t="shared" si="13"/>
        <v>10072.053333333333</v>
      </c>
      <c r="K49" s="27"/>
    </row>
    <row r="50" spans="1:11" ht="23.25" customHeight="1">
      <c r="A50" s="28"/>
      <c r="B50" s="11" t="s">
        <v>120</v>
      </c>
      <c r="C50" s="154">
        <f>SUM(C45:C49)</f>
        <v>377117.01</v>
      </c>
      <c r="D50" s="154">
        <f t="shared" ref="D50:J50" si="14">SUM(D45:D49)</f>
        <v>381825.06</v>
      </c>
      <c r="E50" s="154">
        <f t="shared" si="14"/>
        <v>758942.07</v>
      </c>
      <c r="F50" s="160"/>
      <c r="G50" s="154">
        <f t="shared" si="14"/>
        <v>0</v>
      </c>
      <c r="H50" s="154">
        <f t="shared" si="14"/>
        <v>153802.82466666668</v>
      </c>
      <c r="I50" s="154">
        <f t="shared" si="14"/>
        <v>153802.82466666668</v>
      </c>
      <c r="J50" s="154">
        <f t="shared" si="14"/>
        <v>605139.24533333338</v>
      </c>
      <c r="K50" s="28"/>
    </row>
    <row r="51" spans="1:11" ht="23.25" customHeight="1">
      <c r="A51" s="28"/>
      <c r="B51" s="10"/>
      <c r="C51" s="153"/>
      <c r="D51" s="153"/>
      <c r="E51" s="153"/>
      <c r="F51" s="158"/>
      <c r="G51" s="153"/>
      <c r="H51" s="153"/>
      <c r="I51" s="153"/>
      <c r="J51" s="153"/>
      <c r="K51" s="28"/>
    </row>
    <row r="52" spans="1:11" ht="23.25" customHeight="1">
      <c r="A52" s="28"/>
      <c r="B52" s="11" t="s">
        <v>359</v>
      </c>
      <c r="C52" s="154"/>
      <c r="D52" s="154"/>
      <c r="E52" s="154"/>
      <c r="F52" s="160"/>
      <c r="G52" s="154"/>
      <c r="H52" s="154"/>
      <c r="I52" s="154"/>
      <c r="J52" s="153"/>
      <c r="K52" s="28"/>
    </row>
    <row r="53" spans="1:11" ht="23.25" customHeight="1">
      <c r="A53" s="27"/>
      <c r="B53" s="10" t="s">
        <v>360</v>
      </c>
      <c r="C53" s="153">
        <v>0</v>
      </c>
      <c r="D53" s="153">
        <v>0</v>
      </c>
      <c r="E53" s="153">
        <f>SUM(C53:D53)</f>
        <v>0</v>
      </c>
      <c r="F53" s="158" t="s">
        <v>750</v>
      </c>
      <c r="G53" s="153">
        <v>0</v>
      </c>
      <c r="H53" s="153">
        <f>E53/F53</f>
        <v>0</v>
      </c>
      <c r="I53" s="153">
        <f>G53+H53</f>
        <v>0</v>
      </c>
      <c r="J53" s="153">
        <f>E53-I53</f>
        <v>0</v>
      </c>
      <c r="K53" s="27"/>
    </row>
    <row r="54" spans="1:11" ht="23.25" customHeight="1">
      <c r="A54" s="27"/>
      <c r="B54" s="10" t="s">
        <v>361</v>
      </c>
      <c r="C54" s="153">
        <v>0</v>
      </c>
      <c r="D54" s="153">
        <v>0</v>
      </c>
      <c r="E54" s="153">
        <f t="shared" ref="E54:E64" si="15">SUM(C54:D54)</f>
        <v>0</v>
      </c>
      <c r="F54" s="158" t="s">
        <v>751</v>
      </c>
      <c r="G54" s="153">
        <v>0</v>
      </c>
      <c r="H54" s="153">
        <f t="shared" ref="H54:H64" si="16">E54/F54</f>
        <v>0</v>
      </c>
      <c r="I54" s="153">
        <f t="shared" ref="I54:I64" si="17">G54+H54</f>
        <v>0</v>
      </c>
      <c r="J54" s="153">
        <f t="shared" ref="J54:J64" si="18">E54-I54</f>
        <v>0</v>
      </c>
      <c r="K54" s="27"/>
    </row>
    <row r="55" spans="1:11" ht="23.25" customHeight="1">
      <c r="A55" s="27"/>
      <c r="B55" s="10" t="s">
        <v>362</v>
      </c>
      <c r="C55" s="153">
        <v>0</v>
      </c>
      <c r="D55" s="153">
        <v>0</v>
      </c>
      <c r="E55" s="153">
        <f t="shared" si="15"/>
        <v>0</v>
      </c>
      <c r="F55" s="158" t="s">
        <v>751</v>
      </c>
      <c r="G55" s="153">
        <v>0</v>
      </c>
      <c r="H55" s="153">
        <f t="shared" si="16"/>
        <v>0</v>
      </c>
      <c r="I55" s="153">
        <f t="shared" si="17"/>
        <v>0</v>
      </c>
      <c r="J55" s="153">
        <f t="shared" si="18"/>
        <v>0</v>
      </c>
      <c r="K55" s="27"/>
    </row>
    <row r="56" spans="1:11" ht="23.25" customHeight="1">
      <c r="A56" s="27"/>
      <c r="B56" s="10" t="s">
        <v>363</v>
      </c>
      <c r="C56" s="153">
        <v>116186.5</v>
      </c>
      <c r="D56" s="153">
        <v>38063.199999999997</v>
      </c>
      <c r="E56" s="153">
        <f t="shared" si="15"/>
        <v>154249.70000000001</v>
      </c>
      <c r="F56" s="158" t="s">
        <v>751</v>
      </c>
      <c r="G56" s="153">
        <v>0</v>
      </c>
      <c r="H56" s="153">
        <f t="shared" si="16"/>
        <v>22035.67142857143</v>
      </c>
      <c r="I56" s="153">
        <f t="shared" si="17"/>
        <v>22035.67142857143</v>
      </c>
      <c r="J56" s="153">
        <f t="shared" si="18"/>
        <v>132214.02857142859</v>
      </c>
      <c r="K56" s="27"/>
    </row>
    <row r="57" spans="1:11" ht="23.25" customHeight="1">
      <c r="A57" s="27"/>
      <c r="B57" s="10" t="s">
        <v>364</v>
      </c>
      <c r="C57" s="153">
        <v>0</v>
      </c>
      <c r="D57" s="153">
        <v>0</v>
      </c>
      <c r="E57" s="153">
        <f t="shared" si="15"/>
        <v>0</v>
      </c>
      <c r="F57" s="158" t="s">
        <v>744</v>
      </c>
      <c r="G57" s="153">
        <v>0</v>
      </c>
      <c r="H57" s="153">
        <f t="shared" si="16"/>
        <v>0</v>
      </c>
      <c r="I57" s="153">
        <f t="shared" si="17"/>
        <v>0</v>
      </c>
      <c r="J57" s="153">
        <f t="shared" si="18"/>
        <v>0</v>
      </c>
      <c r="K57" s="27"/>
    </row>
    <row r="58" spans="1:11" ht="23.25" customHeight="1">
      <c r="A58" s="27"/>
      <c r="B58" s="10" t="s">
        <v>365</v>
      </c>
      <c r="C58" s="153">
        <v>0</v>
      </c>
      <c r="D58" s="153">
        <v>0</v>
      </c>
      <c r="E58" s="153">
        <f t="shared" si="15"/>
        <v>0</v>
      </c>
      <c r="F58" s="158" t="s">
        <v>750</v>
      </c>
      <c r="G58" s="153">
        <v>0</v>
      </c>
      <c r="H58" s="153">
        <f t="shared" si="16"/>
        <v>0</v>
      </c>
      <c r="I58" s="153">
        <f t="shared" si="17"/>
        <v>0</v>
      </c>
      <c r="J58" s="153">
        <f t="shared" si="18"/>
        <v>0</v>
      </c>
      <c r="K58" s="27"/>
    </row>
    <row r="59" spans="1:11" ht="23.25" customHeight="1">
      <c r="A59" s="27"/>
      <c r="B59" s="10" t="s">
        <v>366</v>
      </c>
      <c r="C59" s="153">
        <v>107813.42</v>
      </c>
      <c r="D59" s="153">
        <v>171875.6</v>
      </c>
      <c r="E59" s="153">
        <f t="shared" si="15"/>
        <v>279689.02</v>
      </c>
      <c r="F59" s="158" t="s">
        <v>746</v>
      </c>
      <c r="G59" s="153">
        <v>0</v>
      </c>
      <c r="H59" s="153">
        <f t="shared" si="16"/>
        <v>55937.804000000004</v>
      </c>
      <c r="I59" s="153">
        <f t="shared" si="17"/>
        <v>55937.804000000004</v>
      </c>
      <c r="J59" s="153">
        <f t="shared" si="18"/>
        <v>223751.21600000001</v>
      </c>
      <c r="K59" s="27"/>
    </row>
    <row r="60" spans="1:11" ht="23.25" customHeight="1">
      <c r="A60" s="27"/>
      <c r="B60" s="10" t="s">
        <v>367</v>
      </c>
      <c r="C60" s="153">
        <v>0</v>
      </c>
      <c r="D60" s="153">
        <v>0</v>
      </c>
      <c r="E60" s="153">
        <f t="shared" si="15"/>
        <v>0</v>
      </c>
      <c r="F60" s="158" t="s">
        <v>746</v>
      </c>
      <c r="G60" s="153">
        <v>0</v>
      </c>
      <c r="H60" s="153">
        <f t="shared" si="16"/>
        <v>0</v>
      </c>
      <c r="I60" s="153">
        <f t="shared" si="17"/>
        <v>0</v>
      </c>
      <c r="J60" s="153">
        <f t="shared" si="18"/>
        <v>0</v>
      </c>
      <c r="K60" s="27"/>
    </row>
    <row r="61" spans="1:11" ht="23.25" customHeight="1">
      <c r="A61" s="27"/>
      <c r="B61" s="10" t="s">
        <v>368</v>
      </c>
      <c r="C61" s="153">
        <v>1178518.82</v>
      </c>
      <c r="D61" s="153">
        <v>94717.39</v>
      </c>
      <c r="E61" s="153">
        <f t="shared" si="15"/>
        <v>1273236.21</v>
      </c>
      <c r="F61" s="158" t="s">
        <v>746</v>
      </c>
      <c r="G61" s="153">
        <v>0</v>
      </c>
      <c r="H61" s="153">
        <f t="shared" si="16"/>
        <v>254647.242</v>
      </c>
      <c r="I61" s="153">
        <f t="shared" si="17"/>
        <v>254647.242</v>
      </c>
      <c r="J61" s="153">
        <f t="shared" si="18"/>
        <v>1018588.968</v>
      </c>
      <c r="K61" s="27"/>
    </row>
    <row r="62" spans="1:11" ht="23.25" customHeight="1">
      <c r="A62" s="27"/>
      <c r="B62" s="10" t="s">
        <v>369</v>
      </c>
      <c r="C62" s="153">
        <v>0</v>
      </c>
      <c r="D62" s="153">
        <v>0</v>
      </c>
      <c r="E62" s="153">
        <f t="shared" si="15"/>
        <v>0</v>
      </c>
      <c r="F62" s="158" t="s">
        <v>746</v>
      </c>
      <c r="G62" s="153">
        <v>0</v>
      </c>
      <c r="H62" s="153">
        <f t="shared" si="16"/>
        <v>0</v>
      </c>
      <c r="I62" s="153">
        <f t="shared" si="17"/>
        <v>0</v>
      </c>
      <c r="J62" s="153">
        <f t="shared" si="18"/>
        <v>0</v>
      </c>
      <c r="K62" s="27"/>
    </row>
    <row r="63" spans="1:11" ht="23.25" customHeight="1">
      <c r="A63" s="27"/>
      <c r="B63" s="10" t="s">
        <v>370</v>
      </c>
      <c r="C63" s="153">
        <v>45256.14</v>
      </c>
      <c r="D63" s="153">
        <v>72682.149999999994</v>
      </c>
      <c r="E63" s="153">
        <f t="shared" si="15"/>
        <v>117938.29</v>
      </c>
      <c r="F63" s="158" t="s">
        <v>746</v>
      </c>
      <c r="G63" s="153">
        <v>0</v>
      </c>
      <c r="H63" s="153">
        <f t="shared" si="16"/>
        <v>23587.657999999999</v>
      </c>
      <c r="I63" s="153">
        <f t="shared" si="17"/>
        <v>23587.657999999999</v>
      </c>
      <c r="J63" s="153">
        <f t="shared" si="18"/>
        <v>94350.631999999998</v>
      </c>
      <c r="K63" s="27"/>
    </row>
    <row r="64" spans="1:11" ht="23.25" customHeight="1">
      <c r="A64" s="27"/>
      <c r="B64" s="10" t="s">
        <v>371</v>
      </c>
      <c r="C64" s="153">
        <v>0</v>
      </c>
      <c r="D64" s="153">
        <v>0</v>
      </c>
      <c r="E64" s="153">
        <f t="shared" si="15"/>
        <v>0</v>
      </c>
      <c r="F64" s="158" t="s">
        <v>749</v>
      </c>
      <c r="G64" s="153">
        <v>0</v>
      </c>
      <c r="H64" s="153">
        <f t="shared" si="16"/>
        <v>0</v>
      </c>
      <c r="I64" s="153">
        <f t="shared" si="17"/>
        <v>0</v>
      </c>
      <c r="J64" s="153">
        <f t="shared" si="18"/>
        <v>0</v>
      </c>
      <c r="K64" s="27"/>
    </row>
    <row r="65" spans="1:11" ht="23.25" customHeight="1">
      <c r="A65" s="28"/>
      <c r="B65" s="11" t="s">
        <v>120</v>
      </c>
      <c r="C65" s="154">
        <f>SUM(C53:C64)</f>
        <v>1447774.88</v>
      </c>
      <c r="D65" s="154">
        <f>SUM(D53:D64)</f>
        <v>377338.33999999997</v>
      </c>
      <c r="E65" s="154">
        <f>SUM(E53:E64)</f>
        <v>1825113.22</v>
      </c>
      <c r="F65" s="160"/>
      <c r="G65" s="154">
        <f>SUM(G53:G64)</f>
        <v>0</v>
      </c>
      <c r="H65" s="154">
        <f>SUM(H53:H64)</f>
        <v>356208.37542857142</v>
      </c>
      <c r="I65" s="154">
        <f>SUM(I53:I64)</f>
        <v>356208.37542857142</v>
      </c>
      <c r="J65" s="154">
        <f>SUM(J53:J64)</f>
        <v>1468904.8445714286</v>
      </c>
      <c r="K65" s="28"/>
    </row>
    <row r="66" spans="1:11" ht="23.25" customHeight="1">
      <c r="A66" s="28"/>
      <c r="B66" s="10"/>
      <c r="C66" s="153"/>
      <c r="D66" s="153"/>
      <c r="E66" s="153"/>
      <c r="F66" s="158"/>
      <c r="G66" s="153"/>
      <c r="H66" s="153"/>
      <c r="I66" s="153"/>
      <c r="J66" s="153"/>
      <c r="K66" s="28"/>
    </row>
    <row r="67" spans="1:11" ht="23.25" customHeight="1">
      <c r="A67" s="28"/>
      <c r="B67" s="11" t="s">
        <v>372</v>
      </c>
      <c r="C67" s="154"/>
      <c r="D67" s="154"/>
      <c r="E67" s="154"/>
      <c r="F67" s="160"/>
      <c r="G67" s="154"/>
      <c r="H67" s="154"/>
      <c r="I67" s="154"/>
      <c r="J67" s="153"/>
      <c r="K67" s="28"/>
    </row>
    <row r="68" spans="1:11" ht="23.25" customHeight="1">
      <c r="A68" s="27"/>
      <c r="B68" s="10" t="s">
        <v>373</v>
      </c>
      <c r="C68" s="153">
        <v>0</v>
      </c>
      <c r="D68" s="153">
        <v>0</v>
      </c>
      <c r="E68" s="153">
        <f>SUM(C68:D68)</f>
        <v>0</v>
      </c>
      <c r="F68" s="158" t="s">
        <v>744</v>
      </c>
      <c r="G68" s="153">
        <v>0</v>
      </c>
      <c r="H68" s="153">
        <f>E68/F68</f>
        <v>0</v>
      </c>
      <c r="I68" s="153">
        <f>G68+H68</f>
        <v>0</v>
      </c>
      <c r="J68" s="153">
        <f>E68-I68</f>
        <v>0</v>
      </c>
      <c r="K68" s="27"/>
    </row>
    <row r="69" spans="1:11" ht="23.25" customHeight="1">
      <c r="A69" s="27"/>
      <c r="B69" s="10" t="s">
        <v>374</v>
      </c>
      <c r="C69" s="153">
        <v>0</v>
      </c>
      <c r="D69" s="153">
        <v>0</v>
      </c>
      <c r="E69" s="153">
        <f t="shared" ref="E69:E77" si="19">SUM(C69:D69)</f>
        <v>0</v>
      </c>
      <c r="F69" s="158" t="s">
        <v>742</v>
      </c>
      <c r="G69" s="153">
        <v>0</v>
      </c>
      <c r="H69" s="153">
        <f t="shared" ref="H69:H77" si="20">E69/F69</f>
        <v>0</v>
      </c>
      <c r="I69" s="153">
        <f t="shared" ref="I69:I77" si="21">G69+H69</f>
        <v>0</v>
      </c>
      <c r="J69" s="153">
        <f t="shared" ref="J69:J77" si="22">E69-I69</f>
        <v>0</v>
      </c>
      <c r="K69" s="27"/>
    </row>
    <row r="70" spans="1:11" ht="23.25" customHeight="1">
      <c r="A70" s="27"/>
      <c r="B70" s="10" t="s">
        <v>375</v>
      </c>
      <c r="C70" s="153">
        <v>0</v>
      </c>
      <c r="D70" s="153">
        <v>0</v>
      </c>
      <c r="E70" s="153">
        <f t="shared" si="19"/>
        <v>0</v>
      </c>
      <c r="F70" s="158" t="s">
        <v>746</v>
      </c>
      <c r="G70" s="153">
        <v>0</v>
      </c>
      <c r="H70" s="153">
        <f t="shared" si="20"/>
        <v>0</v>
      </c>
      <c r="I70" s="153">
        <f t="shared" si="21"/>
        <v>0</v>
      </c>
      <c r="J70" s="153">
        <f t="shared" si="22"/>
        <v>0</v>
      </c>
      <c r="K70" s="27"/>
    </row>
    <row r="71" spans="1:11" ht="23.25" customHeight="1">
      <c r="A71" s="27"/>
      <c r="B71" s="10" t="s">
        <v>376</v>
      </c>
      <c r="C71" s="153">
        <v>0</v>
      </c>
      <c r="D71" s="153">
        <v>0</v>
      </c>
      <c r="E71" s="153">
        <f t="shared" si="19"/>
        <v>0</v>
      </c>
      <c r="F71" s="158" t="s">
        <v>743</v>
      </c>
      <c r="G71" s="153">
        <v>0</v>
      </c>
      <c r="H71" s="153">
        <f t="shared" si="20"/>
        <v>0</v>
      </c>
      <c r="I71" s="153">
        <f t="shared" si="21"/>
        <v>0</v>
      </c>
      <c r="J71" s="153">
        <f t="shared" si="22"/>
        <v>0</v>
      </c>
      <c r="K71" s="27"/>
    </row>
    <row r="72" spans="1:11" ht="23.25" customHeight="1">
      <c r="A72" s="27"/>
      <c r="B72" s="10" t="s">
        <v>377</v>
      </c>
      <c r="C72" s="153">
        <v>0</v>
      </c>
      <c r="D72" s="153">
        <v>0</v>
      </c>
      <c r="E72" s="153">
        <f t="shared" si="19"/>
        <v>0</v>
      </c>
      <c r="F72" s="158" t="s">
        <v>744</v>
      </c>
      <c r="G72" s="153">
        <v>0</v>
      </c>
      <c r="H72" s="153">
        <f t="shared" si="20"/>
        <v>0</v>
      </c>
      <c r="I72" s="153">
        <f t="shared" si="21"/>
        <v>0</v>
      </c>
      <c r="J72" s="153">
        <f t="shared" si="22"/>
        <v>0</v>
      </c>
      <c r="K72" s="27"/>
    </row>
    <row r="73" spans="1:11" ht="23.25" customHeight="1">
      <c r="A73" s="27"/>
      <c r="B73" s="10" t="s">
        <v>378</v>
      </c>
      <c r="C73" s="153">
        <v>272125</v>
      </c>
      <c r="D73" s="153">
        <v>14080</v>
      </c>
      <c r="E73" s="153">
        <f t="shared" si="19"/>
        <v>286205</v>
      </c>
      <c r="F73" s="158" t="s">
        <v>752</v>
      </c>
      <c r="G73" s="153">
        <v>0</v>
      </c>
      <c r="H73" s="153">
        <f t="shared" si="20"/>
        <v>286205</v>
      </c>
      <c r="I73" s="153">
        <f t="shared" si="21"/>
        <v>286205</v>
      </c>
      <c r="J73" s="153">
        <f t="shared" si="22"/>
        <v>0</v>
      </c>
      <c r="K73" s="27"/>
    </row>
    <row r="74" spans="1:11" ht="23.25" customHeight="1">
      <c r="A74" s="27"/>
      <c r="B74" s="10" t="s">
        <v>379</v>
      </c>
      <c r="C74" s="153">
        <v>0</v>
      </c>
      <c r="D74" s="153">
        <v>0</v>
      </c>
      <c r="E74" s="153">
        <f t="shared" si="19"/>
        <v>0</v>
      </c>
      <c r="F74" s="158" t="s">
        <v>751</v>
      </c>
      <c r="G74" s="153">
        <v>0</v>
      </c>
      <c r="H74" s="153">
        <f t="shared" si="20"/>
        <v>0</v>
      </c>
      <c r="I74" s="153">
        <f t="shared" si="21"/>
        <v>0</v>
      </c>
      <c r="J74" s="153">
        <f t="shared" si="22"/>
        <v>0</v>
      </c>
      <c r="K74" s="27"/>
    </row>
    <row r="75" spans="1:11" ht="23.25" customHeight="1">
      <c r="A75" s="27"/>
      <c r="B75" s="10" t="s">
        <v>380</v>
      </c>
      <c r="C75" s="153">
        <v>98810</v>
      </c>
      <c r="D75" s="153">
        <v>11279</v>
      </c>
      <c r="E75" s="153">
        <f t="shared" si="19"/>
        <v>110089</v>
      </c>
      <c r="F75" s="158" t="s">
        <v>747</v>
      </c>
      <c r="G75" s="153">
        <v>0</v>
      </c>
      <c r="H75" s="153">
        <f t="shared" si="20"/>
        <v>5504.45</v>
      </c>
      <c r="I75" s="153">
        <f t="shared" si="21"/>
        <v>5504.45</v>
      </c>
      <c r="J75" s="153">
        <f t="shared" si="22"/>
        <v>104584.55</v>
      </c>
      <c r="K75" s="27"/>
    </row>
    <row r="76" spans="1:11" ht="23.25" customHeight="1">
      <c r="A76" s="27"/>
      <c r="B76" s="10" t="s">
        <v>737</v>
      </c>
      <c r="C76" s="153">
        <v>224000</v>
      </c>
      <c r="D76" s="153">
        <v>218400</v>
      </c>
      <c r="E76" s="153">
        <f t="shared" si="19"/>
        <v>442400</v>
      </c>
      <c r="F76" s="158" t="s">
        <v>747</v>
      </c>
      <c r="G76" s="153">
        <v>0</v>
      </c>
      <c r="H76" s="153">
        <f t="shared" si="20"/>
        <v>22120</v>
      </c>
      <c r="I76" s="153">
        <f t="shared" si="21"/>
        <v>22120</v>
      </c>
      <c r="J76" s="153">
        <f t="shared" si="22"/>
        <v>420280</v>
      </c>
      <c r="K76" s="27"/>
    </row>
    <row r="77" spans="1:11" ht="23.25" customHeight="1">
      <c r="A77" s="27"/>
      <c r="B77" s="10" t="s">
        <v>382</v>
      </c>
      <c r="C77" s="153">
        <v>0</v>
      </c>
      <c r="D77" s="153">
        <v>0</v>
      </c>
      <c r="E77" s="153">
        <f t="shared" si="19"/>
        <v>0</v>
      </c>
      <c r="F77" s="158" t="s">
        <v>747</v>
      </c>
      <c r="G77" s="153">
        <v>0</v>
      </c>
      <c r="H77" s="153">
        <f t="shared" si="20"/>
        <v>0</v>
      </c>
      <c r="I77" s="153">
        <f t="shared" si="21"/>
        <v>0</v>
      </c>
      <c r="J77" s="153">
        <f t="shared" si="22"/>
        <v>0</v>
      </c>
      <c r="K77" s="27"/>
    </row>
    <row r="78" spans="1:11" ht="23.25" customHeight="1">
      <c r="A78" s="28"/>
      <c r="B78" s="11" t="s">
        <v>120</v>
      </c>
      <c r="C78" s="154">
        <f>SUM(C68:C77)</f>
        <v>594935</v>
      </c>
      <c r="D78" s="154">
        <f>SUM(D68:D77)</f>
        <v>243759</v>
      </c>
      <c r="E78" s="154">
        <f>SUM(E68:E77)</f>
        <v>838694</v>
      </c>
      <c r="F78" s="160"/>
      <c r="G78" s="154">
        <f>SUM(G68:G77)</f>
        <v>0</v>
      </c>
      <c r="H78" s="154">
        <f>SUM(H68:H77)</f>
        <v>313829.45</v>
      </c>
      <c r="I78" s="154">
        <f>SUM(I68:I77)</f>
        <v>313829.45</v>
      </c>
      <c r="J78" s="154">
        <f>SUM(J68:J77)</f>
        <v>524864.55000000005</v>
      </c>
      <c r="K78" s="28"/>
    </row>
    <row r="79" spans="1:11" ht="23.25" customHeight="1">
      <c r="A79" s="27"/>
      <c r="B79" s="10"/>
      <c r="C79" s="153"/>
      <c r="D79" s="153"/>
      <c r="E79" s="153"/>
      <c r="F79" s="158"/>
      <c r="G79" s="153"/>
      <c r="H79" s="153"/>
      <c r="I79" s="153"/>
      <c r="J79" s="153"/>
      <c r="K79" s="27"/>
    </row>
    <row r="80" spans="1:11" ht="23.25" customHeight="1">
      <c r="A80" s="28"/>
      <c r="B80" s="11" t="s">
        <v>383</v>
      </c>
      <c r="C80" s="154">
        <f>C78+C65+C50+C42+C27+C14</f>
        <v>5050936.1499999994</v>
      </c>
      <c r="D80" s="154">
        <f>D78+D65+D50+D42+D27+D14</f>
        <v>2989508.1399999997</v>
      </c>
      <c r="E80" s="154">
        <f>E78+E65+E50+E42+E27+E14</f>
        <v>8040444.2899999991</v>
      </c>
      <c r="F80" s="160"/>
      <c r="G80" s="154">
        <f>G78+G65+G50+G42+G27+G14</f>
        <v>0</v>
      </c>
      <c r="H80" s="154">
        <f>H78+H65+H50+H42+H27+H14</f>
        <v>923958.00702857145</v>
      </c>
      <c r="I80" s="154">
        <f>I78+I65+I50+I42+I27+I14</f>
        <v>923958.00702857145</v>
      </c>
      <c r="J80" s="154">
        <f>J78+J65+J50+J42+J27+J14</f>
        <v>7116486.2829714287</v>
      </c>
      <c r="K80" s="28"/>
    </row>
    <row r="81" spans="1:11" ht="18" customHeight="1">
      <c r="A81" s="27"/>
      <c r="B81" s="27"/>
      <c r="C81" s="151"/>
      <c r="D81" s="151"/>
      <c r="E81" s="151"/>
      <c r="F81" s="159"/>
      <c r="G81" s="151"/>
      <c r="H81" s="151"/>
      <c r="I81" s="151"/>
      <c r="J81" s="151"/>
      <c r="K81" s="27"/>
    </row>
    <row r="82" spans="1:11" ht="18" customHeight="1">
      <c r="A82" s="27"/>
      <c r="B82" s="27"/>
      <c r="C82" s="151"/>
      <c r="D82" s="151"/>
      <c r="E82" s="151"/>
      <c r="F82" s="159"/>
      <c r="G82" s="151"/>
      <c r="H82" s="151"/>
      <c r="I82" s="151"/>
      <c r="J82" s="151"/>
      <c r="K82" s="27"/>
    </row>
    <row r="83" spans="1:11" ht="18" customHeight="1">
      <c r="A83" s="27"/>
      <c r="B83" s="27"/>
      <c r="C83" s="151"/>
      <c r="D83" s="151"/>
      <c r="E83" s="151"/>
      <c r="F83" s="159"/>
      <c r="G83" s="151"/>
      <c r="H83" s="151"/>
      <c r="I83" s="151"/>
      <c r="J83" s="151"/>
      <c r="K83" s="27"/>
    </row>
    <row r="84" spans="1:11" ht="18" customHeight="1">
      <c r="A84" s="27"/>
      <c r="B84" s="27"/>
      <c r="C84" s="151"/>
      <c r="D84" s="151"/>
      <c r="E84" s="151"/>
      <c r="F84" s="159"/>
      <c r="G84" s="151"/>
      <c r="H84" s="151"/>
      <c r="I84" s="151"/>
      <c r="J84" s="151"/>
      <c r="K84" s="27"/>
    </row>
    <row r="85" spans="1:11" ht="18" customHeight="1">
      <c r="A85" s="27"/>
      <c r="B85" s="27"/>
      <c r="C85" s="151"/>
      <c r="D85" s="151"/>
      <c r="E85" s="151"/>
      <c r="F85" s="159"/>
      <c r="G85" s="151"/>
      <c r="H85" s="151"/>
      <c r="I85" s="151"/>
      <c r="J85" s="151"/>
      <c r="K85" s="27"/>
    </row>
    <row r="86" spans="1:11" ht="18" customHeight="1">
      <c r="A86" s="27"/>
      <c r="B86" s="27"/>
      <c r="C86" s="151"/>
      <c r="D86" s="151"/>
      <c r="E86" s="151"/>
      <c r="F86" s="159"/>
      <c r="G86" s="151"/>
      <c r="H86" s="151"/>
      <c r="I86" s="151"/>
      <c r="J86" s="151"/>
      <c r="K86" s="27"/>
    </row>
    <row r="87" spans="1:11" ht="18" customHeight="1">
      <c r="A87" s="27"/>
      <c r="B87" s="27"/>
      <c r="C87" s="151"/>
      <c r="D87" s="151"/>
      <c r="E87" s="151"/>
      <c r="F87" s="159"/>
      <c r="G87" s="151"/>
      <c r="H87" s="151"/>
      <c r="I87" s="151"/>
      <c r="J87" s="151"/>
      <c r="K87" s="27"/>
    </row>
    <row r="88" spans="1:11" ht="18" customHeight="1">
      <c r="A88" s="27"/>
      <c r="B88" s="27"/>
      <c r="C88" s="151"/>
      <c r="D88" s="151"/>
      <c r="E88" s="151"/>
      <c r="F88" s="159"/>
      <c r="G88" s="151"/>
      <c r="H88" s="151"/>
      <c r="I88" s="151"/>
      <c r="J88" s="151"/>
      <c r="K88" s="27"/>
    </row>
    <row r="89" spans="1:11" ht="18" customHeight="1">
      <c r="A89" s="27"/>
      <c r="B89" s="27"/>
      <c r="C89" s="151"/>
      <c r="D89" s="151"/>
      <c r="E89" s="151"/>
      <c r="F89" s="159"/>
      <c r="G89" s="151"/>
      <c r="H89" s="151"/>
      <c r="I89" s="151"/>
      <c r="J89" s="151"/>
      <c r="K89" s="27"/>
    </row>
    <row r="90" spans="1:11" ht="18" customHeight="1">
      <c r="A90" s="27"/>
      <c r="B90" s="27"/>
      <c r="C90" s="151"/>
      <c r="D90" s="151"/>
      <c r="E90" s="151"/>
      <c r="F90" s="159"/>
      <c r="G90" s="151"/>
      <c r="H90" s="151"/>
      <c r="I90" s="151"/>
      <c r="J90" s="151"/>
      <c r="K90" s="27"/>
    </row>
    <row r="91" spans="1:11" ht="18" customHeight="1">
      <c r="A91" s="27"/>
      <c r="B91" s="27"/>
      <c r="C91" s="151"/>
      <c r="D91" s="151"/>
      <c r="E91" s="151"/>
      <c r="F91" s="159"/>
      <c r="G91" s="151"/>
      <c r="H91" s="151"/>
      <c r="I91" s="151"/>
      <c r="J91" s="151"/>
      <c r="K91" s="27"/>
    </row>
    <row r="92" spans="1:11" ht="18" customHeight="1">
      <c r="A92" s="27"/>
      <c r="B92" s="27"/>
      <c r="C92" s="151"/>
      <c r="D92" s="151"/>
      <c r="E92" s="151"/>
      <c r="F92" s="159"/>
      <c r="G92" s="151"/>
      <c r="H92" s="151"/>
      <c r="I92" s="151"/>
      <c r="J92" s="151"/>
      <c r="K92" s="27"/>
    </row>
    <row r="93" spans="1:11" ht="18" customHeight="1">
      <c r="A93" s="27"/>
      <c r="B93" s="27"/>
      <c r="C93" s="151"/>
      <c r="D93" s="151"/>
      <c r="E93" s="151"/>
      <c r="F93" s="159"/>
      <c r="G93" s="151"/>
      <c r="H93" s="151"/>
      <c r="I93" s="151"/>
      <c r="J93" s="151"/>
      <c r="K93" s="27"/>
    </row>
    <row r="94" spans="1:11" ht="18" customHeight="1">
      <c r="A94" s="27"/>
      <c r="B94" s="27"/>
      <c r="C94" s="151"/>
      <c r="D94" s="151"/>
      <c r="E94" s="151"/>
      <c r="F94" s="159"/>
      <c r="G94" s="151"/>
      <c r="H94" s="151"/>
      <c r="I94" s="151"/>
      <c r="J94" s="151"/>
      <c r="K94" s="27"/>
    </row>
    <row r="95" spans="1:11" ht="18" customHeight="1">
      <c r="A95" s="27"/>
      <c r="B95" s="27"/>
      <c r="C95" s="151"/>
      <c r="D95" s="151"/>
      <c r="E95" s="151"/>
      <c r="F95" s="159"/>
      <c r="G95" s="151"/>
      <c r="H95" s="151"/>
      <c r="I95" s="151"/>
      <c r="J95" s="151"/>
      <c r="K95" s="27"/>
    </row>
    <row r="96" spans="1:11" ht="18" customHeight="1">
      <c r="A96" s="27"/>
      <c r="B96" s="27"/>
      <c r="C96" s="151"/>
      <c r="D96" s="151"/>
      <c r="E96" s="151"/>
      <c r="F96" s="159"/>
      <c r="G96" s="151"/>
      <c r="H96" s="151"/>
      <c r="I96" s="151"/>
      <c r="J96" s="151"/>
      <c r="K96" s="27"/>
    </row>
  </sheetData>
  <pageMargins left="0.17" right="0.17" top="0.75" bottom="0.75" header="0" footer="0"/>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70400-57E4-4A3D-BD99-D67964C7FED2}">
  <dimension ref="A1:H10"/>
  <sheetViews>
    <sheetView workbookViewId="0">
      <selection sqref="A1:H2"/>
    </sheetView>
  </sheetViews>
  <sheetFormatPr defaultRowHeight="15"/>
  <cols>
    <col min="2" max="2" width="14" customWidth="1"/>
    <col min="3" max="3" width="15" customWidth="1"/>
    <col min="4" max="4" width="24.42578125" bestFit="1" customWidth="1"/>
    <col min="5" max="5" width="17.7109375" bestFit="1" customWidth="1"/>
    <col min="6" max="6" width="14.28515625" bestFit="1" customWidth="1"/>
    <col min="7" max="7" width="12.7109375" bestFit="1" customWidth="1"/>
    <col min="8" max="8" width="17.7109375" customWidth="1"/>
  </cols>
  <sheetData>
    <row r="1" spans="1:8" ht="18">
      <c r="A1" s="28">
        <v>6</v>
      </c>
      <c r="B1" s="1" t="s">
        <v>755</v>
      </c>
      <c r="C1" s="151"/>
      <c r="D1" s="151"/>
      <c r="E1" s="151"/>
    </row>
    <row r="2" spans="1:8" ht="18.75" thickBot="1">
      <c r="A2" s="27"/>
      <c r="B2" s="4" t="s">
        <v>1828</v>
      </c>
      <c r="C2" s="151"/>
      <c r="D2" s="151"/>
      <c r="E2" s="151"/>
    </row>
    <row r="3" spans="1:8" ht="38.25" thickBot="1">
      <c r="A3" s="275"/>
      <c r="B3" s="276" t="s">
        <v>387</v>
      </c>
      <c r="C3" s="276" t="s">
        <v>1830</v>
      </c>
      <c r="D3" s="276" t="s">
        <v>1831</v>
      </c>
      <c r="E3" s="276" t="s">
        <v>1832</v>
      </c>
      <c r="F3" s="276" t="s">
        <v>1833</v>
      </c>
      <c r="G3" s="276" t="s">
        <v>1834</v>
      </c>
      <c r="H3" s="277" t="s">
        <v>1835</v>
      </c>
    </row>
    <row r="4" spans="1:8" ht="15.75">
      <c r="A4" s="278">
        <v>1</v>
      </c>
      <c r="B4" s="279">
        <v>44806</v>
      </c>
      <c r="C4" s="280">
        <v>44818</v>
      </c>
      <c r="D4" s="281" t="s">
        <v>1836</v>
      </c>
      <c r="E4" s="282" t="s">
        <v>1837</v>
      </c>
      <c r="F4" s="283">
        <v>49027.68</v>
      </c>
      <c r="G4" s="284">
        <f>29000+1414.26</f>
        <v>30414.26</v>
      </c>
      <c r="H4" s="285">
        <f>F4-G4</f>
        <v>18613.420000000002</v>
      </c>
    </row>
    <row r="5" spans="1:8" ht="15.75">
      <c r="A5" s="286"/>
      <c r="B5" s="287"/>
      <c r="C5" s="288"/>
      <c r="D5" s="289"/>
      <c r="E5" s="290"/>
      <c r="F5" s="291"/>
      <c r="G5" s="292"/>
      <c r="H5" s="293"/>
    </row>
    <row r="6" spans="1:8" ht="52.5" customHeight="1">
      <c r="A6" s="294">
        <v>2</v>
      </c>
      <c r="B6" s="295" t="s">
        <v>1838</v>
      </c>
      <c r="C6" s="296" t="s">
        <v>1839</v>
      </c>
      <c r="D6" s="297" t="s">
        <v>1840</v>
      </c>
      <c r="E6" s="298" t="s">
        <v>1841</v>
      </c>
      <c r="F6" s="299">
        <v>106400.29</v>
      </c>
      <c r="G6" s="300" t="s">
        <v>1842</v>
      </c>
      <c r="H6" s="301">
        <v>56400.29</v>
      </c>
    </row>
    <row r="7" spans="1:8" ht="15.75">
      <c r="A7" s="286"/>
      <c r="B7" s="289"/>
      <c r="C7" s="289"/>
      <c r="D7" s="289"/>
      <c r="E7" s="290"/>
      <c r="F7" s="290"/>
      <c r="G7" s="290"/>
      <c r="H7" s="302"/>
    </row>
    <row r="8" spans="1:8" ht="15.75">
      <c r="A8" s="286">
        <v>3</v>
      </c>
      <c r="B8" s="287">
        <v>44854</v>
      </c>
      <c r="C8" s="289" t="s">
        <v>1843</v>
      </c>
      <c r="D8" s="289" t="s">
        <v>1844</v>
      </c>
      <c r="E8" s="290">
        <v>134343</v>
      </c>
      <c r="F8" s="291">
        <v>23000</v>
      </c>
      <c r="G8" s="291">
        <v>14000</v>
      </c>
      <c r="H8" s="293">
        <v>9000</v>
      </c>
    </row>
    <row r="9" spans="1:8" ht="16.5" thickBot="1">
      <c r="A9" s="303"/>
      <c r="B9" s="304"/>
      <c r="C9" s="304"/>
      <c r="D9" s="304"/>
      <c r="E9" s="305"/>
      <c r="F9" s="305"/>
      <c r="G9" s="305"/>
      <c r="H9" s="306"/>
    </row>
    <row r="10" spans="1:8" ht="19.5" thickBot="1">
      <c r="A10" s="307"/>
      <c r="B10" s="308"/>
      <c r="C10" s="308"/>
      <c r="D10" s="308" t="s">
        <v>120</v>
      </c>
      <c r="E10" s="308"/>
      <c r="F10" s="309">
        <f>F8+F6+F4</f>
        <v>178427.97</v>
      </c>
      <c r="G10" s="309">
        <v>94414.26</v>
      </c>
      <c r="H10" s="310">
        <f>H8+H6+H4</f>
        <v>84013.71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9ECBE-52E5-41D1-9678-96C75C467CCE}">
  <dimension ref="A1:H7"/>
  <sheetViews>
    <sheetView workbookViewId="0">
      <selection activeCell="H6" sqref="H6"/>
    </sheetView>
  </sheetViews>
  <sheetFormatPr defaultRowHeight="15"/>
  <cols>
    <col min="2" max="2" width="32" customWidth="1"/>
    <col min="3" max="3" width="19.7109375" bestFit="1" customWidth="1"/>
    <col min="8" max="8" width="10.5703125" bestFit="1" customWidth="1"/>
  </cols>
  <sheetData>
    <row r="1" spans="1:8" ht="18">
      <c r="A1" s="28">
        <v>7</v>
      </c>
      <c r="B1" s="1" t="s">
        <v>755</v>
      </c>
      <c r="C1" s="151"/>
      <c r="D1" s="151"/>
    </row>
    <row r="2" spans="1:8" ht="18">
      <c r="A2" s="27"/>
      <c r="B2" s="4" t="s">
        <v>1845</v>
      </c>
      <c r="C2" s="151"/>
      <c r="D2" s="151"/>
    </row>
    <row r="3" spans="1:8" ht="18">
      <c r="C3" s="152" t="s">
        <v>275</v>
      </c>
    </row>
    <row r="4" spans="1:8" ht="18">
      <c r="B4" s="3" t="s">
        <v>1847</v>
      </c>
      <c r="C4" s="168">
        <v>7116486.2829714287</v>
      </c>
    </row>
    <row r="5" spans="1:8" ht="18.75">
      <c r="B5" s="3" t="s">
        <v>1846</v>
      </c>
      <c r="C5" s="311">
        <v>274939.66000000201</v>
      </c>
    </row>
    <row r="6" spans="1:8" ht="21">
      <c r="B6" s="3" t="s">
        <v>2248</v>
      </c>
      <c r="C6" s="312">
        <v>-171641.92000000004</v>
      </c>
      <c r="H6" s="150"/>
    </row>
    <row r="7" spans="1:8" ht="21">
      <c r="B7" s="3"/>
      <c r="C7" s="313">
        <f>SUM(C4:C6)</f>
        <v>7219784.0229714308</v>
      </c>
    </row>
  </sheetData>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34B0-C330-42A5-B05A-44A8AACAB98D}">
  <dimension ref="A1:H277"/>
  <sheetViews>
    <sheetView workbookViewId="0">
      <selection activeCell="B1" sqref="B1"/>
    </sheetView>
  </sheetViews>
  <sheetFormatPr defaultRowHeight="15"/>
  <cols>
    <col min="1" max="1" width="15.5703125" customWidth="1"/>
    <col min="2" max="2" width="44.42578125" customWidth="1"/>
    <col min="3" max="3" width="100.42578125" customWidth="1"/>
    <col min="4" max="4" width="23.28515625" customWidth="1"/>
    <col min="5" max="5" width="20.5703125" customWidth="1"/>
    <col min="6" max="6" width="21.5703125" customWidth="1"/>
    <col min="7" max="7" width="19.85546875" customWidth="1"/>
    <col min="8" max="8" width="22.28515625" customWidth="1"/>
  </cols>
  <sheetData>
    <row r="1" spans="1:8" ht="15.75">
      <c r="A1" s="323" t="s">
        <v>1848</v>
      </c>
    </row>
    <row r="2" spans="1:8" ht="14.45" customHeight="1">
      <c r="A2" s="324" t="s">
        <v>1849</v>
      </c>
      <c r="B2" s="324" t="s">
        <v>1850</v>
      </c>
      <c r="C2" s="324" t="s">
        <v>1851</v>
      </c>
      <c r="D2" s="324" t="s">
        <v>1852</v>
      </c>
      <c r="E2" s="324" t="s">
        <v>1853</v>
      </c>
      <c r="F2" s="324" t="s">
        <v>1854</v>
      </c>
      <c r="G2" s="324" t="s">
        <v>1855</v>
      </c>
      <c r="H2" s="324" t="s">
        <v>1856</v>
      </c>
    </row>
    <row r="3" spans="1:8" ht="14.45" customHeight="1">
      <c r="A3" s="325">
        <v>1331002</v>
      </c>
      <c r="B3" s="325" t="s">
        <v>276</v>
      </c>
      <c r="C3" s="325" t="s">
        <v>1857</v>
      </c>
      <c r="D3" s="325">
        <v>0</v>
      </c>
      <c r="E3" s="325">
        <v>0</v>
      </c>
      <c r="F3" s="325">
        <v>6674376.2800000003</v>
      </c>
      <c r="G3" s="325">
        <v>-6674376.2800000003</v>
      </c>
      <c r="H3" s="325">
        <v>-6674376.2800000003</v>
      </c>
    </row>
    <row r="4" spans="1:8" ht="14.45" customHeight="1">
      <c r="A4" s="325">
        <v>1331003</v>
      </c>
      <c r="B4" s="325" t="s">
        <v>455</v>
      </c>
      <c r="C4" s="325" t="s">
        <v>1858</v>
      </c>
      <c r="D4" s="325">
        <v>0</v>
      </c>
      <c r="E4" s="325">
        <v>0</v>
      </c>
      <c r="F4" s="325">
        <v>461777.15</v>
      </c>
      <c r="G4" s="325">
        <v>-461777.15</v>
      </c>
      <c r="H4" s="325">
        <v>-461777.15</v>
      </c>
    </row>
    <row r="5" spans="1:8" ht="14.45" customHeight="1">
      <c r="A5" s="325">
        <v>1412022</v>
      </c>
      <c r="B5" s="325" t="s">
        <v>228</v>
      </c>
      <c r="C5" s="325" t="s">
        <v>1859</v>
      </c>
      <c r="D5" s="325">
        <v>0</v>
      </c>
      <c r="E5" s="325">
        <v>0</v>
      </c>
      <c r="F5" s="325">
        <v>1124229.3700000001</v>
      </c>
      <c r="G5" s="325">
        <v>-1124229.3700000001</v>
      </c>
      <c r="H5" s="325">
        <v>-1124229.3700000001</v>
      </c>
    </row>
    <row r="6" spans="1:8" ht="14.45" customHeight="1">
      <c r="A6" s="325">
        <v>1413002</v>
      </c>
      <c r="B6" s="325" t="s">
        <v>229</v>
      </c>
      <c r="C6" s="325" t="s">
        <v>1860</v>
      </c>
      <c r="D6" s="325">
        <v>0</v>
      </c>
      <c r="E6" s="325">
        <v>20</v>
      </c>
      <c r="F6" s="325">
        <v>886</v>
      </c>
      <c r="G6" s="325">
        <v>-866</v>
      </c>
      <c r="H6" s="325">
        <v>-866</v>
      </c>
    </row>
    <row r="7" spans="1:8" ht="14.45" customHeight="1">
      <c r="A7" s="325">
        <v>1415002</v>
      </c>
      <c r="B7" s="325" t="s">
        <v>634</v>
      </c>
      <c r="C7" s="325" t="s">
        <v>1861</v>
      </c>
      <c r="D7" s="325">
        <v>0</v>
      </c>
      <c r="E7" s="325">
        <v>1400</v>
      </c>
      <c r="F7" s="325">
        <v>4610</v>
      </c>
      <c r="G7" s="325">
        <v>-3210</v>
      </c>
      <c r="H7" s="325">
        <v>-3210</v>
      </c>
    </row>
    <row r="8" spans="1:8" ht="14.45" customHeight="1">
      <c r="A8" s="325">
        <v>1415038</v>
      </c>
      <c r="B8" s="325" t="s">
        <v>637</v>
      </c>
      <c r="C8" s="325" t="s">
        <v>1862</v>
      </c>
      <c r="D8" s="325">
        <v>0</v>
      </c>
      <c r="E8" s="325">
        <v>0</v>
      </c>
      <c r="F8" s="325">
        <v>4850</v>
      </c>
      <c r="G8" s="325">
        <v>-4850</v>
      </c>
      <c r="H8" s="325">
        <v>-4850</v>
      </c>
    </row>
    <row r="9" spans="1:8" ht="14.45" customHeight="1">
      <c r="A9" s="325">
        <v>1415052</v>
      </c>
      <c r="B9" s="325" t="s">
        <v>1863</v>
      </c>
      <c r="C9" s="325" t="s">
        <v>1864</v>
      </c>
      <c r="D9" s="325">
        <v>0</v>
      </c>
      <c r="E9" s="325">
        <v>3950</v>
      </c>
      <c r="F9" s="325">
        <v>86512.3</v>
      </c>
      <c r="G9" s="325">
        <v>-82562.3</v>
      </c>
      <c r="H9" s="325">
        <v>-82562.3</v>
      </c>
    </row>
    <row r="10" spans="1:8" ht="14.45" customHeight="1">
      <c r="A10" s="325">
        <v>1422002</v>
      </c>
      <c r="B10" s="325" t="s">
        <v>239</v>
      </c>
      <c r="C10" s="325" t="s">
        <v>1865</v>
      </c>
      <c r="D10" s="325">
        <v>0</v>
      </c>
      <c r="E10" s="325">
        <v>0</v>
      </c>
      <c r="F10" s="325">
        <v>2208</v>
      </c>
      <c r="G10" s="325">
        <v>-2208</v>
      </c>
      <c r="H10" s="325">
        <v>-2208</v>
      </c>
    </row>
    <row r="11" spans="1:8" ht="14.45" customHeight="1">
      <c r="A11" s="325">
        <v>1422005</v>
      </c>
      <c r="B11" s="325" t="s">
        <v>1866</v>
      </c>
      <c r="C11" s="325" t="s">
        <v>1867</v>
      </c>
      <c r="D11" s="325">
        <v>0</v>
      </c>
      <c r="E11" s="325">
        <v>0</v>
      </c>
      <c r="F11" s="325">
        <v>14201</v>
      </c>
      <c r="G11" s="325">
        <v>-14201</v>
      </c>
      <c r="H11" s="325">
        <v>-14201</v>
      </c>
    </row>
    <row r="12" spans="1:8" ht="14.45" customHeight="1">
      <c r="A12" s="325">
        <v>1422009</v>
      </c>
      <c r="B12" s="325" t="s">
        <v>1868</v>
      </c>
      <c r="C12" s="325" t="s">
        <v>1869</v>
      </c>
      <c r="D12" s="325">
        <v>0</v>
      </c>
      <c r="E12" s="325">
        <v>0</v>
      </c>
      <c r="F12" s="325">
        <v>5237.3999999999996</v>
      </c>
      <c r="G12" s="325">
        <v>-5237.3999999999996</v>
      </c>
      <c r="H12" s="325">
        <v>-5237.3999999999996</v>
      </c>
    </row>
    <row r="13" spans="1:8" ht="14.45" customHeight="1">
      <c r="A13" s="325">
        <v>1422011</v>
      </c>
      <c r="B13" s="325" t="s">
        <v>1870</v>
      </c>
      <c r="C13" s="325" t="s">
        <v>1871</v>
      </c>
      <c r="D13" s="325">
        <v>0</v>
      </c>
      <c r="E13" s="325">
        <v>0</v>
      </c>
      <c r="F13" s="325">
        <v>17053.830000000002</v>
      </c>
      <c r="G13" s="325">
        <v>-17053.830000000002</v>
      </c>
      <c r="H13" s="325">
        <v>-17053.830000000002</v>
      </c>
    </row>
    <row r="14" spans="1:8" ht="14.45" customHeight="1">
      <c r="A14" s="325">
        <v>1422012</v>
      </c>
      <c r="B14" s="325" t="s">
        <v>1872</v>
      </c>
      <c r="C14" s="325" t="s">
        <v>1873</v>
      </c>
      <c r="D14" s="325">
        <v>0</v>
      </c>
      <c r="E14" s="325">
        <v>0</v>
      </c>
      <c r="F14" s="325">
        <v>1549</v>
      </c>
      <c r="G14" s="325">
        <v>-1549</v>
      </c>
      <c r="H14" s="325">
        <v>-1549</v>
      </c>
    </row>
    <row r="15" spans="1:8" ht="14.45" customHeight="1">
      <c r="A15" s="325">
        <v>1422015</v>
      </c>
      <c r="B15" s="325" t="s">
        <v>644</v>
      </c>
      <c r="C15" s="325" t="s">
        <v>1874</v>
      </c>
      <c r="D15" s="325">
        <v>0</v>
      </c>
      <c r="E15" s="325">
        <v>0</v>
      </c>
      <c r="F15" s="325">
        <v>68333.55</v>
      </c>
      <c r="G15" s="325">
        <v>-68333.55</v>
      </c>
      <c r="H15" s="325">
        <v>-68333.55</v>
      </c>
    </row>
    <row r="16" spans="1:8" ht="14.45" customHeight="1">
      <c r="A16" s="325">
        <v>1422016</v>
      </c>
      <c r="B16" s="325" t="s">
        <v>1875</v>
      </c>
      <c r="C16" s="325" t="s">
        <v>1876</v>
      </c>
      <c r="D16" s="325">
        <v>0</v>
      </c>
      <c r="E16" s="325">
        <v>0</v>
      </c>
      <c r="F16" s="325">
        <v>1689</v>
      </c>
      <c r="G16" s="325">
        <v>-1689</v>
      </c>
      <c r="H16" s="325">
        <v>-1689</v>
      </c>
    </row>
    <row r="17" spans="1:8" ht="14.45" customHeight="1">
      <c r="A17" s="325">
        <v>1422017</v>
      </c>
      <c r="B17" s="325" t="s">
        <v>1877</v>
      </c>
      <c r="C17" s="325" t="s">
        <v>1878</v>
      </c>
      <c r="D17" s="325">
        <v>0</v>
      </c>
      <c r="E17" s="325">
        <v>0</v>
      </c>
      <c r="F17" s="325">
        <v>16501.61</v>
      </c>
      <c r="G17" s="325">
        <v>-16501.61</v>
      </c>
      <c r="H17" s="325">
        <v>-16501.61</v>
      </c>
    </row>
    <row r="18" spans="1:8" ht="14.45" customHeight="1">
      <c r="A18" s="325">
        <v>1422018</v>
      </c>
      <c r="B18" s="325" t="s">
        <v>1879</v>
      </c>
      <c r="C18" s="325" t="s">
        <v>1880</v>
      </c>
      <c r="D18" s="325">
        <v>0</v>
      </c>
      <c r="E18" s="325">
        <v>0</v>
      </c>
      <c r="F18" s="325">
        <v>20028.71</v>
      </c>
      <c r="G18" s="325">
        <v>-20028.71</v>
      </c>
      <c r="H18" s="325">
        <v>-20028.71</v>
      </c>
    </row>
    <row r="19" spans="1:8" ht="14.45" customHeight="1">
      <c r="A19" s="325">
        <v>1422020</v>
      </c>
      <c r="B19" s="325" t="s">
        <v>1881</v>
      </c>
      <c r="C19" s="325" t="s">
        <v>1882</v>
      </c>
      <c r="D19" s="325">
        <v>0</v>
      </c>
      <c r="E19" s="325">
        <v>0</v>
      </c>
      <c r="F19" s="325">
        <v>48033</v>
      </c>
      <c r="G19" s="325">
        <v>-48033</v>
      </c>
      <c r="H19" s="325">
        <v>-48033</v>
      </c>
    </row>
    <row r="20" spans="1:8" ht="14.45" customHeight="1">
      <c r="A20" s="325">
        <v>1422023</v>
      </c>
      <c r="B20" s="325" t="s">
        <v>1883</v>
      </c>
      <c r="C20" s="325" t="s">
        <v>1884</v>
      </c>
      <c r="D20" s="325">
        <v>0</v>
      </c>
      <c r="E20" s="325">
        <v>0</v>
      </c>
      <c r="F20" s="325">
        <v>15905.5</v>
      </c>
      <c r="G20" s="325">
        <v>-15905.5</v>
      </c>
      <c r="H20" s="325">
        <v>-15905.5</v>
      </c>
    </row>
    <row r="21" spans="1:8" ht="14.45" customHeight="1">
      <c r="A21" s="325">
        <v>1422024</v>
      </c>
      <c r="B21" s="325" t="s">
        <v>1885</v>
      </c>
      <c r="C21" s="325" t="s">
        <v>1886</v>
      </c>
      <c r="D21" s="325">
        <v>0</v>
      </c>
      <c r="E21" s="325">
        <v>0</v>
      </c>
      <c r="F21" s="325">
        <v>53533.3</v>
      </c>
      <c r="G21" s="325">
        <v>-53533.3</v>
      </c>
      <c r="H21" s="325">
        <v>-53533.3</v>
      </c>
    </row>
    <row r="22" spans="1:8" ht="14.45" customHeight="1">
      <c r="A22" s="325">
        <v>1422025</v>
      </c>
      <c r="B22" s="325" t="s">
        <v>652</v>
      </c>
      <c r="C22" s="325" t="s">
        <v>1887</v>
      </c>
      <c r="D22" s="325">
        <v>0</v>
      </c>
      <c r="E22" s="325">
        <v>0</v>
      </c>
      <c r="F22" s="325">
        <v>1393</v>
      </c>
      <c r="G22" s="325">
        <v>-1393</v>
      </c>
      <c r="H22" s="325">
        <v>-1393</v>
      </c>
    </row>
    <row r="23" spans="1:8" ht="14.45" customHeight="1">
      <c r="A23" s="325">
        <v>1422026</v>
      </c>
      <c r="B23" s="325" t="s">
        <v>1888</v>
      </c>
      <c r="C23" s="325" t="s">
        <v>1889</v>
      </c>
      <c r="D23" s="325">
        <v>0</v>
      </c>
      <c r="E23" s="325">
        <v>0</v>
      </c>
      <c r="F23" s="325">
        <v>15649.45</v>
      </c>
      <c r="G23" s="325">
        <v>-15649.45</v>
      </c>
      <c r="H23" s="325">
        <v>-15649.45</v>
      </c>
    </row>
    <row r="24" spans="1:8" ht="14.45" customHeight="1">
      <c r="A24" s="325">
        <v>1422030</v>
      </c>
      <c r="B24" s="325" t="s">
        <v>1890</v>
      </c>
      <c r="C24" s="325" t="s">
        <v>1891</v>
      </c>
      <c r="D24" s="325">
        <v>0</v>
      </c>
      <c r="E24" s="325">
        <v>0</v>
      </c>
      <c r="F24" s="325">
        <v>3488</v>
      </c>
      <c r="G24" s="325">
        <v>-3488</v>
      </c>
      <c r="H24" s="325">
        <v>-3488</v>
      </c>
    </row>
    <row r="25" spans="1:8" ht="14.45" customHeight="1">
      <c r="A25" s="325">
        <v>1422038</v>
      </c>
      <c r="B25" s="325" t="s">
        <v>1892</v>
      </c>
      <c r="C25" s="325" t="s">
        <v>1893</v>
      </c>
      <c r="D25" s="325">
        <v>0</v>
      </c>
      <c r="E25" s="325">
        <v>0</v>
      </c>
      <c r="F25" s="325">
        <v>85544</v>
      </c>
      <c r="G25" s="325">
        <v>-85544</v>
      </c>
      <c r="H25" s="325">
        <v>-85544</v>
      </c>
    </row>
    <row r="26" spans="1:8" ht="14.45" customHeight="1">
      <c r="A26" s="325">
        <v>1422040</v>
      </c>
      <c r="B26" s="325" t="s">
        <v>1894</v>
      </c>
      <c r="C26" s="325" t="s">
        <v>1895</v>
      </c>
      <c r="D26" s="325">
        <v>0</v>
      </c>
      <c r="E26" s="325">
        <v>0</v>
      </c>
      <c r="F26" s="325">
        <v>242290.5</v>
      </c>
      <c r="G26" s="325">
        <v>-242290.5</v>
      </c>
      <c r="H26" s="325">
        <v>-242290.5</v>
      </c>
    </row>
    <row r="27" spans="1:8" ht="14.45" customHeight="1">
      <c r="A27" s="325">
        <v>1422042</v>
      </c>
      <c r="B27" s="325" t="s">
        <v>1896</v>
      </c>
      <c r="C27" s="325" t="s">
        <v>1897</v>
      </c>
      <c r="D27" s="325">
        <v>0</v>
      </c>
      <c r="E27" s="325">
        <v>0</v>
      </c>
      <c r="F27" s="325">
        <v>17619.3</v>
      </c>
      <c r="G27" s="325">
        <v>-17619.3</v>
      </c>
      <c r="H27" s="325">
        <v>-17619.3</v>
      </c>
    </row>
    <row r="28" spans="1:8" ht="14.45" customHeight="1">
      <c r="A28" s="325">
        <v>1422043</v>
      </c>
      <c r="B28" s="325" t="s">
        <v>1898</v>
      </c>
      <c r="C28" s="325" t="s">
        <v>1899</v>
      </c>
      <c r="D28" s="325">
        <v>0</v>
      </c>
      <c r="E28" s="325">
        <v>0</v>
      </c>
      <c r="F28" s="325">
        <v>44190.5</v>
      </c>
      <c r="G28" s="325">
        <v>-44190.5</v>
      </c>
      <c r="H28" s="325">
        <v>-44190.5</v>
      </c>
    </row>
    <row r="29" spans="1:8" ht="14.45" customHeight="1">
      <c r="A29" s="325">
        <v>1422044</v>
      </c>
      <c r="B29" s="325" t="s">
        <v>1900</v>
      </c>
      <c r="C29" s="325" t="s">
        <v>1901</v>
      </c>
      <c r="D29" s="325">
        <v>0</v>
      </c>
      <c r="E29" s="325">
        <v>0</v>
      </c>
      <c r="F29" s="325">
        <v>317674.8</v>
      </c>
      <c r="G29" s="325">
        <v>-317674.8</v>
      </c>
      <c r="H29" s="325">
        <v>-317674.8</v>
      </c>
    </row>
    <row r="30" spans="1:8" ht="14.45" customHeight="1">
      <c r="A30" s="325">
        <v>1422045</v>
      </c>
      <c r="B30" s="325" t="s">
        <v>1902</v>
      </c>
      <c r="C30" s="325" t="s">
        <v>1903</v>
      </c>
      <c r="D30" s="325">
        <v>0</v>
      </c>
      <c r="E30" s="325">
        <v>0</v>
      </c>
      <c r="F30" s="325">
        <v>228455.25</v>
      </c>
      <c r="G30" s="325">
        <v>-228455.25</v>
      </c>
      <c r="H30" s="325">
        <v>-228455.25</v>
      </c>
    </row>
    <row r="31" spans="1:8" ht="14.45" customHeight="1">
      <c r="A31" s="325">
        <v>1422047</v>
      </c>
      <c r="B31" s="325" t="s">
        <v>1904</v>
      </c>
      <c r="C31" s="325" t="s">
        <v>1905</v>
      </c>
      <c r="D31" s="325">
        <v>0</v>
      </c>
      <c r="E31" s="325">
        <v>0</v>
      </c>
      <c r="F31" s="325">
        <v>729</v>
      </c>
      <c r="G31" s="325">
        <v>-729</v>
      </c>
      <c r="H31" s="325">
        <v>-729</v>
      </c>
    </row>
    <row r="32" spans="1:8" ht="14.45" customHeight="1">
      <c r="A32" s="325">
        <v>1422051</v>
      </c>
      <c r="B32" s="325" t="s">
        <v>664</v>
      </c>
      <c r="C32" s="325" t="s">
        <v>1906</v>
      </c>
      <c r="D32" s="325">
        <v>0</v>
      </c>
      <c r="E32" s="325">
        <v>0</v>
      </c>
      <c r="F32" s="325">
        <v>1273</v>
      </c>
      <c r="G32" s="325">
        <v>-1273</v>
      </c>
      <c r="H32" s="325">
        <v>-1273</v>
      </c>
    </row>
    <row r="33" spans="1:8" ht="14.45" customHeight="1">
      <c r="A33" s="325">
        <v>1422052</v>
      </c>
      <c r="B33" s="325" t="s">
        <v>1907</v>
      </c>
      <c r="C33" s="325" t="s">
        <v>1908</v>
      </c>
      <c r="D33" s="325">
        <v>0</v>
      </c>
      <c r="E33" s="325">
        <v>0</v>
      </c>
      <c r="F33" s="325">
        <v>5608.7</v>
      </c>
      <c r="G33" s="325">
        <v>-5608.7</v>
      </c>
      <c r="H33" s="325">
        <v>-5608.7</v>
      </c>
    </row>
    <row r="34" spans="1:8" ht="14.45" customHeight="1">
      <c r="A34" s="325">
        <v>1422053</v>
      </c>
      <c r="B34" s="325" t="s">
        <v>1909</v>
      </c>
      <c r="C34" s="325" t="s">
        <v>1910</v>
      </c>
      <c r="D34" s="325">
        <v>0</v>
      </c>
      <c r="E34" s="325">
        <v>0</v>
      </c>
      <c r="F34" s="325">
        <v>4285</v>
      </c>
      <c r="G34" s="325">
        <v>-4285</v>
      </c>
      <c r="H34" s="325">
        <v>-4285</v>
      </c>
    </row>
    <row r="35" spans="1:8" ht="14.45" customHeight="1">
      <c r="A35" s="325">
        <v>1422054</v>
      </c>
      <c r="B35" s="325" t="s">
        <v>1911</v>
      </c>
      <c r="C35" s="325" t="s">
        <v>1912</v>
      </c>
      <c r="D35" s="325">
        <v>0</v>
      </c>
      <c r="E35" s="325">
        <v>0</v>
      </c>
      <c r="F35" s="325">
        <v>1855.75</v>
      </c>
      <c r="G35" s="325">
        <v>-1855.75</v>
      </c>
      <c r="H35" s="325">
        <v>-1855.75</v>
      </c>
    </row>
    <row r="36" spans="1:8" ht="14.45" customHeight="1">
      <c r="A36" s="325">
        <v>1422055</v>
      </c>
      <c r="B36" s="325" t="s">
        <v>1913</v>
      </c>
      <c r="C36" s="325" t="s">
        <v>1914</v>
      </c>
      <c r="D36" s="325">
        <v>0</v>
      </c>
      <c r="E36" s="325">
        <v>0</v>
      </c>
      <c r="F36" s="325">
        <v>10521.75</v>
      </c>
      <c r="G36" s="325">
        <v>-10521.75</v>
      </c>
      <c r="H36" s="325">
        <v>-10521.75</v>
      </c>
    </row>
    <row r="37" spans="1:8" ht="14.45" customHeight="1">
      <c r="A37" s="325">
        <v>1422057</v>
      </c>
      <c r="B37" s="325" t="s">
        <v>669</v>
      </c>
      <c r="C37" s="325" t="s">
        <v>1915</v>
      </c>
      <c r="D37" s="325">
        <v>0</v>
      </c>
      <c r="E37" s="325">
        <v>0</v>
      </c>
      <c r="F37" s="325">
        <v>10762.8</v>
      </c>
      <c r="G37" s="325">
        <v>-10762.8</v>
      </c>
      <c r="H37" s="325">
        <v>-10762.8</v>
      </c>
    </row>
    <row r="38" spans="1:8" ht="14.45" customHeight="1">
      <c r="A38" s="325">
        <v>1422058</v>
      </c>
      <c r="B38" s="325" t="s">
        <v>670</v>
      </c>
      <c r="C38" s="325" t="s">
        <v>1916</v>
      </c>
      <c r="D38" s="325">
        <v>0</v>
      </c>
      <c r="E38" s="325">
        <v>0</v>
      </c>
      <c r="F38" s="325">
        <v>11118</v>
      </c>
      <c r="G38" s="325">
        <v>-11118</v>
      </c>
      <c r="H38" s="325">
        <v>-11118</v>
      </c>
    </row>
    <row r="39" spans="1:8" ht="14.45" customHeight="1">
      <c r="A39" s="325">
        <v>1422062</v>
      </c>
      <c r="B39" s="325" t="s">
        <v>671</v>
      </c>
      <c r="C39" s="325" t="s">
        <v>1917</v>
      </c>
      <c r="D39" s="325">
        <v>0</v>
      </c>
      <c r="E39" s="325">
        <v>0</v>
      </c>
      <c r="F39" s="325">
        <v>2220</v>
      </c>
      <c r="G39" s="325">
        <v>-2220</v>
      </c>
      <c r="H39" s="325">
        <v>-2220</v>
      </c>
    </row>
    <row r="40" spans="1:8" ht="14.45" customHeight="1">
      <c r="A40" s="325">
        <v>1422063</v>
      </c>
      <c r="B40" s="325" t="s">
        <v>1918</v>
      </c>
      <c r="C40" s="325" t="s">
        <v>1919</v>
      </c>
      <c r="D40" s="325">
        <v>0</v>
      </c>
      <c r="E40" s="325">
        <v>0</v>
      </c>
      <c r="F40" s="325">
        <v>1739</v>
      </c>
      <c r="G40" s="325">
        <v>-1739</v>
      </c>
      <c r="H40" s="325">
        <v>-1739</v>
      </c>
    </row>
    <row r="41" spans="1:8" ht="14.45" customHeight="1">
      <c r="A41" s="325">
        <v>1422067</v>
      </c>
      <c r="B41" s="325" t="s">
        <v>1920</v>
      </c>
      <c r="C41" s="325" t="s">
        <v>1921</v>
      </c>
      <c r="D41" s="325">
        <v>0</v>
      </c>
      <c r="E41" s="325">
        <v>0</v>
      </c>
      <c r="F41" s="325">
        <v>31539.55</v>
      </c>
      <c r="G41" s="325">
        <v>-31539.55</v>
      </c>
      <c r="H41" s="325">
        <v>-31539.55</v>
      </c>
    </row>
    <row r="42" spans="1:8" ht="14.45" customHeight="1">
      <c r="A42" s="325">
        <v>1422115</v>
      </c>
      <c r="B42" s="325" t="s">
        <v>1922</v>
      </c>
      <c r="C42" s="325" t="s">
        <v>1923</v>
      </c>
      <c r="D42" s="325">
        <v>0</v>
      </c>
      <c r="E42" s="325">
        <v>0</v>
      </c>
      <c r="F42" s="325">
        <v>12761.2</v>
      </c>
      <c r="G42" s="325">
        <v>-12761.2</v>
      </c>
      <c r="H42" s="325">
        <v>-12761.2</v>
      </c>
    </row>
    <row r="43" spans="1:8" ht="14.45" customHeight="1">
      <c r="A43" s="325">
        <v>1422118</v>
      </c>
      <c r="B43" s="325" t="s">
        <v>676</v>
      </c>
      <c r="C43" s="325" t="s">
        <v>1924</v>
      </c>
      <c r="D43" s="325">
        <v>0</v>
      </c>
      <c r="E43" s="325">
        <v>0</v>
      </c>
      <c r="F43" s="325">
        <v>55476</v>
      </c>
      <c r="G43" s="325">
        <v>-55476</v>
      </c>
      <c r="H43" s="325">
        <v>-55476</v>
      </c>
    </row>
    <row r="44" spans="1:8" ht="14.45" customHeight="1">
      <c r="A44" s="325">
        <v>1422123</v>
      </c>
      <c r="B44" s="325" t="s">
        <v>1925</v>
      </c>
      <c r="C44" s="325" t="s">
        <v>1926</v>
      </c>
      <c r="D44" s="325">
        <v>0</v>
      </c>
      <c r="E44" s="325">
        <v>0</v>
      </c>
      <c r="F44" s="325">
        <v>922</v>
      </c>
      <c r="G44" s="325">
        <v>-922</v>
      </c>
      <c r="H44" s="325">
        <v>-922</v>
      </c>
    </row>
    <row r="45" spans="1:8" ht="14.45" customHeight="1">
      <c r="A45" s="325">
        <v>1422128</v>
      </c>
      <c r="B45" s="325" t="s">
        <v>1927</v>
      </c>
      <c r="C45" s="325" t="s">
        <v>1928</v>
      </c>
      <c r="D45" s="325">
        <v>0</v>
      </c>
      <c r="E45" s="325">
        <v>0</v>
      </c>
      <c r="F45" s="325">
        <v>1626</v>
      </c>
      <c r="G45" s="325">
        <v>-1626</v>
      </c>
      <c r="H45" s="325">
        <v>-1626</v>
      </c>
    </row>
    <row r="46" spans="1:8" ht="14.45" customHeight="1">
      <c r="A46" s="325">
        <v>1422129</v>
      </c>
      <c r="B46" s="325" t="s">
        <v>680</v>
      </c>
      <c r="C46" s="325" t="s">
        <v>1929</v>
      </c>
      <c r="D46" s="325">
        <v>0</v>
      </c>
      <c r="E46" s="325">
        <v>0</v>
      </c>
      <c r="F46" s="325">
        <v>1499.56</v>
      </c>
      <c r="G46" s="325">
        <v>-1499.56</v>
      </c>
      <c r="H46" s="325">
        <v>-1499.56</v>
      </c>
    </row>
    <row r="47" spans="1:8" ht="14.45" customHeight="1">
      <c r="A47" s="325">
        <v>1422131</v>
      </c>
      <c r="B47" s="325" t="s">
        <v>1930</v>
      </c>
      <c r="C47" s="325" t="s">
        <v>1931</v>
      </c>
      <c r="D47" s="325">
        <v>0</v>
      </c>
      <c r="E47" s="325">
        <v>1392</v>
      </c>
      <c r="F47" s="325">
        <v>2574.81</v>
      </c>
      <c r="G47" s="325">
        <v>-1182.81</v>
      </c>
      <c r="H47" s="325">
        <v>-1182.81</v>
      </c>
    </row>
    <row r="48" spans="1:8" ht="14.45" customHeight="1">
      <c r="A48" s="325">
        <v>1422133</v>
      </c>
      <c r="B48" s="325" t="s">
        <v>1932</v>
      </c>
      <c r="C48" s="325" t="s">
        <v>1933</v>
      </c>
      <c r="D48" s="325">
        <v>0</v>
      </c>
      <c r="E48" s="325">
        <v>0</v>
      </c>
      <c r="F48" s="325">
        <v>477</v>
      </c>
      <c r="G48" s="325">
        <v>-477</v>
      </c>
      <c r="H48" s="325">
        <v>-477</v>
      </c>
    </row>
    <row r="49" spans="1:8" ht="14.45" customHeight="1">
      <c r="A49" s="325">
        <v>1422141</v>
      </c>
      <c r="B49" s="325" t="s">
        <v>1934</v>
      </c>
      <c r="C49" s="325" t="s">
        <v>1935</v>
      </c>
      <c r="D49" s="325">
        <v>0</v>
      </c>
      <c r="E49" s="325">
        <v>0</v>
      </c>
      <c r="F49" s="325">
        <v>2742</v>
      </c>
      <c r="G49" s="325">
        <v>-2742</v>
      </c>
      <c r="H49" s="325">
        <v>-2742</v>
      </c>
    </row>
    <row r="50" spans="1:8" ht="14.45" customHeight="1">
      <c r="A50" s="325">
        <v>1422147</v>
      </c>
      <c r="B50" s="325" t="s">
        <v>1936</v>
      </c>
      <c r="C50" s="325" t="s">
        <v>1937</v>
      </c>
      <c r="D50" s="325">
        <v>0</v>
      </c>
      <c r="E50" s="325">
        <v>0</v>
      </c>
      <c r="F50" s="325">
        <v>21543</v>
      </c>
      <c r="G50" s="325">
        <v>-21543</v>
      </c>
      <c r="H50" s="325">
        <v>-21543</v>
      </c>
    </row>
    <row r="51" spans="1:8" ht="14.45" customHeight="1">
      <c r="A51" s="325">
        <v>1422148</v>
      </c>
      <c r="B51" s="325" t="s">
        <v>1938</v>
      </c>
      <c r="C51" s="325" t="s">
        <v>1939</v>
      </c>
      <c r="D51" s="325">
        <v>0</v>
      </c>
      <c r="E51" s="325">
        <v>0</v>
      </c>
      <c r="F51" s="325">
        <v>28220</v>
      </c>
      <c r="G51" s="325">
        <v>-28220</v>
      </c>
      <c r="H51" s="325">
        <v>-28220</v>
      </c>
    </row>
    <row r="52" spans="1:8" ht="14.45" customHeight="1">
      <c r="A52" s="325">
        <v>1422154</v>
      </c>
      <c r="B52" s="325" t="s">
        <v>224</v>
      </c>
      <c r="C52" s="325" t="s">
        <v>1940</v>
      </c>
      <c r="D52" s="325">
        <v>0</v>
      </c>
      <c r="E52" s="325">
        <v>12725</v>
      </c>
      <c r="F52" s="325">
        <v>14625</v>
      </c>
      <c r="G52" s="325">
        <v>-1900</v>
      </c>
      <c r="H52" s="325">
        <v>-1900</v>
      </c>
    </row>
    <row r="53" spans="1:8" ht="14.45" customHeight="1">
      <c r="A53" s="325">
        <v>1422157</v>
      </c>
      <c r="B53" s="325" t="s">
        <v>227</v>
      </c>
      <c r="C53" s="325" t="s">
        <v>1941</v>
      </c>
      <c r="D53" s="325">
        <v>0</v>
      </c>
      <c r="E53" s="325">
        <v>0</v>
      </c>
      <c r="F53" s="325">
        <v>634012.54</v>
      </c>
      <c r="G53" s="325">
        <v>-634012.54</v>
      </c>
      <c r="H53" s="325">
        <v>-634012.54</v>
      </c>
    </row>
    <row r="54" spans="1:8" ht="14.45" customHeight="1">
      <c r="A54" s="325">
        <v>1422176</v>
      </c>
      <c r="B54" s="325" t="s">
        <v>686</v>
      </c>
      <c r="C54" s="325" t="s">
        <v>1942</v>
      </c>
      <c r="D54" s="325">
        <v>0</v>
      </c>
      <c r="E54" s="325">
        <v>0</v>
      </c>
      <c r="F54" s="325">
        <v>527</v>
      </c>
      <c r="G54" s="325">
        <v>-527</v>
      </c>
      <c r="H54" s="325">
        <v>-527</v>
      </c>
    </row>
    <row r="55" spans="1:8" ht="14.45" customHeight="1">
      <c r="A55" s="325">
        <v>1422180</v>
      </c>
      <c r="B55" s="325" t="s">
        <v>1943</v>
      </c>
      <c r="C55" s="325" t="s">
        <v>1944</v>
      </c>
      <c r="D55" s="325">
        <v>0</v>
      </c>
      <c r="E55" s="325">
        <v>0</v>
      </c>
      <c r="F55" s="325">
        <v>6650</v>
      </c>
      <c r="G55" s="325">
        <v>-6650</v>
      </c>
      <c r="H55" s="325">
        <v>-6650</v>
      </c>
    </row>
    <row r="56" spans="1:8" ht="14.45" customHeight="1">
      <c r="A56" s="325">
        <v>1422194</v>
      </c>
      <c r="B56" s="325" t="s">
        <v>1945</v>
      </c>
      <c r="C56" s="325" t="s">
        <v>1946</v>
      </c>
      <c r="D56" s="325">
        <v>0</v>
      </c>
      <c r="E56" s="325">
        <v>0</v>
      </c>
      <c r="F56" s="325">
        <v>6989</v>
      </c>
      <c r="G56" s="325">
        <v>-6989</v>
      </c>
      <c r="H56" s="325">
        <v>-6989</v>
      </c>
    </row>
    <row r="57" spans="1:8" ht="14.45" customHeight="1">
      <c r="A57" s="325">
        <v>1422197</v>
      </c>
      <c r="B57" s="325" t="s">
        <v>1947</v>
      </c>
      <c r="C57" s="325" t="s">
        <v>1948</v>
      </c>
      <c r="D57" s="325">
        <v>0</v>
      </c>
      <c r="E57" s="325">
        <v>0</v>
      </c>
      <c r="F57" s="325">
        <v>7809</v>
      </c>
      <c r="G57" s="325">
        <v>-7809</v>
      </c>
      <c r="H57" s="325">
        <v>-7809</v>
      </c>
    </row>
    <row r="58" spans="1:8" ht="14.45" customHeight="1">
      <c r="A58" s="325">
        <v>1422205</v>
      </c>
      <c r="B58" s="325" t="s">
        <v>1949</v>
      </c>
      <c r="C58" s="325" t="s">
        <v>1950</v>
      </c>
      <c r="D58" s="325">
        <v>0</v>
      </c>
      <c r="E58" s="325">
        <v>0</v>
      </c>
      <c r="F58" s="325">
        <v>19279.59</v>
      </c>
      <c r="G58" s="325">
        <v>-19279.59</v>
      </c>
      <c r="H58" s="325">
        <v>-19279.59</v>
      </c>
    </row>
    <row r="59" spans="1:8" ht="14.45" customHeight="1">
      <c r="A59" s="325">
        <v>1422217</v>
      </c>
      <c r="B59" s="325" t="s">
        <v>1951</v>
      </c>
      <c r="C59" s="325" t="s">
        <v>1952</v>
      </c>
      <c r="D59" s="325">
        <v>0</v>
      </c>
      <c r="E59" s="325">
        <v>0</v>
      </c>
      <c r="F59" s="325">
        <v>4983</v>
      </c>
      <c r="G59" s="325">
        <v>-4983</v>
      </c>
      <c r="H59" s="325">
        <v>-4983</v>
      </c>
    </row>
    <row r="60" spans="1:8" ht="14.45" customHeight="1">
      <c r="A60" s="325">
        <v>1422218</v>
      </c>
      <c r="B60" s="325" t="s">
        <v>1953</v>
      </c>
      <c r="C60" s="325" t="s">
        <v>1954</v>
      </c>
      <c r="D60" s="325">
        <v>0</v>
      </c>
      <c r="E60" s="325">
        <v>762</v>
      </c>
      <c r="F60" s="325">
        <v>3255</v>
      </c>
      <c r="G60" s="325">
        <v>-2493</v>
      </c>
      <c r="H60" s="325">
        <v>-2493</v>
      </c>
    </row>
    <row r="61" spans="1:8" ht="14.45" customHeight="1">
      <c r="A61" s="325">
        <v>1422231</v>
      </c>
      <c r="B61" s="325" t="s">
        <v>1955</v>
      </c>
      <c r="C61" s="325" t="s">
        <v>1956</v>
      </c>
      <c r="D61" s="325">
        <v>0</v>
      </c>
      <c r="E61" s="325">
        <v>0</v>
      </c>
      <c r="F61" s="325">
        <v>12550</v>
      </c>
      <c r="G61" s="325">
        <v>-12550</v>
      </c>
      <c r="H61" s="325">
        <v>-12550</v>
      </c>
    </row>
    <row r="62" spans="1:8" ht="14.45" customHeight="1">
      <c r="A62" s="325">
        <v>1422232</v>
      </c>
      <c r="B62" s="325" t="s">
        <v>1957</v>
      </c>
      <c r="C62" s="325" t="s">
        <v>1958</v>
      </c>
      <c r="D62" s="325">
        <v>0</v>
      </c>
      <c r="E62" s="325">
        <v>0</v>
      </c>
      <c r="F62" s="325">
        <v>920</v>
      </c>
      <c r="G62" s="325">
        <v>-920</v>
      </c>
      <c r="H62" s="325">
        <v>-920</v>
      </c>
    </row>
    <row r="63" spans="1:8" ht="14.45" customHeight="1">
      <c r="A63" s="325">
        <v>1422235</v>
      </c>
      <c r="B63" s="325" t="s">
        <v>1959</v>
      </c>
      <c r="C63" s="325" t="s">
        <v>1960</v>
      </c>
      <c r="D63" s="325">
        <v>0</v>
      </c>
      <c r="E63" s="325">
        <v>0</v>
      </c>
      <c r="F63" s="325">
        <v>9249</v>
      </c>
      <c r="G63" s="325">
        <v>-9249</v>
      </c>
      <c r="H63" s="325">
        <v>-9249</v>
      </c>
    </row>
    <row r="64" spans="1:8" ht="14.45" customHeight="1">
      <c r="A64" s="325">
        <v>1422259</v>
      </c>
      <c r="B64" s="325" t="s">
        <v>1961</v>
      </c>
      <c r="C64" s="325" t="s">
        <v>1962</v>
      </c>
      <c r="D64" s="325">
        <v>0</v>
      </c>
      <c r="E64" s="325">
        <v>0</v>
      </c>
      <c r="F64" s="325">
        <v>586364.63</v>
      </c>
      <c r="G64" s="325">
        <v>-586364.63</v>
      </c>
      <c r="H64" s="325">
        <v>-586364.63</v>
      </c>
    </row>
    <row r="65" spans="1:8" ht="14.45" customHeight="1">
      <c r="A65" s="325">
        <v>1422273</v>
      </c>
      <c r="B65" s="325" t="s">
        <v>1963</v>
      </c>
      <c r="C65" s="325" t="s">
        <v>1964</v>
      </c>
      <c r="D65" s="325">
        <v>0</v>
      </c>
      <c r="E65" s="325">
        <v>0</v>
      </c>
      <c r="F65" s="325">
        <v>19986</v>
      </c>
      <c r="G65" s="325">
        <v>-19986</v>
      </c>
      <c r="H65" s="325">
        <v>-19986</v>
      </c>
    </row>
    <row r="66" spans="1:8" ht="14.45" customHeight="1">
      <c r="A66" s="325">
        <v>1422277</v>
      </c>
      <c r="B66" s="325" t="s">
        <v>1965</v>
      </c>
      <c r="C66" s="325" t="s">
        <v>1966</v>
      </c>
      <c r="D66" s="325">
        <v>0</v>
      </c>
      <c r="E66" s="325">
        <v>0</v>
      </c>
      <c r="F66" s="325">
        <v>2904</v>
      </c>
      <c r="G66" s="325">
        <v>-2904</v>
      </c>
      <c r="H66" s="325">
        <v>-2904</v>
      </c>
    </row>
    <row r="67" spans="1:8" ht="14.45" customHeight="1">
      <c r="A67" s="325">
        <v>1422280</v>
      </c>
      <c r="B67" s="325" t="s">
        <v>1967</v>
      </c>
      <c r="C67" s="325" t="s">
        <v>1968</v>
      </c>
      <c r="D67" s="325">
        <v>0</v>
      </c>
      <c r="E67" s="325">
        <v>0</v>
      </c>
      <c r="F67" s="325">
        <v>2623</v>
      </c>
      <c r="G67" s="325">
        <v>-2623</v>
      </c>
      <c r="H67" s="325">
        <v>-2623</v>
      </c>
    </row>
    <row r="68" spans="1:8" ht="14.45" customHeight="1">
      <c r="A68" s="325">
        <v>1423001</v>
      </c>
      <c r="B68" s="325" t="s">
        <v>245</v>
      </c>
      <c r="C68" s="325" t="s">
        <v>1969</v>
      </c>
      <c r="D68" s="325">
        <v>0</v>
      </c>
      <c r="E68" s="325">
        <v>0</v>
      </c>
      <c r="F68" s="325">
        <v>2400</v>
      </c>
      <c r="G68" s="325">
        <v>-2400</v>
      </c>
      <c r="H68" s="325">
        <v>-2400</v>
      </c>
    </row>
    <row r="69" spans="1:8" ht="14.45" customHeight="1">
      <c r="A69" s="325">
        <v>1423011</v>
      </c>
      <c r="B69" s="325" t="s">
        <v>1970</v>
      </c>
      <c r="C69" s="325" t="s">
        <v>1971</v>
      </c>
      <c r="D69" s="325">
        <v>0</v>
      </c>
      <c r="E69" s="325">
        <v>14390</v>
      </c>
      <c r="F69" s="325">
        <v>67077</v>
      </c>
      <c r="G69" s="325">
        <v>-52687</v>
      </c>
      <c r="H69" s="325">
        <v>-52687</v>
      </c>
    </row>
    <row r="70" spans="1:8" ht="14.45" customHeight="1">
      <c r="A70" s="325">
        <v>1423012</v>
      </c>
      <c r="B70" s="325" t="s">
        <v>1972</v>
      </c>
      <c r="C70" s="325" t="s">
        <v>1973</v>
      </c>
      <c r="D70" s="325">
        <v>0</v>
      </c>
      <c r="E70" s="325">
        <v>0</v>
      </c>
      <c r="F70" s="325">
        <v>103209</v>
      </c>
      <c r="G70" s="325">
        <v>-103209</v>
      </c>
      <c r="H70" s="325">
        <v>-103209</v>
      </c>
    </row>
    <row r="71" spans="1:8" ht="14.45" customHeight="1">
      <c r="A71" s="325">
        <v>1423025</v>
      </c>
      <c r="B71" s="325" t="s">
        <v>1974</v>
      </c>
      <c r="C71" s="325" t="s">
        <v>1975</v>
      </c>
      <c r="D71" s="325">
        <v>0</v>
      </c>
      <c r="E71" s="325">
        <v>0</v>
      </c>
      <c r="F71" s="325">
        <v>24339</v>
      </c>
      <c r="G71" s="325">
        <v>-24339</v>
      </c>
      <c r="H71" s="325">
        <v>-24339</v>
      </c>
    </row>
    <row r="72" spans="1:8" ht="14.45" customHeight="1">
      <c r="A72" s="325">
        <v>1423025</v>
      </c>
      <c r="B72" s="325" t="s">
        <v>1974</v>
      </c>
      <c r="C72" s="325" t="s">
        <v>1976</v>
      </c>
      <c r="D72" s="325">
        <v>0</v>
      </c>
      <c r="E72" s="325">
        <v>10380</v>
      </c>
      <c r="F72" s="325">
        <v>10480</v>
      </c>
      <c r="G72" s="325">
        <v>-100</v>
      </c>
      <c r="H72" s="325">
        <v>-100</v>
      </c>
    </row>
    <row r="73" spans="1:8" ht="14.45" customHeight="1">
      <c r="A73" s="325">
        <v>1423086</v>
      </c>
      <c r="B73" s="325" t="s">
        <v>1977</v>
      </c>
      <c r="C73" s="325" t="s">
        <v>1978</v>
      </c>
      <c r="D73" s="325">
        <v>0</v>
      </c>
      <c r="E73" s="325">
        <v>0</v>
      </c>
      <c r="F73" s="325">
        <v>76578.039999999994</v>
      </c>
      <c r="G73" s="325">
        <v>-76578.039999999994</v>
      </c>
      <c r="H73" s="325">
        <v>-76578.039999999994</v>
      </c>
    </row>
    <row r="74" spans="1:8" ht="14.45" customHeight="1">
      <c r="A74" s="325">
        <v>1423087</v>
      </c>
      <c r="B74" s="325" t="s">
        <v>1979</v>
      </c>
      <c r="C74" s="325" t="s">
        <v>1980</v>
      </c>
      <c r="D74" s="325">
        <v>0</v>
      </c>
      <c r="E74" s="325">
        <v>3700</v>
      </c>
      <c r="F74" s="325">
        <v>12590</v>
      </c>
      <c r="G74" s="325">
        <v>-8890</v>
      </c>
      <c r="H74" s="325">
        <v>-8890</v>
      </c>
    </row>
    <row r="75" spans="1:8" ht="14.45" customHeight="1">
      <c r="A75" s="325">
        <v>1423090</v>
      </c>
      <c r="B75" s="325" t="s">
        <v>1981</v>
      </c>
      <c r="C75" s="325" t="s">
        <v>1982</v>
      </c>
      <c r="D75" s="325">
        <v>0</v>
      </c>
      <c r="E75" s="325">
        <v>0</v>
      </c>
      <c r="F75" s="325">
        <v>5500</v>
      </c>
      <c r="G75" s="325">
        <v>-5500</v>
      </c>
      <c r="H75" s="325">
        <v>-5500</v>
      </c>
    </row>
    <row r="76" spans="1:8" ht="14.45" customHeight="1">
      <c r="A76" s="325">
        <v>1423092</v>
      </c>
      <c r="B76" s="325" t="s">
        <v>1983</v>
      </c>
      <c r="C76" s="325" t="s">
        <v>1984</v>
      </c>
      <c r="D76" s="325">
        <v>0</v>
      </c>
      <c r="E76" s="325">
        <v>0</v>
      </c>
      <c r="F76" s="325">
        <v>110</v>
      </c>
      <c r="G76" s="325">
        <v>-110</v>
      </c>
      <c r="H76" s="325">
        <v>-110</v>
      </c>
    </row>
    <row r="77" spans="1:8" ht="14.45" customHeight="1">
      <c r="A77" s="325">
        <v>1423150</v>
      </c>
      <c r="B77" s="325" t="s">
        <v>709</v>
      </c>
      <c r="C77" s="325" t="s">
        <v>1985</v>
      </c>
      <c r="D77" s="325">
        <v>0</v>
      </c>
      <c r="E77" s="325">
        <v>0</v>
      </c>
      <c r="F77" s="325">
        <v>618</v>
      </c>
      <c r="G77" s="325">
        <v>-618</v>
      </c>
      <c r="H77" s="325">
        <v>-618</v>
      </c>
    </row>
    <row r="78" spans="1:8" ht="14.45" customHeight="1">
      <c r="A78" s="325">
        <v>1423211</v>
      </c>
      <c r="B78" s="325" t="s">
        <v>710</v>
      </c>
      <c r="C78" s="325" t="s">
        <v>1986</v>
      </c>
      <c r="D78" s="325">
        <v>0</v>
      </c>
      <c r="E78" s="325">
        <v>508</v>
      </c>
      <c r="F78" s="325">
        <v>1028</v>
      </c>
      <c r="G78" s="325">
        <v>-520</v>
      </c>
      <c r="H78" s="325">
        <v>-520</v>
      </c>
    </row>
    <row r="79" spans="1:8" ht="14.45" customHeight="1">
      <c r="A79" s="325">
        <v>1423221</v>
      </c>
      <c r="B79" s="325" t="s">
        <v>711</v>
      </c>
      <c r="C79" s="325" t="s">
        <v>1987</v>
      </c>
      <c r="D79" s="325">
        <v>0</v>
      </c>
      <c r="E79" s="325">
        <v>0</v>
      </c>
      <c r="F79" s="325">
        <v>3470</v>
      </c>
      <c r="G79" s="325">
        <v>-3470</v>
      </c>
      <c r="H79" s="325">
        <v>-3470</v>
      </c>
    </row>
    <row r="80" spans="1:8" ht="14.45" customHeight="1">
      <c r="A80" s="325">
        <v>1423265</v>
      </c>
      <c r="B80" s="325" t="s">
        <v>713</v>
      </c>
      <c r="C80" s="325" t="s">
        <v>1988</v>
      </c>
      <c r="D80" s="325">
        <v>0</v>
      </c>
      <c r="E80" s="325">
        <v>0</v>
      </c>
      <c r="F80" s="325">
        <v>2725</v>
      </c>
      <c r="G80" s="325">
        <v>-2725</v>
      </c>
      <c r="H80" s="325">
        <v>-2725</v>
      </c>
    </row>
    <row r="81" spans="1:8" ht="14.45" customHeight="1">
      <c r="A81" s="325">
        <v>1423280</v>
      </c>
      <c r="B81" s="325" t="s">
        <v>1989</v>
      </c>
      <c r="C81" s="325" t="s">
        <v>1990</v>
      </c>
      <c r="D81" s="325">
        <v>0</v>
      </c>
      <c r="E81" s="325">
        <v>2725</v>
      </c>
      <c r="F81" s="325">
        <v>3593</v>
      </c>
      <c r="G81" s="325">
        <v>-868</v>
      </c>
      <c r="H81" s="325">
        <v>-868</v>
      </c>
    </row>
    <row r="82" spans="1:8" ht="14.45" customHeight="1">
      <c r="A82" s="325">
        <v>1423406</v>
      </c>
      <c r="B82" s="325" t="s">
        <v>1991</v>
      </c>
      <c r="C82" s="325" t="s">
        <v>1992</v>
      </c>
      <c r="D82" s="325">
        <v>0</v>
      </c>
      <c r="E82" s="325">
        <v>0</v>
      </c>
      <c r="F82" s="325">
        <v>600</v>
      </c>
      <c r="G82" s="325">
        <v>-600</v>
      </c>
      <c r="H82" s="325">
        <v>-600</v>
      </c>
    </row>
    <row r="83" spans="1:8" ht="14.45" customHeight="1">
      <c r="A83" s="325">
        <v>1423433</v>
      </c>
      <c r="B83" s="325" t="s">
        <v>1993</v>
      </c>
      <c r="C83" s="325" t="s">
        <v>1994</v>
      </c>
      <c r="D83" s="325">
        <v>0</v>
      </c>
      <c r="E83" s="325">
        <v>0</v>
      </c>
      <c r="F83" s="325">
        <v>1735</v>
      </c>
      <c r="G83" s="325">
        <v>-1735</v>
      </c>
      <c r="H83" s="325">
        <v>-1735</v>
      </c>
    </row>
    <row r="84" spans="1:8" ht="14.45" customHeight="1">
      <c r="A84" s="325">
        <v>1423441</v>
      </c>
      <c r="B84" s="325" t="s">
        <v>1995</v>
      </c>
      <c r="C84" s="325" t="s">
        <v>1996</v>
      </c>
      <c r="D84" s="325">
        <v>0</v>
      </c>
      <c r="E84" s="325">
        <v>0</v>
      </c>
      <c r="F84" s="325">
        <v>33329</v>
      </c>
      <c r="G84" s="325">
        <v>-33329</v>
      </c>
      <c r="H84" s="325">
        <v>-33329</v>
      </c>
    </row>
    <row r="85" spans="1:8" ht="14.45" customHeight="1">
      <c r="A85" s="325">
        <v>1423474</v>
      </c>
      <c r="B85" s="325" t="s">
        <v>718</v>
      </c>
      <c r="C85" s="325" t="s">
        <v>1997</v>
      </c>
      <c r="D85" s="325">
        <v>0</v>
      </c>
      <c r="E85" s="325">
        <v>0.3</v>
      </c>
      <c r="F85" s="325">
        <v>1993.3</v>
      </c>
      <c r="G85" s="325">
        <v>-1993</v>
      </c>
      <c r="H85" s="325">
        <v>-1993</v>
      </c>
    </row>
    <row r="86" spans="1:8" ht="14.45" customHeight="1">
      <c r="A86" s="325">
        <v>1423527</v>
      </c>
      <c r="B86" s="325" t="s">
        <v>715</v>
      </c>
      <c r="C86" s="325" t="s">
        <v>1998</v>
      </c>
      <c r="D86" s="325">
        <v>0</v>
      </c>
      <c r="E86" s="325">
        <v>0</v>
      </c>
      <c r="F86" s="325">
        <v>700</v>
      </c>
      <c r="G86" s="325">
        <v>-700</v>
      </c>
      <c r="H86" s="325">
        <v>-700</v>
      </c>
    </row>
    <row r="87" spans="1:8" ht="14.45" customHeight="1">
      <c r="A87" s="325">
        <v>1430007</v>
      </c>
      <c r="B87" s="325" t="s">
        <v>258</v>
      </c>
      <c r="C87" s="325" t="s">
        <v>1999</v>
      </c>
      <c r="D87" s="325">
        <v>0</v>
      </c>
      <c r="E87" s="325">
        <v>0</v>
      </c>
      <c r="F87" s="325">
        <v>164262</v>
      </c>
      <c r="G87" s="325">
        <v>-164262</v>
      </c>
      <c r="H87" s="325">
        <v>-164262</v>
      </c>
    </row>
    <row r="88" spans="1:8" ht="14.45" customHeight="1">
      <c r="A88" s="325">
        <v>1430016</v>
      </c>
      <c r="B88" s="325" t="s">
        <v>725</v>
      </c>
      <c r="C88" s="325" t="s">
        <v>2000</v>
      </c>
      <c r="D88" s="325">
        <v>0</v>
      </c>
      <c r="E88" s="325">
        <v>0</v>
      </c>
      <c r="F88" s="325">
        <v>5925</v>
      </c>
      <c r="G88" s="325">
        <v>-5925</v>
      </c>
      <c r="H88" s="325">
        <v>-5925</v>
      </c>
    </row>
    <row r="89" spans="1:8" ht="14.45" customHeight="1">
      <c r="A89" s="325">
        <v>1450007</v>
      </c>
      <c r="B89" s="325" t="s">
        <v>264</v>
      </c>
      <c r="C89" s="325" t="s">
        <v>2001</v>
      </c>
      <c r="D89" s="325">
        <v>0</v>
      </c>
      <c r="E89" s="325">
        <v>0</v>
      </c>
      <c r="F89" s="325">
        <v>102650.78</v>
      </c>
      <c r="G89" s="325">
        <v>-102650.78</v>
      </c>
      <c r="H89" s="325">
        <v>-102650.78</v>
      </c>
    </row>
    <row r="90" spans="1:8" ht="14.45" customHeight="1">
      <c r="A90" s="325">
        <v>1450016</v>
      </c>
      <c r="B90" s="325" t="s">
        <v>2002</v>
      </c>
      <c r="C90" s="325" t="s">
        <v>2003</v>
      </c>
      <c r="D90" s="325">
        <v>0</v>
      </c>
      <c r="E90" s="325">
        <v>1392.3</v>
      </c>
      <c r="F90" s="325">
        <v>128111.6</v>
      </c>
      <c r="G90" s="325">
        <v>-126719.3</v>
      </c>
      <c r="H90" s="325">
        <v>-126719.3</v>
      </c>
    </row>
    <row r="91" spans="1:8" ht="14.45" customHeight="1">
      <c r="A91" s="325">
        <v>2111102</v>
      </c>
      <c r="B91" s="325" t="s">
        <v>2004</v>
      </c>
      <c r="C91" s="325" t="s">
        <v>2005</v>
      </c>
      <c r="D91" s="325">
        <v>0</v>
      </c>
      <c r="E91" s="325">
        <v>101617.81</v>
      </c>
      <c r="F91" s="325">
        <v>46809.41</v>
      </c>
      <c r="G91" s="325">
        <v>54808.4</v>
      </c>
      <c r="H91" s="325">
        <v>54808.4</v>
      </c>
    </row>
    <row r="92" spans="1:8" ht="14.45" customHeight="1">
      <c r="A92" s="325">
        <v>2111102</v>
      </c>
      <c r="B92" s="325" t="s">
        <v>2004</v>
      </c>
      <c r="C92" s="325" t="s">
        <v>2006</v>
      </c>
      <c r="D92" s="325">
        <v>0</v>
      </c>
      <c r="E92" s="325">
        <v>46850.76</v>
      </c>
      <c r="F92" s="325">
        <v>0</v>
      </c>
      <c r="G92" s="325">
        <v>46850.76</v>
      </c>
      <c r="H92" s="325">
        <v>46850.76</v>
      </c>
    </row>
    <row r="93" spans="1:8" ht="14.45" customHeight="1">
      <c r="A93" s="325">
        <v>2111102</v>
      </c>
      <c r="B93" s="325" t="s">
        <v>2004</v>
      </c>
      <c r="C93" s="325" t="s">
        <v>2007</v>
      </c>
      <c r="D93" s="325">
        <v>0</v>
      </c>
      <c r="E93" s="325">
        <v>314152.24</v>
      </c>
      <c r="F93" s="325">
        <v>51547.9</v>
      </c>
      <c r="G93" s="325">
        <v>262604.34000000003</v>
      </c>
      <c r="H93" s="325">
        <v>262604.34000000003</v>
      </c>
    </row>
    <row r="94" spans="1:8" ht="14.45" customHeight="1">
      <c r="A94" s="325">
        <v>2111102</v>
      </c>
      <c r="B94" s="325" t="s">
        <v>2004</v>
      </c>
      <c r="C94" s="325" t="s">
        <v>2008</v>
      </c>
      <c r="D94" s="325">
        <v>0</v>
      </c>
      <c r="E94" s="325">
        <v>288143.44</v>
      </c>
      <c r="F94" s="325">
        <v>0</v>
      </c>
      <c r="G94" s="325">
        <v>288143.44</v>
      </c>
      <c r="H94" s="325">
        <v>288143.44</v>
      </c>
    </row>
    <row r="95" spans="1:8" ht="14.45" customHeight="1">
      <c r="A95" s="325">
        <v>2111209</v>
      </c>
      <c r="B95" s="325" t="s">
        <v>2009</v>
      </c>
      <c r="C95" s="325" t="s">
        <v>2010</v>
      </c>
      <c r="D95" s="325">
        <v>0</v>
      </c>
      <c r="E95" s="325">
        <v>13400</v>
      </c>
      <c r="F95" s="325">
        <v>6000</v>
      </c>
      <c r="G95" s="325">
        <v>7400</v>
      </c>
      <c r="H95" s="325">
        <v>7400</v>
      </c>
    </row>
    <row r="96" spans="1:8" ht="14.45" customHeight="1">
      <c r="A96" s="325">
        <v>2111225</v>
      </c>
      <c r="B96" s="325" t="s">
        <v>2011</v>
      </c>
      <c r="C96" s="325" t="s">
        <v>2012</v>
      </c>
      <c r="D96" s="325">
        <v>0</v>
      </c>
      <c r="E96" s="325">
        <v>465222.16</v>
      </c>
      <c r="F96" s="325">
        <v>14463</v>
      </c>
      <c r="G96" s="325">
        <v>450759.16</v>
      </c>
      <c r="H96" s="325">
        <v>450759.16</v>
      </c>
    </row>
    <row r="97" spans="1:8" ht="14.45" customHeight="1">
      <c r="A97" s="325">
        <v>2111225</v>
      </c>
      <c r="B97" s="325" t="s">
        <v>2011</v>
      </c>
      <c r="C97" s="325" t="s">
        <v>2013</v>
      </c>
      <c r="D97" s="325">
        <v>0</v>
      </c>
      <c r="E97" s="325">
        <v>88493</v>
      </c>
      <c r="F97" s="325">
        <v>0</v>
      </c>
      <c r="G97" s="325">
        <v>88493</v>
      </c>
      <c r="H97" s="325">
        <v>88493</v>
      </c>
    </row>
    <row r="98" spans="1:8" ht="14.45" customHeight="1">
      <c r="A98" s="325">
        <v>2111225</v>
      </c>
      <c r="B98" s="325" t="s">
        <v>2011</v>
      </c>
      <c r="C98" s="325" t="s">
        <v>2014</v>
      </c>
      <c r="D98" s="325">
        <v>0</v>
      </c>
      <c r="E98" s="325">
        <v>6300</v>
      </c>
      <c r="F98" s="325">
        <v>0</v>
      </c>
      <c r="G98" s="325">
        <v>6300</v>
      </c>
      <c r="H98" s="325">
        <v>6300</v>
      </c>
    </row>
    <row r="99" spans="1:8" ht="14.45" customHeight="1">
      <c r="A99" s="325">
        <v>2111225</v>
      </c>
      <c r="B99" s="325" t="s">
        <v>2011</v>
      </c>
      <c r="C99" s="325" t="s">
        <v>2015</v>
      </c>
      <c r="D99" s="325">
        <v>0</v>
      </c>
      <c r="E99" s="325">
        <v>50468.28</v>
      </c>
      <c r="F99" s="325">
        <v>25393.279999999999</v>
      </c>
      <c r="G99" s="325">
        <v>25075</v>
      </c>
      <c r="H99" s="325">
        <v>25075</v>
      </c>
    </row>
    <row r="100" spans="1:8" ht="14.45" customHeight="1">
      <c r="A100" s="325">
        <v>2111238</v>
      </c>
      <c r="B100" s="325" t="s">
        <v>2016</v>
      </c>
      <c r="C100" s="325" t="s">
        <v>2017</v>
      </c>
      <c r="D100" s="325">
        <v>0</v>
      </c>
      <c r="E100" s="325">
        <v>9500</v>
      </c>
      <c r="F100" s="325">
        <v>0</v>
      </c>
      <c r="G100" s="325">
        <v>9500</v>
      </c>
      <c r="H100" s="325">
        <v>9500</v>
      </c>
    </row>
    <row r="101" spans="1:8" ht="14.45" customHeight="1">
      <c r="A101" s="325">
        <v>2111240</v>
      </c>
      <c r="B101" s="325" t="s">
        <v>2018</v>
      </c>
      <c r="C101" s="325" t="s">
        <v>2019</v>
      </c>
      <c r="D101" s="325">
        <v>0</v>
      </c>
      <c r="E101" s="325">
        <v>37756</v>
      </c>
      <c r="F101" s="325">
        <v>31000</v>
      </c>
      <c r="G101" s="325">
        <v>6756</v>
      </c>
      <c r="H101" s="325">
        <v>6756</v>
      </c>
    </row>
    <row r="102" spans="1:8" ht="14.45" customHeight="1">
      <c r="A102" s="325">
        <v>2111244</v>
      </c>
      <c r="B102" s="325" t="s">
        <v>2020</v>
      </c>
      <c r="C102" s="325" t="s">
        <v>2021</v>
      </c>
      <c r="D102" s="325">
        <v>0</v>
      </c>
      <c r="E102" s="325">
        <v>8550</v>
      </c>
      <c r="F102" s="325">
        <v>0</v>
      </c>
      <c r="G102" s="325">
        <v>8550</v>
      </c>
      <c r="H102" s="325">
        <v>8550</v>
      </c>
    </row>
    <row r="103" spans="1:8" ht="14.45" customHeight="1">
      <c r="A103" s="325">
        <v>2111244</v>
      </c>
      <c r="B103" s="325" t="s">
        <v>2020</v>
      </c>
      <c r="C103" s="325" t="s">
        <v>2022</v>
      </c>
      <c r="D103" s="325">
        <v>0</v>
      </c>
      <c r="E103" s="325">
        <v>15195</v>
      </c>
      <c r="F103" s="325">
        <v>0</v>
      </c>
      <c r="G103" s="325">
        <v>15195</v>
      </c>
      <c r="H103" s="325">
        <v>15195</v>
      </c>
    </row>
    <row r="104" spans="1:8" ht="14.45" customHeight="1">
      <c r="A104" s="325">
        <v>2111244</v>
      </c>
      <c r="B104" s="325" t="s">
        <v>2020</v>
      </c>
      <c r="C104" s="325" t="s">
        <v>2023</v>
      </c>
      <c r="D104" s="325">
        <v>0</v>
      </c>
      <c r="E104" s="325">
        <v>90880</v>
      </c>
      <c r="F104" s="325">
        <v>0</v>
      </c>
      <c r="G104" s="325">
        <v>90880</v>
      </c>
      <c r="H104" s="325">
        <v>90880</v>
      </c>
    </row>
    <row r="105" spans="1:8" ht="14.45" customHeight="1">
      <c r="A105" s="325">
        <v>2111248</v>
      </c>
      <c r="B105" s="325" t="s">
        <v>2024</v>
      </c>
      <c r="C105" s="325" t="s">
        <v>2025</v>
      </c>
      <c r="D105" s="325">
        <v>0</v>
      </c>
      <c r="E105" s="325">
        <v>287039.81</v>
      </c>
      <c r="F105" s="325">
        <v>215.22</v>
      </c>
      <c r="G105" s="325">
        <v>286824.59000000003</v>
      </c>
      <c r="H105" s="325">
        <v>286824.59000000003</v>
      </c>
    </row>
    <row r="106" spans="1:8" ht="14.45" customHeight="1">
      <c r="A106" s="325">
        <v>2121001</v>
      </c>
      <c r="B106" s="325" t="s">
        <v>2026</v>
      </c>
      <c r="C106" s="325" t="s">
        <v>2027</v>
      </c>
      <c r="D106" s="325">
        <v>0</v>
      </c>
      <c r="E106" s="325">
        <v>225100.34</v>
      </c>
      <c r="F106" s="325">
        <v>68667.520000000004</v>
      </c>
      <c r="G106" s="325">
        <v>156432.82</v>
      </c>
      <c r="H106" s="325">
        <v>156432.82</v>
      </c>
    </row>
    <row r="107" spans="1:8" ht="14.45" customHeight="1">
      <c r="A107" s="325">
        <v>2210101</v>
      </c>
      <c r="B107" s="325" t="s">
        <v>2028</v>
      </c>
      <c r="C107" s="325" t="s">
        <v>2029</v>
      </c>
      <c r="D107" s="325">
        <v>0</v>
      </c>
      <c r="E107" s="325">
        <v>180716</v>
      </c>
      <c r="F107" s="325">
        <v>66575.600000000006</v>
      </c>
      <c r="G107" s="325">
        <v>114140.4</v>
      </c>
      <c r="H107" s="325">
        <v>114140.4</v>
      </c>
    </row>
    <row r="108" spans="1:8" ht="14.45" customHeight="1">
      <c r="A108" s="325">
        <v>2210101</v>
      </c>
      <c r="B108" s="325" t="s">
        <v>2028</v>
      </c>
      <c r="C108" s="325" t="s">
        <v>2030</v>
      </c>
      <c r="D108" s="325">
        <v>0</v>
      </c>
      <c r="E108" s="325">
        <v>312205.18</v>
      </c>
      <c r="F108" s="325">
        <v>77689.600000000006</v>
      </c>
      <c r="G108" s="325">
        <v>234515.58</v>
      </c>
      <c r="H108" s="325">
        <v>234515.58</v>
      </c>
    </row>
    <row r="109" spans="1:8" ht="14.45" customHeight="1">
      <c r="A109" s="325">
        <v>2210101</v>
      </c>
      <c r="B109" s="325" t="s">
        <v>2028</v>
      </c>
      <c r="C109" s="325" t="s">
        <v>2031</v>
      </c>
      <c r="D109" s="325">
        <v>0</v>
      </c>
      <c r="E109" s="325">
        <v>9640</v>
      </c>
      <c r="F109" s="325">
        <v>0</v>
      </c>
      <c r="G109" s="325">
        <v>9640</v>
      </c>
      <c r="H109" s="325">
        <v>9640</v>
      </c>
    </row>
    <row r="110" spans="1:8" ht="14.45" customHeight="1">
      <c r="A110" s="325">
        <v>2210102</v>
      </c>
      <c r="B110" s="325" t="s">
        <v>2032</v>
      </c>
      <c r="C110" s="325" t="s">
        <v>2033</v>
      </c>
      <c r="D110" s="325">
        <v>0</v>
      </c>
      <c r="E110" s="325">
        <v>169174.76</v>
      </c>
      <c r="F110" s="325">
        <v>0</v>
      </c>
      <c r="G110" s="325">
        <v>169174.76</v>
      </c>
      <c r="H110" s="325">
        <v>169174.76</v>
      </c>
    </row>
    <row r="111" spans="1:8" ht="14.45" customHeight="1">
      <c r="A111" s="325">
        <v>2210102</v>
      </c>
      <c r="B111" s="325" t="s">
        <v>2032</v>
      </c>
      <c r="C111" s="325" t="s">
        <v>2034</v>
      </c>
      <c r="D111" s="325">
        <v>0</v>
      </c>
      <c r="E111" s="325">
        <v>3000</v>
      </c>
      <c r="F111" s="325">
        <v>0</v>
      </c>
      <c r="G111" s="325">
        <v>3000</v>
      </c>
      <c r="H111" s="325">
        <v>3000</v>
      </c>
    </row>
    <row r="112" spans="1:8" ht="14.45" customHeight="1">
      <c r="A112" s="325">
        <v>2210102</v>
      </c>
      <c r="B112" s="325" t="s">
        <v>2032</v>
      </c>
      <c r="C112" s="325" t="s">
        <v>2035</v>
      </c>
      <c r="D112" s="325">
        <v>0</v>
      </c>
      <c r="E112" s="325">
        <v>79629</v>
      </c>
      <c r="F112" s="325">
        <v>0</v>
      </c>
      <c r="G112" s="325">
        <v>79629</v>
      </c>
      <c r="H112" s="325">
        <v>79629</v>
      </c>
    </row>
    <row r="113" spans="1:8" ht="14.45" customHeight="1">
      <c r="A113" s="325">
        <v>2210103</v>
      </c>
      <c r="B113" s="325" t="s">
        <v>2036</v>
      </c>
      <c r="C113" s="325" t="s">
        <v>2037</v>
      </c>
      <c r="D113" s="325">
        <v>0</v>
      </c>
      <c r="E113" s="325">
        <v>213060</v>
      </c>
      <c r="F113" s="325">
        <v>33740</v>
      </c>
      <c r="G113" s="325">
        <v>179320</v>
      </c>
      <c r="H113" s="325">
        <v>179320</v>
      </c>
    </row>
    <row r="114" spans="1:8" ht="14.45" customHeight="1">
      <c r="A114" s="325">
        <v>2210103</v>
      </c>
      <c r="B114" s="325" t="s">
        <v>2036</v>
      </c>
      <c r="C114" s="325" t="s">
        <v>2038</v>
      </c>
      <c r="D114" s="325">
        <v>0</v>
      </c>
      <c r="E114" s="325">
        <v>26600</v>
      </c>
      <c r="F114" s="325">
        <v>14900</v>
      </c>
      <c r="G114" s="325">
        <v>11700</v>
      </c>
      <c r="H114" s="325">
        <v>11700</v>
      </c>
    </row>
    <row r="115" spans="1:8" ht="14.45" customHeight="1">
      <c r="A115" s="325">
        <v>2210103</v>
      </c>
      <c r="B115" s="325" t="s">
        <v>2036</v>
      </c>
      <c r="C115" s="325" t="s">
        <v>2039</v>
      </c>
      <c r="D115" s="325">
        <v>0</v>
      </c>
      <c r="E115" s="325">
        <v>1950</v>
      </c>
      <c r="F115" s="325">
        <v>0</v>
      </c>
      <c r="G115" s="325">
        <v>1950</v>
      </c>
      <c r="H115" s="325">
        <v>1950</v>
      </c>
    </row>
    <row r="116" spans="1:8" ht="14.45" customHeight="1">
      <c r="A116" s="325">
        <v>2210103</v>
      </c>
      <c r="B116" s="325" t="s">
        <v>2036</v>
      </c>
      <c r="C116" s="325" t="s">
        <v>2040</v>
      </c>
      <c r="D116" s="325">
        <v>0</v>
      </c>
      <c r="E116" s="325">
        <v>6000</v>
      </c>
      <c r="F116" s="325">
        <v>0</v>
      </c>
      <c r="G116" s="325">
        <v>6000</v>
      </c>
      <c r="H116" s="325">
        <v>6000</v>
      </c>
    </row>
    <row r="117" spans="1:8" ht="14.45" customHeight="1">
      <c r="A117" s="325">
        <v>2210103</v>
      </c>
      <c r="B117" s="325" t="s">
        <v>2036</v>
      </c>
      <c r="C117" s="325" t="s">
        <v>2041</v>
      </c>
      <c r="D117" s="325">
        <v>0</v>
      </c>
      <c r="E117" s="325">
        <v>91460</v>
      </c>
      <c r="F117" s="325">
        <v>7780</v>
      </c>
      <c r="G117" s="325">
        <v>83680</v>
      </c>
      <c r="H117" s="325">
        <v>83680</v>
      </c>
    </row>
    <row r="118" spans="1:8" ht="14.45" customHeight="1">
      <c r="A118" s="325">
        <v>2210103</v>
      </c>
      <c r="B118" s="325" t="s">
        <v>2036</v>
      </c>
      <c r="C118" s="325" t="s">
        <v>2042</v>
      </c>
      <c r="D118" s="325">
        <v>0</v>
      </c>
      <c r="E118" s="325">
        <v>4735</v>
      </c>
      <c r="F118" s="325">
        <v>0</v>
      </c>
      <c r="G118" s="325">
        <v>4735</v>
      </c>
      <c r="H118" s="325">
        <v>4735</v>
      </c>
    </row>
    <row r="119" spans="1:8" ht="14.45" customHeight="1">
      <c r="A119" s="325">
        <v>2210103</v>
      </c>
      <c r="B119" s="325" t="s">
        <v>2036</v>
      </c>
      <c r="C119" s="325" t="s">
        <v>2043</v>
      </c>
      <c r="D119" s="325">
        <v>0</v>
      </c>
      <c r="E119" s="325">
        <v>600417.89</v>
      </c>
      <c r="F119" s="325">
        <v>549313.89</v>
      </c>
      <c r="G119" s="325">
        <v>51104</v>
      </c>
      <c r="H119" s="325">
        <v>51104</v>
      </c>
    </row>
    <row r="120" spans="1:8" ht="14.45" customHeight="1">
      <c r="A120" s="325">
        <v>2210103</v>
      </c>
      <c r="B120" s="325" t="s">
        <v>2036</v>
      </c>
      <c r="C120" s="325" t="s">
        <v>2044</v>
      </c>
      <c r="D120" s="325">
        <v>0</v>
      </c>
      <c r="E120" s="325">
        <v>32582.2</v>
      </c>
      <c r="F120" s="325">
        <v>0</v>
      </c>
      <c r="G120" s="325">
        <v>32582.2</v>
      </c>
      <c r="H120" s="325">
        <v>32582.2</v>
      </c>
    </row>
    <row r="121" spans="1:8" ht="14.45" customHeight="1">
      <c r="A121" s="325">
        <v>2210103</v>
      </c>
      <c r="B121" s="325" t="s">
        <v>2036</v>
      </c>
      <c r="C121" s="325" t="s">
        <v>2045</v>
      </c>
      <c r="D121" s="325">
        <v>0</v>
      </c>
      <c r="E121" s="325">
        <v>195159.38</v>
      </c>
      <c r="F121" s="325">
        <v>227741.58</v>
      </c>
      <c r="G121" s="325">
        <v>-32582.2</v>
      </c>
      <c r="H121" s="325">
        <v>-32582.2</v>
      </c>
    </row>
    <row r="122" spans="1:8" ht="14.45" customHeight="1">
      <c r="A122" s="325">
        <v>2210122</v>
      </c>
      <c r="B122" s="325" t="s">
        <v>2046</v>
      </c>
      <c r="C122" s="325" t="s">
        <v>2047</v>
      </c>
      <c r="D122" s="325">
        <v>0</v>
      </c>
      <c r="E122" s="325">
        <v>3550</v>
      </c>
      <c r="F122" s="325">
        <v>0</v>
      </c>
      <c r="G122" s="325">
        <v>3550</v>
      </c>
      <c r="H122" s="325">
        <v>3550</v>
      </c>
    </row>
    <row r="123" spans="1:8" ht="14.45" customHeight="1">
      <c r="A123" s="325">
        <v>2210122</v>
      </c>
      <c r="B123" s="325" t="s">
        <v>2046</v>
      </c>
      <c r="C123" s="325" t="s">
        <v>2048</v>
      </c>
      <c r="D123" s="325">
        <v>0</v>
      </c>
      <c r="E123" s="325">
        <v>8500</v>
      </c>
      <c r="F123" s="325">
        <v>5800</v>
      </c>
      <c r="G123" s="325">
        <v>2700</v>
      </c>
      <c r="H123" s="325">
        <v>2700</v>
      </c>
    </row>
    <row r="124" spans="1:8" ht="14.45" customHeight="1">
      <c r="A124" s="325">
        <v>2210201</v>
      </c>
      <c r="B124" s="325" t="s">
        <v>2049</v>
      </c>
      <c r="C124" s="325" t="s">
        <v>2050</v>
      </c>
      <c r="D124" s="325">
        <v>0</v>
      </c>
      <c r="E124" s="325">
        <v>12000</v>
      </c>
      <c r="F124" s="325">
        <v>0</v>
      </c>
      <c r="G124" s="325">
        <v>12000</v>
      </c>
      <c r="H124" s="325">
        <v>12000</v>
      </c>
    </row>
    <row r="125" spans="1:8" ht="14.45" customHeight="1">
      <c r="A125" s="325">
        <v>2210201</v>
      </c>
      <c r="B125" s="325" t="s">
        <v>2049</v>
      </c>
      <c r="C125" s="325" t="s">
        <v>2051</v>
      </c>
      <c r="D125" s="325">
        <v>0</v>
      </c>
      <c r="E125" s="325">
        <v>12000</v>
      </c>
      <c r="F125" s="325">
        <v>0</v>
      </c>
      <c r="G125" s="325">
        <v>12000</v>
      </c>
      <c r="H125" s="325">
        <v>12000</v>
      </c>
    </row>
    <row r="126" spans="1:8" ht="14.45" customHeight="1">
      <c r="A126" s="325">
        <v>2210201</v>
      </c>
      <c r="B126" s="325" t="s">
        <v>2049</v>
      </c>
      <c r="C126" s="325" t="s">
        <v>2052</v>
      </c>
      <c r="D126" s="325">
        <v>0</v>
      </c>
      <c r="E126" s="325">
        <v>4000</v>
      </c>
      <c r="F126" s="325">
        <v>0</v>
      </c>
      <c r="G126" s="325">
        <v>4000</v>
      </c>
      <c r="H126" s="325">
        <v>4000</v>
      </c>
    </row>
    <row r="127" spans="1:8" ht="14.45" customHeight="1">
      <c r="A127" s="325">
        <v>2210201</v>
      </c>
      <c r="B127" s="325" t="s">
        <v>2049</v>
      </c>
      <c r="C127" s="325" t="s">
        <v>2053</v>
      </c>
      <c r="D127" s="325">
        <v>0</v>
      </c>
      <c r="E127" s="325">
        <v>32000</v>
      </c>
      <c r="F127" s="325">
        <v>8000</v>
      </c>
      <c r="G127" s="325">
        <v>24000</v>
      </c>
      <c r="H127" s="325">
        <v>24000</v>
      </c>
    </row>
    <row r="128" spans="1:8" ht="14.45" customHeight="1">
      <c r="A128" s="325">
        <v>2210202</v>
      </c>
      <c r="B128" s="325" t="s">
        <v>2054</v>
      </c>
      <c r="C128" s="325" t="s">
        <v>2055</v>
      </c>
      <c r="D128" s="325">
        <v>0</v>
      </c>
      <c r="E128" s="325">
        <v>1404.33</v>
      </c>
      <c r="F128" s="325">
        <v>0</v>
      </c>
      <c r="G128" s="325">
        <v>1404.33</v>
      </c>
      <c r="H128" s="325">
        <v>1404.33</v>
      </c>
    </row>
    <row r="129" spans="1:8" ht="14.45" customHeight="1">
      <c r="A129" s="325">
        <v>2210202</v>
      </c>
      <c r="B129" s="325" t="s">
        <v>2054</v>
      </c>
      <c r="C129" s="325" t="s">
        <v>2056</v>
      </c>
      <c r="D129" s="325">
        <v>0</v>
      </c>
      <c r="E129" s="325">
        <v>651.03</v>
      </c>
      <c r="F129" s="325">
        <v>0</v>
      </c>
      <c r="G129" s="325">
        <v>651.03</v>
      </c>
      <c r="H129" s="325">
        <v>651.03</v>
      </c>
    </row>
    <row r="130" spans="1:8" ht="14.45" customHeight="1">
      <c r="A130" s="325">
        <v>2210202</v>
      </c>
      <c r="B130" s="325" t="s">
        <v>2054</v>
      </c>
      <c r="C130" s="325" t="s">
        <v>2057</v>
      </c>
      <c r="D130" s="325">
        <v>0</v>
      </c>
      <c r="E130" s="325">
        <v>7554.69</v>
      </c>
      <c r="F130" s="325">
        <v>5960.95</v>
      </c>
      <c r="G130" s="325">
        <v>1593.74</v>
      </c>
      <c r="H130" s="325">
        <v>1593.74</v>
      </c>
    </row>
    <row r="131" spans="1:8" ht="14.45" customHeight="1">
      <c r="A131" s="325">
        <v>2210203</v>
      </c>
      <c r="B131" s="325" t="s">
        <v>2058</v>
      </c>
      <c r="C131" s="325" t="s">
        <v>2059</v>
      </c>
      <c r="D131" s="325">
        <v>0</v>
      </c>
      <c r="E131" s="325">
        <v>11195</v>
      </c>
      <c r="F131" s="325">
        <v>0</v>
      </c>
      <c r="G131" s="325">
        <v>11195</v>
      </c>
      <c r="H131" s="325">
        <v>11195</v>
      </c>
    </row>
    <row r="132" spans="1:8" ht="14.45" customHeight="1">
      <c r="A132" s="325">
        <v>2210203</v>
      </c>
      <c r="B132" s="325" t="s">
        <v>2058</v>
      </c>
      <c r="C132" s="325" t="s">
        <v>2060</v>
      </c>
      <c r="D132" s="325">
        <v>0</v>
      </c>
      <c r="E132" s="325">
        <v>2095</v>
      </c>
      <c r="F132" s="325">
        <v>0</v>
      </c>
      <c r="G132" s="325">
        <v>2095</v>
      </c>
      <c r="H132" s="325">
        <v>2095</v>
      </c>
    </row>
    <row r="133" spans="1:8" ht="14.45" customHeight="1">
      <c r="A133" s="325">
        <v>2210203</v>
      </c>
      <c r="B133" s="325" t="s">
        <v>2058</v>
      </c>
      <c r="C133" s="325" t="s">
        <v>2061</v>
      </c>
      <c r="D133" s="325">
        <v>0</v>
      </c>
      <c r="E133" s="325">
        <v>85973.5</v>
      </c>
      <c r="F133" s="325">
        <v>76735.5</v>
      </c>
      <c r="G133" s="325">
        <v>9238</v>
      </c>
      <c r="H133" s="325">
        <v>9238</v>
      </c>
    </row>
    <row r="134" spans="1:8" ht="14.45" customHeight="1">
      <c r="A134" s="325">
        <v>2210205</v>
      </c>
      <c r="B134" s="325" t="s">
        <v>2062</v>
      </c>
      <c r="C134" s="325" t="s">
        <v>2063</v>
      </c>
      <c r="D134" s="325">
        <v>0</v>
      </c>
      <c r="E134" s="325">
        <v>38030</v>
      </c>
      <c r="F134" s="325">
        <v>0</v>
      </c>
      <c r="G134" s="325">
        <v>38030</v>
      </c>
      <c r="H134" s="325">
        <v>38030</v>
      </c>
    </row>
    <row r="135" spans="1:8" ht="14.45" customHeight="1">
      <c r="A135" s="325">
        <v>2210205</v>
      </c>
      <c r="B135" s="325" t="s">
        <v>2062</v>
      </c>
      <c r="C135" s="325" t="s">
        <v>2064</v>
      </c>
      <c r="D135" s="325">
        <v>0</v>
      </c>
      <c r="E135" s="325">
        <v>173055</v>
      </c>
      <c r="F135" s="325">
        <v>0</v>
      </c>
      <c r="G135" s="325">
        <v>173055</v>
      </c>
      <c r="H135" s="325">
        <v>173055</v>
      </c>
    </row>
    <row r="136" spans="1:8" ht="14.45" customHeight="1">
      <c r="A136" s="325">
        <v>2210205</v>
      </c>
      <c r="B136" s="325" t="s">
        <v>2062</v>
      </c>
      <c r="C136" s="325" t="s">
        <v>2065</v>
      </c>
      <c r="D136" s="325">
        <v>0</v>
      </c>
      <c r="E136" s="325">
        <v>6400</v>
      </c>
      <c r="F136" s="325">
        <v>0</v>
      </c>
      <c r="G136" s="325">
        <v>6400</v>
      </c>
      <c r="H136" s="325">
        <v>6400</v>
      </c>
    </row>
    <row r="137" spans="1:8" ht="14.45" customHeight="1">
      <c r="A137" s="325">
        <v>2210205</v>
      </c>
      <c r="B137" s="325" t="s">
        <v>2062</v>
      </c>
      <c r="C137" s="325" t="s">
        <v>2066</v>
      </c>
      <c r="D137" s="325">
        <v>0</v>
      </c>
      <c r="E137" s="325">
        <v>91740.5</v>
      </c>
      <c r="F137" s="325">
        <v>0</v>
      </c>
      <c r="G137" s="325">
        <v>91740.5</v>
      </c>
      <c r="H137" s="325">
        <v>91740.5</v>
      </c>
    </row>
    <row r="138" spans="1:8" ht="14.45" customHeight="1">
      <c r="A138" s="325">
        <v>2210205</v>
      </c>
      <c r="B138" s="325" t="s">
        <v>2062</v>
      </c>
      <c r="C138" s="325" t="s">
        <v>2067</v>
      </c>
      <c r="D138" s="325">
        <v>0</v>
      </c>
      <c r="E138" s="325">
        <v>654655</v>
      </c>
      <c r="F138" s="325">
        <v>0</v>
      </c>
      <c r="G138" s="325">
        <v>654655</v>
      </c>
      <c r="H138" s="325">
        <v>654655</v>
      </c>
    </row>
    <row r="139" spans="1:8" ht="14.45" customHeight="1">
      <c r="A139" s="325">
        <v>2210301</v>
      </c>
      <c r="B139" s="325" t="s">
        <v>2068</v>
      </c>
      <c r="C139" s="325" t="s">
        <v>2069</v>
      </c>
      <c r="D139" s="325">
        <v>0</v>
      </c>
      <c r="E139" s="325">
        <v>196355</v>
      </c>
      <c r="F139" s="325">
        <v>178052.8</v>
      </c>
      <c r="G139" s="325">
        <v>18302.2</v>
      </c>
      <c r="H139" s="325">
        <v>18302.2</v>
      </c>
    </row>
    <row r="140" spans="1:8" ht="14.45" customHeight="1">
      <c r="A140" s="325">
        <v>2210404</v>
      </c>
      <c r="B140" s="325" t="s">
        <v>2070</v>
      </c>
      <c r="C140" s="325" t="s">
        <v>2071</v>
      </c>
      <c r="D140" s="325">
        <v>0</v>
      </c>
      <c r="E140" s="325">
        <v>2600</v>
      </c>
      <c r="F140" s="325">
        <v>2000</v>
      </c>
      <c r="G140" s="325">
        <v>600</v>
      </c>
      <c r="H140" s="325">
        <v>600</v>
      </c>
    </row>
    <row r="141" spans="1:8" ht="14.45" customHeight="1">
      <c r="A141" s="325">
        <v>2210406</v>
      </c>
      <c r="B141" s="325" t="s">
        <v>2072</v>
      </c>
      <c r="C141" s="325" t="s">
        <v>2073</v>
      </c>
      <c r="D141" s="325">
        <v>0</v>
      </c>
      <c r="E141" s="325">
        <v>8500</v>
      </c>
      <c r="F141" s="325">
        <v>0</v>
      </c>
      <c r="G141" s="325">
        <v>8500</v>
      </c>
      <c r="H141" s="325">
        <v>8500</v>
      </c>
    </row>
    <row r="142" spans="1:8" ht="14.45" customHeight="1">
      <c r="A142" s="325">
        <v>2210502</v>
      </c>
      <c r="B142" s="325" t="s">
        <v>2074</v>
      </c>
      <c r="C142" s="325" t="s">
        <v>2075</v>
      </c>
      <c r="D142" s="325">
        <v>0</v>
      </c>
      <c r="E142" s="325">
        <v>38772</v>
      </c>
      <c r="F142" s="325">
        <v>0</v>
      </c>
      <c r="G142" s="325">
        <v>38772</v>
      </c>
      <c r="H142" s="325">
        <v>38772</v>
      </c>
    </row>
    <row r="143" spans="1:8" ht="14.45" customHeight="1">
      <c r="A143" s="325">
        <v>2210502</v>
      </c>
      <c r="B143" s="325" t="s">
        <v>2074</v>
      </c>
      <c r="C143" s="325" t="s">
        <v>2076</v>
      </c>
      <c r="D143" s="325">
        <v>0</v>
      </c>
      <c r="E143" s="325">
        <v>7695</v>
      </c>
      <c r="F143" s="325">
        <v>0</v>
      </c>
      <c r="G143" s="325">
        <v>7695</v>
      </c>
      <c r="H143" s="325">
        <v>7695</v>
      </c>
    </row>
    <row r="144" spans="1:8" ht="14.45" customHeight="1">
      <c r="A144" s="325">
        <v>2210503</v>
      </c>
      <c r="B144" s="325" t="s">
        <v>2077</v>
      </c>
      <c r="C144" s="325" t="s">
        <v>2078</v>
      </c>
      <c r="D144" s="325">
        <v>0</v>
      </c>
      <c r="E144" s="325">
        <v>52690</v>
      </c>
      <c r="F144" s="325">
        <v>29520</v>
      </c>
      <c r="G144" s="325">
        <v>23170</v>
      </c>
      <c r="H144" s="325">
        <v>23170</v>
      </c>
    </row>
    <row r="145" spans="1:8" ht="14.45" customHeight="1">
      <c r="A145" s="325">
        <v>2210503</v>
      </c>
      <c r="B145" s="325" t="s">
        <v>2077</v>
      </c>
      <c r="C145" s="325" t="s">
        <v>2079</v>
      </c>
      <c r="D145" s="325">
        <v>0</v>
      </c>
      <c r="E145" s="325">
        <v>125295</v>
      </c>
      <c r="F145" s="325">
        <v>123134</v>
      </c>
      <c r="G145" s="325">
        <v>2161</v>
      </c>
      <c r="H145" s="325">
        <v>2161</v>
      </c>
    </row>
    <row r="146" spans="1:8" ht="14.45" customHeight="1">
      <c r="A146" s="325">
        <v>2210503</v>
      </c>
      <c r="B146" s="325" t="s">
        <v>2077</v>
      </c>
      <c r="C146" s="325" t="s">
        <v>2080</v>
      </c>
      <c r="D146" s="325">
        <v>0</v>
      </c>
      <c r="E146" s="325">
        <v>236613</v>
      </c>
      <c r="F146" s="325">
        <v>83243</v>
      </c>
      <c r="G146" s="325">
        <v>153370</v>
      </c>
      <c r="H146" s="325">
        <v>153370</v>
      </c>
    </row>
    <row r="147" spans="1:8" ht="14.45" customHeight="1">
      <c r="A147" s="325">
        <v>2210503</v>
      </c>
      <c r="B147" s="325" t="s">
        <v>2077</v>
      </c>
      <c r="C147" s="325" t="s">
        <v>2081</v>
      </c>
      <c r="D147" s="325">
        <v>0</v>
      </c>
      <c r="E147" s="325">
        <v>4902</v>
      </c>
      <c r="F147" s="325">
        <v>600</v>
      </c>
      <c r="G147" s="325">
        <v>4302</v>
      </c>
      <c r="H147" s="325">
        <v>4302</v>
      </c>
    </row>
    <row r="148" spans="1:8" ht="14.45" customHeight="1">
      <c r="A148" s="325">
        <v>2210509</v>
      </c>
      <c r="B148" s="325" t="s">
        <v>2082</v>
      </c>
      <c r="C148" s="325" t="s">
        <v>2083</v>
      </c>
      <c r="D148" s="325">
        <v>0</v>
      </c>
      <c r="E148" s="325">
        <v>173570</v>
      </c>
      <c r="F148" s="325">
        <v>55974</v>
      </c>
      <c r="G148" s="325">
        <v>117596</v>
      </c>
      <c r="H148" s="325">
        <v>117596</v>
      </c>
    </row>
    <row r="149" spans="1:8" ht="14.45" customHeight="1">
      <c r="A149" s="325">
        <v>2210511</v>
      </c>
      <c r="B149" s="325" t="s">
        <v>2084</v>
      </c>
      <c r="C149" s="325" t="s">
        <v>2085</v>
      </c>
      <c r="D149" s="325">
        <v>0</v>
      </c>
      <c r="E149" s="325">
        <v>50720</v>
      </c>
      <c r="F149" s="325">
        <v>0</v>
      </c>
      <c r="G149" s="325">
        <v>50720</v>
      </c>
      <c r="H149" s="325">
        <v>50720</v>
      </c>
    </row>
    <row r="150" spans="1:8" ht="14.45" customHeight="1">
      <c r="A150" s="325">
        <v>2210511</v>
      </c>
      <c r="B150" s="325" t="s">
        <v>2084</v>
      </c>
      <c r="C150" s="325" t="s">
        <v>2086</v>
      </c>
      <c r="D150" s="325">
        <v>0</v>
      </c>
      <c r="E150" s="325">
        <v>137686</v>
      </c>
      <c r="F150" s="325">
        <v>135542</v>
      </c>
      <c r="G150" s="325">
        <v>2144</v>
      </c>
      <c r="H150" s="325">
        <v>2144</v>
      </c>
    </row>
    <row r="151" spans="1:8" ht="14.45" customHeight="1">
      <c r="A151" s="325">
        <v>2210511</v>
      </c>
      <c r="B151" s="325" t="s">
        <v>2084</v>
      </c>
      <c r="C151" s="325" t="s">
        <v>2087</v>
      </c>
      <c r="D151" s="325">
        <v>0</v>
      </c>
      <c r="E151" s="325">
        <v>4750</v>
      </c>
      <c r="F151" s="325">
        <v>0</v>
      </c>
      <c r="G151" s="325">
        <v>4750</v>
      </c>
      <c r="H151" s="325">
        <v>4750</v>
      </c>
    </row>
    <row r="152" spans="1:8" ht="14.45" customHeight="1">
      <c r="A152" s="325">
        <v>2210511</v>
      </c>
      <c r="B152" s="325" t="s">
        <v>2084</v>
      </c>
      <c r="C152" s="325" t="s">
        <v>2088</v>
      </c>
      <c r="D152" s="325">
        <v>0</v>
      </c>
      <c r="E152" s="325">
        <v>13440</v>
      </c>
      <c r="F152" s="325">
        <v>3030</v>
      </c>
      <c r="G152" s="325">
        <v>10410</v>
      </c>
      <c r="H152" s="325">
        <v>10410</v>
      </c>
    </row>
    <row r="153" spans="1:8" ht="14.45" customHeight="1">
      <c r="A153" s="325">
        <v>2210511</v>
      </c>
      <c r="B153" s="325" t="s">
        <v>2084</v>
      </c>
      <c r="C153" s="325" t="s">
        <v>2089</v>
      </c>
      <c r="D153" s="325">
        <v>0</v>
      </c>
      <c r="E153" s="325">
        <v>4330</v>
      </c>
      <c r="F153" s="325">
        <v>0</v>
      </c>
      <c r="G153" s="325">
        <v>4330</v>
      </c>
      <c r="H153" s="325">
        <v>4330</v>
      </c>
    </row>
    <row r="154" spans="1:8" ht="14.45" customHeight="1">
      <c r="A154" s="325">
        <v>2210511</v>
      </c>
      <c r="B154" s="325" t="s">
        <v>2084</v>
      </c>
      <c r="C154" s="325" t="s">
        <v>2090</v>
      </c>
      <c r="D154" s="325">
        <v>0</v>
      </c>
      <c r="E154" s="325">
        <v>16050</v>
      </c>
      <c r="F154" s="325">
        <v>0</v>
      </c>
      <c r="G154" s="325">
        <v>16050</v>
      </c>
      <c r="H154" s="325">
        <v>16050</v>
      </c>
    </row>
    <row r="155" spans="1:8" ht="14.45" customHeight="1">
      <c r="A155" s="325">
        <v>2210511</v>
      </c>
      <c r="B155" s="325" t="s">
        <v>2084</v>
      </c>
      <c r="C155" s="325" t="s">
        <v>2091</v>
      </c>
      <c r="D155" s="325">
        <v>0</v>
      </c>
      <c r="E155" s="325">
        <v>29450</v>
      </c>
      <c r="F155" s="325">
        <v>0</v>
      </c>
      <c r="G155" s="325">
        <v>29450</v>
      </c>
      <c r="H155" s="325">
        <v>29450</v>
      </c>
    </row>
    <row r="156" spans="1:8" ht="14.45" customHeight="1">
      <c r="A156" s="325">
        <v>2210511</v>
      </c>
      <c r="B156" s="325" t="s">
        <v>2084</v>
      </c>
      <c r="C156" s="325" t="s">
        <v>2092</v>
      </c>
      <c r="D156" s="325">
        <v>0</v>
      </c>
      <c r="E156" s="325">
        <v>8500</v>
      </c>
      <c r="F156" s="325">
        <v>0</v>
      </c>
      <c r="G156" s="325">
        <v>8500</v>
      </c>
      <c r="H156" s="325">
        <v>8500</v>
      </c>
    </row>
    <row r="157" spans="1:8" ht="14.45" customHeight="1">
      <c r="A157" s="325">
        <v>2210511</v>
      </c>
      <c r="B157" s="325" t="s">
        <v>2084</v>
      </c>
      <c r="C157" s="325" t="s">
        <v>2093</v>
      </c>
      <c r="D157" s="325">
        <v>0</v>
      </c>
      <c r="E157" s="325">
        <v>24404</v>
      </c>
      <c r="F157" s="325">
        <v>0</v>
      </c>
      <c r="G157" s="325">
        <v>24404</v>
      </c>
      <c r="H157" s="325">
        <v>24404</v>
      </c>
    </row>
    <row r="158" spans="1:8" ht="14.45" customHeight="1">
      <c r="A158" s="325">
        <v>2210511</v>
      </c>
      <c r="B158" s="325" t="s">
        <v>2084</v>
      </c>
      <c r="C158" s="325" t="s">
        <v>2094</v>
      </c>
      <c r="D158" s="325">
        <v>0</v>
      </c>
      <c r="E158" s="325">
        <v>9270</v>
      </c>
      <c r="F158" s="325">
        <v>0</v>
      </c>
      <c r="G158" s="325">
        <v>9270</v>
      </c>
      <c r="H158" s="325">
        <v>9270</v>
      </c>
    </row>
    <row r="159" spans="1:8" ht="14.45" customHeight="1">
      <c r="A159" s="325">
        <v>2210511</v>
      </c>
      <c r="B159" s="325" t="s">
        <v>2084</v>
      </c>
      <c r="C159" s="325" t="s">
        <v>2095</v>
      </c>
      <c r="D159" s="325">
        <v>0</v>
      </c>
      <c r="E159" s="325">
        <v>200</v>
      </c>
      <c r="F159" s="325">
        <v>0</v>
      </c>
      <c r="G159" s="325">
        <v>200</v>
      </c>
      <c r="H159" s="325">
        <v>200</v>
      </c>
    </row>
    <row r="160" spans="1:8" ht="14.45" customHeight="1">
      <c r="A160" s="325">
        <v>2210511</v>
      </c>
      <c r="B160" s="325" t="s">
        <v>2084</v>
      </c>
      <c r="C160" s="325" t="s">
        <v>2096</v>
      </c>
      <c r="D160" s="325">
        <v>0</v>
      </c>
      <c r="E160" s="325">
        <v>7145</v>
      </c>
      <c r="F160" s="325">
        <v>0</v>
      </c>
      <c r="G160" s="325">
        <v>7145</v>
      </c>
      <c r="H160" s="325">
        <v>7145</v>
      </c>
    </row>
    <row r="161" spans="1:8" ht="14.45" customHeight="1">
      <c r="A161" s="325">
        <v>2210603</v>
      </c>
      <c r="B161" s="325" t="s">
        <v>2097</v>
      </c>
      <c r="C161" s="325" t="s">
        <v>2098</v>
      </c>
      <c r="D161" s="325">
        <v>0</v>
      </c>
      <c r="E161" s="325">
        <v>6250</v>
      </c>
      <c r="F161" s="325">
        <v>0</v>
      </c>
      <c r="G161" s="325">
        <v>6250</v>
      </c>
      <c r="H161" s="325">
        <v>6250</v>
      </c>
    </row>
    <row r="162" spans="1:8" ht="14.45" customHeight="1">
      <c r="A162" s="325">
        <v>2210603</v>
      </c>
      <c r="B162" s="325" t="s">
        <v>2097</v>
      </c>
      <c r="C162" s="325" t="s">
        <v>2099</v>
      </c>
      <c r="D162" s="325">
        <v>0</v>
      </c>
      <c r="E162" s="325">
        <v>20745</v>
      </c>
      <c r="F162" s="325">
        <v>0</v>
      </c>
      <c r="G162" s="325">
        <v>20745</v>
      </c>
      <c r="H162" s="325">
        <v>20745</v>
      </c>
    </row>
    <row r="163" spans="1:8" ht="14.45" customHeight="1">
      <c r="A163" s="325">
        <v>2210603</v>
      </c>
      <c r="B163" s="325" t="s">
        <v>2097</v>
      </c>
      <c r="C163" s="325" t="s">
        <v>2100</v>
      </c>
      <c r="D163" s="325">
        <v>0</v>
      </c>
      <c r="E163" s="325">
        <v>87700</v>
      </c>
      <c r="F163" s="325">
        <v>0</v>
      </c>
      <c r="G163" s="325">
        <v>87700</v>
      </c>
      <c r="H163" s="325">
        <v>87700</v>
      </c>
    </row>
    <row r="164" spans="1:8" ht="14.45" customHeight="1">
      <c r="A164" s="325">
        <v>2210606</v>
      </c>
      <c r="B164" s="325" t="s">
        <v>2101</v>
      </c>
      <c r="C164" s="325" t="s">
        <v>2102</v>
      </c>
      <c r="D164" s="325">
        <v>0</v>
      </c>
      <c r="E164" s="325">
        <v>11170</v>
      </c>
      <c r="F164" s="325">
        <v>0</v>
      </c>
      <c r="G164" s="325">
        <v>11170</v>
      </c>
      <c r="H164" s="325">
        <v>11170</v>
      </c>
    </row>
    <row r="165" spans="1:8" ht="14.45" customHeight="1">
      <c r="A165" s="325">
        <v>2210610</v>
      </c>
      <c r="B165" s="325" t="s">
        <v>2103</v>
      </c>
      <c r="C165" s="325" t="s">
        <v>2104</v>
      </c>
      <c r="D165" s="325">
        <v>0</v>
      </c>
      <c r="E165" s="325">
        <v>157586</v>
      </c>
      <c r="F165" s="325">
        <v>152896</v>
      </c>
      <c r="G165" s="325">
        <v>4690</v>
      </c>
      <c r="H165" s="325">
        <v>4690</v>
      </c>
    </row>
    <row r="166" spans="1:8" ht="14.45" customHeight="1">
      <c r="A166" s="325">
        <v>2210610</v>
      </c>
      <c r="B166" s="325" t="s">
        <v>2103</v>
      </c>
      <c r="C166" s="325" t="s">
        <v>2105</v>
      </c>
      <c r="D166" s="325">
        <v>0</v>
      </c>
      <c r="E166" s="325">
        <v>89200</v>
      </c>
      <c r="F166" s="325">
        <v>0</v>
      </c>
      <c r="G166" s="325">
        <v>89200</v>
      </c>
      <c r="H166" s="325">
        <v>89200</v>
      </c>
    </row>
    <row r="167" spans="1:8" ht="14.45" customHeight="1">
      <c r="A167" s="325">
        <v>2210616</v>
      </c>
      <c r="B167" s="325" t="s">
        <v>2106</v>
      </c>
      <c r="C167" s="325" t="s">
        <v>2107</v>
      </c>
      <c r="D167" s="325">
        <v>0</v>
      </c>
      <c r="E167" s="325">
        <v>200000</v>
      </c>
      <c r="F167" s="325">
        <v>0</v>
      </c>
      <c r="G167" s="325">
        <v>200000</v>
      </c>
      <c r="H167" s="325">
        <v>200000</v>
      </c>
    </row>
    <row r="168" spans="1:8" ht="14.45" customHeight="1">
      <c r="A168" s="325">
        <v>2210623</v>
      </c>
      <c r="B168" s="325" t="s">
        <v>2108</v>
      </c>
      <c r="C168" s="325" t="s">
        <v>2109</v>
      </c>
      <c r="D168" s="325">
        <v>0</v>
      </c>
      <c r="E168" s="325">
        <v>26102.799999999999</v>
      </c>
      <c r="F168" s="325">
        <v>2340</v>
      </c>
      <c r="G168" s="325">
        <v>23762.799999999999</v>
      </c>
      <c r="H168" s="325">
        <v>23762.799999999999</v>
      </c>
    </row>
    <row r="169" spans="1:8" ht="14.45" customHeight="1">
      <c r="A169" s="325">
        <v>2210704</v>
      </c>
      <c r="B169" s="325" t="s">
        <v>2110</v>
      </c>
      <c r="C169" s="325" t="s">
        <v>2111</v>
      </c>
      <c r="D169" s="325">
        <v>0</v>
      </c>
      <c r="E169" s="325">
        <v>20830</v>
      </c>
      <c r="F169" s="325">
        <v>4570</v>
      </c>
      <c r="G169" s="325">
        <v>16260</v>
      </c>
      <c r="H169" s="325">
        <v>16260</v>
      </c>
    </row>
    <row r="170" spans="1:8" ht="14.45" customHeight="1">
      <c r="A170" s="325">
        <v>2210705</v>
      </c>
      <c r="B170" s="325" t="s">
        <v>2112</v>
      </c>
      <c r="C170" s="325" t="s">
        <v>2113</v>
      </c>
      <c r="D170" s="325">
        <v>0</v>
      </c>
      <c r="E170" s="325">
        <v>19910</v>
      </c>
      <c r="F170" s="325">
        <v>0</v>
      </c>
      <c r="G170" s="325">
        <v>19910</v>
      </c>
      <c r="H170" s="325">
        <v>19910</v>
      </c>
    </row>
    <row r="171" spans="1:8" ht="14.45" customHeight="1">
      <c r="A171" s="325">
        <v>2210709</v>
      </c>
      <c r="B171" s="325" t="s">
        <v>2114</v>
      </c>
      <c r="C171" s="325" t="s">
        <v>2115</v>
      </c>
      <c r="D171" s="325">
        <v>0</v>
      </c>
      <c r="E171" s="325">
        <v>122680</v>
      </c>
      <c r="F171" s="325">
        <v>0</v>
      </c>
      <c r="G171" s="325">
        <v>122680</v>
      </c>
      <c r="H171" s="325">
        <v>122680</v>
      </c>
    </row>
    <row r="172" spans="1:8" ht="14.45" customHeight="1">
      <c r="A172" s="325">
        <v>2210709</v>
      </c>
      <c r="B172" s="325" t="s">
        <v>2114</v>
      </c>
      <c r="C172" s="325" t="s">
        <v>2116</v>
      </c>
      <c r="D172" s="325">
        <v>0</v>
      </c>
      <c r="E172" s="325">
        <v>5800</v>
      </c>
      <c r="F172" s="325">
        <v>0</v>
      </c>
      <c r="G172" s="325">
        <v>5800</v>
      </c>
      <c r="H172" s="325">
        <v>5800</v>
      </c>
    </row>
    <row r="173" spans="1:8" ht="14.45" customHeight="1">
      <c r="A173" s="325">
        <v>2210709</v>
      </c>
      <c r="B173" s="325" t="s">
        <v>2114</v>
      </c>
      <c r="C173" s="325" t="s">
        <v>2117</v>
      </c>
      <c r="D173" s="325">
        <v>0</v>
      </c>
      <c r="E173" s="325">
        <v>28235</v>
      </c>
      <c r="F173" s="325">
        <v>3000</v>
      </c>
      <c r="G173" s="325">
        <v>25235</v>
      </c>
      <c r="H173" s="325">
        <v>25235</v>
      </c>
    </row>
    <row r="174" spans="1:8" ht="14.45" customHeight="1">
      <c r="A174" s="325">
        <v>2210709</v>
      </c>
      <c r="B174" s="325" t="s">
        <v>2114</v>
      </c>
      <c r="C174" s="325" t="s">
        <v>2118</v>
      </c>
      <c r="D174" s="325">
        <v>0</v>
      </c>
      <c r="E174" s="325">
        <v>127235</v>
      </c>
      <c r="F174" s="325">
        <v>113592.92</v>
      </c>
      <c r="G174" s="325">
        <v>13642.08</v>
      </c>
      <c r="H174" s="325">
        <v>13642.08</v>
      </c>
    </row>
    <row r="175" spans="1:8" ht="14.45" customHeight="1">
      <c r="A175" s="325">
        <v>2210709</v>
      </c>
      <c r="B175" s="325" t="s">
        <v>2114</v>
      </c>
      <c r="C175" s="325" t="s">
        <v>2119</v>
      </c>
      <c r="D175" s="325">
        <v>0</v>
      </c>
      <c r="E175" s="325">
        <v>71790</v>
      </c>
      <c r="F175" s="325">
        <v>0</v>
      </c>
      <c r="G175" s="325">
        <v>71790</v>
      </c>
      <c r="H175" s="325">
        <v>71790</v>
      </c>
    </row>
    <row r="176" spans="1:8" ht="14.45" customHeight="1">
      <c r="A176" s="325">
        <v>2210709</v>
      </c>
      <c r="B176" s="325" t="s">
        <v>2114</v>
      </c>
      <c r="C176" s="325" t="s">
        <v>2120</v>
      </c>
      <c r="D176" s="325">
        <v>0</v>
      </c>
      <c r="E176" s="325">
        <v>6520</v>
      </c>
      <c r="F176" s="325">
        <v>0</v>
      </c>
      <c r="G176" s="325">
        <v>6520</v>
      </c>
      <c r="H176" s="325">
        <v>6520</v>
      </c>
    </row>
    <row r="177" spans="1:8" ht="14.45" customHeight="1">
      <c r="A177" s="325">
        <v>2210709</v>
      </c>
      <c r="B177" s="325" t="s">
        <v>2114</v>
      </c>
      <c r="C177" s="325" t="s">
        <v>2121</v>
      </c>
      <c r="D177" s="325">
        <v>0</v>
      </c>
      <c r="E177" s="325">
        <v>7000</v>
      </c>
      <c r="F177" s="325">
        <v>0</v>
      </c>
      <c r="G177" s="325">
        <v>7000</v>
      </c>
      <c r="H177" s="325">
        <v>7000</v>
      </c>
    </row>
    <row r="178" spans="1:8" ht="14.45" customHeight="1">
      <c r="A178" s="325">
        <v>2210709</v>
      </c>
      <c r="B178" s="325" t="s">
        <v>2114</v>
      </c>
      <c r="C178" s="325" t="s">
        <v>2122</v>
      </c>
      <c r="D178" s="325">
        <v>0</v>
      </c>
      <c r="E178" s="325">
        <v>96040</v>
      </c>
      <c r="F178" s="325">
        <v>0</v>
      </c>
      <c r="G178" s="325">
        <v>96040</v>
      </c>
      <c r="H178" s="325">
        <v>96040</v>
      </c>
    </row>
    <row r="179" spans="1:8" ht="14.45" customHeight="1">
      <c r="A179" s="325">
        <v>2210709</v>
      </c>
      <c r="B179" s="325" t="s">
        <v>2114</v>
      </c>
      <c r="C179" s="325" t="s">
        <v>2123</v>
      </c>
      <c r="D179" s="325">
        <v>0</v>
      </c>
      <c r="E179" s="325">
        <v>3370</v>
      </c>
      <c r="F179" s="325">
        <v>0</v>
      </c>
      <c r="G179" s="325">
        <v>3370</v>
      </c>
      <c r="H179" s="325">
        <v>3370</v>
      </c>
    </row>
    <row r="180" spans="1:8" ht="14.45" customHeight="1">
      <c r="A180" s="325">
        <v>2210709</v>
      </c>
      <c r="B180" s="325" t="s">
        <v>2114</v>
      </c>
      <c r="C180" s="325" t="s">
        <v>2124</v>
      </c>
      <c r="D180" s="325">
        <v>0</v>
      </c>
      <c r="E180" s="325">
        <v>451775</v>
      </c>
      <c r="F180" s="325">
        <v>444989.5</v>
      </c>
      <c r="G180" s="325">
        <v>6785.5</v>
      </c>
      <c r="H180" s="325">
        <v>6785.5</v>
      </c>
    </row>
    <row r="181" spans="1:8" ht="14.45" customHeight="1">
      <c r="A181" s="325">
        <v>2210709</v>
      </c>
      <c r="B181" s="325" t="s">
        <v>2114</v>
      </c>
      <c r="C181" s="325" t="s">
        <v>2125</v>
      </c>
      <c r="D181" s="325">
        <v>0</v>
      </c>
      <c r="E181" s="325">
        <v>61625</v>
      </c>
      <c r="F181" s="325">
        <v>54865</v>
      </c>
      <c r="G181" s="325">
        <v>6760</v>
      </c>
      <c r="H181" s="325">
        <v>6760</v>
      </c>
    </row>
    <row r="182" spans="1:8" ht="14.45" customHeight="1">
      <c r="A182" s="325">
        <v>2210709</v>
      </c>
      <c r="B182" s="325" t="s">
        <v>2114</v>
      </c>
      <c r="C182" s="325" t="s">
        <v>2126</v>
      </c>
      <c r="D182" s="325">
        <v>0</v>
      </c>
      <c r="E182" s="325">
        <v>39147</v>
      </c>
      <c r="F182" s="325">
        <v>25109</v>
      </c>
      <c r="G182" s="325">
        <v>14038</v>
      </c>
      <c r="H182" s="325">
        <v>14038</v>
      </c>
    </row>
    <row r="183" spans="1:8" ht="14.45" customHeight="1">
      <c r="A183" s="325">
        <v>2210710</v>
      </c>
      <c r="B183" s="325" t="s">
        <v>2127</v>
      </c>
      <c r="C183" s="325" t="s">
        <v>2128</v>
      </c>
      <c r="D183" s="325">
        <v>0</v>
      </c>
      <c r="E183" s="325">
        <v>509122.6</v>
      </c>
      <c r="F183" s="325">
        <v>0</v>
      </c>
      <c r="G183" s="325">
        <v>509122.6</v>
      </c>
      <c r="H183" s="325">
        <v>509122.6</v>
      </c>
    </row>
    <row r="184" spans="1:8" ht="14.45" customHeight="1">
      <c r="A184" s="325">
        <v>2210711</v>
      </c>
      <c r="B184" s="325" t="s">
        <v>2129</v>
      </c>
      <c r="C184" s="325" t="s">
        <v>2130</v>
      </c>
      <c r="D184" s="325">
        <v>0</v>
      </c>
      <c r="E184" s="325">
        <v>78628.100000000006</v>
      </c>
      <c r="F184" s="325">
        <v>0</v>
      </c>
      <c r="G184" s="325">
        <v>78628.100000000006</v>
      </c>
      <c r="H184" s="325">
        <v>78628.100000000006</v>
      </c>
    </row>
    <row r="185" spans="1:8" ht="14.45" customHeight="1">
      <c r="A185" s="325">
        <v>2210711</v>
      </c>
      <c r="B185" s="325" t="s">
        <v>2129</v>
      </c>
      <c r="C185" s="325" t="s">
        <v>2131</v>
      </c>
      <c r="D185" s="325">
        <v>0</v>
      </c>
      <c r="E185" s="325">
        <v>2000</v>
      </c>
      <c r="F185" s="325">
        <v>0</v>
      </c>
      <c r="G185" s="325">
        <v>2000</v>
      </c>
      <c r="H185" s="325">
        <v>2000</v>
      </c>
    </row>
    <row r="186" spans="1:8" ht="14.45" customHeight="1">
      <c r="A186" s="325">
        <v>2210711</v>
      </c>
      <c r="B186" s="325" t="s">
        <v>2129</v>
      </c>
      <c r="C186" s="325" t="s">
        <v>2132</v>
      </c>
      <c r="D186" s="325">
        <v>0</v>
      </c>
      <c r="E186" s="325">
        <v>18300</v>
      </c>
      <c r="F186" s="325">
        <v>4700</v>
      </c>
      <c r="G186" s="325">
        <v>13600</v>
      </c>
      <c r="H186" s="325">
        <v>13600</v>
      </c>
    </row>
    <row r="187" spans="1:8" ht="14.45" customHeight="1">
      <c r="A187" s="325">
        <v>2210711</v>
      </c>
      <c r="B187" s="325" t="s">
        <v>2129</v>
      </c>
      <c r="C187" s="325" t="s">
        <v>2133</v>
      </c>
      <c r="D187" s="325">
        <v>0</v>
      </c>
      <c r="E187" s="325">
        <v>195570</v>
      </c>
      <c r="F187" s="325">
        <v>71150</v>
      </c>
      <c r="G187" s="325">
        <v>124420</v>
      </c>
      <c r="H187" s="325">
        <v>124420</v>
      </c>
    </row>
    <row r="188" spans="1:8" ht="14.45" customHeight="1">
      <c r="A188" s="325">
        <v>2210711</v>
      </c>
      <c r="B188" s="325" t="s">
        <v>2129</v>
      </c>
      <c r="C188" s="325" t="s">
        <v>2134</v>
      </c>
      <c r="D188" s="325">
        <v>0</v>
      </c>
      <c r="E188" s="325">
        <v>12000</v>
      </c>
      <c r="F188" s="325">
        <v>0</v>
      </c>
      <c r="G188" s="325">
        <v>12000</v>
      </c>
      <c r="H188" s="325">
        <v>12000</v>
      </c>
    </row>
    <row r="189" spans="1:8" ht="14.45" customHeight="1">
      <c r="A189" s="325">
        <v>2210711</v>
      </c>
      <c r="B189" s="325" t="s">
        <v>2129</v>
      </c>
      <c r="C189" s="325" t="s">
        <v>2135</v>
      </c>
      <c r="D189" s="325">
        <v>0</v>
      </c>
      <c r="E189" s="325">
        <v>49740</v>
      </c>
      <c r="F189" s="325">
        <v>0</v>
      </c>
      <c r="G189" s="325">
        <v>49740</v>
      </c>
      <c r="H189" s="325">
        <v>49740</v>
      </c>
    </row>
    <row r="190" spans="1:8" ht="14.45" customHeight="1">
      <c r="A190" s="325">
        <v>2210711</v>
      </c>
      <c r="B190" s="325" t="s">
        <v>2129</v>
      </c>
      <c r="C190" s="325" t="s">
        <v>2136</v>
      </c>
      <c r="D190" s="325">
        <v>0</v>
      </c>
      <c r="E190" s="325">
        <v>163990</v>
      </c>
      <c r="F190" s="325">
        <v>0</v>
      </c>
      <c r="G190" s="325">
        <v>163990</v>
      </c>
      <c r="H190" s="325">
        <v>163990</v>
      </c>
    </row>
    <row r="191" spans="1:8" ht="14.45" customHeight="1">
      <c r="A191" s="325">
        <v>2210711</v>
      </c>
      <c r="B191" s="325" t="s">
        <v>2129</v>
      </c>
      <c r="C191" s="325" t="s">
        <v>2137</v>
      </c>
      <c r="D191" s="325">
        <v>0</v>
      </c>
      <c r="E191" s="325">
        <v>117003.28</v>
      </c>
      <c r="F191" s="325">
        <v>0</v>
      </c>
      <c r="G191" s="325">
        <v>117003.28</v>
      </c>
      <c r="H191" s="325">
        <v>117003.28</v>
      </c>
    </row>
    <row r="192" spans="1:8" ht="14.45" customHeight="1">
      <c r="A192" s="325">
        <v>2210711</v>
      </c>
      <c r="B192" s="325" t="s">
        <v>2129</v>
      </c>
      <c r="C192" s="325" t="s">
        <v>2138</v>
      </c>
      <c r="D192" s="325">
        <v>0</v>
      </c>
      <c r="E192" s="325">
        <v>10850</v>
      </c>
      <c r="F192" s="325">
        <v>0</v>
      </c>
      <c r="G192" s="325">
        <v>10850</v>
      </c>
      <c r="H192" s="325">
        <v>10850</v>
      </c>
    </row>
    <row r="193" spans="1:8" ht="14.45" customHeight="1">
      <c r="A193" s="325">
        <v>2210711</v>
      </c>
      <c r="B193" s="325" t="s">
        <v>2129</v>
      </c>
      <c r="C193" s="325" t="s">
        <v>2139</v>
      </c>
      <c r="D193" s="325">
        <v>0</v>
      </c>
      <c r="E193" s="325">
        <v>119621.72</v>
      </c>
      <c r="F193" s="325">
        <v>114486.1</v>
      </c>
      <c r="G193" s="325">
        <v>5135.62</v>
      </c>
      <c r="H193" s="325">
        <v>5135.62</v>
      </c>
    </row>
    <row r="194" spans="1:8" ht="14.45" customHeight="1">
      <c r="A194" s="325">
        <v>2210711</v>
      </c>
      <c r="B194" s="325" t="s">
        <v>2129</v>
      </c>
      <c r="C194" s="325" t="s">
        <v>2140</v>
      </c>
      <c r="D194" s="325">
        <v>0</v>
      </c>
      <c r="E194" s="325">
        <v>76930</v>
      </c>
      <c r="F194" s="325">
        <v>0</v>
      </c>
      <c r="G194" s="325">
        <v>76930</v>
      </c>
      <c r="H194" s="325">
        <v>76930</v>
      </c>
    </row>
    <row r="195" spans="1:8" ht="14.45" customHeight="1">
      <c r="A195" s="325">
        <v>2210902</v>
      </c>
      <c r="B195" s="325" t="s">
        <v>2141</v>
      </c>
      <c r="C195" s="325" t="s">
        <v>2142</v>
      </c>
      <c r="D195" s="325">
        <v>0</v>
      </c>
      <c r="E195" s="325">
        <v>94766.1</v>
      </c>
      <c r="F195" s="325">
        <v>0</v>
      </c>
      <c r="G195" s="325">
        <v>94766.1</v>
      </c>
      <c r="H195" s="325">
        <v>94766.1</v>
      </c>
    </row>
    <row r="196" spans="1:8" ht="14.45" customHeight="1">
      <c r="A196" s="325">
        <v>2210902</v>
      </c>
      <c r="B196" s="325" t="s">
        <v>2141</v>
      </c>
      <c r="C196" s="325" t="s">
        <v>2143</v>
      </c>
      <c r="D196" s="325">
        <v>0</v>
      </c>
      <c r="E196" s="325">
        <v>141531.99</v>
      </c>
      <c r="F196" s="325">
        <v>0</v>
      </c>
      <c r="G196" s="325">
        <v>141531.99</v>
      </c>
      <c r="H196" s="325">
        <v>141531.99</v>
      </c>
    </row>
    <row r="197" spans="1:8" ht="14.45" customHeight="1">
      <c r="A197" s="325">
        <v>2210902</v>
      </c>
      <c r="B197" s="325" t="s">
        <v>2141</v>
      </c>
      <c r="C197" s="325" t="s">
        <v>2144</v>
      </c>
      <c r="D197" s="325">
        <v>0</v>
      </c>
      <c r="E197" s="325">
        <v>77844</v>
      </c>
      <c r="F197" s="325">
        <v>39090</v>
      </c>
      <c r="G197" s="325">
        <v>38754</v>
      </c>
      <c r="H197" s="325">
        <v>38754</v>
      </c>
    </row>
    <row r="198" spans="1:8" ht="14.45" customHeight="1">
      <c r="A198" s="325">
        <v>2210902</v>
      </c>
      <c r="B198" s="325" t="s">
        <v>2141</v>
      </c>
      <c r="C198" s="325" t="s">
        <v>2145</v>
      </c>
      <c r="D198" s="325">
        <v>0</v>
      </c>
      <c r="E198" s="325">
        <v>78090</v>
      </c>
      <c r="F198" s="325">
        <v>0</v>
      </c>
      <c r="G198" s="325">
        <v>78090</v>
      </c>
      <c r="H198" s="325">
        <v>78090</v>
      </c>
    </row>
    <row r="199" spans="1:8" ht="14.45" customHeight="1">
      <c r="A199" s="325">
        <v>2210902</v>
      </c>
      <c r="B199" s="325" t="s">
        <v>2141</v>
      </c>
      <c r="C199" s="325" t="s">
        <v>2146</v>
      </c>
      <c r="D199" s="325">
        <v>0</v>
      </c>
      <c r="E199" s="325">
        <v>89496</v>
      </c>
      <c r="F199" s="325">
        <v>0</v>
      </c>
      <c r="G199" s="325">
        <v>89496</v>
      </c>
      <c r="H199" s="325">
        <v>89496</v>
      </c>
    </row>
    <row r="200" spans="1:8" ht="14.45" customHeight="1">
      <c r="A200" s="325">
        <v>2210902</v>
      </c>
      <c r="B200" s="325" t="s">
        <v>2141</v>
      </c>
      <c r="C200" s="325" t="s">
        <v>2147</v>
      </c>
      <c r="D200" s="325">
        <v>0</v>
      </c>
      <c r="E200" s="325">
        <v>56140</v>
      </c>
      <c r="F200" s="325">
        <v>0</v>
      </c>
      <c r="G200" s="325">
        <v>56140</v>
      </c>
      <c r="H200" s="325">
        <v>56140</v>
      </c>
    </row>
    <row r="201" spans="1:8" ht="14.45" customHeight="1">
      <c r="A201" s="325">
        <v>2211101</v>
      </c>
      <c r="B201" s="325" t="s">
        <v>2148</v>
      </c>
      <c r="C201" s="325" t="s">
        <v>2149</v>
      </c>
      <c r="D201" s="325">
        <v>0</v>
      </c>
      <c r="E201" s="325">
        <v>13079</v>
      </c>
      <c r="F201" s="325">
        <v>0</v>
      </c>
      <c r="G201" s="325">
        <v>13079</v>
      </c>
      <c r="H201" s="325">
        <v>13079</v>
      </c>
    </row>
    <row r="202" spans="1:8" ht="14.45" customHeight="1">
      <c r="A202" s="325">
        <v>2211101</v>
      </c>
      <c r="B202" s="325" t="s">
        <v>2148</v>
      </c>
      <c r="C202" s="325" t="s">
        <v>2150</v>
      </c>
      <c r="D202" s="325">
        <v>0</v>
      </c>
      <c r="E202" s="325">
        <v>1147.68</v>
      </c>
      <c r="F202" s="325">
        <v>100</v>
      </c>
      <c r="G202" s="325">
        <v>1047.68</v>
      </c>
      <c r="H202" s="325">
        <v>1047.68</v>
      </c>
    </row>
    <row r="203" spans="1:8" ht="14.45" customHeight="1">
      <c r="A203" s="325">
        <v>2211101</v>
      </c>
      <c r="B203" s="325" t="s">
        <v>2148</v>
      </c>
      <c r="C203" s="325" t="s">
        <v>2151</v>
      </c>
      <c r="D203" s="325">
        <v>0</v>
      </c>
      <c r="E203" s="325">
        <v>5145.08</v>
      </c>
      <c r="F203" s="325">
        <v>2180</v>
      </c>
      <c r="G203" s="325">
        <v>2965.08</v>
      </c>
      <c r="H203" s="325">
        <v>2965.08</v>
      </c>
    </row>
    <row r="204" spans="1:8" ht="14.45" customHeight="1">
      <c r="A204" s="325">
        <v>2211201</v>
      </c>
      <c r="B204" s="325" t="s">
        <v>2152</v>
      </c>
      <c r="C204" s="325" t="s">
        <v>2153</v>
      </c>
      <c r="D204" s="325">
        <v>0</v>
      </c>
      <c r="E204" s="325">
        <v>38125.5</v>
      </c>
      <c r="F204" s="325">
        <v>0</v>
      </c>
      <c r="G204" s="325">
        <v>38125.5</v>
      </c>
      <c r="H204" s="325">
        <v>38125.5</v>
      </c>
    </row>
    <row r="205" spans="1:8" ht="14.45" customHeight="1">
      <c r="A205" s="325">
        <v>2211201</v>
      </c>
      <c r="B205" s="325" t="s">
        <v>2152</v>
      </c>
      <c r="C205" s="325" t="s">
        <v>2154</v>
      </c>
      <c r="D205" s="325">
        <v>0</v>
      </c>
      <c r="E205" s="325">
        <v>38775</v>
      </c>
      <c r="F205" s="325">
        <v>0</v>
      </c>
      <c r="G205" s="325">
        <v>38775</v>
      </c>
      <c r="H205" s="325">
        <v>38775</v>
      </c>
    </row>
    <row r="206" spans="1:8" ht="14.45" customHeight="1">
      <c r="A206" s="325">
        <v>2211201</v>
      </c>
      <c r="B206" s="325" t="s">
        <v>2152</v>
      </c>
      <c r="C206" s="325" t="s">
        <v>2155</v>
      </c>
      <c r="D206" s="325">
        <v>0</v>
      </c>
      <c r="E206" s="325">
        <v>341412.1</v>
      </c>
      <c r="F206" s="325">
        <v>0</v>
      </c>
      <c r="G206" s="325">
        <v>341412.1</v>
      </c>
      <c r="H206" s="325">
        <v>341412.1</v>
      </c>
    </row>
    <row r="207" spans="1:8" ht="14.45" customHeight="1">
      <c r="A207" s="325">
        <v>2721102</v>
      </c>
      <c r="B207" s="325" t="s">
        <v>2156</v>
      </c>
      <c r="C207" s="325" t="s">
        <v>2157</v>
      </c>
      <c r="D207" s="325">
        <v>0</v>
      </c>
      <c r="E207" s="325">
        <v>5327.15</v>
      </c>
      <c r="F207" s="325">
        <v>0</v>
      </c>
      <c r="G207" s="325">
        <v>5327.15</v>
      </c>
      <c r="H207" s="325">
        <v>5327.15</v>
      </c>
    </row>
    <row r="208" spans="1:8" ht="14.45" customHeight="1">
      <c r="A208" s="325">
        <v>2821002</v>
      </c>
      <c r="B208" s="325" t="s">
        <v>2158</v>
      </c>
      <c r="C208" s="325" t="s">
        <v>2159</v>
      </c>
      <c r="D208" s="325">
        <v>0</v>
      </c>
      <c r="E208" s="325">
        <v>129926.5</v>
      </c>
      <c r="F208" s="325">
        <v>98626.5</v>
      </c>
      <c r="G208" s="325">
        <v>31300</v>
      </c>
      <c r="H208" s="325">
        <v>31300</v>
      </c>
    </row>
    <row r="209" spans="1:8" ht="14.45" customHeight="1">
      <c r="A209" s="325">
        <v>2821002</v>
      </c>
      <c r="B209" s="325" t="s">
        <v>2158</v>
      </c>
      <c r="C209" s="325" t="s">
        <v>2160</v>
      </c>
      <c r="D209" s="325">
        <v>0</v>
      </c>
      <c r="E209" s="325">
        <v>49980</v>
      </c>
      <c r="F209" s="325">
        <v>0</v>
      </c>
      <c r="G209" s="325">
        <v>49980</v>
      </c>
      <c r="H209" s="325">
        <v>49980</v>
      </c>
    </row>
    <row r="210" spans="1:8" ht="14.45" customHeight="1">
      <c r="A210" s="325">
        <v>2821002</v>
      </c>
      <c r="B210" s="325" t="s">
        <v>2158</v>
      </c>
      <c r="C210" s="325" t="s">
        <v>2161</v>
      </c>
      <c r="D210" s="325">
        <v>0</v>
      </c>
      <c r="E210" s="325">
        <v>200251.5</v>
      </c>
      <c r="F210" s="325">
        <v>15903.82</v>
      </c>
      <c r="G210" s="325">
        <v>184347.68</v>
      </c>
      <c r="H210" s="325">
        <v>184347.68</v>
      </c>
    </row>
    <row r="211" spans="1:8" ht="14.45" customHeight="1">
      <c r="A211" s="325">
        <v>2821007</v>
      </c>
      <c r="B211" s="325" t="s">
        <v>2162</v>
      </c>
      <c r="C211" s="325" t="s">
        <v>2163</v>
      </c>
      <c r="D211" s="325">
        <v>0</v>
      </c>
      <c r="E211" s="325">
        <v>37995</v>
      </c>
      <c r="F211" s="325">
        <v>12145</v>
      </c>
      <c r="G211" s="325">
        <v>25850</v>
      </c>
      <c r="H211" s="325">
        <v>25850</v>
      </c>
    </row>
    <row r="212" spans="1:8" ht="14.45" customHeight="1">
      <c r="A212" s="325">
        <v>2821009</v>
      </c>
      <c r="B212" s="325" t="s">
        <v>2164</v>
      </c>
      <c r="C212" s="325" t="s">
        <v>2165</v>
      </c>
      <c r="D212" s="325">
        <v>0</v>
      </c>
      <c r="E212" s="325">
        <v>11370</v>
      </c>
      <c r="F212" s="325">
        <v>7790</v>
      </c>
      <c r="G212" s="325">
        <v>3580</v>
      </c>
      <c r="H212" s="325">
        <v>3580</v>
      </c>
    </row>
    <row r="213" spans="1:8" ht="14.45" customHeight="1">
      <c r="A213" s="325">
        <v>2821009</v>
      </c>
      <c r="B213" s="325" t="s">
        <v>2164</v>
      </c>
      <c r="C213" s="325" t="s">
        <v>2166</v>
      </c>
      <c r="D213" s="325">
        <v>0</v>
      </c>
      <c r="E213" s="325">
        <v>9010</v>
      </c>
      <c r="F213" s="325">
        <v>0</v>
      </c>
      <c r="G213" s="325">
        <v>9010</v>
      </c>
      <c r="H213" s="325">
        <v>9010</v>
      </c>
    </row>
    <row r="214" spans="1:8" ht="14.45" customHeight="1">
      <c r="A214" s="325">
        <v>2821009</v>
      </c>
      <c r="B214" s="325" t="s">
        <v>2164</v>
      </c>
      <c r="C214" s="325" t="s">
        <v>2167</v>
      </c>
      <c r="D214" s="325">
        <v>0</v>
      </c>
      <c r="E214" s="325">
        <v>48822.15</v>
      </c>
      <c r="F214" s="325">
        <v>12730</v>
      </c>
      <c r="G214" s="325">
        <v>36092.15</v>
      </c>
      <c r="H214" s="325">
        <v>36092.15</v>
      </c>
    </row>
    <row r="215" spans="1:8" ht="14.45" customHeight="1">
      <c r="A215" s="325">
        <v>2821009</v>
      </c>
      <c r="B215" s="325" t="s">
        <v>2164</v>
      </c>
      <c r="C215" s="325" t="s">
        <v>2168</v>
      </c>
      <c r="D215" s="325">
        <v>0</v>
      </c>
      <c r="E215" s="325">
        <v>31134.2</v>
      </c>
      <c r="F215" s="325">
        <v>10856.35</v>
      </c>
      <c r="G215" s="325">
        <v>20277.849999999999</v>
      </c>
      <c r="H215" s="325">
        <v>20277.849999999999</v>
      </c>
    </row>
    <row r="216" spans="1:8" ht="14.45" customHeight="1">
      <c r="A216" s="325">
        <v>2821009</v>
      </c>
      <c r="B216" s="325" t="s">
        <v>2164</v>
      </c>
      <c r="C216" s="325" t="s">
        <v>2169</v>
      </c>
      <c r="D216" s="325">
        <v>0</v>
      </c>
      <c r="E216" s="325">
        <v>3844.02</v>
      </c>
      <c r="F216" s="325">
        <v>0</v>
      </c>
      <c r="G216" s="325">
        <v>3844.02</v>
      </c>
      <c r="H216" s="325">
        <v>3844.02</v>
      </c>
    </row>
    <row r="217" spans="1:8" ht="14.45" customHeight="1">
      <c r="A217" s="325">
        <v>2821009</v>
      </c>
      <c r="B217" s="325" t="s">
        <v>2164</v>
      </c>
      <c r="C217" s="325" t="s">
        <v>2170</v>
      </c>
      <c r="D217" s="325">
        <v>0</v>
      </c>
      <c r="E217" s="325">
        <v>62045.36</v>
      </c>
      <c r="F217" s="325">
        <v>0</v>
      </c>
      <c r="G217" s="325">
        <v>62045.36</v>
      </c>
      <c r="H217" s="325">
        <v>62045.36</v>
      </c>
    </row>
    <row r="218" spans="1:8" ht="14.45" customHeight="1">
      <c r="A218" s="325">
        <v>2821009</v>
      </c>
      <c r="B218" s="325" t="s">
        <v>2164</v>
      </c>
      <c r="C218" s="325" t="s">
        <v>2171</v>
      </c>
      <c r="D218" s="325">
        <v>0</v>
      </c>
      <c r="E218" s="325">
        <v>40560</v>
      </c>
      <c r="F218" s="325">
        <v>0</v>
      </c>
      <c r="G218" s="325">
        <v>40560</v>
      </c>
      <c r="H218" s="325">
        <v>40560</v>
      </c>
    </row>
    <row r="219" spans="1:8" ht="14.45" customHeight="1">
      <c r="A219" s="325">
        <v>2821009</v>
      </c>
      <c r="B219" s="325" t="s">
        <v>2164</v>
      </c>
      <c r="C219" s="325" t="s">
        <v>2172</v>
      </c>
      <c r="D219" s="325">
        <v>0</v>
      </c>
      <c r="E219" s="325">
        <v>128965.7</v>
      </c>
      <c r="F219" s="325">
        <v>12574.8</v>
      </c>
      <c r="G219" s="325">
        <v>116390.9</v>
      </c>
      <c r="H219" s="325">
        <v>116390.9</v>
      </c>
    </row>
    <row r="220" spans="1:8" ht="14.45" customHeight="1">
      <c r="A220" s="325">
        <v>2821009</v>
      </c>
      <c r="B220" s="325" t="s">
        <v>2164</v>
      </c>
      <c r="C220" s="325" t="s">
        <v>2173</v>
      </c>
      <c r="D220" s="325">
        <v>0</v>
      </c>
      <c r="E220" s="325">
        <v>179010</v>
      </c>
      <c r="F220" s="325">
        <v>0</v>
      </c>
      <c r="G220" s="325">
        <v>179010</v>
      </c>
      <c r="H220" s="325">
        <v>179010</v>
      </c>
    </row>
    <row r="221" spans="1:8" ht="14.45" customHeight="1">
      <c r="A221" s="325">
        <v>2821010</v>
      </c>
      <c r="B221" s="325" t="s">
        <v>2174</v>
      </c>
      <c r="C221" s="325" t="s">
        <v>2175</v>
      </c>
      <c r="D221" s="325">
        <v>0</v>
      </c>
      <c r="E221" s="325">
        <v>20994</v>
      </c>
      <c r="F221" s="325">
        <v>0</v>
      </c>
      <c r="G221" s="325">
        <v>20994</v>
      </c>
      <c r="H221" s="325">
        <v>20994</v>
      </c>
    </row>
    <row r="222" spans="1:8" ht="14.45" customHeight="1">
      <c r="A222" s="325">
        <v>2821010</v>
      </c>
      <c r="B222" s="325" t="s">
        <v>2174</v>
      </c>
      <c r="C222" s="325" t="s">
        <v>2176</v>
      </c>
      <c r="D222" s="325">
        <v>0</v>
      </c>
      <c r="E222" s="325">
        <v>133415.85999999999</v>
      </c>
      <c r="F222" s="325">
        <v>12376</v>
      </c>
      <c r="G222" s="325">
        <v>121039.86</v>
      </c>
      <c r="H222" s="325">
        <v>121039.86</v>
      </c>
    </row>
    <row r="223" spans="1:8" ht="14.45" customHeight="1">
      <c r="A223" s="325">
        <v>2821011</v>
      </c>
      <c r="B223" s="325" t="s">
        <v>2177</v>
      </c>
      <c r="C223" s="325" t="s">
        <v>2178</v>
      </c>
      <c r="D223" s="325">
        <v>0</v>
      </c>
      <c r="E223" s="325">
        <v>16500</v>
      </c>
      <c r="F223" s="325">
        <v>0</v>
      </c>
      <c r="G223" s="325">
        <v>16500</v>
      </c>
      <c r="H223" s="325">
        <v>16500</v>
      </c>
    </row>
    <row r="224" spans="1:8" ht="14.45" customHeight="1">
      <c r="A224" s="325">
        <v>2821011</v>
      </c>
      <c r="B224" s="325" t="s">
        <v>2177</v>
      </c>
      <c r="C224" s="325" t="s">
        <v>2179</v>
      </c>
      <c r="D224" s="325">
        <v>0</v>
      </c>
      <c r="E224" s="325">
        <v>3880</v>
      </c>
      <c r="F224" s="325">
        <v>880</v>
      </c>
      <c r="G224" s="325">
        <v>3000</v>
      </c>
      <c r="H224" s="325">
        <v>3000</v>
      </c>
    </row>
    <row r="225" spans="1:8" ht="14.45" customHeight="1">
      <c r="A225" s="325">
        <v>2821017</v>
      </c>
      <c r="B225" s="325" t="s">
        <v>2180</v>
      </c>
      <c r="C225" s="325" t="s">
        <v>2181</v>
      </c>
      <c r="D225" s="325">
        <v>0</v>
      </c>
      <c r="E225" s="325">
        <v>77621.16</v>
      </c>
      <c r="F225" s="325">
        <v>0</v>
      </c>
      <c r="G225" s="325">
        <v>77621.16</v>
      </c>
      <c r="H225" s="325">
        <v>77621.16</v>
      </c>
    </row>
    <row r="226" spans="1:8" ht="14.45" customHeight="1">
      <c r="A226" s="325">
        <v>2821017</v>
      </c>
      <c r="B226" s="325" t="s">
        <v>2180</v>
      </c>
      <c r="C226" s="325" t="s">
        <v>2182</v>
      </c>
      <c r="D226" s="325">
        <v>0</v>
      </c>
      <c r="E226" s="325">
        <v>69150</v>
      </c>
      <c r="F226" s="325">
        <v>0</v>
      </c>
      <c r="G226" s="325">
        <v>69150</v>
      </c>
      <c r="H226" s="325">
        <v>69150</v>
      </c>
    </row>
    <row r="227" spans="1:8" ht="14.45" customHeight="1">
      <c r="A227" s="325">
        <v>3111204</v>
      </c>
      <c r="B227" s="325" t="s">
        <v>333</v>
      </c>
      <c r="C227" s="325" t="s">
        <v>2183</v>
      </c>
      <c r="D227" s="325">
        <v>109028</v>
      </c>
      <c r="E227" s="325">
        <v>0</v>
      </c>
      <c r="F227" s="325">
        <v>0</v>
      </c>
      <c r="G227" s="325">
        <v>0</v>
      </c>
      <c r="H227" s="325">
        <v>109028</v>
      </c>
    </row>
    <row r="228" spans="1:8" ht="14.45" customHeight="1">
      <c r="A228" s="325">
        <v>3111204</v>
      </c>
      <c r="B228" s="325" t="s">
        <v>333</v>
      </c>
      <c r="C228" s="325" t="s">
        <v>2184</v>
      </c>
      <c r="D228" s="325">
        <v>164867.16</v>
      </c>
      <c r="E228" s="325">
        <v>1715105.76</v>
      </c>
      <c r="F228" s="325">
        <v>1715105.76</v>
      </c>
      <c r="G228" s="325">
        <v>0</v>
      </c>
      <c r="H228" s="325">
        <v>164867.16</v>
      </c>
    </row>
    <row r="229" spans="1:8" ht="14.45" customHeight="1">
      <c r="A229" s="325">
        <v>3111205</v>
      </c>
      <c r="B229" s="325" t="s">
        <v>334</v>
      </c>
      <c r="C229" s="325" t="s">
        <v>2185</v>
      </c>
      <c r="D229" s="325">
        <v>617822.32999999996</v>
      </c>
      <c r="E229" s="325">
        <v>0</v>
      </c>
      <c r="F229" s="325">
        <v>0</v>
      </c>
      <c r="G229" s="325">
        <v>0</v>
      </c>
      <c r="H229" s="325">
        <v>617822.32999999996</v>
      </c>
    </row>
    <row r="230" spans="1:8" ht="14.45" customHeight="1">
      <c r="A230" s="325">
        <v>3111205</v>
      </c>
      <c r="B230" s="325" t="s">
        <v>334</v>
      </c>
      <c r="C230" s="325" t="s">
        <v>2186</v>
      </c>
      <c r="D230" s="325">
        <v>549493.11</v>
      </c>
      <c r="E230" s="325">
        <v>1843644.37</v>
      </c>
      <c r="F230" s="325">
        <v>894213.53</v>
      </c>
      <c r="G230" s="325">
        <v>949430.84</v>
      </c>
      <c r="H230" s="325">
        <v>1498923.95</v>
      </c>
    </row>
    <row r="231" spans="1:8" ht="14.45" customHeight="1">
      <c r="A231" s="325">
        <v>3111207</v>
      </c>
      <c r="B231" s="325" t="s">
        <v>336</v>
      </c>
      <c r="C231" s="325" t="s">
        <v>2187</v>
      </c>
      <c r="D231" s="325">
        <v>71028.929999999993</v>
      </c>
      <c r="E231" s="325">
        <v>1350030.36</v>
      </c>
      <c r="F231" s="325">
        <v>1350030.36</v>
      </c>
      <c r="G231" s="325">
        <v>0</v>
      </c>
      <c r="H231" s="325">
        <v>71028.929999999993</v>
      </c>
    </row>
    <row r="232" spans="1:8" ht="14.45" customHeight="1">
      <c r="A232" s="325">
        <v>3111207</v>
      </c>
      <c r="B232" s="325" t="s">
        <v>336</v>
      </c>
      <c r="C232" s="325" t="s">
        <v>2188</v>
      </c>
      <c r="D232" s="325">
        <v>472755.05</v>
      </c>
      <c r="E232" s="325">
        <v>0</v>
      </c>
      <c r="F232" s="325">
        <v>0</v>
      </c>
      <c r="G232" s="325">
        <v>0</v>
      </c>
      <c r="H232" s="325">
        <v>472755.05</v>
      </c>
    </row>
    <row r="233" spans="1:8" ht="14.45" customHeight="1">
      <c r="A233" s="325">
        <v>3111207</v>
      </c>
      <c r="B233" s="325" t="s">
        <v>336</v>
      </c>
      <c r="C233" s="325" t="s">
        <v>2189</v>
      </c>
      <c r="D233" s="325">
        <v>170159.21</v>
      </c>
      <c r="E233" s="325">
        <v>2019394.62</v>
      </c>
      <c r="F233" s="325">
        <v>1312278.52</v>
      </c>
      <c r="G233" s="325">
        <v>707116.1</v>
      </c>
      <c r="H233" s="325">
        <v>877275.31</v>
      </c>
    </row>
    <row r="234" spans="1:8" ht="14.45" customHeight="1">
      <c r="A234" s="325">
        <v>3111303</v>
      </c>
      <c r="B234" s="325" t="s">
        <v>342</v>
      </c>
      <c r="C234" s="325" t="s">
        <v>2190</v>
      </c>
      <c r="D234" s="325">
        <v>26450</v>
      </c>
      <c r="E234" s="325">
        <v>338710</v>
      </c>
      <c r="F234" s="325">
        <v>338710</v>
      </c>
      <c r="G234" s="325">
        <v>0</v>
      </c>
      <c r="H234" s="325">
        <v>26450</v>
      </c>
    </row>
    <row r="235" spans="1:8" ht="14.45" customHeight="1">
      <c r="A235" s="325">
        <v>3111304</v>
      </c>
      <c r="B235" s="325" t="s">
        <v>343</v>
      </c>
      <c r="C235" s="325" t="s">
        <v>2191</v>
      </c>
      <c r="D235" s="325">
        <v>65345</v>
      </c>
      <c r="E235" s="325">
        <v>0</v>
      </c>
      <c r="F235" s="325">
        <v>0</v>
      </c>
      <c r="G235" s="325">
        <v>0</v>
      </c>
      <c r="H235" s="325">
        <v>65345</v>
      </c>
    </row>
    <row r="236" spans="1:8" ht="14.45" customHeight="1">
      <c r="A236" s="325">
        <v>3111304</v>
      </c>
      <c r="B236" s="325" t="s">
        <v>343</v>
      </c>
      <c r="C236" s="325" t="s">
        <v>2192</v>
      </c>
      <c r="D236" s="325">
        <v>246915</v>
      </c>
      <c r="E236" s="325">
        <v>312260</v>
      </c>
      <c r="F236" s="325">
        <v>312260</v>
      </c>
      <c r="G236" s="325">
        <v>0</v>
      </c>
      <c r="H236" s="325">
        <v>246915</v>
      </c>
    </row>
    <row r="237" spans="1:8" ht="14.45" customHeight="1">
      <c r="A237" s="325">
        <v>3111307</v>
      </c>
      <c r="B237" s="325" t="s">
        <v>346</v>
      </c>
      <c r="C237" s="325" t="s">
        <v>2193</v>
      </c>
      <c r="D237" s="325">
        <v>0</v>
      </c>
      <c r="E237" s="325">
        <v>91355.47</v>
      </c>
      <c r="F237" s="325">
        <v>76295.47</v>
      </c>
      <c r="G237" s="325">
        <v>15060</v>
      </c>
      <c r="H237" s="325">
        <v>15060</v>
      </c>
    </row>
    <row r="238" spans="1:8" ht="14.45" customHeight="1">
      <c r="A238" s="325">
        <v>3111309</v>
      </c>
      <c r="B238" s="325" t="s">
        <v>348</v>
      </c>
      <c r="C238" s="325" t="s">
        <v>2194</v>
      </c>
      <c r="D238" s="325">
        <v>76295.47</v>
      </c>
      <c r="E238" s="325">
        <v>196161</v>
      </c>
      <c r="F238" s="325">
        <v>0</v>
      </c>
      <c r="G238" s="325">
        <v>196161</v>
      </c>
      <c r="H238" s="325">
        <v>272456.46999999997</v>
      </c>
    </row>
    <row r="239" spans="1:8" ht="14.45" customHeight="1">
      <c r="A239" s="325">
        <v>3111311</v>
      </c>
      <c r="B239" s="325" t="s">
        <v>350</v>
      </c>
      <c r="C239" s="325" t="s">
        <v>2195</v>
      </c>
      <c r="D239" s="325">
        <v>60950</v>
      </c>
      <c r="E239" s="325">
        <v>511284.81</v>
      </c>
      <c r="F239" s="325">
        <v>392467.01</v>
      </c>
      <c r="G239" s="325">
        <v>118817.8</v>
      </c>
      <c r="H239" s="325">
        <v>179767.8</v>
      </c>
    </row>
    <row r="240" spans="1:8" ht="14.45" customHeight="1">
      <c r="A240" s="325">
        <v>3112101</v>
      </c>
      <c r="B240" s="325" t="s">
        <v>354</v>
      </c>
      <c r="C240" s="325" t="s">
        <v>2196</v>
      </c>
      <c r="D240" s="325">
        <v>0</v>
      </c>
      <c r="E240" s="325">
        <v>171986</v>
      </c>
      <c r="F240" s="325">
        <v>0</v>
      </c>
      <c r="G240" s="325">
        <v>171986</v>
      </c>
      <c r="H240" s="325">
        <v>171986</v>
      </c>
    </row>
    <row r="241" spans="1:8" ht="14.45" customHeight="1">
      <c r="A241" s="325">
        <v>3112101</v>
      </c>
      <c r="B241" s="325" t="s">
        <v>354</v>
      </c>
      <c r="C241" s="325" t="s">
        <v>2197</v>
      </c>
      <c r="D241" s="325">
        <v>376467.01</v>
      </c>
      <c r="E241" s="325">
        <v>572497.99</v>
      </c>
      <c r="F241" s="325">
        <v>377117.01</v>
      </c>
      <c r="G241" s="325">
        <v>195380.98</v>
      </c>
      <c r="H241" s="325">
        <v>571847.99</v>
      </c>
    </row>
    <row r="242" spans="1:8" ht="14.45" customHeight="1">
      <c r="A242" s="325">
        <v>3112105</v>
      </c>
      <c r="B242" s="325" t="s">
        <v>2198</v>
      </c>
      <c r="C242" s="325" t="s">
        <v>2199</v>
      </c>
      <c r="D242" s="325">
        <v>650</v>
      </c>
      <c r="E242" s="325">
        <v>74509.78</v>
      </c>
      <c r="F242" s="325">
        <v>72427.7</v>
      </c>
      <c r="G242" s="325">
        <v>2082.08</v>
      </c>
      <c r="H242" s="325">
        <v>2732.08</v>
      </c>
    </row>
    <row r="243" spans="1:8" ht="14.45" customHeight="1">
      <c r="A243" s="325">
        <v>3112105</v>
      </c>
      <c r="B243" s="325" t="s">
        <v>2198</v>
      </c>
      <c r="C243" s="325" t="s">
        <v>2200</v>
      </c>
      <c r="D243" s="325">
        <v>0</v>
      </c>
      <c r="E243" s="325">
        <v>42420</v>
      </c>
      <c r="F243" s="325">
        <v>30044</v>
      </c>
      <c r="G243" s="325">
        <v>12376</v>
      </c>
      <c r="H243" s="325">
        <v>12376</v>
      </c>
    </row>
    <row r="244" spans="1:8" ht="14.45" customHeight="1">
      <c r="A244" s="325">
        <v>3112204</v>
      </c>
      <c r="B244" s="325" t="s">
        <v>2201</v>
      </c>
      <c r="C244" s="325" t="s">
        <v>2202</v>
      </c>
      <c r="D244" s="325">
        <v>34874</v>
      </c>
      <c r="E244" s="325">
        <v>0</v>
      </c>
      <c r="F244" s="325">
        <v>0</v>
      </c>
      <c r="G244" s="325">
        <v>0</v>
      </c>
      <c r="H244" s="325">
        <v>34874</v>
      </c>
    </row>
    <row r="245" spans="1:8" ht="14.45" customHeight="1">
      <c r="A245" s="325">
        <v>3112204</v>
      </c>
      <c r="B245" s="325" t="s">
        <v>2201</v>
      </c>
      <c r="C245" s="325" t="s">
        <v>2203</v>
      </c>
      <c r="D245" s="325">
        <v>20425</v>
      </c>
      <c r="E245" s="325">
        <v>135891</v>
      </c>
      <c r="F245" s="325">
        <v>97827.8</v>
      </c>
      <c r="G245" s="325">
        <v>38063.199999999997</v>
      </c>
      <c r="H245" s="325">
        <v>58488.2</v>
      </c>
    </row>
    <row r="246" spans="1:8" ht="14.45" customHeight="1">
      <c r="A246" s="325">
        <v>3112204</v>
      </c>
      <c r="B246" s="325" t="s">
        <v>2201</v>
      </c>
      <c r="C246" s="325" t="s">
        <v>2204</v>
      </c>
      <c r="D246" s="325">
        <v>60887.5</v>
      </c>
      <c r="E246" s="325">
        <v>60887.5</v>
      </c>
      <c r="F246" s="325">
        <v>60887.5</v>
      </c>
      <c r="G246" s="325">
        <v>0</v>
      </c>
      <c r="H246" s="325">
        <v>60887.5</v>
      </c>
    </row>
    <row r="247" spans="1:8" ht="14.45" customHeight="1">
      <c r="A247" s="325">
        <v>3112208</v>
      </c>
      <c r="B247" s="325" t="s">
        <v>559</v>
      </c>
      <c r="C247" s="325" t="s">
        <v>2205</v>
      </c>
      <c r="D247" s="325">
        <v>-39186.58</v>
      </c>
      <c r="E247" s="325">
        <v>0</v>
      </c>
      <c r="F247" s="325">
        <v>0</v>
      </c>
      <c r="G247" s="325">
        <v>0</v>
      </c>
      <c r="H247" s="325">
        <v>-39186.58</v>
      </c>
    </row>
    <row r="248" spans="1:8" ht="14.45" customHeight="1">
      <c r="A248" s="325">
        <v>3112208</v>
      </c>
      <c r="B248" s="325" t="s">
        <v>559</v>
      </c>
      <c r="C248" s="325" t="s">
        <v>2206</v>
      </c>
      <c r="D248" s="325">
        <v>24000</v>
      </c>
      <c r="E248" s="325">
        <v>30373.16</v>
      </c>
      <c r="F248" s="325">
        <v>30373.16</v>
      </c>
      <c r="G248" s="325">
        <v>0</v>
      </c>
      <c r="H248" s="325">
        <v>24000</v>
      </c>
    </row>
    <row r="249" spans="1:8" ht="14.45" customHeight="1">
      <c r="A249" s="325">
        <v>3112208</v>
      </c>
      <c r="B249" s="325" t="s">
        <v>559</v>
      </c>
      <c r="C249" s="325" t="s">
        <v>2207</v>
      </c>
      <c r="D249" s="325">
        <v>123000</v>
      </c>
      <c r="E249" s="325">
        <v>970163.23</v>
      </c>
      <c r="F249" s="325">
        <v>798287.63</v>
      </c>
      <c r="G249" s="325">
        <v>171875.6</v>
      </c>
      <c r="H249" s="325">
        <v>294875.59999999998</v>
      </c>
    </row>
    <row r="250" spans="1:8" ht="14.45" customHeight="1">
      <c r="A250" s="325">
        <v>3112211</v>
      </c>
      <c r="B250" s="325" t="s">
        <v>368</v>
      </c>
      <c r="C250" s="325" t="s">
        <v>2208</v>
      </c>
      <c r="D250" s="325">
        <v>935092.23</v>
      </c>
      <c r="E250" s="325">
        <v>1179295.45</v>
      </c>
      <c r="F250" s="325">
        <v>1179295.45</v>
      </c>
      <c r="G250" s="325">
        <v>0</v>
      </c>
      <c r="H250" s="325">
        <v>935092.23</v>
      </c>
    </row>
    <row r="251" spans="1:8" ht="14.45" customHeight="1">
      <c r="A251" s="325">
        <v>3112211</v>
      </c>
      <c r="B251" s="325" t="s">
        <v>368</v>
      </c>
      <c r="C251" s="325" t="s">
        <v>2209</v>
      </c>
      <c r="D251" s="325">
        <v>243426.59</v>
      </c>
      <c r="E251" s="325">
        <v>288682.73</v>
      </c>
      <c r="F251" s="325">
        <v>193965.34</v>
      </c>
      <c r="G251" s="325">
        <v>94717.39</v>
      </c>
      <c r="H251" s="325">
        <v>338143.98</v>
      </c>
    </row>
    <row r="252" spans="1:8" ht="14.45" customHeight="1">
      <c r="A252" s="325">
        <v>3112214</v>
      </c>
      <c r="B252" s="325" t="s">
        <v>370</v>
      </c>
      <c r="C252" s="325" t="s">
        <v>2210</v>
      </c>
      <c r="D252" s="325">
        <v>45256.14</v>
      </c>
      <c r="E252" s="325">
        <v>147257.15</v>
      </c>
      <c r="F252" s="325">
        <v>74575</v>
      </c>
      <c r="G252" s="325">
        <v>72682.149999999994</v>
      </c>
      <c r="H252" s="325">
        <v>117938.29</v>
      </c>
    </row>
    <row r="253" spans="1:8" ht="14.45" customHeight="1">
      <c r="A253" s="325">
        <v>3113108</v>
      </c>
      <c r="B253" s="325" t="s">
        <v>378</v>
      </c>
      <c r="C253" s="325" t="s">
        <v>2211</v>
      </c>
      <c r="D253" s="325">
        <v>74575</v>
      </c>
      <c r="E253" s="325">
        <v>284125</v>
      </c>
      <c r="F253" s="325">
        <v>272125</v>
      </c>
      <c r="G253" s="325">
        <v>12000</v>
      </c>
      <c r="H253" s="325">
        <v>86575</v>
      </c>
    </row>
    <row r="254" spans="1:8" ht="14.45" customHeight="1">
      <c r="A254" s="325">
        <v>3113108</v>
      </c>
      <c r="B254" s="325" t="s">
        <v>378</v>
      </c>
      <c r="C254" s="325" t="s">
        <v>2212</v>
      </c>
      <c r="D254" s="325">
        <v>36574</v>
      </c>
      <c r="E254" s="325">
        <v>0</v>
      </c>
      <c r="F254" s="325">
        <v>0</v>
      </c>
      <c r="G254" s="325">
        <v>0</v>
      </c>
      <c r="H254" s="325">
        <v>36574</v>
      </c>
    </row>
    <row r="255" spans="1:8" ht="14.45" customHeight="1">
      <c r="A255" s="325">
        <v>3113108</v>
      </c>
      <c r="B255" s="325" t="s">
        <v>378</v>
      </c>
      <c r="C255" s="325" t="s">
        <v>2213</v>
      </c>
      <c r="D255" s="325">
        <v>160976</v>
      </c>
      <c r="E255" s="325">
        <v>208840</v>
      </c>
      <c r="F255" s="325">
        <v>206760</v>
      </c>
      <c r="G255" s="325">
        <v>2080</v>
      </c>
      <c r="H255" s="325">
        <v>163056</v>
      </c>
    </row>
    <row r="256" spans="1:8" ht="14.45" customHeight="1">
      <c r="A256" s="325">
        <v>3113110</v>
      </c>
      <c r="B256" s="325" t="s">
        <v>380</v>
      </c>
      <c r="C256" s="325" t="s">
        <v>2214</v>
      </c>
      <c r="D256" s="325">
        <v>10840</v>
      </c>
      <c r="E256" s="325">
        <v>98810</v>
      </c>
      <c r="F256" s="325">
        <v>90981</v>
      </c>
      <c r="G256" s="325">
        <v>7829</v>
      </c>
      <c r="H256" s="325">
        <v>18669</v>
      </c>
    </row>
    <row r="257" spans="1:8" ht="14.45" customHeight="1">
      <c r="A257" s="325">
        <v>3113110</v>
      </c>
      <c r="B257" s="325" t="s">
        <v>380</v>
      </c>
      <c r="C257" s="325" t="s">
        <v>2215</v>
      </c>
      <c r="D257" s="325">
        <v>80245</v>
      </c>
      <c r="E257" s="325">
        <v>0</v>
      </c>
      <c r="F257" s="325">
        <v>0</v>
      </c>
      <c r="G257" s="325">
        <v>0</v>
      </c>
      <c r="H257" s="325">
        <v>80245</v>
      </c>
    </row>
    <row r="258" spans="1:8" ht="14.45" customHeight="1">
      <c r="A258" s="325">
        <v>3113110</v>
      </c>
      <c r="B258" s="325" t="s">
        <v>380</v>
      </c>
      <c r="C258" s="325" t="s">
        <v>2216</v>
      </c>
      <c r="D258" s="325">
        <v>7725</v>
      </c>
      <c r="E258" s="325">
        <v>311970</v>
      </c>
      <c r="F258" s="325">
        <v>308520</v>
      </c>
      <c r="G258" s="325">
        <v>3450</v>
      </c>
      <c r="H258" s="325">
        <v>11175</v>
      </c>
    </row>
    <row r="259" spans="1:8" ht="14.45" customHeight="1">
      <c r="A259" s="325">
        <v>3113111</v>
      </c>
      <c r="B259" s="325" t="s">
        <v>737</v>
      </c>
      <c r="C259" s="325" t="s">
        <v>2217</v>
      </c>
      <c r="D259" s="325">
        <v>224000</v>
      </c>
      <c r="E259" s="325">
        <v>464152.2</v>
      </c>
      <c r="F259" s="325">
        <v>245752.2</v>
      </c>
      <c r="G259" s="325">
        <v>218400</v>
      </c>
      <c r="H259" s="325">
        <v>442400</v>
      </c>
    </row>
    <row r="260" spans="1:8" ht="14.45" customHeight="1">
      <c r="A260" s="325">
        <v>3214255</v>
      </c>
      <c r="B260" s="325" t="s">
        <v>2218</v>
      </c>
      <c r="C260" s="325" t="s">
        <v>2219</v>
      </c>
      <c r="D260" s="325">
        <v>232715.79</v>
      </c>
      <c r="E260" s="325">
        <v>1025802.27</v>
      </c>
      <c r="F260" s="325">
        <v>852044.51</v>
      </c>
      <c r="G260" s="325">
        <v>173757.76</v>
      </c>
      <c r="H260" s="325">
        <v>406473.55</v>
      </c>
    </row>
    <row r="261" spans="1:8" ht="14.45" customHeight="1">
      <c r="A261" s="325">
        <v>3304750</v>
      </c>
      <c r="B261" s="325" t="s">
        <v>2220</v>
      </c>
      <c r="C261" s="325" t="s">
        <v>2221</v>
      </c>
      <c r="D261" s="325">
        <v>447587.12</v>
      </c>
      <c r="E261" s="325">
        <v>6738564.8399999999</v>
      </c>
      <c r="F261" s="325">
        <v>6653825.2400000002</v>
      </c>
      <c r="G261" s="325">
        <v>84739.6</v>
      </c>
      <c r="H261" s="325">
        <v>532326.72</v>
      </c>
    </row>
    <row r="262" spans="1:8" ht="14.45" customHeight="1">
      <c r="A262" s="325">
        <v>3308778</v>
      </c>
      <c r="B262" s="325" t="s">
        <v>2222</v>
      </c>
      <c r="C262" s="325" t="s">
        <v>2223</v>
      </c>
      <c r="D262" s="325">
        <v>0</v>
      </c>
      <c r="E262" s="325">
        <v>303923.05</v>
      </c>
      <c r="F262" s="325">
        <v>115011.66</v>
      </c>
      <c r="G262" s="325">
        <v>188911.39</v>
      </c>
      <c r="H262" s="325">
        <v>188911.39</v>
      </c>
    </row>
    <row r="263" spans="1:8" ht="14.45" customHeight="1">
      <c r="A263" s="325">
        <v>3310035</v>
      </c>
      <c r="B263" s="325" t="s">
        <v>2224</v>
      </c>
      <c r="C263" s="325" t="s">
        <v>2225</v>
      </c>
      <c r="D263" s="325">
        <v>46201.47</v>
      </c>
      <c r="E263" s="325">
        <v>10412445.109999999</v>
      </c>
      <c r="F263" s="325">
        <v>10424509.189999999</v>
      </c>
      <c r="G263" s="325">
        <v>-12064.08</v>
      </c>
      <c r="H263" s="325">
        <v>34137.39</v>
      </c>
    </row>
    <row r="264" spans="1:8" ht="14.45" customHeight="1">
      <c r="A264" s="325">
        <v>3310036</v>
      </c>
      <c r="B264" s="325" t="s">
        <v>2226</v>
      </c>
      <c r="C264" s="325" t="s">
        <v>2227</v>
      </c>
      <c r="D264" s="325">
        <v>3923.58</v>
      </c>
      <c r="E264" s="325">
        <v>1298934.47</v>
      </c>
      <c r="F264" s="325">
        <v>1272389.3999999999</v>
      </c>
      <c r="G264" s="325">
        <v>26545.07</v>
      </c>
      <c r="H264" s="325">
        <v>30468.65</v>
      </c>
    </row>
    <row r="265" spans="1:8" ht="14.45" customHeight="1">
      <c r="A265" s="325">
        <v>3310037</v>
      </c>
      <c r="B265" s="325" t="s">
        <v>2228</v>
      </c>
      <c r="C265" s="325" t="s">
        <v>2229</v>
      </c>
      <c r="D265" s="325">
        <v>921.06</v>
      </c>
      <c r="E265" s="325">
        <v>170439.73</v>
      </c>
      <c r="F265" s="325">
        <v>168478.42</v>
      </c>
      <c r="G265" s="325">
        <v>1961.31</v>
      </c>
      <c r="H265" s="325">
        <v>2882.37</v>
      </c>
    </row>
    <row r="266" spans="1:8" ht="14.45" customHeight="1">
      <c r="A266" s="325">
        <v>4117509</v>
      </c>
      <c r="B266" s="325" t="s">
        <v>2230</v>
      </c>
      <c r="C266" s="325" t="s">
        <v>2231</v>
      </c>
      <c r="D266" s="325">
        <v>0</v>
      </c>
      <c r="E266" s="325">
        <v>19153.830000000002</v>
      </c>
      <c r="F266" s="325">
        <v>125235.4</v>
      </c>
      <c r="G266" s="325">
        <v>-106081.57</v>
      </c>
      <c r="H266" s="325">
        <v>-106081.57</v>
      </c>
    </row>
    <row r="267" spans="1:8" ht="14.45" customHeight="1">
      <c r="A267" s="325">
        <v>9849999</v>
      </c>
      <c r="B267" s="325" t="s">
        <v>2232</v>
      </c>
      <c r="C267" s="325" t="s">
        <v>2233</v>
      </c>
      <c r="D267" s="325">
        <v>-0.03</v>
      </c>
      <c r="E267" s="325">
        <v>1593013.65</v>
      </c>
      <c r="F267" s="325">
        <v>6661231.2300000004</v>
      </c>
      <c r="G267" s="325">
        <v>-5068217.58</v>
      </c>
      <c r="H267" s="325">
        <v>-5068217.6100000003</v>
      </c>
    </row>
    <row r="268" spans="1:8" ht="14.45" customHeight="1">
      <c r="A268" s="325">
        <v>9909999</v>
      </c>
      <c r="B268" s="325" t="s">
        <v>2234</v>
      </c>
      <c r="C268" s="325" t="s">
        <v>2235</v>
      </c>
      <c r="D268" s="325">
        <v>-7453766.5599999996</v>
      </c>
      <c r="E268" s="325">
        <v>19318097.969999999</v>
      </c>
      <c r="F268" s="325">
        <v>19318097.969999999</v>
      </c>
      <c r="G268" s="325">
        <v>0</v>
      </c>
      <c r="H268" s="325">
        <v>-7453766.5599999996</v>
      </c>
    </row>
    <row r="269" spans="1:8" ht="14.45" customHeight="1">
      <c r="A269" s="325">
        <v>9909999</v>
      </c>
      <c r="B269" s="325" t="s">
        <v>2234</v>
      </c>
      <c r="C269" s="325" t="s">
        <v>2236</v>
      </c>
      <c r="D269" s="325">
        <v>1500000</v>
      </c>
      <c r="E269" s="325">
        <v>1500000</v>
      </c>
      <c r="F269" s="325">
        <v>1500000</v>
      </c>
      <c r="G269" s="325">
        <v>0</v>
      </c>
      <c r="H269" s="325">
        <v>1500000</v>
      </c>
    </row>
    <row r="270" spans="1:8" ht="14.45" customHeight="1">
      <c r="A270" s="325">
        <v>9909999</v>
      </c>
      <c r="B270" s="325" t="s">
        <v>2234</v>
      </c>
      <c r="C270" s="325" t="s">
        <v>2237</v>
      </c>
      <c r="D270" s="325">
        <v>-2559525.19</v>
      </c>
      <c r="E270" s="325">
        <v>0</v>
      </c>
      <c r="F270" s="325">
        <v>0</v>
      </c>
      <c r="G270" s="325">
        <v>0</v>
      </c>
      <c r="H270" s="325">
        <v>-2559525.19</v>
      </c>
    </row>
    <row r="271" spans="1:8" ht="14.45" customHeight="1">
      <c r="A271" s="325">
        <v>9909999</v>
      </c>
      <c r="B271" s="325" t="s">
        <v>2234</v>
      </c>
      <c r="C271" s="325" t="s">
        <v>2238</v>
      </c>
      <c r="D271" s="325">
        <v>-1572271.92</v>
      </c>
      <c r="E271" s="325">
        <v>0</v>
      </c>
      <c r="F271" s="325">
        <v>0</v>
      </c>
      <c r="G271" s="325">
        <v>0</v>
      </c>
      <c r="H271" s="325">
        <v>-1572271.92</v>
      </c>
    </row>
    <row r="272" spans="1:8" ht="14.45" customHeight="1">
      <c r="A272" s="325">
        <v>9909999</v>
      </c>
      <c r="B272" s="325" t="s">
        <v>2234</v>
      </c>
      <c r="C272" s="325" t="s">
        <v>2239</v>
      </c>
      <c r="D272" s="325">
        <v>-106505.13</v>
      </c>
      <c r="E272" s="325">
        <v>0</v>
      </c>
      <c r="F272" s="325">
        <v>0</v>
      </c>
      <c r="G272" s="325">
        <v>0</v>
      </c>
      <c r="H272" s="325">
        <v>-106505.13</v>
      </c>
    </row>
    <row r="273" spans="1:8" ht="14.45" customHeight="1">
      <c r="A273" s="325">
        <v>9909999</v>
      </c>
      <c r="B273" s="325" t="s">
        <v>2234</v>
      </c>
      <c r="C273" s="325" t="s">
        <v>2240</v>
      </c>
      <c r="D273" s="325">
        <v>-3058622.9</v>
      </c>
      <c r="E273" s="325">
        <v>0</v>
      </c>
      <c r="F273" s="325">
        <v>0</v>
      </c>
      <c r="G273" s="325">
        <v>0</v>
      </c>
      <c r="H273" s="325">
        <v>-3058622.9</v>
      </c>
    </row>
    <row r="274" spans="1:8" ht="14.45" customHeight="1">
      <c r="A274" s="325">
        <v>9909999</v>
      </c>
      <c r="B274" s="325" t="s">
        <v>2234</v>
      </c>
      <c r="C274" s="325" t="s">
        <v>2241</v>
      </c>
      <c r="D274" s="325">
        <v>7528431.3300000001</v>
      </c>
      <c r="E274" s="325">
        <v>7487415.7800000003</v>
      </c>
      <c r="F274" s="325">
        <v>7487415.7800000003</v>
      </c>
      <c r="G274" s="325">
        <v>0</v>
      </c>
      <c r="H274" s="325">
        <v>7528431.3300000001</v>
      </c>
    </row>
    <row r="275" spans="1:8" ht="14.45" customHeight="1">
      <c r="A275" s="325">
        <v>9909999</v>
      </c>
      <c r="B275" s="325" t="s">
        <v>2234</v>
      </c>
      <c r="C275" s="325" t="s">
        <v>2242</v>
      </c>
      <c r="D275" s="325">
        <v>-9266.14</v>
      </c>
      <c r="E275" s="325">
        <v>0</v>
      </c>
      <c r="F275" s="325">
        <v>0</v>
      </c>
      <c r="G275" s="325">
        <v>0</v>
      </c>
      <c r="H275" s="325">
        <v>-9266.14</v>
      </c>
    </row>
    <row r="276" spans="1:8" ht="14.45" customHeight="1">
      <c r="A276" s="325">
        <v>9999996</v>
      </c>
      <c r="B276" s="325" t="s">
        <v>2243</v>
      </c>
      <c r="C276" s="325" t="s">
        <v>2244</v>
      </c>
      <c r="D276" s="325">
        <v>-139244.54</v>
      </c>
      <c r="E276" s="325">
        <v>4530</v>
      </c>
      <c r="F276" s="325">
        <v>109112.43</v>
      </c>
      <c r="G276" s="325">
        <v>-104582.43</v>
      </c>
      <c r="H276" s="325">
        <v>-243826.97</v>
      </c>
    </row>
    <row r="277" spans="1:8" ht="14.45" customHeight="1">
      <c r="A277" s="325">
        <v>9999998</v>
      </c>
      <c r="B277" s="325" t="s">
        <v>2245</v>
      </c>
      <c r="C277" s="325" t="s">
        <v>2246</v>
      </c>
      <c r="D277" s="325">
        <v>88485.91</v>
      </c>
      <c r="E277" s="325">
        <v>5269061.58</v>
      </c>
      <c r="F277" s="325">
        <v>0</v>
      </c>
      <c r="G277" s="325">
        <v>5269061.58</v>
      </c>
      <c r="H277" s="325">
        <v>5357547.49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00"/>
  <sheetViews>
    <sheetView workbookViewId="0"/>
  </sheetViews>
  <sheetFormatPr defaultColWidth="14.42578125" defaultRowHeight="15" customHeight="1"/>
  <cols>
    <col min="1" max="1" width="5.140625" customWidth="1"/>
    <col min="2" max="2" width="29.5703125" customWidth="1"/>
    <col min="3" max="3" width="17" customWidth="1"/>
    <col min="4" max="4" width="19.5703125" customWidth="1"/>
    <col min="5" max="7" width="17" customWidth="1"/>
    <col min="8" max="8" width="15" customWidth="1"/>
    <col min="9" max="11" width="9.140625" customWidth="1"/>
  </cols>
  <sheetData>
    <row r="1" spans="1:11" ht="14.25" customHeight="1">
      <c r="A1" s="32">
        <v>10</v>
      </c>
      <c r="B1" s="1" t="s">
        <v>0</v>
      </c>
      <c r="C1" s="31"/>
      <c r="D1" s="31"/>
      <c r="E1" s="31"/>
      <c r="F1" s="31"/>
      <c r="G1" s="31"/>
      <c r="H1" s="31"/>
      <c r="I1" s="31"/>
      <c r="J1" s="31"/>
      <c r="K1" s="31"/>
    </row>
    <row r="2" spans="1:11" ht="14.25" customHeight="1">
      <c r="A2" s="31"/>
      <c r="B2" s="4" t="s">
        <v>391</v>
      </c>
      <c r="C2" s="31"/>
      <c r="D2" s="31"/>
      <c r="E2" s="31"/>
      <c r="F2" s="31"/>
      <c r="G2" s="31"/>
      <c r="H2" s="31"/>
      <c r="I2" s="31"/>
      <c r="J2" s="31"/>
      <c r="K2" s="31"/>
    </row>
    <row r="3" spans="1:11" ht="14.25" customHeight="1">
      <c r="A3" s="31"/>
      <c r="B3" s="4"/>
      <c r="C3" s="31"/>
      <c r="D3" s="31"/>
      <c r="E3" s="31"/>
      <c r="F3" s="31"/>
      <c r="G3" s="31"/>
      <c r="H3" s="31"/>
      <c r="I3" s="31"/>
      <c r="J3" s="31"/>
      <c r="K3" s="31"/>
    </row>
    <row r="4" spans="1:11" ht="14.25" customHeight="1">
      <c r="A4" s="33"/>
      <c r="B4" s="58" t="s">
        <v>208</v>
      </c>
      <c r="C4" s="34" t="s">
        <v>392</v>
      </c>
      <c r="D4" s="59" t="s">
        <v>44</v>
      </c>
      <c r="E4" s="34" t="s">
        <v>30</v>
      </c>
      <c r="F4" s="34" t="s">
        <v>120</v>
      </c>
      <c r="G4" s="34" t="s">
        <v>393</v>
      </c>
      <c r="H4" s="34" t="s">
        <v>120</v>
      </c>
      <c r="I4" s="33"/>
      <c r="J4" s="33"/>
      <c r="K4" s="33"/>
    </row>
    <row r="5" spans="1:11" ht="14.25" customHeight="1">
      <c r="A5" s="33"/>
      <c r="B5" s="34"/>
      <c r="C5" s="34" t="s">
        <v>394</v>
      </c>
      <c r="D5" s="59" t="s">
        <v>395</v>
      </c>
      <c r="E5" s="34" t="s">
        <v>394</v>
      </c>
      <c r="F5" s="34" t="s">
        <v>394</v>
      </c>
      <c r="G5" s="34" t="s">
        <v>44</v>
      </c>
      <c r="H5" s="34" t="s">
        <v>396</v>
      </c>
      <c r="I5" s="33"/>
      <c r="J5" s="33"/>
      <c r="K5" s="33"/>
    </row>
    <row r="6" spans="1:11" ht="14.25" customHeight="1">
      <c r="A6" s="33"/>
      <c r="B6" s="33"/>
      <c r="C6" s="35" t="s">
        <v>7</v>
      </c>
      <c r="D6" s="35" t="s">
        <v>7</v>
      </c>
      <c r="E6" s="35" t="s">
        <v>7</v>
      </c>
      <c r="F6" s="35" t="s">
        <v>7</v>
      </c>
      <c r="G6" s="35" t="s">
        <v>7</v>
      </c>
      <c r="H6" s="35" t="s">
        <v>7</v>
      </c>
      <c r="I6" s="33"/>
      <c r="J6" s="33"/>
      <c r="K6" s="33"/>
    </row>
    <row r="7" spans="1:11" ht="14.25" customHeight="1">
      <c r="A7" s="33"/>
      <c r="B7" s="33"/>
      <c r="C7" s="35" t="s">
        <v>397</v>
      </c>
      <c r="D7" s="35" t="s">
        <v>398</v>
      </c>
      <c r="E7" s="35" t="s">
        <v>399</v>
      </c>
      <c r="F7" s="35"/>
      <c r="G7" s="35"/>
      <c r="H7" s="35"/>
      <c r="I7" s="33"/>
      <c r="J7" s="33"/>
      <c r="K7" s="33"/>
    </row>
    <row r="8" spans="1:11" ht="14.25" customHeight="1">
      <c r="A8" s="33"/>
      <c r="B8" s="36" t="s">
        <v>385</v>
      </c>
      <c r="C8" s="35"/>
      <c r="D8" s="35"/>
      <c r="E8" s="35"/>
      <c r="F8" s="35"/>
      <c r="G8" s="35"/>
      <c r="H8" s="33"/>
      <c r="I8" s="33"/>
      <c r="J8" s="33"/>
      <c r="K8" s="33"/>
    </row>
    <row r="9" spans="1:11" ht="14.25" customHeight="1">
      <c r="A9" s="33"/>
      <c r="B9" s="37" t="s">
        <v>285</v>
      </c>
      <c r="C9" s="38" t="s">
        <v>9</v>
      </c>
      <c r="D9" s="38" t="s">
        <v>9</v>
      </c>
      <c r="E9" s="38" t="s">
        <v>9</v>
      </c>
      <c r="F9" s="38" t="s">
        <v>9</v>
      </c>
      <c r="G9" s="38" t="s">
        <v>9</v>
      </c>
      <c r="H9" s="35" t="s">
        <v>9</v>
      </c>
      <c r="I9" s="33"/>
      <c r="J9" s="33"/>
      <c r="K9" s="33"/>
    </row>
    <row r="10" spans="1:11" ht="14.25" customHeight="1">
      <c r="A10" s="33"/>
      <c r="B10" s="37" t="s">
        <v>286</v>
      </c>
      <c r="C10" s="38" t="s">
        <v>9</v>
      </c>
      <c r="D10" s="38" t="s">
        <v>9</v>
      </c>
      <c r="E10" s="38" t="s">
        <v>9</v>
      </c>
      <c r="F10" s="38" t="s">
        <v>9</v>
      </c>
      <c r="G10" s="38" t="s">
        <v>9</v>
      </c>
      <c r="H10" s="35" t="s">
        <v>9</v>
      </c>
      <c r="I10" s="33"/>
      <c r="J10" s="33"/>
      <c r="K10" s="33"/>
    </row>
    <row r="11" spans="1:11" ht="14.25" customHeight="1">
      <c r="A11" s="33"/>
      <c r="B11" s="37" t="s">
        <v>289</v>
      </c>
      <c r="C11" s="38" t="s">
        <v>9</v>
      </c>
      <c r="D11" s="38" t="s">
        <v>9</v>
      </c>
      <c r="E11" s="38" t="s">
        <v>9</v>
      </c>
      <c r="F11" s="38" t="s">
        <v>9</v>
      </c>
      <c r="G11" s="38" t="s">
        <v>9</v>
      </c>
      <c r="H11" s="35" t="s">
        <v>9</v>
      </c>
      <c r="I11" s="33"/>
      <c r="J11" s="33"/>
      <c r="K11" s="33"/>
    </row>
    <row r="12" spans="1:11" ht="14.25" customHeight="1">
      <c r="A12" s="33"/>
      <c r="B12" s="37" t="s">
        <v>21</v>
      </c>
      <c r="C12" s="38" t="s">
        <v>9</v>
      </c>
      <c r="D12" s="38" t="s">
        <v>9</v>
      </c>
      <c r="E12" s="38" t="s">
        <v>9</v>
      </c>
      <c r="F12" s="38" t="s">
        <v>9</v>
      </c>
      <c r="G12" s="38" t="s">
        <v>9</v>
      </c>
      <c r="H12" s="35" t="s">
        <v>9</v>
      </c>
      <c r="I12" s="33"/>
      <c r="J12" s="33"/>
      <c r="K12" s="33"/>
    </row>
    <row r="13" spans="1:11" ht="14.25" customHeight="1">
      <c r="A13" s="33"/>
      <c r="B13" s="37" t="s">
        <v>287</v>
      </c>
      <c r="C13" s="38" t="s">
        <v>9</v>
      </c>
      <c r="D13" s="38" t="s">
        <v>9</v>
      </c>
      <c r="E13" s="38" t="s">
        <v>9</v>
      </c>
      <c r="F13" s="38" t="s">
        <v>9</v>
      </c>
      <c r="G13" s="38" t="s">
        <v>9</v>
      </c>
      <c r="H13" s="35" t="s">
        <v>9</v>
      </c>
      <c r="I13" s="33"/>
      <c r="J13" s="33"/>
      <c r="K13" s="33"/>
    </row>
    <row r="14" spans="1:11" ht="14.25" customHeight="1">
      <c r="A14" s="33"/>
      <c r="B14" s="37" t="s">
        <v>22</v>
      </c>
      <c r="C14" s="38" t="s">
        <v>9</v>
      </c>
      <c r="D14" s="38" t="s">
        <v>9</v>
      </c>
      <c r="E14" s="38" t="s">
        <v>9</v>
      </c>
      <c r="F14" s="38" t="s">
        <v>9</v>
      </c>
      <c r="G14" s="38" t="s">
        <v>9</v>
      </c>
      <c r="H14" s="35" t="s">
        <v>9</v>
      </c>
      <c r="I14" s="33"/>
      <c r="J14" s="33"/>
      <c r="K14" s="33"/>
    </row>
    <row r="15" spans="1:11" ht="14.25" customHeight="1">
      <c r="A15" s="33"/>
      <c r="B15" s="37" t="s">
        <v>288</v>
      </c>
      <c r="C15" s="38" t="s">
        <v>9</v>
      </c>
      <c r="D15" s="38" t="s">
        <v>9</v>
      </c>
      <c r="E15" s="38" t="s">
        <v>9</v>
      </c>
      <c r="F15" s="38" t="s">
        <v>9</v>
      </c>
      <c r="G15" s="38" t="s">
        <v>9</v>
      </c>
      <c r="H15" s="35" t="s">
        <v>9</v>
      </c>
      <c r="I15" s="33"/>
      <c r="J15" s="33"/>
      <c r="K15" s="33"/>
    </row>
    <row r="16" spans="1:11" ht="14.25" customHeight="1">
      <c r="A16" s="33"/>
      <c r="B16" s="39" t="s">
        <v>120</v>
      </c>
      <c r="C16" s="35" t="s">
        <v>9</v>
      </c>
      <c r="D16" s="35" t="s">
        <v>9</v>
      </c>
      <c r="E16" s="35" t="s">
        <v>9</v>
      </c>
      <c r="F16" s="35" t="s">
        <v>9</v>
      </c>
      <c r="G16" s="35" t="s">
        <v>9</v>
      </c>
      <c r="H16" s="35" t="s">
        <v>9</v>
      </c>
      <c r="I16" s="33"/>
      <c r="J16" s="33"/>
      <c r="K16" s="33"/>
    </row>
    <row r="17" spans="1:11" ht="14.25" customHeight="1">
      <c r="A17" s="31"/>
      <c r="B17" s="31"/>
      <c r="C17" s="31"/>
      <c r="D17" s="31"/>
      <c r="E17" s="31"/>
      <c r="F17" s="31"/>
      <c r="G17" s="31"/>
      <c r="H17" s="31"/>
      <c r="I17" s="31"/>
      <c r="J17" s="31"/>
      <c r="K17" s="31"/>
    </row>
    <row r="18" spans="1:11" ht="14.25" customHeight="1">
      <c r="A18" s="33"/>
      <c r="B18" s="36" t="s">
        <v>389</v>
      </c>
      <c r="C18" s="35"/>
      <c r="D18" s="35"/>
      <c r="E18" s="35"/>
      <c r="F18" s="35"/>
      <c r="G18" s="35"/>
      <c r="H18" s="33"/>
      <c r="I18" s="33"/>
      <c r="J18" s="33"/>
      <c r="K18" s="33"/>
    </row>
    <row r="19" spans="1:11" ht="14.25" customHeight="1">
      <c r="A19" s="33"/>
      <c r="B19" s="37" t="s">
        <v>285</v>
      </c>
      <c r="C19" s="38" t="s">
        <v>9</v>
      </c>
      <c r="D19" s="38" t="s">
        <v>9</v>
      </c>
      <c r="E19" s="38" t="s">
        <v>9</v>
      </c>
      <c r="F19" s="38" t="s">
        <v>9</v>
      </c>
      <c r="G19" s="38" t="s">
        <v>9</v>
      </c>
      <c r="H19" s="35" t="s">
        <v>9</v>
      </c>
      <c r="I19" s="33"/>
      <c r="J19" s="33"/>
      <c r="K19" s="33"/>
    </row>
    <row r="20" spans="1:11" ht="14.25" customHeight="1">
      <c r="A20" s="33"/>
      <c r="B20" s="37" t="s">
        <v>286</v>
      </c>
      <c r="C20" s="38" t="s">
        <v>9</v>
      </c>
      <c r="D20" s="38" t="s">
        <v>9</v>
      </c>
      <c r="E20" s="38" t="s">
        <v>9</v>
      </c>
      <c r="F20" s="38" t="s">
        <v>9</v>
      </c>
      <c r="G20" s="38" t="s">
        <v>9</v>
      </c>
      <c r="H20" s="35" t="s">
        <v>9</v>
      </c>
      <c r="I20" s="33"/>
      <c r="J20" s="33"/>
      <c r="K20" s="33"/>
    </row>
    <row r="21" spans="1:11" ht="14.25" customHeight="1">
      <c r="A21" s="33"/>
      <c r="B21" s="37" t="s">
        <v>289</v>
      </c>
      <c r="C21" s="38" t="s">
        <v>9</v>
      </c>
      <c r="D21" s="38" t="s">
        <v>9</v>
      </c>
      <c r="E21" s="38" t="s">
        <v>9</v>
      </c>
      <c r="F21" s="38" t="s">
        <v>9</v>
      </c>
      <c r="G21" s="38" t="s">
        <v>9</v>
      </c>
      <c r="H21" s="35" t="s">
        <v>9</v>
      </c>
      <c r="I21" s="33"/>
      <c r="J21" s="33"/>
      <c r="K21" s="33"/>
    </row>
    <row r="22" spans="1:11" ht="14.25" customHeight="1">
      <c r="A22" s="33"/>
      <c r="B22" s="37" t="s">
        <v>21</v>
      </c>
      <c r="C22" s="38" t="s">
        <v>9</v>
      </c>
      <c r="D22" s="38" t="s">
        <v>9</v>
      </c>
      <c r="E22" s="38" t="s">
        <v>9</v>
      </c>
      <c r="F22" s="38" t="s">
        <v>9</v>
      </c>
      <c r="G22" s="38" t="s">
        <v>9</v>
      </c>
      <c r="H22" s="35" t="s">
        <v>9</v>
      </c>
      <c r="I22" s="33"/>
      <c r="J22" s="33"/>
      <c r="K22" s="33"/>
    </row>
    <row r="23" spans="1:11" ht="14.25" customHeight="1">
      <c r="A23" s="33"/>
      <c r="B23" s="37" t="s">
        <v>287</v>
      </c>
      <c r="C23" s="38" t="s">
        <v>9</v>
      </c>
      <c r="D23" s="38" t="s">
        <v>9</v>
      </c>
      <c r="E23" s="38" t="s">
        <v>9</v>
      </c>
      <c r="F23" s="38" t="s">
        <v>9</v>
      </c>
      <c r="G23" s="38" t="s">
        <v>9</v>
      </c>
      <c r="H23" s="35" t="s">
        <v>9</v>
      </c>
      <c r="I23" s="33"/>
      <c r="J23" s="33"/>
      <c r="K23" s="33"/>
    </row>
    <row r="24" spans="1:11" ht="14.25" customHeight="1">
      <c r="A24" s="33"/>
      <c r="B24" s="37" t="s">
        <v>22</v>
      </c>
      <c r="C24" s="38" t="s">
        <v>9</v>
      </c>
      <c r="D24" s="38" t="s">
        <v>9</v>
      </c>
      <c r="E24" s="38" t="s">
        <v>9</v>
      </c>
      <c r="F24" s="38" t="s">
        <v>9</v>
      </c>
      <c r="G24" s="38" t="s">
        <v>9</v>
      </c>
      <c r="H24" s="35" t="s">
        <v>9</v>
      </c>
      <c r="I24" s="33"/>
      <c r="J24" s="33"/>
      <c r="K24" s="33"/>
    </row>
    <row r="25" spans="1:11" ht="14.25" customHeight="1">
      <c r="A25" s="33"/>
      <c r="B25" s="37" t="s">
        <v>288</v>
      </c>
      <c r="C25" s="38" t="s">
        <v>9</v>
      </c>
      <c r="D25" s="38" t="s">
        <v>9</v>
      </c>
      <c r="E25" s="38" t="s">
        <v>9</v>
      </c>
      <c r="F25" s="38" t="s">
        <v>9</v>
      </c>
      <c r="G25" s="38" t="s">
        <v>9</v>
      </c>
      <c r="H25" s="35" t="s">
        <v>9</v>
      </c>
      <c r="I25" s="33"/>
      <c r="J25" s="33"/>
      <c r="K25" s="33"/>
    </row>
    <row r="26" spans="1:11" ht="14.25" customHeight="1">
      <c r="A26" s="33"/>
      <c r="B26" s="39" t="s">
        <v>120</v>
      </c>
      <c r="C26" s="35" t="s">
        <v>9</v>
      </c>
      <c r="D26" s="35" t="s">
        <v>9</v>
      </c>
      <c r="E26" s="35" t="s">
        <v>9</v>
      </c>
      <c r="F26" s="35" t="s">
        <v>9</v>
      </c>
      <c r="G26" s="35" t="s">
        <v>9</v>
      </c>
      <c r="H26" s="35" t="s">
        <v>9</v>
      </c>
      <c r="I26" s="33"/>
      <c r="J26" s="33"/>
      <c r="K26" s="33"/>
    </row>
    <row r="27" spans="1:11" ht="14.25" customHeight="1">
      <c r="A27" s="33"/>
      <c r="B27" s="37"/>
      <c r="C27" s="31"/>
      <c r="D27" s="31"/>
      <c r="E27" s="31"/>
      <c r="F27" s="31"/>
      <c r="G27" s="31"/>
      <c r="H27" s="31"/>
      <c r="I27" s="33"/>
      <c r="J27" s="33"/>
      <c r="K27" s="33"/>
    </row>
    <row r="28" spans="1:11" ht="14.25" customHeight="1">
      <c r="A28" s="33"/>
      <c r="B28" s="36" t="s">
        <v>390</v>
      </c>
      <c r="C28" s="35"/>
      <c r="D28" s="35"/>
      <c r="E28" s="35"/>
      <c r="F28" s="35"/>
      <c r="G28" s="35"/>
      <c r="H28" s="35"/>
      <c r="I28" s="33"/>
      <c r="J28" s="33"/>
      <c r="K28" s="33"/>
    </row>
    <row r="29" spans="1:11" ht="14.25" customHeight="1">
      <c r="A29" s="33"/>
      <c r="B29" s="37" t="s">
        <v>285</v>
      </c>
      <c r="C29" s="38" t="s">
        <v>9</v>
      </c>
      <c r="D29" s="38" t="s">
        <v>9</v>
      </c>
      <c r="E29" s="38" t="s">
        <v>9</v>
      </c>
      <c r="F29" s="38" t="s">
        <v>9</v>
      </c>
      <c r="G29" s="38" t="s">
        <v>9</v>
      </c>
      <c r="H29" s="35" t="s">
        <v>9</v>
      </c>
      <c r="I29" s="33"/>
      <c r="J29" s="33"/>
      <c r="K29" s="33"/>
    </row>
    <row r="30" spans="1:11" ht="14.25" customHeight="1">
      <c r="A30" s="33"/>
      <c r="B30" s="37" t="s">
        <v>286</v>
      </c>
      <c r="C30" s="38" t="s">
        <v>9</v>
      </c>
      <c r="D30" s="38" t="s">
        <v>9</v>
      </c>
      <c r="E30" s="38" t="s">
        <v>9</v>
      </c>
      <c r="F30" s="38" t="s">
        <v>9</v>
      </c>
      <c r="G30" s="38" t="s">
        <v>9</v>
      </c>
      <c r="H30" s="35" t="s">
        <v>9</v>
      </c>
      <c r="I30" s="33"/>
      <c r="J30" s="33"/>
      <c r="K30" s="33"/>
    </row>
    <row r="31" spans="1:11" ht="14.25" customHeight="1">
      <c r="A31" s="33"/>
      <c r="B31" s="37" t="s">
        <v>289</v>
      </c>
      <c r="C31" s="38" t="s">
        <v>9</v>
      </c>
      <c r="D31" s="38" t="s">
        <v>9</v>
      </c>
      <c r="E31" s="38" t="s">
        <v>9</v>
      </c>
      <c r="F31" s="38" t="s">
        <v>9</v>
      </c>
      <c r="G31" s="38" t="s">
        <v>9</v>
      </c>
      <c r="H31" s="35" t="s">
        <v>9</v>
      </c>
      <c r="I31" s="33"/>
      <c r="J31" s="33"/>
      <c r="K31" s="33"/>
    </row>
    <row r="32" spans="1:11" ht="14.25" customHeight="1">
      <c r="A32" s="33"/>
      <c r="B32" s="37" t="s">
        <v>21</v>
      </c>
      <c r="C32" s="38" t="s">
        <v>9</v>
      </c>
      <c r="D32" s="38" t="s">
        <v>9</v>
      </c>
      <c r="E32" s="38" t="s">
        <v>9</v>
      </c>
      <c r="F32" s="38" t="s">
        <v>9</v>
      </c>
      <c r="G32" s="38" t="s">
        <v>9</v>
      </c>
      <c r="H32" s="35" t="s">
        <v>9</v>
      </c>
      <c r="I32" s="33"/>
      <c r="J32" s="33"/>
      <c r="K32" s="33"/>
    </row>
    <row r="33" spans="1:11" ht="14.25" customHeight="1">
      <c r="A33" s="33"/>
      <c r="B33" s="37" t="s">
        <v>287</v>
      </c>
      <c r="C33" s="38" t="s">
        <v>9</v>
      </c>
      <c r="D33" s="38" t="s">
        <v>9</v>
      </c>
      <c r="E33" s="38" t="s">
        <v>9</v>
      </c>
      <c r="F33" s="38" t="s">
        <v>9</v>
      </c>
      <c r="G33" s="38" t="s">
        <v>9</v>
      </c>
      <c r="H33" s="35" t="s">
        <v>9</v>
      </c>
      <c r="I33" s="33"/>
      <c r="J33" s="33"/>
      <c r="K33" s="33"/>
    </row>
    <row r="34" spans="1:11" ht="14.25" customHeight="1">
      <c r="A34" s="33"/>
      <c r="B34" s="37" t="s">
        <v>22</v>
      </c>
      <c r="C34" s="38" t="s">
        <v>9</v>
      </c>
      <c r="D34" s="38" t="s">
        <v>9</v>
      </c>
      <c r="E34" s="38" t="s">
        <v>9</v>
      </c>
      <c r="F34" s="38" t="s">
        <v>9</v>
      </c>
      <c r="G34" s="38" t="s">
        <v>9</v>
      </c>
      <c r="H34" s="35" t="s">
        <v>9</v>
      </c>
      <c r="I34" s="33"/>
      <c r="J34" s="33"/>
      <c r="K34" s="33"/>
    </row>
    <row r="35" spans="1:11" ht="14.25" customHeight="1">
      <c r="A35" s="33"/>
      <c r="B35" s="37" t="s">
        <v>288</v>
      </c>
      <c r="C35" s="38" t="s">
        <v>9</v>
      </c>
      <c r="D35" s="38" t="s">
        <v>9</v>
      </c>
      <c r="E35" s="38" t="s">
        <v>9</v>
      </c>
      <c r="F35" s="38" t="s">
        <v>9</v>
      </c>
      <c r="G35" s="38" t="s">
        <v>9</v>
      </c>
      <c r="H35" s="35" t="s">
        <v>9</v>
      </c>
      <c r="I35" s="33"/>
      <c r="J35" s="33"/>
      <c r="K35" s="33"/>
    </row>
    <row r="36" spans="1:11" ht="14.25" customHeight="1">
      <c r="A36" s="33"/>
      <c r="B36" s="39" t="s">
        <v>120</v>
      </c>
      <c r="C36" s="35" t="s">
        <v>9</v>
      </c>
      <c r="D36" s="35" t="s">
        <v>9</v>
      </c>
      <c r="E36" s="35" t="s">
        <v>9</v>
      </c>
      <c r="F36" s="35" t="s">
        <v>9</v>
      </c>
      <c r="G36" s="35" t="s">
        <v>9</v>
      </c>
      <c r="H36" s="35" t="s">
        <v>9</v>
      </c>
      <c r="I36" s="33"/>
      <c r="J36" s="33"/>
      <c r="K36" s="33"/>
    </row>
    <row r="37" spans="1:11" ht="14.25" customHeight="1">
      <c r="A37" s="31"/>
      <c r="B37" s="31"/>
      <c r="C37" s="38"/>
      <c r="D37" s="38"/>
      <c r="E37" s="38"/>
      <c r="F37" s="38"/>
      <c r="G37" s="38"/>
      <c r="H37" s="35"/>
      <c r="I37" s="31"/>
      <c r="J37" s="31"/>
      <c r="K37" s="31"/>
    </row>
    <row r="38" spans="1:11" ht="14.25" customHeight="1">
      <c r="A38" s="33"/>
      <c r="B38" s="36" t="s">
        <v>400</v>
      </c>
      <c r="C38" s="35"/>
      <c r="D38" s="35"/>
      <c r="E38" s="35"/>
      <c r="F38" s="35"/>
      <c r="G38" s="35"/>
      <c r="H38" s="35"/>
      <c r="I38" s="33"/>
      <c r="J38" s="33"/>
      <c r="K38" s="33"/>
    </row>
    <row r="39" spans="1:11" ht="14.25" customHeight="1">
      <c r="A39" s="33"/>
      <c r="B39" s="37" t="s">
        <v>285</v>
      </c>
      <c r="C39" s="38" t="s">
        <v>9</v>
      </c>
      <c r="D39" s="38" t="s">
        <v>9</v>
      </c>
      <c r="E39" s="38" t="s">
        <v>9</v>
      </c>
      <c r="F39" s="38" t="s">
        <v>9</v>
      </c>
      <c r="G39" s="38" t="s">
        <v>9</v>
      </c>
      <c r="H39" s="35" t="s">
        <v>9</v>
      </c>
      <c r="I39" s="33"/>
      <c r="J39" s="33"/>
      <c r="K39" s="33"/>
    </row>
    <row r="40" spans="1:11" ht="14.25" customHeight="1">
      <c r="A40" s="33"/>
      <c r="B40" s="37" t="s">
        <v>286</v>
      </c>
      <c r="C40" s="38" t="s">
        <v>9</v>
      </c>
      <c r="D40" s="38" t="s">
        <v>9</v>
      </c>
      <c r="E40" s="38" t="s">
        <v>9</v>
      </c>
      <c r="F40" s="38" t="s">
        <v>9</v>
      </c>
      <c r="G40" s="38" t="s">
        <v>9</v>
      </c>
      <c r="H40" s="35" t="s">
        <v>9</v>
      </c>
      <c r="I40" s="33"/>
      <c r="J40" s="33"/>
      <c r="K40" s="33"/>
    </row>
    <row r="41" spans="1:11" ht="14.25" customHeight="1">
      <c r="A41" s="33"/>
      <c r="B41" s="37" t="s">
        <v>289</v>
      </c>
      <c r="C41" s="38" t="s">
        <v>9</v>
      </c>
      <c r="D41" s="38" t="s">
        <v>9</v>
      </c>
      <c r="E41" s="38" t="s">
        <v>9</v>
      </c>
      <c r="F41" s="38" t="s">
        <v>9</v>
      </c>
      <c r="G41" s="38" t="s">
        <v>9</v>
      </c>
      <c r="H41" s="35" t="s">
        <v>9</v>
      </c>
      <c r="I41" s="33"/>
      <c r="J41" s="33"/>
      <c r="K41" s="33"/>
    </row>
    <row r="42" spans="1:11" ht="14.25" customHeight="1">
      <c r="A42" s="33"/>
      <c r="B42" s="37" t="s">
        <v>21</v>
      </c>
      <c r="C42" s="38" t="s">
        <v>9</v>
      </c>
      <c r="D42" s="38" t="s">
        <v>9</v>
      </c>
      <c r="E42" s="38" t="s">
        <v>9</v>
      </c>
      <c r="F42" s="38" t="s">
        <v>9</v>
      </c>
      <c r="G42" s="38" t="s">
        <v>9</v>
      </c>
      <c r="H42" s="35" t="s">
        <v>9</v>
      </c>
      <c r="I42" s="33"/>
      <c r="J42" s="33"/>
      <c r="K42" s="33"/>
    </row>
    <row r="43" spans="1:11" ht="14.25" customHeight="1">
      <c r="A43" s="33"/>
      <c r="B43" s="37" t="s">
        <v>287</v>
      </c>
      <c r="C43" s="38" t="s">
        <v>9</v>
      </c>
      <c r="D43" s="38" t="s">
        <v>9</v>
      </c>
      <c r="E43" s="38" t="s">
        <v>9</v>
      </c>
      <c r="F43" s="38" t="s">
        <v>9</v>
      </c>
      <c r="G43" s="38" t="s">
        <v>9</v>
      </c>
      <c r="H43" s="35" t="s">
        <v>9</v>
      </c>
      <c r="I43" s="33"/>
      <c r="J43" s="33"/>
      <c r="K43" s="33"/>
    </row>
    <row r="44" spans="1:11" ht="14.25" customHeight="1">
      <c r="A44" s="33"/>
      <c r="B44" s="37" t="s">
        <v>22</v>
      </c>
      <c r="C44" s="38" t="s">
        <v>9</v>
      </c>
      <c r="D44" s="38" t="s">
        <v>9</v>
      </c>
      <c r="E44" s="38" t="s">
        <v>9</v>
      </c>
      <c r="F44" s="38" t="s">
        <v>9</v>
      </c>
      <c r="G44" s="38" t="s">
        <v>9</v>
      </c>
      <c r="H44" s="35" t="s">
        <v>9</v>
      </c>
      <c r="I44" s="33"/>
      <c r="J44" s="33"/>
      <c r="K44" s="33"/>
    </row>
    <row r="45" spans="1:11" ht="14.25" customHeight="1">
      <c r="A45" s="33"/>
      <c r="B45" s="39" t="s">
        <v>120</v>
      </c>
      <c r="C45" s="35" t="s">
        <v>9</v>
      </c>
      <c r="D45" s="35" t="s">
        <v>9</v>
      </c>
      <c r="E45" s="35" t="s">
        <v>9</v>
      </c>
      <c r="F45" s="35" t="s">
        <v>9</v>
      </c>
      <c r="G45" s="35" t="s">
        <v>9</v>
      </c>
      <c r="H45" s="35" t="s">
        <v>9</v>
      </c>
      <c r="I45" s="33"/>
      <c r="J45" s="33"/>
      <c r="K45" s="33"/>
    </row>
    <row r="46" spans="1:11" ht="14.25" customHeight="1">
      <c r="A46" s="31"/>
      <c r="B46" s="31"/>
      <c r="C46" s="31"/>
      <c r="D46" s="31"/>
      <c r="E46" s="31"/>
      <c r="F46" s="31"/>
      <c r="G46" s="31"/>
      <c r="H46" s="31"/>
      <c r="I46" s="31"/>
      <c r="J46" s="31"/>
      <c r="K46" s="31"/>
    </row>
    <row r="47" spans="1:11" ht="14.25" customHeight="1">
      <c r="A47" s="31"/>
      <c r="B47" s="31"/>
      <c r="C47" s="31"/>
      <c r="D47" s="31"/>
      <c r="E47" s="31"/>
      <c r="F47" s="31"/>
      <c r="G47" s="31"/>
      <c r="H47" s="31"/>
      <c r="I47" s="31"/>
      <c r="J47" s="31"/>
      <c r="K47" s="31"/>
    </row>
    <row r="48" spans="1:11" ht="14.25" customHeight="1">
      <c r="A48" s="31"/>
      <c r="B48" s="31"/>
      <c r="C48" s="31"/>
      <c r="D48" s="31"/>
      <c r="E48" s="31"/>
      <c r="F48" s="31"/>
      <c r="G48" s="31"/>
      <c r="H48" s="31"/>
      <c r="I48" s="31"/>
      <c r="J48" s="31"/>
      <c r="K48" s="31"/>
    </row>
    <row r="49" spans="1:11" ht="14.25" customHeight="1">
      <c r="A49" s="31"/>
      <c r="B49" s="31"/>
      <c r="C49" s="31"/>
      <c r="D49" s="31"/>
      <c r="E49" s="31"/>
      <c r="F49" s="31"/>
      <c r="G49" s="31"/>
      <c r="H49" s="31"/>
      <c r="I49" s="31"/>
      <c r="J49" s="31"/>
      <c r="K49" s="31"/>
    </row>
    <row r="50" spans="1:11" ht="14.25" customHeight="1">
      <c r="A50" s="31"/>
      <c r="B50" s="31"/>
      <c r="C50" s="31"/>
      <c r="D50" s="31"/>
      <c r="E50" s="31"/>
      <c r="F50" s="31"/>
      <c r="G50" s="31"/>
      <c r="H50" s="31"/>
      <c r="I50" s="31"/>
      <c r="J50" s="31"/>
      <c r="K50" s="31"/>
    </row>
    <row r="51" spans="1:11" ht="14.25" customHeight="1">
      <c r="A51" s="31"/>
      <c r="B51" s="31"/>
      <c r="C51" s="31"/>
      <c r="D51" s="31"/>
      <c r="E51" s="31"/>
      <c r="F51" s="31"/>
      <c r="G51" s="31"/>
      <c r="H51" s="31"/>
      <c r="I51" s="31"/>
      <c r="J51" s="31"/>
      <c r="K51" s="31"/>
    </row>
    <row r="52" spans="1:11" ht="14.25" customHeight="1">
      <c r="A52" s="31"/>
      <c r="B52" s="31"/>
      <c r="C52" s="31"/>
      <c r="D52" s="31"/>
      <c r="E52" s="31"/>
      <c r="F52" s="31"/>
      <c r="G52" s="31"/>
      <c r="H52" s="31"/>
      <c r="I52" s="31"/>
      <c r="J52" s="31"/>
      <c r="K52" s="31"/>
    </row>
    <row r="53" spans="1:11" ht="14.25" customHeight="1">
      <c r="A53" s="31"/>
      <c r="B53" s="31"/>
      <c r="C53" s="31"/>
      <c r="D53" s="31"/>
      <c r="E53" s="31"/>
      <c r="F53" s="31"/>
      <c r="G53" s="31"/>
      <c r="H53" s="31"/>
      <c r="I53" s="31"/>
      <c r="J53" s="31"/>
      <c r="K53" s="31"/>
    </row>
    <row r="54" spans="1:11" ht="14.25" customHeight="1">
      <c r="A54" s="31"/>
      <c r="B54" s="31"/>
      <c r="C54" s="31"/>
      <c r="D54" s="31"/>
      <c r="E54" s="31"/>
      <c r="F54" s="31"/>
      <c r="G54" s="31"/>
      <c r="H54" s="31"/>
      <c r="I54" s="31"/>
      <c r="J54" s="31"/>
      <c r="K54" s="31"/>
    </row>
    <row r="55" spans="1:11" ht="14.25" customHeight="1">
      <c r="A55" s="31"/>
      <c r="B55" s="31"/>
      <c r="C55" s="31"/>
      <c r="D55" s="31"/>
      <c r="E55" s="31"/>
      <c r="F55" s="31"/>
      <c r="G55" s="31"/>
      <c r="H55" s="31"/>
      <c r="I55" s="31"/>
      <c r="J55" s="31"/>
      <c r="K55" s="31"/>
    </row>
    <row r="56" spans="1:11" ht="14.25" customHeight="1">
      <c r="A56" s="31"/>
      <c r="B56" s="31"/>
      <c r="C56" s="31"/>
      <c r="D56" s="31"/>
      <c r="E56" s="31"/>
      <c r="F56" s="31"/>
      <c r="G56" s="31"/>
      <c r="H56" s="31"/>
      <c r="I56" s="31"/>
      <c r="J56" s="31"/>
      <c r="K56" s="31"/>
    </row>
    <row r="57" spans="1:11" ht="14.25" customHeight="1">
      <c r="A57" s="31"/>
      <c r="B57" s="31"/>
      <c r="C57" s="31"/>
      <c r="D57" s="31"/>
      <c r="E57" s="31"/>
      <c r="F57" s="31"/>
      <c r="G57" s="31"/>
      <c r="H57" s="31"/>
      <c r="I57" s="31"/>
      <c r="J57" s="31"/>
      <c r="K57" s="31"/>
    </row>
    <row r="58" spans="1:11" ht="14.25" customHeight="1">
      <c r="A58" s="31"/>
      <c r="B58" s="31"/>
      <c r="C58" s="31"/>
      <c r="D58" s="31"/>
      <c r="E58" s="31"/>
      <c r="F58" s="31"/>
      <c r="G58" s="31"/>
      <c r="H58" s="31"/>
      <c r="I58" s="31"/>
      <c r="J58" s="31"/>
      <c r="K58" s="31"/>
    </row>
    <row r="59" spans="1:11" ht="14.25" customHeight="1">
      <c r="A59" s="31"/>
      <c r="B59" s="31"/>
      <c r="C59" s="31"/>
      <c r="D59" s="31"/>
      <c r="E59" s="31"/>
      <c r="F59" s="31"/>
      <c r="G59" s="31"/>
      <c r="H59" s="31"/>
      <c r="I59" s="31"/>
      <c r="J59" s="31"/>
      <c r="K59" s="31"/>
    </row>
    <row r="60" spans="1:11" ht="14.25" customHeight="1">
      <c r="A60" s="31"/>
      <c r="B60" s="31"/>
      <c r="C60" s="31"/>
      <c r="D60" s="31"/>
      <c r="E60" s="31"/>
      <c r="F60" s="31"/>
      <c r="G60" s="31"/>
      <c r="H60" s="31"/>
      <c r="I60" s="31"/>
      <c r="J60" s="31"/>
      <c r="K60" s="31"/>
    </row>
    <row r="61" spans="1:11" ht="14.25" customHeight="1">
      <c r="A61" s="31"/>
      <c r="B61" s="31"/>
      <c r="C61" s="31"/>
      <c r="D61" s="31"/>
      <c r="E61" s="31"/>
      <c r="F61" s="31"/>
      <c r="G61" s="31"/>
      <c r="H61" s="31"/>
      <c r="I61" s="31"/>
      <c r="J61" s="31"/>
      <c r="K61" s="31"/>
    </row>
    <row r="62" spans="1:11" ht="14.25" customHeight="1">
      <c r="A62" s="31"/>
      <c r="B62" s="31"/>
      <c r="C62" s="31"/>
      <c r="D62" s="31"/>
      <c r="E62" s="31"/>
      <c r="F62" s="31"/>
      <c r="G62" s="31"/>
      <c r="H62" s="31"/>
      <c r="I62" s="31"/>
      <c r="J62" s="31"/>
      <c r="K62" s="31"/>
    </row>
    <row r="63" spans="1:11" ht="14.25" customHeight="1">
      <c r="A63" s="31"/>
      <c r="B63" s="31"/>
      <c r="C63" s="31"/>
      <c r="D63" s="31"/>
      <c r="E63" s="31"/>
      <c r="F63" s="31"/>
      <c r="G63" s="31"/>
      <c r="H63" s="31"/>
      <c r="I63" s="31"/>
      <c r="J63" s="31"/>
      <c r="K63" s="31"/>
    </row>
    <row r="64" spans="1:11" ht="14.25" customHeight="1">
      <c r="A64" s="31"/>
      <c r="B64" s="31"/>
      <c r="C64" s="31"/>
      <c r="D64" s="31"/>
      <c r="E64" s="31"/>
      <c r="F64" s="31"/>
      <c r="G64" s="31"/>
      <c r="H64" s="31"/>
      <c r="I64" s="31"/>
      <c r="J64" s="31"/>
      <c r="K64" s="31"/>
    </row>
    <row r="65" spans="1:11" ht="14.25" customHeight="1">
      <c r="A65" s="31"/>
      <c r="B65" s="31"/>
      <c r="C65" s="31"/>
      <c r="D65" s="31"/>
      <c r="E65" s="31"/>
      <c r="F65" s="31"/>
      <c r="G65" s="31"/>
      <c r="H65" s="31"/>
      <c r="I65" s="31"/>
      <c r="J65" s="31"/>
      <c r="K65" s="31"/>
    </row>
    <row r="66" spans="1:11" ht="14.25" customHeight="1">
      <c r="A66" s="31"/>
      <c r="B66" s="31"/>
      <c r="C66" s="31"/>
      <c r="D66" s="31"/>
      <c r="E66" s="31"/>
      <c r="F66" s="31"/>
      <c r="G66" s="31"/>
      <c r="H66" s="31"/>
      <c r="I66" s="31"/>
      <c r="J66" s="31"/>
      <c r="K66" s="31"/>
    </row>
    <row r="67" spans="1:11" ht="14.25" customHeight="1">
      <c r="A67" s="31"/>
      <c r="B67" s="31"/>
      <c r="C67" s="31"/>
      <c r="D67" s="31"/>
      <c r="E67" s="31"/>
      <c r="F67" s="31"/>
      <c r="G67" s="31"/>
      <c r="H67" s="31"/>
      <c r="I67" s="31"/>
      <c r="J67" s="31"/>
      <c r="K67" s="31"/>
    </row>
    <row r="68" spans="1:11" ht="14.25" customHeight="1">
      <c r="A68" s="31"/>
      <c r="B68" s="31"/>
      <c r="C68" s="31"/>
      <c r="D68" s="31"/>
      <c r="E68" s="31"/>
      <c r="F68" s="31"/>
      <c r="G68" s="31"/>
      <c r="H68" s="31"/>
      <c r="I68" s="31"/>
      <c r="J68" s="31"/>
      <c r="K68" s="31"/>
    </row>
    <row r="69" spans="1:11" ht="14.25" customHeight="1">
      <c r="A69" s="31"/>
      <c r="B69" s="31"/>
      <c r="C69" s="31"/>
      <c r="D69" s="31"/>
      <c r="E69" s="31"/>
      <c r="F69" s="31"/>
      <c r="G69" s="31"/>
      <c r="H69" s="31"/>
      <c r="I69" s="31"/>
      <c r="J69" s="31"/>
      <c r="K69" s="31"/>
    </row>
    <row r="70" spans="1:11" ht="14.25" customHeight="1">
      <c r="A70" s="31"/>
      <c r="B70" s="31"/>
      <c r="C70" s="31"/>
      <c r="D70" s="31"/>
      <c r="E70" s="31"/>
      <c r="F70" s="31"/>
      <c r="G70" s="31"/>
      <c r="H70" s="31"/>
      <c r="I70" s="31"/>
      <c r="J70" s="31"/>
      <c r="K70" s="31"/>
    </row>
    <row r="71" spans="1:11" ht="14.25" customHeight="1">
      <c r="A71" s="31"/>
      <c r="B71" s="31"/>
      <c r="C71" s="31"/>
      <c r="D71" s="31"/>
      <c r="E71" s="31"/>
      <c r="F71" s="31"/>
      <c r="G71" s="31"/>
      <c r="H71" s="31"/>
      <c r="I71" s="31"/>
      <c r="J71" s="31"/>
      <c r="K71" s="31"/>
    </row>
    <row r="72" spans="1:11" ht="14.25" customHeight="1">
      <c r="A72" s="31"/>
      <c r="B72" s="31"/>
      <c r="C72" s="31"/>
      <c r="D72" s="31"/>
      <c r="E72" s="31"/>
      <c r="F72" s="31"/>
      <c r="G72" s="31"/>
      <c r="H72" s="31"/>
      <c r="I72" s="31"/>
      <c r="J72" s="31"/>
      <c r="K72" s="31"/>
    </row>
    <row r="73" spans="1:11" ht="14.25" customHeight="1">
      <c r="A73" s="31"/>
      <c r="B73" s="31"/>
      <c r="C73" s="31"/>
      <c r="D73" s="31"/>
      <c r="E73" s="31"/>
      <c r="F73" s="31"/>
      <c r="G73" s="31"/>
      <c r="H73" s="31"/>
      <c r="I73" s="31"/>
      <c r="J73" s="31"/>
      <c r="K73" s="31"/>
    </row>
    <row r="74" spans="1:11" ht="14.25" customHeight="1">
      <c r="A74" s="31"/>
      <c r="B74" s="31"/>
      <c r="C74" s="31"/>
      <c r="D74" s="31"/>
      <c r="E74" s="31"/>
      <c r="F74" s="31"/>
      <c r="G74" s="31"/>
      <c r="H74" s="31"/>
      <c r="I74" s="31"/>
      <c r="J74" s="31"/>
      <c r="K74" s="31"/>
    </row>
    <row r="75" spans="1:11" ht="14.25" customHeight="1">
      <c r="A75" s="31"/>
      <c r="B75" s="31"/>
      <c r="C75" s="31"/>
      <c r="D75" s="31"/>
      <c r="E75" s="31"/>
      <c r="F75" s="31"/>
      <c r="G75" s="31"/>
      <c r="H75" s="31"/>
      <c r="I75" s="31"/>
      <c r="J75" s="31"/>
      <c r="K75" s="31"/>
    </row>
    <row r="76" spans="1:11" ht="14.25" customHeight="1">
      <c r="A76" s="31"/>
      <c r="B76" s="31"/>
      <c r="C76" s="31"/>
      <c r="D76" s="31"/>
      <c r="E76" s="31"/>
      <c r="F76" s="31"/>
      <c r="G76" s="31"/>
      <c r="H76" s="31"/>
      <c r="I76" s="31"/>
      <c r="J76" s="31"/>
      <c r="K76" s="31"/>
    </row>
    <row r="77" spans="1:11" ht="14.25" customHeight="1">
      <c r="A77" s="31"/>
      <c r="B77" s="31"/>
      <c r="C77" s="31"/>
      <c r="D77" s="31"/>
      <c r="E77" s="31"/>
      <c r="F77" s="31"/>
      <c r="G77" s="31"/>
      <c r="H77" s="31"/>
      <c r="I77" s="31"/>
      <c r="J77" s="31"/>
      <c r="K77" s="31"/>
    </row>
    <row r="78" spans="1:11" ht="14.25" customHeight="1">
      <c r="A78" s="31"/>
      <c r="B78" s="31"/>
      <c r="C78" s="31"/>
      <c r="D78" s="31"/>
      <c r="E78" s="31"/>
      <c r="F78" s="31"/>
      <c r="G78" s="31"/>
      <c r="H78" s="31"/>
      <c r="I78" s="31"/>
      <c r="J78" s="31"/>
      <c r="K78" s="31"/>
    </row>
    <row r="79" spans="1:11" ht="14.25" customHeight="1">
      <c r="A79" s="31"/>
      <c r="B79" s="31"/>
      <c r="C79" s="31"/>
      <c r="D79" s="31"/>
      <c r="E79" s="31"/>
      <c r="F79" s="31"/>
      <c r="G79" s="31"/>
      <c r="H79" s="31"/>
      <c r="I79" s="31"/>
      <c r="J79" s="31"/>
      <c r="K79" s="31"/>
    </row>
    <row r="80" spans="1:11" ht="14.25" customHeight="1">
      <c r="A80" s="31"/>
      <c r="B80" s="31"/>
      <c r="C80" s="31"/>
      <c r="D80" s="31"/>
      <c r="E80" s="31"/>
      <c r="F80" s="31"/>
      <c r="G80" s="31"/>
      <c r="H80" s="31"/>
      <c r="I80" s="31"/>
      <c r="J80" s="31"/>
      <c r="K80" s="31"/>
    </row>
    <row r="81" spans="1:11" ht="14.25" customHeight="1">
      <c r="A81" s="31"/>
      <c r="B81" s="31"/>
      <c r="C81" s="31"/>
      <c r="D81" s="31"/>
      <c r="E81" s="31"/>
      <c r="F81" s="31"/>
      <c r="G81" s="31"/>
      <c r="H81" s="31"/>
      <c r="I81" s="31"/>
      <c r="J81" s="31"/>
      <c r="K81" s="31"/>
    </row>
    <row r="82" spans="1:11" ht="14.25" customHeight="1">
      <c r="A82" s="31"/>
      <c r="B82" s="31"/>
      <c r="C82" s="31"/>
      <c r="D82" s="31"/>
      <c r="E82" s="31"/>
      <c r="F82" s="31"/>
      <c r="G82" s="31"/>
      <c r="H82" s="31"/>
      <c r="I82" s="31"/>
      <c r="J82" s="31"/>
      <c r="K82" s="31"/>
    </row>
    <row r="83" spans="1:11" ht="14.25" customHeight="1">
      <c r="A83" s="31"/>
      <c r="B83" s="31"/>
      <c r="C83" s="31"/>
      <c r="D83" s="31"/>
      <c r="E83" s="31"/>
      <c r="F83" s="31"/>
      <c r="G83" s="31"/>
      <c r="H83" s="31"/>
      <c r="I83" s="31"/>
      <c r="J83" s="31"/>
      <c r="K83" s="31"/>
    </row>
    <row r="84" spans="1:11" ht="14.25" customHeight="1">
      <c r="A84" s="31"/>
      <c r="B84" s="31"/>
      <c r="C84" s="31"/>
      <c r="D84" s="31"/>
      <c r="E84" s="31"/>
      <c r="F84" s="31"/>
      <c r="G84" s="31"/>
      <c r="H84" s="31"/>
      <c r="I84" s="31"/>
      <c r="J84" s="31"/>
      <c r="K84" s="31"/>
    </row>
    <row r="85" spans="1:11" ht="14.25" customHeight="1">
      <c r="A85" s="31"/>
      <c r="B85" s="31"/>
      <c r="C85" s="31"/>
      <c r="D85" s="31"/>
      <c r="E85" s="31"/>
      <c r="F85" s="31"/>
      <c r="G85" s="31"/>
      <c r="H85" s="31"/>
      <c r="I85" s="31"/>
      <c r="J85" s="31"/>
      <c r="K85" s="31"/>
    </row>
    <row r="86" spans="1:11" ht="14.25" customHeight="1">
      <c r="A86" s="31"/>
      <c r="B86" s="31"/>
      <c r="C86" s="31"/>
      <c r="D86" s="31"/>
      <c r="E86" s="31"/>
      <c r="F86" s="31"/>
      <c r="G86" s="31"/>
      <c r="H86" s="31"/>
      <c r="I86" s="31"/>
      <c r="J86" s="31"/>
      <c r="K86" s="31"/>
    </row>
    <row r="87" spans="1:11" ht="14.25" customHeight="1">
      <c r="A87" s="31"/>
      <c r="B87" s="31"/>
      <c r="C87" s="31"/>
      <c r="D87" s="31"/>
      <c r="E87" s="31"/>
      <c r="F87" s="31"/>
      <c r="G87" s="31"/>
      <c r="H87" s="31"/>
      <c r="I87" s="31"/>
      <c r="J87" s="31"/>
      <c r="K87" s="31"/>
    </row>
    <row r="88" spans="1:11" ht="14.25" customHeight="1">
      <c r="A88" s="31"/>
      <c r="B88" s="31"/>
      <c r="C88" s="31"/>
      <c r="D88" s="31"/>
      <c r="E88" s="31"/>
      <c r="F88" s="31"/>
      <c r="G88" s="31"/>
      <c r="H88" s="31"/>
      <c r="I88" s="31"/>
      <c r="J88" s="31"/>
      <c r="K88" s="31"/>
    </row>
    <row r="89" spans="1:11" ht="14.25" customHeight="1">
      <c r="A89" s="31"/>
      <c r="B89" s="31"/>
      <c r="C89" s="31"/>
      <c r="D89" s="31"/>
      <c r="E89" s="31"/>
      <c r="F89" s="31"/>
      <c r="G89" s="31"/>
      <c r="H89" s="31"/>
      <c r="I89" s="31"/>
      <c r="J89" s="31"/>
      <c r="K89" s="31"/>
    </row>
    <row r="90" spans="1:11" ht="14.25" customHeight="1">
      <c r="A90" s="31"/>
      <c r="B90" s="31"/>
      <c r="C90" s="31"/>
      <c r="D90" s="31"/>
      <c r="E90" s="31"/>
      <c r="F90" s="31"/>
      <c r="G90" s="31"/>
      <c r="H90" s="31"/>
      <c r="I90" s="31"/>
      <c r="J90" s="31"/>
      <c r="K90" s="31"/>
    </row>
    <row r="91" spans="1:11" ht="14.25" customHeight="1">
      <c r="A91" s="31"/>
      <c r="B91" s="31"/>
      <c r="C91" s="31"/>
      <c r="D91" s="31"/>
      <c r="E91" s="31"/>
      <c r="F91" s="31"/>
      <c r="G91" s="31"/>
      <c r="H91" s="31"/>
      <c r="I91" s="31"/>
      <c r="J91" s="31"/>
      <c r="K91" s="31"/>
    </row>
    <row r="92" spans="1:11" ht="14.25" customHeight="1">
      <c r="A92" s="31"/>
      <c r="B92" s="31"/>
      <c r="C92" s="31"/>
      <c r="D92" s="31"/>
      <c r="E92" s="31"/>
      <c r="F92" s="31"/>
      <c r="G92" s="31"/>
      <c r="H92" s="31"/>
      <c r="I92" s="31"/>
      <c r="J92" s="31"/>
      <c r="K92" s="31"/>
    </row>
    <row r="93" spans="1:11" ht="14.25" customHeight="1">
      <c r="A93" s="31"/>
      <c r="B93" s="31"/>
      <c r="C93" s="31"/>
      <c r="D93" s="31"/>
      <c r="E93" s="31"/>
      <c r="F93" s="31"/>
      <c r="G93" s="31"/>
      <c r="H93" s="31"/>
      <c r="I93" s="31"/>
      <c r="J93" s="31"/>
      <c r="K93" s="31"/>
    </row>
    <row r="94" spans="1:11" ht="14.25" customHeight="1">
      <c r="A94" s="31"/>
      <c r="B94" s="31"/>
      <c r="C94" s="31"/>
      <c r="D94" s="31"/>
      <c r="E94" s="31"/>
      <c r="F94" s="31"/>
      <c r="G94" s="31"/>
      <c r="H94" s="31"/>
      <c r="I94" s="31"/>
      <c r="J94" s="31"/>
      <c r="K94" s="31"/>
    </row>
    <row r="95" spans="1:11" ht="14.25" customHeight="1">
      <c r="A95" s="31"/>
      <c r="B95" s="31"/>
      <c r="C95" s="31"/>
      <c r="D95" s="31"/>
      <c r="E95" s="31"/>
      <c r="F95" s="31"/>
      <c r="G95" s="31"/>
      <c r="H95" s="31"/>
      <c r="I95" s="31"/>
      <c r="J95" s="31"/>
      <c r="K95" s="31"/>
    </row>
    <row r="96" spans="1:11" ht="14.25" customHeight="1">
      <c r="A96" s="31"/>
      <c r="B96" s="31"/>
      <c r="C96" s="31"/>
      <c r="D96" s="31"/>
      <c r="E96" s="31"/>
      <c r="F96" s="31"/>
      <c r="G96" s="31"/>
      <c r="H96" s="31"/>
      <c r="I96" s="31"/>
      <c r="J96" s="31"/>
      <c r="K96" s="31"/>
    </row>
    <row r="97" spans="1:11" ht="14.25" customHeight="1">
      <c r="A97" s="31"/>
      <c r="B97" s="31"/>
      <c r="C97" s="31"/>
      <c r="D97" s="31"/>
      <c r="E97" s="31"/>
      <c r="F97" s="31"/>
      <c r="G97" s="31"/>
      <c r="H97" s="31"/>
      <c r="I97" s="31"/>
      <c r="J97" s="31"/>
      <c r="K97" s="31"/>
    </row>
    <row r="98" spans="1:11" ht="14.25" customHeight="1">
      <c r="A98" s="31"/>
      <c r="B98" s="31"/>
      <c r="C98" s="31"/>
      <c r="D98" s="31"/>
      <c r="E98" s="31"/>
      <c r="F98" s="31"/>
      <c r="G98" s="31"/>
      <c r="H98" s="31"/>
      <c r="I98" s="31"/>
      <c r="J98" s="31"/>
      <c r="K98" s="31"/>
    </row>
    <row r="99" spans="1:11" ht="14.25" customHeight="1">
      <c r="A99" s="31"/>
      <c r="B99" s="31"/>
      <c r="C99" s="31"/>
      <c r="D99" s="31"/>
      <c r="E99" s="31"/>
      <c r="F99" s="31"/>
      <c r="G99" s="31"/>
      <c r="H99" s="31"/>
      <c r="I99" s="31"/>
      <c r="J99" s="31"/>
      <c r="K99" s="31"/>
    </row>
    <row r="100" spans="1:11" ht="14.25" customHeight="1">
      <c r="A100" s="31"/>
      <c r="B100" s="31"/>
      <c r="C100" s="31"/>
      <c r="D100" s="31"/>
      <c r="E100" s="31"/>
      <c r="F100" s="31"/>
      <c r="G100" s="31"/>
      <c r="H100" s="31"/>
      <c r="I100" s="31"/>
      <c r="J100" s="31"/>
      <c r="K100" s="31"/>
    </row>
  </sheetData>
  <pageMargins left="0.27" right="0.24"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00"/>
  <sheetViews>
    <sheetView workbookViewId="0"/>
  </sheetViews>
  <sheetFormatPr defaultColWidth="14.42578125" defaultRowHeight="15" customHeight="1"/>
  <cols>
    <col min="1" max="1" width="32.7109375" customWidth="1"/>
    <col min="2" max="5" width="22" customWidth="1"/>
    <col min="6" max="11" width="9.140625" customWidth="1"/>
  </cols>
  <sheetData>
    <row r="1" spans="1:11" ht="15.75" customHeight="1">
      <c r="A1" s="33"/>
      <c r="B1" s="38"/>
      <c r="C1" s="33"/>
      <c r="D1" s="33"/>
      <c r="E1" s="33"/>
      <c r="F1" s="33"/>
      <c r="G1" s="33"/>
      <c r="H1" s="33"/>
      <c r="I1" s="33"/>
      <c r="J1" s="33"/>
      <c r="K1" s="33"/>
    </row>
    <row r="2" spans="1:11" ht="15.75" customHeight="1">
      <c r="A2" s="58" t="s">
        <v>0</v>
      </c>
      <c r="B2" s="38"/>
      <c r="C2" s="33"/>
      <c r="D2" s="33"/>
      <c r="E2" s="33"/>
      <c r="F2" s="33"/>
      <c r="G2" s="33"/>
      <c r="H2" s="33"/>
      <c r="I2" s="33"/>
      <c r="J2" s="33"/>
      <c r="K2" s="33"/>
    </row>
    <row r="3" spans="1:11" ht="15.75" customHeight="1">
      <c r="A3" s="60" t="s">
        <v>401</v>
      </c>
      <c r="B3" s="38"/>
      <c r="C3" s="33"/>
      <c r="D3" s="33"/>
      <c r="E3" s="33"/>
      <c r="F3" s="33"/>
      <c r="G3" s="33"/>
      <c r="H3" s="33"/>
      <c r="I3" s="33"/>
      <c r="J3" s="33"/>
      <c r="K3" s="33"/>
    </row>
    <row r="4" spans="1:11" ht="15.75" customHeight="1">
      <c r="A4" s="33"/>
      <c r="B4" s="38"/>
      <c r="C4" s="33"/>
      <c r="D4" s="33"/>
      <c r="E4" s="33"/>
      <c r="F4" s="33"/>
      <c r="G4" s="33"/>
      <c r="H4" s="33"/>
      <c r="I4" s="33"/>
      <c r="J4" s="33"/>
      <c r="K4" s="33"/>
    </row>
    <row r="5" spans="1:11" ht="15.75" customHeight="1">
      <c r="A5" s="36"/>
      <c r="B5" s="34" t="s">
        <v>402</v>
      </c>
      <c r="C5" s="34" t="s">
        <v>402</v>
      </c>
      <c r="D5" s="34" t="s">
        <v>402</v>
      </c>
      <c r="E5" s="33"/>
      <c r="F5" s="33"/>
      <c r="G5" s="33"/>
      <c r="H5" s="33"/>
      <c r="I5" s="33"/>
      <c r="J5" s="33"/>
      <c r="K5" s="33"/>
    </row>
    <row r="6" spans="1:11" ht="15.75" customHeight="1">
      <c r="A6" s="61" t="s">
        <v>403</v>
      </c>
      <c r="B6" s="34" t="s">
        <v>386</v>
      </c>
      <c r="C6" s="34" t="s">
        <v>387</v>
      </c>
      <c r="D6" s="34" t="s">
        <v>388</v>
      </c>
      <c r="E6" s="33"/>
      <c r="F6" s="33"/>
      <c r="G6" s="33"/>
      <c r="H6" s="33"/>
      <c r="I6" s="33"/>
      <c r="J6" s="33"/>
      <c r="K6" s="33"/>
    </row>
    <row r="7" spans="1:11" ht="15.75" customHeight="1">
      <c r="A7" s="37" t="s">
        <v>286</v>
      </c>
      <c r="B7" s="62">
        <v>253</v>
      </c>
      <c r="C7" s="63">
        <v>43343</v>
      </c>
      <c r="D7" s="64" t="s">
        <v>384</v>
      </c>
      <c r="E7" s="33"/>
      <c r="F7" s="33"/>
      <c r="G7" s="33"/>
      <c r="H7" s="33"/>
      <c r="I7" s="33"/>
      <c r="J7" s="33"/>
      <c r="K7" s="33"/>
    </row>
    <row r="8" spans="1:11" ht="15.75" customHeight="1">
      <c r="A8" s="37" t="s">
        <v>289</v>
      </c>
      <c r="B8" s="62">
        <v>254</v>
      </c>
      <c r="C8" s="63">
        <v>43341</v>
      </c>
      <c r="D8" s="64" t="s">
        <v>384</v>
      </c>
      <c r="E8" s="33"/>
      <c r="F8" s="33"/>
      <c r="G8" s="33"/>
      <c r="H8" s="33"/>
      <c r="I8" s="33"/>
      <c r="J8" s="33"/>
      <c r="K8" s="33"/>
    </row>
    <row r="9" spans="1:11" ht="15.75" customHeight="1">
      <c r="A9" s="37" t="s">
        <v>21</v>
      </c>
      <c r="B9" s="62">
        <v>255</v>
      </c>
      <c r="C9" s="63">
        <v>43325</v>
      </c>
      <c r="D9" s="64" t="s">
        <v>384</v>
      </c>
      <c r="E9" s="33" t="s">
        <v>404</v>
      </c>
      <c r="F9" s="33"/>
      <c r="G9" s="33"/>
      <c r="H9" s="33"/>
      <c r="I9" s="33"/>
      <c r="J9" s="33"/>
      <c r="K9" s="33"/>
    </row>
    <row r="10" spans="1:11" ht="15.75" customHeight="1">
      <c r="A10" s="37" t="s">
        <v>287</v>
      </c>
      <c r="B10" s="62">
        <v>256</v>
      </c>
      <c r="C10" s="63">
        <v>43335</v>
      </c>
      <c r="D10" s="64" t="s">
        <v>384</v>
      </c>
      <c r="E10" s="33"/>
      <c r="F10" s="33"/>
      <c r="G10" s="33"/>
      <c r="H10" s="33"/>
      <c r="I10" s="33"/>
      <c r="J10" s="33"/>
      <c r="K10" s="33"/>
    </row>
    <row r="11" spans="1:11" ht="15.75" customHeight="1">
      <c r="A11" s="37" t="s">
        <v>22</v>
      </c>
      <c r="B11" s="62">
        <v>257</v>
      </c>
      <c r="C11" s="63">
        <v>43335</v>
      </c>
      <c r="D11" s="64" t="s">
        <v>384</v>
      </c>
      <c r="E11" s="33"/>
      <c r="F11" s="33"/>
      <c r="G11" s="33"/>
      <c r="H11" s="33"/>
      <c r="I11" s="33"/>
      <c r="J11" s="33"/>
      <c r="K11" s="33"/>
    </row>
    <row r="12" spans="1:11" ht="15.75" customHeight="1">
      <c r="A12" s="37" t="s">
        <v>288</v>
      </c>
      <c r="B12" s="62">
        <v>258</v>
      </c>
      <c r="C12" s="63">
        <v>43335</v>
      </c>
      <c r="D12" s="64" t="s">
        <v>384</v>
      </c>
      <c r="E12" s="33"/>
      <c r="F12" s="33"/>
      <c r="G12" s="33"/>
      <c r="H12" s="33"/>
      <c r="I12" s="33"/>
      <c r="J12" s="33"/>
      <c r="K12" s="33"/>
    </row>
    <row r="13" spans="1:11" ht="15.75" customHeight="1">
      <c r="A13" s="39" t="s">
        <v>120</v>
      </c>
      <c r="B13" s="35"/>
      <c r="C13" s="36"/>
      <c r="D13" s="35" t="s">
        <v>384</v>
      </c>
      <c r="E13" s="36"/>
      <c r="F13" s="36"/>
      <c r="G13" s="36"/>
      <c r="H13" s="36"/>
      <c r="I13" s="36"/>
      <c r="J13" s="36"/>
      <c r="K13" s="36"/>
    </row>
    <row r="14" spans="1:11" ht="15.75" customHeight="1">
      <c r="A14" s="33"/>
      <c r="B14" s="38"/>
      <c r="C14" s="33"/>
      <c r="D14" s="33"/>
      <c r="E14" s="33"/>
      <c r="F14" s="33"/>
      <c r="G14" s="33"/>
      <c r="H14" s="33"/>
      <c r="I14" s="33"/>
      <c r="J14" s="33"/>
      <c r="K14" s="33"/>
    </row>
    <row r="15" spans="1:11" ht="15.75" customHeight="1">
      <c r="A15" s="36"/>
      <c r="B15" s="34" t="s">
        <v>402</v>
      </c>
      <c r="C15" s="34" t="s">
        <v>402</v>
      </c>
      <c r="D15" s="34" t="s">
        <v>402</v>
      </c>
      <c r="E15" s="33"/>
      <c r="F15" s="33"/>
      <c r="G15" s="33"/>
      <c r="H15" s="33"/>
      <c r="I15" s="33"/>
      <c r="J15" s="33"/>
      <c r="K15" s="33"/>
    </row>
    <row r="16" spans="1:11" ht="15.75" customHeight="1">
      <c r="A16" s="61" t="s">
        <v>403</v>
      </c>
      <c r="B16" s="34" t="s">
        <v>386</v>
      </c>
      <c r="C16" s="34" t="s">
        <v>387</v>
      </c>
      <c r="D16" s="34" t="s">
        <v>388</v>
      </c>
      <c r="E16" s="33"/>
      <c r="F16" s="33"/>
      <c r="G16" s="33"/>
      <c r="H16" s="33"/>
      <c r="I16" s="33"/>
      <c r="J16" s="33"/>
      <c r="K16" s="33"/>
    </row>
    <row r="17" spans="1:11" ht="15.75" customHeight="1">
      <c r="A17" s="37" t="s">
        <v>286</v>
      </c>
      <c r="B17" s="62">
        <v>354</v>
      </c>
      <c r="C17" s="63">
        <v>43343</v>
      </c>
      <c r="D17" s="64" t="s">
        <v>384</v>
      </c>
      <c r="E17" s="33"/>
      <c r="F17" s="33"/>
      <c r="G17" s="33"/>
      <c r="H17" s="33"/>
      <c r="I17" s="33"/>
      <c r="J17" s="33"/>
      <c r="K17" s="33"/>
    </row>
    <row r="18" spans="1:11" ht="15.75" customHeight="1">
      <c r="A18" s="37" t="s">
        <v>289</v>
      </c>
      <c r="B18" s="62">
        <v>355</v>
      </c>
      <c r="C18" s="63">
        <v>43341</v>
      </c>
      <c r="D18" s="64" t="s">
        <v>384</v>
      </c>
      <c r="E18" s="33"/>
      <c r="F18" s="33"/>
      <c r="G18" s="33"/>
      <c r="H18" s="33"/>
      <c r="I18" s="33"/>
      <c r="J18" s="33"/>
      <c r="K18" s="33"/>
    </row>
    <row r="19" spans="1:11" ht="15.75" customHeight="1">
      <c r="A19" s="37" t="s">
        <v>21</v>
      </c>
      <c r="B19" s="62">
        <v>356</v>
      </c>
      <c r="C19" s="63">
        <v>43325</v>
      </c>
      <c r="D19" s="64" t="s">
        <v>384</v>
      </c>
      <c r="E19" s="33"/>
      <c r="F19" s="33"/>
      <c r="G19" s="33"/>
      <c r="H19" s="33"/>
      <c r="I19" s="33"/>
      <c r="J19" s="33"/>
      <c r="K19" s="33"/>
    </row>
    <row r="20" spans="1:11" ht="15.75" customHeight="1">
      <c r="A20" s="37" t="s">
        <v>287</v>
      </c>
      <c r="B20" s="62">
        <v>357</v>
      </c>
      <c r="C20" s="63">
        <v>43335</v>
      </c>
      <c r="D20" s="64" t="s">
        <v>384</v>
      </c>
      <c r="E20" s="33"/>
      <c r="F20" s="33"/>
      <c r="G20" s="33"/>
      <c r="H20" s="33"/>
      <c r="I20" s="33"/>
      <c r="J20" s="33"/>
      <c r="K20" s="33"/>
    </row>
    <row r="21" spans="1:11" ht="15.75" customHeight="1">
      <c r="A21" s="37" t="s">
        <v>22</v>
      </c>
      <c r="B21" s="62">
        <v>358</v>
      </c>
      <c r="C21" s="63">
        <v>43335</v>
      </c>
      <c r="D21" s="64" t="s">
        <v>384</v>
      </c>
      <c r="E21" s="33"/>
      <c r="F21" s="33"/>
      <c r="G21" s="33"/>
      <c r="H21" s="33"/>
      <c r="I21" s="33"/>
      <c r="J21" s="33"/>
      <c r="K21" s="33"/>
    </row>
    <row r="22" spans="1:11" ht="15.75" customHeight="1">
      <c r="A22" s="37" t="s">
        <v>288</v>
      </c>
      <c r="B22" s="62">
        <v>359</v>
      </c>
      <c r="C22" s="63">
        <v>43335</v>
      </c>
      <c r="D22" s="64" t="s">
        <v>384</v>
      </c>
      <c r="E22" s="33"/>
      <c r="F22" s="33"/>
      <c r="G22" s="33"/>
      <c r="H22" s="33"/>
      <c r="I22" s="33"/>
      <c r="J22" s="33"/>
      <c r="K22" s="33"/>
    </row>
    <row r="23" spans="1:11" ht="15.75" customHeight="1">
      <c r="A23" s="39" t="s">
        <v>120</v>
      </c>
      <c r="B23" s="35"/>
      <c r="C23" s="36"/>
      <c r="D23" s="35" t="s">
        <v>384</v>
      </c>
      <c r="E23" s="36"/>
      <c r="F23" s="36"/>
      <c r="G23" s="36"/>
      <c r="H23" s="36"/>
      <c r="I23" s="36"/>
      <c r="J23" s="36"/>
      <c r="K23" s="36"/>
    </row>
    <row r="24" spans="1:11" ht="15.75" customHeight="1">
      <c r="A24" s="33"/>
      <c r="B24" s="38"/>
      <c r="C24" s="33"/>
      <c r="D24" s="33"/>
      <c r="E24" s="33"/>
      <c r="F24" s="33"/>
      <c r="G24" s="33"/>
      <c r="H24" s="33"/>
      <c r="I24" s="33"/>
      <c r="J24" s="33"/>
      <c r="K24" s="33"/>
    </row>
    <row r="25" spans="1:11" ht="15.75" customHeight="1">
      <c r="A25" s="36"/>
      <c r="B25" s="34" t="s">
        <v>402</v>
      </c>
      <c r="C25" s="34" t="s">
        <v>402</v>
      </c>
      <c r="D25" s="34" t="s">
        <v>402</v>
      </c>
      <c r="E25" s="33"/>
      <c r="F25" s="33"/>
      <c r="G25" s="33"/>
      <c r="H25" s="33"/>
      <c r="I25" s="33"/>
      <c r="J25" s="33"/>
      <c r="K25" s="33"/>
    </row>
    <row r="26" spans="1:11" ht="15.75" customHeight="1">
      <c r="A26" s="61" t="s">
        <v>403</v>
      </c>
      <c r="B26" s="34" t="s">
        <v>386</v>
      </c>
      <c r="C26" s="34" t="s">
        <v>387</v>
      </c>
      <c r="D26" s="34" t="s">
        <v>388</v>
      </c>
      <c r="E26" s="33"/>
      <c r="F26" s="33"/>
      <c r="G26" s="33"/>
      <c r="H26" s="33"/>
      <c r="I26" s="33"/>
      <c r="J26" s="33"/>
      <c r="K26" s="33"/>
    </row>
    <row r="27" spans="1:11" ht="15.75" customHeight="1">
      <c r="A27" s="37" t="s">
        <v>286</v>
      </c>
      <c r="B27" s="62">
        <v>401</v>
      </c>
      <c r="C27" s="63">
        <v>43343</v>
      </c>
      <c r="D27" s="64" t="s">
        <v>384</v>
      </c>
      <c r="E27" s="33"/>
      <c r="F27" s="33"/>
      <c r="G27" s="33"/>
      <c r="H27" s="33"/>
      <c r="I27" s="33"/>
      <c r="J27" s="33"/>
      <c r="K27" s="33"/>
    </row>
    <row r="28" spans="1:11" ht="15.75" customHeight="1">
      <c r="A28" s="37" t="s">
        <v>289</v>
      </c>
      <c r="B28" s="62">
        <v>402</v>
      </c>
      <c r="C28" s="63">
        <v>43341</v>
      </c>
      <c r="D28" s="64" t="s">
        <v>384</v>
      </c>
      <c r="E28" s="33"/>
      <c r="F28" s="33"/>
      <c r="G28" s="33"/>
      <c r="H28" s="33"/>
      <c r="I28" s="33"/>
      <c r="J28" s="33"/>
      <c r="K28" s="33"/>
    </row>
    <row r="29" spans="1:11" ht="15.75" customHeight="1">
      <c r="A29" s="37" t="s">
        <v>21</v>
      </c>
      <c r="B29" s="62">
        <v>403</v>
      </c>
      <c r="C29" s="63">
        <v>43325</v>
      </c>
      <c r="D29" s="64" t="s">
        <v>384</v>
      </c>
      <c r="E29" s="33"/>
      <c r="F29" s="33"/>
      <c r="G29" s="33"/>
      <c r="H29" s="33"/>
      <c r="I29" s="33"/>
      <c r="J29" s="33"/>
      <c r="K29" s="33"/>
    </row>
    <row r="30" spans="1:11" ht="15.75" customHeight="1">
      <c r="A30" s="37" t="s">
        <v>287</v>
      </c>
      <c r="B30" s="62">
        <v>404</v>
      </c>
      <c r="C30" s="63">
        <v>43335</v>
      </c>
      <c r="D30" s="64" t="s">
        <v>384</v>
      </c>
      <c r="E30" s="33"/>
      <c r="F30" s="33"/>
      <c r="G30" s="33"/>
      <c r="H30" s="33"/>
      <c r="I30" s="33"/>
      <c r="J30" s="33"/>
      <c r="K30" s="33"/>
    </row>
    <row r="31" spans="1:11" ht="15.75" customHeight="1">
      <c r="A31" s="37" t="s">
        <v>22</v>
      </c>
      <c r="B31" s="62">
        <v>405</v>
      </c>
      <c r="C31" s="63">
        <v>43335</v>
      </c>
      <c r="D31" s="64" t="s">
        <v>384</v>
      </c>
      <c r="E31" s="33"/>
      <c r="F31" s="33"/>
      <c r="G31" s="33"/>
      <c r="H31" s="33"/>
      <c r="I31" s="33"/>
      <c r="J31" s="33"/>
      <c r="K31" s="33"/>
    </row>
    <row r="32" spans="1:11" ht="15.75" customHeight="1">
      <c r="A32" s="37" t="s">
        <v>288</v>
      </c>
      <c r="B32" s="62">
        <v>406</v>
      </c>
      <c r="C32" s="63">
        <v>43335</v>
      </c>
      <c r="D32" s="64" t="s">
        <v>384</v>
      </c>
      <c r="E32" s="33"/>
      <c r="F32" s="33"/>
      <c r="G32" s="33"/>
      <c r="H32" s="33"/>
      <c r="I32" s="33"/>
      <c r="J32" s="33"/>
      <c r="K32" s="33"/>
    </row>
    <row r="33" spans="1:11" ht="15.75" customHeight="1">
      <c r="A33" s="39" t="s">
        <v>120</v>
      </c>
      <c r="B33" s="35"/>
      <c r="C33" s="36"/>
      <c r="D33" s="35" t="s">
        <v>384</v>
      </c>
      <c r="E33" s="36"/>
      <c r="F33" s="36"/>
      <c r="G33" s="36"/>
      <c r="H33" s="36"/>
      <c r="I33" s="36"/>
      <c r="J33" s="36"/>
      <c r="K33" s="36"/>
    </row>
    <row r="34" spans="1:11" ht="15.75" customHeight="1">
      <c r="A34" s="33"/>
      <c r="B34" s="38"/>
      <c r="C34" s="33"/>
      <c r="D34" s="33"/>
      <c r="E34" s="33"/>
      <c r="F34" s="33"/>
      <c r="G34" s="33"/>
      <c r="H34" s="33"/>
      <c r="I34" s="33"/>
      <c r="J34" s="33"/>
      <c r="K34" s="33"/>
    </row>
    <row r="35" spans="1:11" ht="15.75" customHeight="1">
      <c r="A35" s="39" t="s">
        <v>383</v>
      </c>
      <c r="B35" s="35"/>
      <c r="C35" s="36"/>
      <c r="D35" s="35" t="s">
        <v>384</v>
      </c>
      <c r="E35" s="36"/>
      <c r="F35" s="36"/>
      <c r="G35" s="36"/>
      <c r="H35" s="36"/>
      <c r="I35" s="36"/>
      <c r="J35" s="36"/>
      <c r="K35" s="36"/>
    </row>
    <row r="36" spans="1:11" ht="15.75" customHeight="1">
      <c r="A36" s="33"/>
      <c r="B36" s="38"/>
      <c r="C36" s="33"/>
      <c r="D36" s="33"/>
      <c r="E36" s="33"/>
      <c r="F36" s="33"/>
      <c r="G36" s="33"/>
      <c r="H36" s="33"/>
      <c r="I36" s="33"/>
      <c r="J36" s="33"/>
      <c r="K36" s="33"/>
    </row>
    <row r="37" spans="1:11" ht="15.75" customHeight="1">
      <c r="A37" s="33"/>
      <c r="B37" s="38"/>
      <c r="C37" s="33"/>
      <c r="D37" s="33"/>
      <c r="E37" s="33"/>
      <c r="F37" s="33"/>
      <c r="G37" s="33"/>
      <c r="H37" s="33"/>
      <c r="I37" s="33"/>
      <c r="J37" s="33"/>
      <c r="K37" s="33"/>
    </row>
    <row r="38" spans="1:11" ht="15.75" customHeight="1">
      <c r="A38" s="33"/>
      <c r="B38" s="38"/>
      <c r="C38" s="33"/>
      <c r="D38" s="33"/>
      <c r="E38" s="33"/>
      <c r="F38" s="33"/>
      <c r="G38" s="33"/>
      <c r="H38" s="33"/>
      <c r="I38" s="33"/>
      <c r="J38" s="33"/>
      <c r="K38" s="33"/>
    </row>
    <row r="39" spans="1:11" ht="15.75" customHeight="1">
      <c r="A39" s="33"/>
      <c r="B39" s="38"/>
      <c r="C39" s="33"/>
      <c r="D39" s="33"/>
      <c r="E39" s="33"/>
      <c r="F39" s="33"/>
      <c r="G39" s="33"/>
      <c r="H39" s="33"/>
      <c r="I39" s="33"/>
      <c r="J39" s="33"/>
      <c r="K39" s="33"/>
    </row>
    <row r="40" spans="1:11" ht="15.75" customHeight="1">
      <c r="A40" s="33"/>
      <c r="B40" s="38"/>
      <c r="C40" s="33"/>
      <c r="D40" s="33"/>
      <c r="E40" s="33"/>
      <c r="F40" s="33"/>
      <c r="G40" s="33"/>
      <c r="H40" s="33"/>
      <c r="I40" s="33"/>
      <c r="J40" s="33"/>
      <c r="K40" s="33"/>
    </row>
    <row r="41" spans="1:11" ht="15.75" customHeight="1">
      <c r="A41" s="33"/>
      <c r="B41" s="38"/>
      <c r="C41" s="33"/>
      <c r="D41" s="33"/>
      <c r="E41" s="33"/>
      <c r="F41" s="33"/>
      <c r="G41" s="33"/>
      <c r="H41" s="33"/>
      <c r="I41" s="33"/>
      <c r="J41" s="33"/>
      <c r="K41" s="33"/>
    </row>
    <row r="42" spans="1:11" ht="15.75" customHeight="1">
      <c r="A42" s="33"/>
      <c r="B42" s="38"/>
      <c r="C42" s="33"/>
      <c r="D42" s="33"/>
      <c r="E42" s="33"/>
      <c r="F42" s="33"/>
      <c r="G42" s="33"/>
      <c r="H42" s="33"/>
      <c r="I42" s="33"/>
      <c r="J42" s="33"/>
      <c r="K42" s="33"/>
    </row>
    <row r="43" spans="1:11" ht="15.75" customHeight="1">
      <c r="A43" s="33"/>
      <c r="B43" s="38"/>
      <c r="C43" s="33"/>
      <c r="D43" s="33"/>
      <c r="E43" s="33"/>
      <c r="F43" s="33"/>
      <c r="G43" s="33"/>
      <c r="H43" s="33"/>
      <c r="I43" s="33"/>
      <c r="J43" s="33"/>
      <c r="K43" s="33"/>
    </row>
    <row r="44" spans="1:11" ht="15.75" customHeight="1">
      <c r="A44" s="33"/>
      <c r="B44" s="38"/>
      <c r="C44" s="33"/>
      <c r="D44" s="33"/>
      <c r="E44" s="33"/>
      <c r="F44" s="33"/>
      <c r="G44" s="33"/>
      <c r="H44" s="33"/>
      <c r="I44" s="33"/>
      <c r="J44" s="33"/>
      <c r="K44" s="33"/>
    </row>
    <row r="45" spans="1:11" ht="15.75" customHeight="1">
      <c r="A45" s="33"/>
      <c r="B45" s="38"/>
      <c r="C45" s="33"/>
      <c r="D45" s="33"/>
      <c r="E45" s="33"/>
      <c r="F45" s="33"/>
      <c r="G45" s="33"/>
      <c r="H45" s="33"/>
      <c r="I45" s="33"/>
      <c r="J45" s="33"/>
      <c r="K45" s="33"/>
    </row>
    <row r="46" spans="1:11" ht="15.75" customHeight="1">
      <c r="A46" s="33"/>
      <c r="B46" s="38"/>
      <c r="C46" s="33"/>
      <c r="D46" s="33"/>
      <c r="E46" s="33"/>
      <c r="F46" s="33"/>
      <c r="G46" s="33"/>
      <c r="H46" s="33"/>
      <c r="I46" s="33"/>
      <c r="J46" s="33"/>
      <c r="K46" s="33"/>
    </row>
    <row r="47" spans="1:11" ht="15.75" customHeight="1">
      <c r="A47" s="33"/>
      <c r="B47" s="38"/>
      <c r="C47" s="33"/>
      <c r="D47" s="33"/>
      <c r="E47" s="33"/>
      <c r="F47" s="33"/>
      <c r="G47" s="33"/>
      <c r="H47" s="33"/>
      <c r="I47" s="33"/>
      <c r="J47" s="33"/>
      <c r="K47" s="33"/>
    </row>
    <row r="48" spans="1:11" ht="15.75" customHeight="1">
      <c r="A48" s="33"/>
      <c r="B48" s="38"/>
      <c r="C48" s="33"/>
      <c r="D48" s="33"/>
      <c r="E48" s="33"/>
      <c r="F48" s="33"/>
      <c r="G48" s="33"/>
      <c r="H48" s="33"/>
      <c r="I48" s="33"/>
      <c r="J48" s="33"/>
      <c r="K48" s="33"/>
    </row>
    <row r="49" spans="1:11" ht="15.75" customHeight="1">
      <c r="A49" s="33"/>
      <c r="B49" s="38"/>
      <c r="C49" s="33"/>
      <c r="D49" s="33"/>
      <c r="E49" s="33"/>
      <c r="F49" s="33"/>
      <c r="G49" s="33"/>
      <c r="H49" s="33"/>
      <c r="I49" s="33"/>
      <c r="J49" s="33"/>
      <c r="K49" s="33"/>
    </row>
    <row r="50" spans="1:11" ht="15.75" customHeight="1">
      <c r="A50" s="33"/>
      <c r="B50" s="38"/>
      <c r="C50" s="33"/>
      <c r="D50" s="33"/>
      <c r="E50" s="33"/>
      <c r="F50" s="33"/>
      <c r="G50" s="33"/>
      <c r="H50" s="33"/>
      <c r="I50" s="33"/>
      <c r="J50" s="33"/>
      <c r="K50" s="33"/>
    </row>
    <row r="51" spans="1:11" ht="15.75" customHeight="1">
      <c r="A51" s="33"/>
      <c r="B51" s="38"/>
      <c r="C51" s="33"/>
      <c r="D51" s="33"/>
      <c r="E51" s="33"/>
      <c r="F51" s="33"/>
      <c r="G51" s="33"/>
      <c r="H51" s="33"/>
      <c r="I51" s="33"/>
      <c r="J51" s="33"/>
      <c r="K51" s="33"/>
    </row>
    <row r="52" spans="1:11" ht="15.75" customHeight="1">
      <c r="A52" s="33"/>
      <c r="B52" s="38"/>
      <c r="C52" s="33"/>
      <c r="D52" s="33"/>
      <c r="E52" s="33"/>
      <c r="F52" s="33"/>
      <c r="G52" s="33"/>
      <c r="H52" s="33"/>
      <c r="I52" s="33"/>
      <c r="J52" s="33"/>
      <c r="K52" s="33"/>
    </row>
    <row r="53" spans="1:11" ht="15.75" customHeight="1">
      <c r="A53" s="33"/>
      <c r="B53" s="38"/>
      <c r="C53" s="33"/>
      <c r="D53" s="33"/>
      <c r="E53" s="33"/>
      <c r="F53" s="33"/>
      <c r="G53" s="33"/>
      <c r="H53" s="33"/>
      <c r="I53" s="33"/>
      <c r="J53" s="33"/>
      <c r="K53" s="33"/>
    </row>
    <row r="54" spans="1:11" ht="15.75" customHeight="1">
      <c r="A54" s="33"/>
      <c r="B54" s="38"/>
      <c r="C54" s="33"/>
      <c r="D54" s="33"/>
      <c r="E54" s="33"/>
      <c r="F54" s="33"/>
      <c r="G54" s="33"/>
      <c r="H54" s="33"/>
      <c r="I54" s="33"/>
      <c r="J54" s="33"/>
      <c r="K54" s="33"/>
    </row>
    <row r="55" spans="1:11" ht="15.75" customHeight="1">
      <c r="A55" s="33"/>
      <c r="B55" s="38"/>
      <c r="C55" s="33"/>
      <c r="D55" s="33"/>
      <c r="E55" s="33"/>
      <c r="F55" s="33"/>
      <c r="G55" s="33"/>
      <c r="H55" s="33"/>
      <c r="I55" s="33"/>
      <c r="J55" s="33"/>
      <c r="K55" s="33"/>
    </row>
    <row r="56" spans="1:11" ht="15.75" customHeight="1">
      <c r="A56" s="33"/>
      <c r="B56" s="38"/>
      <c r="C56" s="33"/>
      <c r="D56" s="33"/>
      <c r="E56" s="33"/>
      <c r="F56" s="33"/>
      <c r="G56" s="33"/>
      <c r="H56" s="33"/>
      <c r="I56" s="33"/>
      <c r="J56" s="33"/>
      <c r="K56" s="33"/>
    </row>
    <row r="57" spans="1:11" ht="15.75" customHeight="1">
      <c r="A57" s="33"/>
      <c r="B57" s="38"/>
      <c r="C57" s="33"/>
      <c r="D57" s="33"/>
      <c r="E57" s="33"/>
      <c r="F57" s="33"/>
      <c r="G57" s="33"/>
      <c r="H57" s="33"/>
      <c r="I57" s="33"/>
      <c r="J57" s="33"/>
      <c r="K57" s="33"/>
    </row>
    <row r="58" spans="1:11" ht="15.75" customHeight="1">
      <c r="A58" s="33"/>
      <c r="B58" s="38"/>
      <c r="C58" s="33"/>
      <c r="D58" s="33"/>
      <c r="E58" s="33"/>
      <c r="F58" s="33"/>
      <c r="G58" s="33"/>
      <c r="H58" s="33"/>
      <c r="I58" s="33"/>
      <c r="J58" s="33"/>
      <c r="K58" s="33"/>
    </row>
    <row r="59" spans="1:11" ht="15.75" customHeight="1">
      <c r="A59" s="33"/>
      <c r="B59" s="38"/>
      <c r="C59" s="33"/>
      <c r="D59" s="33"/>
      <c r="E59" s="33"/>
      <c r="F59" s="33"/>
      <c r="G59" s="33"/>
      <c r="H59" s="33"/>
      <c r="I59" s="33"/>
      <c r="J59" s="33"/>
      <c r="K59" s="33"/>
    </row>
    <row r="60" spans="1:11" ht="15.75" customHeight="1">
      <c r="A60" s="33"/>
      <c r="B60" s="38"/>
      <c r="C60" s="33"/>
      <c r="D60" s="33"/>
      <c r="E60" s="33"/>
      <c r="F60" s="33"/>
      <c r="G60" s="33"/>
      <c r="H60" s="33"/>
      <c r="I60" s="33"/>
      <c r="J60" s="33"/>
      <c r="K60" s="33"/>
    </row>
    <row r="61" spans="1:11" ht="15.75" customHeight="1">
      <c r="A61" s="33"/>
      <c r="B61" s="38"/>
      <c r="C61" s="33"/>
      <c r="D61" s="33"/>
      <c r="E61" s="33"/>
      <c r="F61" s="33"/>
      <c r="G61" s="33"/>
      <c r="H61" s="33"/>
      <c r="I61" s="33"/>
      <c r="J61" s="33"/>
      <c r="K61" s="33"/>
    </row>
    <row r="62" spans="1:11" ht="15.75" customHeight="1">
      <c r="A62" s="33"/>
      <c r="B62" s="38"/>
      <c r="C62" s="33"/>
      <c r="D62" s="33"/>
      <c r="E62" s="33"/>
      <c r="F62" s="33"/>
      <c r="G62" s="33"/>
      <c r="H62" s="33"/>
      <c r="I62" s="33"/>
      <c r="J62" s="33"/>
      <c r="K62" s="33"/>
    </row>
    <row r="63" spans="1:11" ht="15.75" customHeight="1">
      <c r="A63" s="33"/>
      <c r="B63" s="38"/>
      <c r="C63" s="33"/>
      <c r="D63" s="33"/>
      <c r="E63" s="33"/>
      <c r="F63" s="33"/>
      <c r="G63" s="33"/>
      <c r="H63" s="33"/>
      <c r="I63" s="33"/>
      <c r="J63" s="33"/>
      <c r="K63" s="33"/>
    </row>
    <row r="64" spans="1:11" ht="15.75" customHeight="1">
      <c r="A64" s="33"/>
      <c r="B64" s="38"/>
      <c r="C64" s="33"/>
      <c r="D64" s="33"/>
      <c r="E64" s="33"/>
      <c r="F64" s="33"/>
      <c r="G64" s="33"/>
      <c r="H64" s="33"/>
      <c r="I64" s="33"/>
      <c r="J64" s="33"/>
      <c r="K64" s="33"/>
    </row>
    <row r="65" spans="1:11" ht="15.75" customHeight="1">
      <c r="A65" s="33"/>
      <c r="B65" s="38"/>
      <c r="C65" s="33"/>
      <c r="D65" s="33"/>
      <c r="E65" s="33"/>
      <c r="F65" s="33"/>
      <c r="G65" s="33"/>
      <c r="H65" s="33"/>
      <c r="I65" s="33"/>
      <c r="J65" s="33"/>
      <c r="K65" s="33"/>
    </row>
    <row r="66" spans="1:11" ht="15.75" customHeight="1">
      <c r="A66" s="33"/>
      <c r="B66" s="38"/>
      <c r="C66" s="33"/>
      <c r="D66" s="33"/>
      <c r="E66" s="33"/>
      <c r="F66" s="33"/>
      <c r="G66" s="33"/>
      <c r="H66" s="33"/>
      <c r="I66" s="33"/>
      <c r="J66" s="33"/>
      <c r="K66" s="33"/>
    </row>
    <row r="67" spans="1:11" ht="15.75" customHeight="1">
      <c r="A67" s="33"/>
      <c r="B67" s="38"/>
      <c r="C67" s="33"/>
      <c r="D67" s="33"/>
      <c r="E67" s="33"/>
      <c r="F67" s="33"/>
      <c r="G67" s="33"/>
      <c r="H67" s="33"/>
      <c r="I67" s="33"/>
      <c r="J67" s="33"/>
      <c r="K67" s="33"/>
    </row>
    <row r="68" spans="1:11" ht="15.75" customHeight="1">
      <c r="A68" s="33"/>
      <c r="B68" s="38"/>
      <c r="C68" s="33"/>
      <c r="D68" s="33"/>
      <c r="E68" s="33"/>
      <c r="F68" s="33"/>
      <c r="G68" s="33"/>
      <c r="H68" s="33"/>
      <c r="I68" s="33"/>
      <c r="J68" s="33"/>
      <c r="K68" s="33"/>
    </row>
    <row r="69" spans="1:11" ht="15.75" customHeight="1">
      <c r="A69" s="33"/>
      <c r="B69" s="38"/>
      <c r="C69" s="33"/>
      <c r="D69" s="33"/>
      <c r="E69" s="33"/>
      <c r="F69" s="33"/>
      <c r="G69" s="33"/>
      <c r="H69" s="33"/>
      <c r="I69" s="33"/>
      <c r="J69" s="33"/>
      <c r="K69" s="33"/>
    </row>
    <row r="70" spans="1:11" ht="15.75" customHeight="1">
      <c r="A70" s="33"/>
      <c r="B70" s="38"/>
      <c r="C70" s="33"/>
      <c r="D70" s="33"/>
      <c r="E70" s="33"/>
      <c r="F70" s="33"/>
      <c r="G70" s="33"/>
      <c r="H70" s="33"/>
      <c r="I70" s="33"/>
      <c r="J70" s="33"/>
      <c r="K70" s="33"/>
    </row>
    <row r="71" spans="1:11" ht="15.75" customHeight="1">
      <c r="A71" s="33"/>
      <c r="B71" s="38"/>
      <c r="C71" s="33"/>
      <c r="D71" s="33"/>
      <c r="E71" s="33"/>
      <c r="F71" s="33"/>
      <c r="G71" s="33"/>
      <c r="H71" s="33"/>
      <c r="I71" s="33"/>
      <c r="J71" s="33"/>
      <c r="K71" s="33"/>
    </row>
    <row r="72" spans="1:11" ht="15.75" customHeight="1">
      <c r="A72" s="33"/>
      <c r="B72" s="38"/>
      <c r="C72" s="33"/>
      <c r="D72" s="33"/>
      <c r="E72" s="33"/>
      <c r="F72" s="33"/>
      <c r="G72" s="33"/>
      <c r="H72" s="33"/>
      <c r="I72" s="33"/>
      <c r="J72" s="33"/>
      <c r="K72" s="33"/>
    </row>
    <row r="73" spans="1:11" ht="15.75" customHeight="1">
      <c r="A73" s="33"/>
      <c r="B73" s="38"/>
      <c r="C73" s="33"/>
      <c r="D73" s="33"/>
      <c r="E73" s="33"/>
      <c r="F73" s="33"/>
      <c r="G73" s="33"/>
      <c r="H73" s="33"/>
      <c r="I73" s="33"/>
      <c r="J73" s="33"/>
      <c r="K73" s="33"/>
    </row>
    <row r="74" spans="1:11" ht="15.75" customHeight="1">
      <c r="A74" s="33"/>
      <c r="B74" s="38"/>
      <c r="C74" s="33"/>
      <c r="D74" s="33"/>
      <c r="E74" s="33"/>
      <c r="F74" s="33"/>
      <c r="G74" s="33"/>
      <c r="H74" s="33"/>
      <c r="I74" s="33"/>
      <c r="J74" s="33"/>
      <c r="K74" s="33"/>
    </row>
    <row r="75" spans="1:11" ht="15.75" customHeight="1">
      <c r="A75" s="33"/>
      <c r="B75" s="38"/>
      <c r="C75" s="33"/>
      <c r="D75" s="33"/>
      <c r="E75" s="33"/>
      <c r="F75" s="33"/>
      <c r="G75" s="33"/>
      <c r="H75" s="33"/>
      <c r="I75" s="33"/>
      <c r="J75" s="33"/>
      <c r="K75" s="33"/>
    </row>
    <row r="76" spans="1:11" ht="15.75" customHeight="1">
      <c r="A76" s="33"/>
      <c r="B76" s="38"/>
      <c r="C76" s="33"/>
      <c r="D76" s="33"/>
      <c r="E76" s="33"/>
      <c r="F76" s="33"/>
      <c r="G76" s="33"/>
      <c r="H76" s="33"/>
      <c r="I76" s="33"/>
      <c r="J76" s="33"/>
      <c r="K76" s="33"/>
    </row>
    <row r="77" spans="1:11" ht="15.75" customHeight="1">
      <c r="A77" s="33"/>
      <c r="B77" s="38"/>
      <c r="C77" s="33"/>
      <c r="D77" s="33"/>
      <c r="E77" s="33"/>
      <c r="F77" s="33"/>
      <c r="G77" s="33"/>
      <c r="H77" s="33"/>
      <c r="I77" s="33"/>
      <c r="J77" s="33"/>
      <c r="K77" s="33"/>
    </row>
    <row r="78" spans="1:11" ht="15.75" customHeight="1">
      <c r="A78" s="33"/>
      <c r="B78" s="38"/>
      <c r="C78" s="33"/>
      <c r="D78" s="33"/>
      <c r="E78" s="33"/>
      <c r="F78" s="33"/>
      <c r="G78" s="33"/>
      <c r="H78" s="33"/>
      <c r="I78" s="33"/>
      <c r="J78" s="33"/>
      <c r="K78" s="33"/>
    </row>
    <row r="79" spans="1:11" ht="15.75" customHeight="1">
      <c r="A79" s="33"/>
      <c r="B79" s="38"/>
      <c r="C79" s="33"/>
      <c r="D79" s="33"/>
      <c r="E79" s="33"/>
      <c r="F79" s="33"/>
      <c r="G79" s="33"/>
      <c r="H79" s="33"/>
      <c r="I79" s="33"/>
      <c r="J79" s="33"/>
      <c r="K79" s="33"/>
    </row>
    <row r="80" spans="1:11" ht="15.75" customHeight="1">
      <c r="A80" s="33"/>
      <c r="B80" s="38"/>
      <c r="C80" s="33"/>
      <c r="D80" s="33"/>
      <c r="E80" s="33"/>
      <c r="F80" s="33"/>
      <c r="G80" s="33"/>
      <c r="H80" s="33"/>
      <c r="I80" s="33"/>
      <c r="J80" s="33"/>
      <c r="K80" s="33"/>
    </row>
    <row r="81" spans="1:11" ht="15.75" customHeight="1">
      <c r="A81" s="33"/>
      <c r="B81" s="38"/>
      <c r="C81" s="33"/>
      <c r="D81" s="33"/>
      <c r="E81" s="33"/>
      <c r="F81" s="33"/>
      <c r="G81" s="33"/>
      <c r="H81" s="33"/>
      <c r="I81" s="33"/>
      <c r="J81" s="33"/>
      <c r="K81" s="33"/>
    </row>
    <row r="82" spans="1:11" ht="15.75" customHeight="1">
      <c r="A82" s="33"/>
      <c r="B82" s="38"/>
      <c r="C82" s="33"/>
      <c r="D82" s="33"/>
      <c r="E82" s="33"/>
      <c r="F82" s="33"/>
      <c r="G82" s="33"/>
      <c r="H82" s="33"/>
      <c r="I82" s="33"/>
      <c r="J82" s="33"/>
      <c r="K82" s="33"/>
    </row>
    <row r="83" spans="1:11" ht="15.75" customHeight="1">
      <c r="A83" s="33"/>
      <c r="B83" s="38"/>
      <c r="C83" s="33"/>
      <c r="D83" s="33"/>
      <c r="E83" s="33"/>
      <c r="F83" s="33"/>
      <c r="G83" s="33"/>
      <c r="H83" s="33"/>
      <c r="I83" s="33"/>
      <c r="J83" s="33"/>
      <c r="K83" s="33"/>
    </row>
    <row r="84" spans="1:11" ht="15.75" customHeight="1">
      <c r="A84" s="33"/>
      <c r="B84" s="38"/>
      <c r="C84" s="33"/>
      <c r="D84" s="33"/>
      <c r="E84" s="33"/>
      <c r="F84" s="33"/>
      <c r="G84" s="33"/>
      <c r="H84" s="33"/>
      <c r="I84" s="33"/>
      <c r="J84" s="33"/>
      <c r="K84" s="33"/>
    </row>
    <row r="85" spans="1:11" ht="15.75" customHeight="1">
      <c r="A85" s="33"/>
      <c r="B85" s="38"/>
      <c r="C85" s="33"/>
      <c r="D85" s="33"/>
      <c r="E85" s="33"/>
      <c r="F85" s="33"/>
      <c r="G85" s="33"/>
      <c r="H85" s="33"/>
      <c r="I85" s="33"/>
      <c r="J85" s="33"/>
      <c r="K85" s="33"/>
    </row>
    <row r="86" spans="1:11" ht="15.75" customHeight="1">
      <c r="A86" s="33"/>
      <c r="B86" s="38"/>
      <c r="C86" s="33"/>
      <c r="D86" s="33"/>
      <c r="E86" s="33"/>
      <c r="F86" s="33"/>
      <c r="G86" s="33"/>
      <c r="H86" s="33"/>
      <c r="I86" s="33"/>
      <c r="J86" s="33"/>
      <c r="K86" s="33"/>
    </row>
    <row r="87" spans="1:11" ht="15.75" customHeight="1">
      <c r="A87" s="33"/>
      <c r="B87" s="38"/>
      <c r="C87" s="33"/>
      <c r="D87" s="33"/>
      <c r="E87" s="33"/>
      <c r="F87" s="33"/>
      <c r="G87" s="33"/>
      <c r="H87" s="33"/>
      <c r="I87" s="33"/>
      <c r="J87" s="33"/>
      <c r="K87" s="33"/>
    </row>
    <row r="88" spans="1:11" ht="15.75" customHeight="1">
      <c r="A88" s="33"/>
      <c r="B88" s="38"/>
      <c r="C88" s="33"/>
      <c r="D88" s="33"/>
      <c r="E88" s="33"/>
      <c r="F88" s="33"/>
      <c r="G88" s="33"/>
      <c r="H88" s="33"/>
      <c r="I88" s="33"/>
      <c r="J88" s="33"/>
      <c r="K88" s="33"/>
    </row>
    <row r="89" spans="1:11" ht="15.75" customHeight="1">
      <c r="A89" s="33"/>
      <c r="B89" s="38"/>
      <c r="C89" s="33"/>
      <c r="D89" s="33"/>
      <c r="E89" s="33"/>
      <c r="F89" s="33"/>
      <c r="G89" s="33"/>
      <c r="H89" s="33"/>
      <c r="I89" s="33"/>
      <c r="J89" s="33"/>
      <c r="K89" s="33"/>
    </row>
    <row r="90" spans="1:11" ht="15.75" customHeight="1">
      <c r="A90" s="33"/>
      <c r="B90" s="38"/>
      <c r="C90" s="33"/>
      <c r="D90" s="33"/>
      <c r="E90" s="33"/>
      <c r="F90" s="33"/>
      <c r="G90" s="33"/>
      <c r="H90" s="33"/>
      <c r="I90" s="33"/>
      <c r="J90" s="33"/>
      <c r="K90" s="33"/>
    </row>
    <row r="91" spans="1:11" ht="15.75" customHeight="1">
      <c r="A91" s="33"/>
      <c r="B91" s="38"/>
      <c r="C91" s="33"/>
      <c r="D91" s="33"/>
      <c r="E91" s="33"/>
      <c r="F91" s="33"/>
      <c r="G91" s="33"/>
      <c r="H91" s="33"/>
      <c r="I91" s="33"/>
      <c r="J91" s="33"/>
      <c r="K91" s="33"/>
    </row>
    <row r="92" spans="1:11" ht="15.75" customHeight="1">
      <c r="A92" s="33"/>
      <c r="B92" s="38"/>
      <c r="C92" s="33"/>
      <c r="D92" s="33"/>
      <c r="E92" s="33"/>
      <c r="F92" s="33"/>
      <c r="G92" s="33"/>
      <c r="H92" s="33"/>
      <c r="I92" s="33"/>
      <c r="J92" s="33"/>
      <c r="K92" s="33"/>
    </row>
    <row r="93" spans="1:11" ht="15.75" customHeight="1">
      <c r="A93" s="33"/>
      <c r="B93" s="38"/>
      <c r="C93" s="33"/>
      <c r="D93" s="33"/>
      <c r="E93" s="33"/>
      <c r="F93" s="33"/>
      <c r="G93" s="33"/>
      <c r="H93" s="33"/>
      <c r="I93" s="33"/>
      <c r="J93" s="33"/>
      <c r="K93" s="33"/>
    </row>
    <row r="94" spans="1:11" ht="15.75" customHeight="1">
      <c r="A94" s="33"/>
      <c r="B94" s="38"/>
      <c r="C94" s="33"/>
      <c r="D94" s="33"/>
      <c r="E94" s="33"/>
      <c r="F94" s="33"/>
      <c r="G94" s="33"/>
      <c r="H94" s="33"/>
      <c r="I94" s="33"/>
      <c r="J94" s="33"/>
      <c r="K94" s="33"/>
    </row>
    <row r="95" spans="1:11" ht="15.75" customHeight="1">
      <c r="A95" s="33"/>
      <c r="B95" s="38"/>
      <c r="C95" s="33"/>
      <c r="D95" s="33"/>
      <c r="E95" s="33"/>
      <c r="F95" s="33"/>
      <c r="G95" s="33"/>
      <c r="H95" s="33"/>
      <c r="I95" s="33"/>
      <c r="J95" s="33"/>
      <c r="K95" s="33"/>
    </row>
    <row r="96" spans="1:11" ht="15.75" customHeight="1">
      <c r="A96" s="33"/>
      <c r="B96" s="38"/>
      <c r="C96" s="33"/>
      <c r="D96" s="33"/>
      <c r="E96" s="33"/>
      <c r="F96" s="33"/>
      <c r="G96" s="33"/>
      <c r="H96" s="33"/>
      <c r="I96" s="33"/>
      <c r="J96" s="33"/>
      <c r="K96" s="33"/>
    </row>
    <row r="97" spans="1:11" ht="15.75" customHeight="1">
      <c r="A97" s="33"/>
      <c r="B97" s="38"/>
      <c r="C97" s="33"/>
      <c r="D97" s="33"/>
      <c r="E97" s="33"/>
      <c r="F97" s="33"/>
      <c r="G97" s="33"/>
      <c r="H97" s="33"/>
      <c r="I97" s="33"/>
      <c r="J97" s="33"/>
      <c r="K97" s="33"/>
    </row>
    <row r="98" spans="1:11" ht="15.75" customHeight="1">
      <c r="A98" s="33"/>
      <c r="B98" s="38"/>
      <c r="C98" s="33"/>
      <c r="D98" s="33"/>
      <c r="E98" s="33"/>
      <c r="F98" s="33"/>
      <c r="G98" s="33"/>
      <c r="H98" s="33"/>
      <c r="I98" s="33"/>
      <c r="J98" s="33"/>
      <c r="K98" s="33"/>
    </row>
    <row r="99" spans="1:11" ht="15.75" customHeight="1">
      <c r="A99" s="33"/>
      <c r="B99" s="38"/>
      <c r="C99" s="33"/>
      <c r="D99" s="33"/>
      <c r="E99" s="33"/>
      <c r="F99" s="33"/>
      <c r="G99" s="33"/>
      <c r="H99" s="33"/>
      <c r="I99" s="33"/>
      <c r="J99" s="33"/>
      <c r="K99" s="33"/>
    </row>
    <row r="100" spans="1:11" ht="15.75" customHeight="1">
      <c r="A100" s="33"/>
      <c r="B100" s="38"/>
      <c r="C100" s="33"/>
      <c r="D100" s="33"/>
      <c r="E100" s="33"/>
      <c r="F100" s="33"/>
      <c r="G100" s="33"/>
      <c r="H100" s="33"/>
      <c r="I100" s="33"/>
      <c r="J100" s="33"/>
      <c r="K100" s="33"/>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100"/>
  <sheetViews>
    <sheetView topLeftCell="A6" workbookViewId="0">
      <selection activeCell="E31" sqref="E31"/>
    </sheetView>
  </sheetViews>
  <sheetFormatPr defaultColWidth="14.42578125" defaultRowHeight="15" customHeight="1"/>
  <cols>
    <col min="1" max="1" width="46.42578125" customWidth="1"/>
    <col min="2" max="2" width="7.140625" customWidth="1"/>
    <col min="3" max="3" width="21.28515625" bestFit="1" customWidth="1"/>
    <col min="4" max="4" width="17.42578125" hidden="1" customWidth="1"/>
    <col min="5" max="5" width="21.28515625" bestFit="1" customWidth="1"/>
    <col min="6" max="6" width="19.7109375" bestFit="1" customWidth="1"/>
    <col min="7" max="7" width="31.5703125" hidden="1" customWidth="1"/>
    <col min="8" max="8" width="27.7109375" hidden="1" customWidth="1"/>
    <col min="9" max="9" width="15" customWidth="1"/>
    <col min="10" max="10" width="15.7109375" customWidth="1"/>
    <col min="11" max="13" width="9.140625" customWidth="1"/>
  </cols>
  <sheetData>
    <row r="1" spans="1:13" ht="21.75" customHeight="1">
      <c r="A1" s="1" t="s">
        <v>755</v>
      </c>
      <c r="B1" s="2"/>
      <c r="C1" s="3"/>
      <c r="D1" s="3"/>
      <c r="E1" s="3"/>
      <c r="F1" s="11"/>
      <c r="G1" s="3"/>
      <c r="H1" s="20"/>
      <c r="I1" s="3"/>
      <c r="J1" s="3"/>
      <c r="K1" s="3"/>
      <c r="L1" s="3"/>
      <c r="M1" s="3"/>
    </row>
    <row r="2" spans="1:13" ht="21.75" customHeight="1">
      <c r="A2" s="4" t="s">
        <v>758</v>
      </c>
      <c r="B2" s="2"/>
      <c r="C2" s="3"/>
      <c r="D2" s="3"/>
      <c r="E2" s="3"/>
      <c r="F2" s="6"/>
      <c r="G2" s="6"/>
      <c r="H2" s="6"/>
      <c r="I2" s="6"/>
      <c r="J2" s="6"/>
      <c r="K2" s="3"/>
      <c r="L2" s="3"/>
      <c r="M2" s="3"/>
    </row>
    <row r="3" spans="1:13" ht="21.75" customHeight="1">
      <c r="A3" s="4"/>
      <c r="B3" s="5"/>
      <c r="C3" s="3"/>
      <c r="D3" s="3"/>
      <c r="E3" s="3"/>
      <c r="F3" s="6"/>
      <c r="G3" s="6"/>
      <c r="H3" s="6"/>
      <c r="I3" s="6"/>
      <c r="J3" s="6"/>
      <c r="K3" s="3"/>
      <c r="L3" s="3"/>
      <c r="M3" s="3"/>
    </row>
    <row r="4" spans="1:13" ht="18" customHeight="1">
      <c r="A4" s="1"/>
      <c r="B4" s="5"/>
      <c r="C4" s="3"/>
      <c r="D4" s="3"/>
      <c r="E4" s="3"/>
      <c r="F4" s="8"/>
      <c r="G4" s="8"/>
      <c r="H4" s="8"/>
      <c r="I4" s="8"/>
      <c r="J4" s="8"/>
      <c r="K4" s="3"/>
      <c r="L4" s="3"/>
      <c r="M4" s="3"/>
    </row>
    <row r="5" spans="1:13" ht="21" customHeight="1">
      <c r="A5" s="7" t="s">
        <v>34</v>
      </c>
      <c r="B5" s="6" t="s">
        <v>6</v>
      </c>
      <c r="C5" s="5" t="s">
        <v>29</v>
      </c>
      <c r="D5" s="21" t="s">
        <v>405</v>
      </c>
      <c r="E5" s="21" t="s">
        <v>2</v>
      </c>
      <c r="F5" s="21" t="s">
        <v>2</v>
      </c>
      <c r="G5" s="4" t="s">
        <v>35</v>
      </c>
      <c r="H5" s="4" t="s">
        <v>36</v>
      </c>
      <c r="I5" s="3"/>
      <c r="J5" s="8"/>
      <c r="K5" s="3"/>
      <c r="L5" s="8"/>
      <c r="M5" s="8"/>
    </row>
    <row r="6" spans="1:13" ht="18" customHeight="1">
      <c r="A6" s="7"/>
      <c r="B6" s="6"/>
      <c r="C6" s="5" t="s">
        <v>1</v>
      </c>
      <c r="D6" s="22" t="s">
        <v>1</v>
      </c>
      <c r="E6" s="22" t="s">
        <v>3</v>
      </c>
      <c r="F6" s="22" t="s">
        <v>4</v>
      </c>
      <c r="G6" s="4"/>
      <c r="H6" s="4"/>
      <c r="I6" s="3"/>
      <c r="J6" s="8"/>
      <c r="K6" s="3"/>
      <c r="L6" s="8"/>
      <c r="M6" s="8"/>
    </row>
    <row r="7" spans="1:13" ht="18" customHeight="1">
      <c r="A7" s="7"/>
      <c r="B7" s="6"/>
      <c r="C7" s="8" t="s">
        <v>7</v>
      </c>
      <c r="D7" s="8" t="s">
        <v>7</v>
      </c>
      <c r="E7" s="8" t="s">
        <v>7</v>
      </c>
      <c r="F7" s="8" t="s">
        <v>7</v>
      </c>
      <c r="G7" s="4"/>
      <c r="H7" s="4"/>
      <c r="I7" s="8"/>
      <c r="J7" s="8"/>
      <c r="K7" s="22"/>
      <c r="L7" s="22"/>
      <c r="M7" s="22"/>
    </row>
    <row r="8" spans="1:13" ht="18" customHeight="1">
      <c r="A8" s="9" t="s">
        <v>8</v>
      </c>
      <c r="B8" s="2">
        <v>2</v>
      </c>
      <c r="C8" s="168">
        <f>REPA!D6</f>
        <v>0</v>
      </c>
      <c r="D8" s="168">
        <v>0</v>
      </c>
      <c r="E8" s="168">
        <v>0</v>
      </c>
      <c r="F8" s="168">
        <v>0</v>
      </c>
      <c r="G8" s="3" t="s">
        <v>37</v>
      </c>
      <c r="H8" s="24" t="s">
        <v>38</v>
      </c>
      <c r="I8" s="3"/>
      <c r="J8" s="8"/>
      <c r="K8" s="8"/>
      <c r="L8" s="8"/>
      <c r="M8" s="8"/>
    </row>
    <row r="9" spans="1:13" ht="15.75" customHeight="1">
      <c r="A9" s="9"/>
      <c r="B9" s="2"/>
      <c r="C9" s="168"/>
      <c r="D9" s="168"/>
      <c r="E9" s="168"/>
      <c r="F9" s="168"/>
      <c r="G9" s="3"/>
      <c r="H9" s="24"/>
      <c r="I9" s="3"/>
      <c r="J9" s="8"/>
      <c r="K9" s="8"/>
      <c r="L9" s="8"/>
      <c r="M9" s="8"/>
    </row>
    <row r="10" spans="1:13" ht="18" customHeight="1">
      <c r="A10" s="3" t="s">
        <v>10</v>
      </c>
      <c r="B10" s="2">
        <v>3</v>
      </c>
      <c r="C10" s="168">
        <f>REPA!D7</f>
        <v>4500000</v>
      </c>
      <c r="D10" s="168">
        <v>0</v>
      </c>
      <c r="E10" s="168">
        <f>NOTES!D23</f>
        <v>4784849.5500000007</v>
      </c>
      <c r="F10" s="168">
        <v>3601574.5900000003</v>
      </c>
      <c r="G10" s="3" t="s">
        <v>39</v>
      </c>
      <c r="H10" s="24" t="s">
        <v>40</v>
      </c>
      <c r="I10" s="3"/>
      <c r="J10" s="3"/>
      <c r="K10" s="3"/>
      <c r="L10" s="3"/>
      <c r="M10" s="3"/>
    </row>
    <row r="11" spans="1:13" ht="15.75" customHeight="1">
      <c r="A11" s="3"/>
      <c r="B11" s="2"/>
      <c r="C11" s="168"/>
      <c r="D11" s="168"/>
      <c r="E11" s="168"/>
      <c r="F11" s="168"/>
      <c r="G11" s="3"/>
      <c r="H11" s="24"/>
      <c r="I11" s="3"/>
      <c r="J11" s="3"/>
      <c r="K11" s="3"/>
      <c r="L11" s="3"/>
      <c r="M11" s="3"/>
    </row>
    <row r="12" spans="1:13" ht="18" customHeight="1">
      <c r="A12" s="3" t="s">
        <v>11</v>
      </c>
      <c r="B12" s="2">
        <v>4</v>
      </c>
      <c r="C12" s="168">
        <f>REPA!D8</f>
        <v>14439010.82</v>
      </c>
      <c r="D12" s="168">
        <v>0</v>
      </c>
      <c r="E12" s="168">
        <f>NOTES!D31</f>
        <v>6947242.040000001</v>
      </c>
      <c r="F12" s="168">
        <v>3344334.37</v>
      </c>
      <c r="G12" s="3" t="s">
        <v>41</v>
      </c>
      <c r="H12" s="24" t="s">
        <v>40</v>
      </c>
      <c r="I12" s="3"/>
      <c r="J12" s="3"/>
      <c r="K12" s="3"/>
      <c r="L12" s="3"/>
      <c r="M12" s="3"/>
    </row>
    <row r="13" spans="1:13" ht="18.75" customHeight="1" thickBot="1">
      <c r="A13" s="3"/>
      <c r="B13" s="2"/>
      <c r="C13" s="168"/>
      <c r="D13" s="168"/>
      <c r="E13" s="168"/>
      <c r="F13" s="168"/>
      <c r="G13" s="3"/>
      <c r="H13" s="24"/>
      <c r="I13" s="3"/>
      <c r="J13" s="3"/>
      <c r="K13" s="3"/>
      <c r="L13" s="3"/>
      <c r="M13" s="3"/>
    </row>
    <row r="14" spans="1:13" ht="24.75" customHeight="1" thickBot="1">
      <c r="A14" s="7" t="s">
        <v>42</v>
      </c>
      <c r="B14" s="2"/>
      <c r="C14" s="169">
        <f>C12+C10+C8</f>
        <v>18939010.82</v>
      </c>
      <c r="D14" s="169">
        <f t="shared" ref="D14:F14" si="0">D12+D10+D8</f>
        <v>0</v>
      </c>
      <c r="E14" s="169">
        <f t="shared" si="0"/>
        <v>11732091.590000002</v>
      </c>
      <c r="F14" s="169">
        <f t="shared" si="0"/>
        <v>6945908.9600000009</v>
      </c>
      <c r="G14" s="4" t="s">
        <v>43</v>
      </c>
      <c r="H14" s="15"/>
      <c r="I14" s="3"/>
      <c r="J14" s="3"/>
      <c r="K14" s="3"/>
      <c r="L14" s="3"/>
      <c r="M14" s="3"/>
    </row>
    <row r="15" spans="1:13" ht="30" customHeight="1">
      <c r="A15" s="3"/>
      <c r="B15" s="2"/>
      <c r="C15" s="3"/>
      <c r="D15" s="3"/>
      <c r="E15" s="3"/>
      <c r="F15" s="11"/>
      <c r="G15" s="3"/>
      <c r="H15" s="11"/>
      <c r="I15" s="3"/>
      <c r="J15" s="3"/>
      <c r="K15" s="3"/>
      <c r="L15" s="3"/>
      <c r="M15" s="3"/>
    </row>
    <row r="16" spans="1:13" ht="30" customHeight="1">
      <c r="A16" s="3" t="s">
        <v>44</v>
      </c>
      <c r="B16" s="2"/>
      <c r="C16" s="3"/>
      <c r="D16" s="3"/>
      <c r="E16" s="3"/>
      <c r="F16" s="11"/>
      <c r="G16" s="3"/>
      <c r="H16" s="11"/>
      <c r="I16" s="3"/>
      <c r="J16" s="3"/>
      <c r="K16" s="3"/>
      <c r="L16" s="3"/>
      <c r="M16" s="3"/>
    </row>
    <row r="17" spans="1:13" ht="30" customHeight="1">
      <c r="A17" s="7" t="s">
        <v>17</v>
      </c>
      <c r="B17" s="2">
        <v>8</v>
      </c>
      <c r="C17" s="168">
        <v>1399000</v>
      </c>
      <c r="D17" s="168">
        <v>0</v>
      </c>
      <c r="E17" s="168">
        <f>NOTES!D56</f>
        <v>1860972.8</v>
      </c>
      <c r="F17" s="168">
        <f>NOTES!F56</f>
        <v>1472264.8399999996</v>
      </c>
      <c r="G17" s="3"/>
      <c r="H17" s="10"/>
      <c r="I17" s="3"/>
      <c r="J17" s="3"/>
      <c r="K17" s="3"/>
      <c r="L17" s="3"/>
      <c r="M17" s="3"/>
    </row>
    <row r="18" spans="1:13" ht="30" customHeight="1">
      <c r="A18" s="3" t="s">
        <v>18</v>
      </c>
      <c r="B18" s="2">
        <v>9</v>
      </c>
      <c r="C18" s="168">
        <v>7890914.6100000003</v>
      </c>
      <c r="D18" s="168">
        <v>0</v>
      </c>
      <c r="E18" s="168">
        <f>NOTES!D74</f>
        <v>5562587.4099999992</v>
      </c>
      <c r="F18" s="168">
        <f>NOTES!F74</f>
        <v>5566549.129999999</v>
      </c>
      <c r="G18" s="3" t="s">
        <v>45</v>
      </c>
      <c r="H18" s="3" t="s">
        <v>46</v>
      </c>
      <c r="I18" s="3"/>
      <c r="J18" s="3"/>
      <c r="K18" s="3"/>
      <c r="L18" s="3"/>
      <c r="M18" s="3"/>
    </row>
    <row r="19" spans="1:13" ht="29.25" customHeight="1">
      <c r="A19" s="12" t="s">
        <v>19</v>
      </c>
      <c r="B19" s="2">
        <v>10</v>
      </c>
      <c r="C19" s="168">
        <v>0</v>
      </c>
      <c r="D19" s="168">
        <v>0</v>
      </c>
      <c r="E19" s="168">
        <v>0</v>
      </c>
      <c r="F19" s="168">
        <v>0</v>
      </c>
      <c r="G19" s="3" t="s">
        <v>47</v>
      </c>
      <c r="H19" s="3" t="s">
        <v>46</v>
      </c>
      <c r="I19" s="3"/>
      <c r="J19" s="3"/>
      <c r="K19" s="3"/>
      <c r="L19" s="3"/>
      <c r="M19" s="3"/>
    </row>
    <row r="20" spans="1:13" ht="30" customHeight="1">
      <c r="A20" s="12" t="s">
        <v>20</v>
      </c>
      <c r="B20" s="2">
        <v>11</v>
      </c>
      <c r="C20" s="168">
        <v>0</v>
      </c>
      <c r="D20" s="168">
        <v>0</v>
      </c>
      <c r="E20" s="168">
        <v>0</v>
      </c>
      <c r="F20" s="168">
        <v>0</v>
      </c>
      <c r="G20" s="3" t="s">
        <v>48</v>
      </c>
      <c r="H20" s="3" t="s">
        <v>46</v>
      </c>
      <c r="I20" s="3"/>
      <c r="J20" s="3"/>
      <c r="K20" s="3"/>
      <c r="L20" s="3"/>
      <c r="M20" s="3"/>
    </row>
    <row r="21" spans="1:13" ht="30" customHeight="1">
      <c r="A21" s="12" t="s">
        <v>21</v>
      </c>
      <c r="B21" s="2">
        <v>12</v>
      </c>
      <c r="C21" s="168">
        <v>150000</v>
      </c>
      <c r="D21" s="168">
        <v>0</v>
      </c>
      <c r="E21" s="168">
        <f>NOTES!D96</f>
        <v>5327.15</v>
      </c>
      <c r="F21" s="168">
        <f>NOTES!F96</f>
        <v>21205.5</v>
      </c>
      <c r="G21" s="3"/>
      <c r="H21" s="3"/>
      <c r="I21" s="3"/>
      <c r="J21" s="3"/>
      <c r="K21" s="3"/>
      <c r="L21" s="3"/>
      <c r="M21" s="3"/>
    </row>
    <row r="22" spans="1:13" ht="30" customHeight="1">
      <c r="A22" s="12" t="s">
        <v>22</v>
      </c>
      <c r="B22" s="2">
        <v>13</v>
      </c>
      <c r="C22" s="168">
        <v>882322.72</v>
      </c>
      <c r="D22" s="168">
        <v>0</v>
      </c>
      <c r="E22" s="168">
        <f>NOTES!D109</f>
        <v>947431.82</v>
      </c>
      <c r="F22" s="168">
        <f>NOTES!F109</f>
        <v>764942.9</v>
      </c>
      <c r="G22" s="3" t="s">
        <v>49</v>
      </c>
      <c r="H22" s="3" t="s">
        <v>46</v>
      </c>
      <c r="I22" s="3"/>
      <c r="J22" s="3"/>
      <c r="K22" s="3"/>
      <c r="L22" s="3"/>
      <c r="M22" s="3"/>
    </row>
    <row r="23" spans="1:13" ht="30" customHeight="1">
      <c r="A23" s="12" t="s">
        <v>51</v>
      </c>
      <c r="B23" s="2">
        <v>22</v>
      </c>
      <c r="C23" s="168">
        <v>0</v>
      </c>
      <c r="D23" s="168">
        <v>0</v>
      </c>
      <c r="E23" s="168">
        <f>NOTES!D165</f>
        <v>923958.00702857145</v>
      </c>
      <c r="F23" s="168">
        <v>0</v>
      </c>
      <c r="G23" s="3" t="s">
        <v>50</v>
      </c>
      <c r="H23" s="3" t="s">
        <v>46</v>
      </c>
      <c r="I23" s="3"/>
      <c r="J23" s="3"/>
      <c r="K23" s="3"/>
      <c r="L23" s="3"/>
      <c r="M23" s="3"/>
    </row>
    <row r="24" spans="1:13" ht="30" customHeight="1" thickBot="1">
      <c r="A24" s="3"/>
      <c r="B24" s="2"/>
      <c r="C24" s="2"/>
      <c r="D24" s="23"/>
      <c r="E24" s="23"/>
      <c r="F24" s="2"/>
      <c r="G24" s="3"/>
      <c r="H24" s="3"/>
      <c r="I24" s="3"/>
      <c r="J24" s="3"/>
      <c r="K24" s="3"/>
      <c r="L24" s="3"/>
      <c r="M24" s="3"/>
    </row>
    <row r="25" spans="1:13" ht="24" customHeight="1" thickBot="1">
      <c r="A25" s="3" t="s">
        <v>52</v>
      </c>
      <c r="B25" s="2"/>
      <c r="C25" s="169">
        <f>SUM(C17:C24)</f>
        <v>10322237.33</v>
      </c>
      <c r="D25" s="169">
        <f t="shared" ref="D25:F25" si="1">SUM(D17:D24)</f>
        <v>0</v>
      </c>
      <c r="E25" s="169">
        <f t="shared" si="1"/>
        <v>9300277.187028572</v>
      </c>
      <c r="F25" s="169">
        <f t="shared" si="1"/>
        <v>7824962.3699999992</v>
      </c>
      <c r="G25" s="3"/>
      <c r="H25" s="17"/>
      <c r="I25" s="3"/>
      <c r="J25" s="3"/>
      <c r="K25" s="3"/>
      <c r="L25" s="3"/>
      <c r="M25" s="3"/>
    </row>
    <row r="26" spans="1:13" ht="30" customHeight="1" thickBot="1">
      <c r="A26" s="1"/>
      <c r="B26" s="2"/>
      <c r="G26" s="4" t="s">
        <v>53</v>
      </c>
      <c r="H26" s="11"/>
      <c r="I26" s="3"/>
      <c r="J26" s="3"/>
      <c r="K26" s="3"/>
      <c r="L26" s="3"/>
      <c r="M26" s="3"/>
    </row>
    <row r="27" spans="1:13" ht="30" customHeight="1" thickBot="1">
      <c r="A27" s="13" t="s">
        <v>54</v>
      </c>
      <c r="B27" s="2"/>
      <c r="C27" s="169">
        <f>C14-C25</f>
        <v>8616773.4900000002</v>
      </c>
      <c r="D27" s="169">
        <f t="shared" ref="D27:F27" si="2">D14-D25</f>
        <v>0</v>
      </c>
      <c r="E27" s="169">
        <f t="shared" si="2"/>
        <v>2431814.4029714298</v>
      </c>
      <c r="F27" s="169">
        <f t="shared" si="2"/>
        <v>-879053.40999999829</v>
      </c>
      <c r="G27" s="3"/>
      <c r="H27" s="11"/>
      <c r="I27" s="3"/>
      <c r="J27" s="3"/>
      <c r="K27" s="3"/>
      <c r="L27" s="3"/>
      <c r="M27" s="3"/>
    </row>
    <row r="28" spans="1:13" ht="30" customHeight="1">
      <c r="A28" s="1"/>
      <c r="B28" s="2"/>
      <c r="G28" s="4" t="s">
        <v>55</v>
      </c>
      <c r="H28" s="25"/>
      <c r="I28" s="3"/>
      <c r="J28" s="3"/>
      <c r="K28" s="3"/>
      <c r="L28" s="3"/>
      <c r="M28" s="3"/>
    </row>
    <row r="29" spans="1:13" ht="18" customHeight="1">
      <c r="A29" s="19"/>
      <c r="B29" s="2"/>
      <c r="C29" s="2"/>
      <c r="D29" s="2"/>
      <c r="E29" s="2"/>
      <c r="F29" s="2"/>
      <c r="G29" s="3"/>
      <c r="H29" s="11"/>
      <c r="I29" s="3"/>
      <c r="J29" s="3"/>
      <c r="K29" s="3"/>
      <c r="L29" s="3"/>
      <c r="M29" s="3"/>
    </row>
    <row r="30" spans="1:13" ht="18" customHeight="1">
      <c r="A30" s="3"/>
      <c r="B30" s="2"/>
      <c r="C30" s="3"/>
      <c r="D30" s="3"/>
      <c r="E30" s="3"/>
      <c r="F30" s="11"/>
      <c r="G30" s="3"/>
      <c r="H30" s="3"/>
      <c r="I30" s="3"/>
      <c r="J30" s="3"/>
      <c r="K30" s="3"/>
      <c r="L30" s="3"/>
      <c r="M30" s="3"/>
    </row>
    <row r="31" spans="1:13" ht="18" customHeight="1">
      <c r="A31" s="3"/>
      <c r="B31" s="2"/>
      <c r="C31" s="3"/>
      <c r="D31" s="3"/>
      <c r="E31" s="3"/>
      <c r="F31" s="11"/>
      <c r="G31" s="3"/>
      <c r="H31" s="3"/>
      <c r="I31" s="3"/>
      <c r="J31" s="3"/>
      <c r="K31" s="3"/>
      <c r="L31" s="3"/>
      <c r="M31" s="3"/>
    </row>
    <row r="32" spans="1:13" ht="18" customHeight="1">
      <c r="A32" s="3"/>
      <c r="B32" s="2"/>
      <c r="C32" s="3"/>
      <c r="D32" s="3"/>
      <c r="E32" s="3"/>
      <c r="F32" s="11"/>
      <c r="G32" s="3"/>
      <c r="H32" s="3"/>
      <c r="I32" s="3"/>
      <c r="J32" s="3"/>
      <c r="K32" s="3"/>
      <c r="L32" s="3"/>
      <c r="M32" s="3"/>
    </row>
    <row r="33" spans="1:13" ht="18" customHeight="1">
      <c r="A33" s="3"/>
      <c r="B33" s="2"/>
      <c r="C33" s="3"/>
      <c r="D33" s="3"/>
      <c r="E33" s="3"/>
      <c r="F33" s="11"/>
      <c r="G33" s="3"/>
      <c r="H33" s="3"/>
      <c r="I33" s="3"/>
      <c r="J33" s="3"/>
      <c r="K33" s="3"/>
      <c r="L33" s="3"/>
      <c r="M33" s="3"/>
    </row>
    <row r="34" spans="1:13" ht="18" customHeight="1">
      <c r="A34" s="3"/>
      <c r="B34" s="2"/>
      <c r="C34" s="3"/>
      <c r="D34" s="3"/>
      <c r="E34" s="3"/>
      <c r="F34" s="11"/>
      <c r="G34" s="3"/>
      <c r="H34" s="3"/>
      <c r="I34" s="3"/>
      <c r="J34" s="3"/>
      <c r="K34" s="3"/>
      <c r="L34" s="3"/>
      <c r="M34" s="3"/>
    </row>
    <row r="35" spans="1:13" ht="18" customHeight="1">
      <c r="A35" s="3"/>
      <c r="B35" s="2"/>
      <c r="C35" s="3"/>
      <c r="D35" s="3"/>
      <c r="E35" s="3"/>
      <c r="F35" s="11"/>
      <c r="G35" s="3"/>
      <c r="H35" s="3"/>
      <c r="I35" s="3"/>
      <c r="J35" s="3"/>
      <c r="K35" s="3"/>
      <c r="L35" s="3"/>
      <c r="M35" s="3"/>
    </row>
    <row r="36" spans="1:13" ht="18" customHeight="1">
      <c r="A36" s="3"/>
      <c r="B36" s="2"/>
      <c r="C36" s="3"/>
      <c r="D36" s="3"/>
      <c r="E36" s="3"/>
      <c r="F36" s="11"/>
      <c r="G36" s="3"/>
      <c r="H36" s="3"/>
      <c r="I36" s="3"/>
      <c r="J36" s="3"/>
      <c r="K36" s="3"/>
      <c r="L36" s="3"/>
      <c r="M36" s="3"/>
    </row>
    <row r="37" spans="1:13" ht="18" customHeight="1">
      <c r="A37" s="3"/>
      <c r="B37" s="2"/>
      <c r="C37" s="3"/>
      <c r="D37" s="3"/>
      <c r="E37" s="3"/>
      <c r="F37" s="11"/>
      <c r="G37" s="3"/>
      <c r="H37" s="3"/>
      <c r="I37" s="3"/>
      <c r="J37" s="3"/>
      <c r="K37" s="3"/>
      <c r="L37" s="3"/>
      <c r="M37" s="3"/>
    </row>
    <row r="38" spans="1:13" ht="18" customHeight="1">
      <c r="A38" s="3"/>
      <c r="B38" s="2"/>
      <c r="C38" s="3"/>
      <c r="D38" s="3"/>
      <c r="E38" s="3"/>
      <c r="F38" s="11"/>
      <c r="G38" s="3"/>
      <c r="H38" s="3"/>
      <c r="I38" s="3"/>
      <c r="J38" s="3"/>
      <c r="K38" s="3"/>
      <c r="L38" s="3"/>
      <c r="M38" s="3"/>
    </row>
    <row r="39" spans="1:13" ht="18" customHeight="1">
      <c r="A39" s="3"/>
      <c r="B39" s="2"/>
      <c r="C39" s="3"/>
      <c r="D39" s="3"/>
      <c r="E39" s="3"/>
      <c r="F39" s="11"/>
      <c r="G39" s="3"/>
      <c r="H39" s="3"/>
      <c r="I39" s="3"/>
      <c r="J39" s="3"/>
      <c r="K39" s="3"/>
      <c r="L39" s="3"/>
      <c r="M39" s="3"/>
    </row>
    <row r="40" spans="1:13" ht="18" customHeight="1">
      <c r="A40" s="3"/>
      <c r="B40" s="2"/>
      <c r="C40" s="3"/>
      <c r="D40" s="3"/>
      <c r="E40" s="3"/>
      <c r="F40" s="11"/>
      <c r="G40" s="3"/>
      <c r="H40" s="3"/>
      <c r="I40" s="3"/>
      <c r="J40" s="3"/>
      <c r="K40" s="3"/>
      <c r="L40" s="3"/>
      <c r="M40" s="3"/>
    </row>
    <row r="41" spans="1:13" ht="18" customHeight="1">
      <c r="A41" s="3"/>
      <c r="B41" s="2"/>
      <c r="C41" s="3"/>
      <c r="D41" s="3"/>
      <c r="E41" s="3"/>
      <c r="F41" s="11"/>
      <c r="G41" s="3"/>
      <c r="H41" s="3"/>
      <c r="I41" s="3"/>
      <c r="J41" s="3"/>
      <c r="K41" s="3"/>
      <c r="L41" s="3"/>
      <c r="M41" s="3"/>
    </row>
    <row r="42" spans="1:13" ht="18" customHeight="1">
      <c r="A42" s="3"/>
      <c r="B42" s="2"/>
      <c r="C42" s="3"/>
      <c r="D42" s="3"/>
      <c r="E42" s="3"/>
      <c r="F42" s="11"/>
      <c r="G42" s="3"/>
      <c r="H42" s="3"/>
      <c r="I42" s="3"/>
      <c r="J42" s="3"/>
      <c r="K42" s="3"/>
      <c r="L42" s="3"/>
      <c r="M42" s="3"/>
    </row>
    <row r="43" spans="1:13" ht="18" customHeight="1">
      <c r="A43" s="3"/>
      <c r="B43" s="2"/>
      <c r="C43" s="3"/>
      <c r="D43" s="3"/>
      <c r="E43" s="3"/>
      <c r="F43" s="11"/>
      <c r="G43" s="3"/>
      <c r="H43" s="3"/>
      <c r="I43" s="3"/>
      <c r="J43" s="3"/>
      <c r="K43" s="3"/>
      <c r="L43" s="3"/>
      <c r="M43" s="3"/>
    </row>
    <row r="44" spans="1:13" ht="18" customHeight="1">
      <c r="A44" s="3"/>
      <c r="B44" s="2"/>
      <c r="C44" s="3"/>
      <c r="D44" s="3"/>
      <c r="E44" s="3"/>
      <c r="F44" s="11"/>
      <c r="G44" s="3"/>
      <c r="H44" s="3"/>
      <c r="I44" s="3"/>
      <c r="J44" s="3"/>
      <c r="K44" s="3"/>
      <c r="L44" s="3"/>
      <c r="M44" s="3"/>
    </row>
    <row r="45" spans="1:13" ht="18" customHeight="1">
      <c r="A45" s="3"/>
      <c r="B45" s="2"/>
      <c r="C45" s="3"/>
      <c r="D45" s="3"/>
      <c r="E45" s="3"/>
      <c r="F45" s="11"/>
      <c r="G45" s="3"/>
      <c r="H45" s="3"/>
      <c r="I45" s="3"/>
      <c r="J45" s="3"/>
      <c r="K45" s="3"/>
      <c r="L45" s="3"/>
      <c r="M45" s="3"/>
    </row>
    <row r="46" spans="1:13" ht="18" customHeight="1">
      <c r="A46" s="3"/>
      <c r="B46" s="2"/>
      <c r="C46" s="3"/>
      <c r="D46" s="3"/>
      <c r="E46" s="3"/>
      <c r="F46" s="11"/>
      <c r="G46" s="3"/>
      <c r="H46" s="3"/>
      <c r="I46" s="3"/>
      <c r="J46" s="3"/>
      <c r="K46" s="3"/>
      <c r="L46" s="3"/>
      <c r="M46" s="3"/>
    </row>
    <row r="47" spans="1:13" ht="18" customHeight="1">
      <c r="A47" s="3"/>
      <c r="B47" s="2"/>
      <c r="C47" s="3"/>
      <c r="D47" s="3"/>
      <c r="E47" s="3"/>
      <c r="F47" s="11"/>
      <c r="G47" s="3"/>
      <c r="H47" s="3"/>
      <c r="I47" s="3"/>
      <c r="J47" s="3"/>
      <c r="K47" s="3"/>
      <c r="L47" s="3"/>
      <c r="M47" s="3"/>
    </row>
    <row r="48" spans="1:13" ht="18" customHeight="1">
      <c r="A48" s="3"/>
      <c r="B48" s="2"/>
      <c r="C48" s="3"/>
      <c r="D48" s="3"/>
      <c r="E48" s="3"/>
      <c r="F48" s="11"/>
      <c r="G48" s="3"/>
      <c r="H48" s="3"/>
      <c r="I48" s="3"/>
      <c r="J48" s="3"/>
      <c r="K48" s="3"/>
      <c r="L48" s="3"/>
      <c r="M48" s="3"/>
    </row>
    <row r="49" spans="1:13" ht="18" customHeight="1">
      <c r="A49" s="3"/>
      <c r="B49" s="2"/>
      <c r="C49" s="3"/>
      <c r="D49" s="3"/>
      <c r="E49" s="3"/>
      <c r="F49" s="11"/>
      <c r="G49" s="3"/>
      <c r="H49" s="3"/>
      <c r="I49" s="3"/>
      <c r="J49" s="3"/>
      <c r="K49" s="3"/>
      <c r="L49" s="3"/>
      <c r="M49" s="3"/>
    </row>
    <row r="50" spans="1:13" ht="18" customHeight="1">
      <c r="A50" s="3"/>
      <c r="B50" s="2"/>
      <c r="C50" s="3"/>
      <c r="D50" s="3"/>
      <c r="E50" s="3"/>
      <c r="F50" s="11"/>
      <c r="G50" s="3"/>
      <c r="H50" s="3"/>
      <c r="I50" s="3"/>
      <c r="J50" s="3"/>
      <c r="K50" s="3"/>
      <c r="L50" s="3"/>
      <c r="M50" s="3"/>
    </row>
    <row r="51" spans="1:13" ht="18" customHeight="1">
      <c r="A51" s="3"/>
      <c r="B51" s="2"/>
      <c r="C51" s="3"/>
      <c r="D51" s="3"/>
      <c r="E51" s="3"/>
      <c r="F51" s="11"/>
      <c r="G51" s="3"/>
      <c r="H51" s="3"/>
      <c r="I51" s="3"/>
      <c r="J51" s="3"/>
      <c r="K51" s="3"/>
      <c r="L51" s="3"/>
      <c r="M51" s="3"/>
    </row>
    <row r="52" spans="1:13" ht="18" customHeight="1">
      <c r="A52" s="3"/>
      <c r="B52" s="2"/>
      <c r="C52" s="3"/>
      <c r="D52" s="3"/>
      <c r="E52" s="3"/>
      <c r="F52" s="11"/>
      <c r="G52" s="3"/>
      <c r="H52" s="3"/>
      <c r="I52" s="3"/>
      <c r="J52" s="3"/>
      <c r="K52" s="3"/>
      <c r="L52" s="3"/>
      <c r="M52" s="3"/>
    </row>
    <row r="53" spans="1:13" ht="18" customHeight="1">
      <c r="A53" s="3"/>
      <c r="B53" s="2"/>
      <c r="C53" s="3"/>
      <c r="D53" s="3"/>
      <c r="E53" s="3"/>
      <c r="F53" s="11"/>
      <c r="G53" s="3"/>
      <c r="H53" s="3"/>
      <c r="I53" s="3"/>
      <c r="J53" s="3"/>
      <c r="K53" s="3"/>
      <c r="L53" s="3"/>
      <c r="M53" s="3"/>
    </row>
    <row r="54" spans="1:13" ht="18" customHeight="1">
      <c r="A54" s="3"/>
      <c r="B54" s="2"/>
      <c r="C54" s="3"/>
      <c r="D54" s="3"/>
      <c r="E54" s="3"/>
      <c r="F54" s="11"/>
      <c r="G54" s="3"/>
      <c r="H54" s="3"/>
      <c r="I54" s="3"/>
      <c r="J54" s="3"/>
      <c r="K54" s="3"/>
      <c r="L54" s="3"/>
      <c r="M54" s="3"/>
    </row>
    <row r="55" spans="1:13" ht="18" customHeight="1">
      <c r="A55" s="3"/>
      <c r="B55" s="2"/>
      <c r="C55" s="3"/>
      <c r="D55" s="3"/>
      <c r="E55" s="3"/>
      <c r="F55" s="11"/>
      <c r="G55" s="3"/>
      <c r="H55" s="3"/>
      <c r="I55" s="3"/>
      <c r="J55" s="3"/>
      <c r="K55" s="3"/>
      <c r="L55" s="3"/>
      <c r="M55" s="3"/>
    </row>
    <row r="56" spans="1:13" ht="18" customHeight="1">
      <c r="A56" s="3"/>
      <c r="B56" s="2"/>
      <c r="C56" s="3"/>
      <c r="D56" s="3"/>
      <c r="E56" s="3"/>
      <c r="F56" s="11"/>
      <c r="G56" s="3"/>
      <c r="H56" s="3"/>
      <c r="I56" s="3"/>
      <c r="J56" s="3"/>
      <c r="K56" s="3"/>
      <c r="L56" s="3"/>
      <c r="M56" s="3"/>
    </row>
    <row r="57" spans="1:13" ht="18" customHeight="1">
      <c r="A57" s="3"/>
      <c r="B57" s="2"/>
      <c r="C57" s="3"/>
      <c r="D57" s="3"/>
      <c r="E57" s="3"/>
      <c r="F57" s="11"/>
      <c r="G57" s="3"/>
      <c r="H57" s="3"/>
      <c r="I57" s="3"/>
      <c r="J57" s="3"/>
      <c r="K57" s="3"/>
      <c r="L57" s="3"/>
      <c r="M57" s="3"/>
    </row>
    <row r="58" spans="1:13" ht="18" customHeight="1">
      <c r="A58" s="3"/>
      <c r="B58" s="2"/>
      <c r="C58" s="3"/>
      <c r="D58" s="3"/>
      <c r="E58" s="3"/>
      <c r="F58" s="11"/>
      <c r="G58" s="3"/>
      <c r="H58" s="3"/>
      <c r="I58" s="3"/>
      <c r="J58" s="3"/>
      <c r="K58" s="3"/>
      <c r="L58" s="3"/>
      <c r="M58" s="3"/>
    </row>
    <row r="59" spans="1:13" ht="18" customHeight="1">
      <c r="A59" s="3"/>
      <c r="B59" s="2"/>
      <c r="C59" s="3"/>
      <c r="D59" s="3"/>
      <c r="E59" s="3"/>
      <c r="F59" s="11"/>
      <c r="G59" s="3"/>
      <c r="H59" s="3"/>
      <c r="I59" s="3"/>
      <c r="J59" s="3"/>
      <c r="K59" s="3"/>
      <c r="L59" s="3"/>
      <c r="M59" s="3"/>
    </row>
    <row r="60" spans="1:13" ht="18" customHeight="1">
      <c r="A60" s="3"/>
      <c r="B60" s="2"/>
      <c r="C60" s="3"/>
      <c r="D60" s="3"/>
      <c r="E60" s="3"/>
      <c r="F60" s="11"/>
      <c r="G60" s="3"/>
      <c r="H60" s="3"/>
      <c r="I60" s="3"/>
      <c r="J60" s="3"/>
      <c r="K60" s="3"/>
      <c r="L60" s="3"/>
      <c r="M60" s="3"/>
    </row>
    <row r="61" spans="1:13" ht="18" customHeight="1">
      <c r="A61" s="3"/>
      <c r="B61" s="2"/>
      <c r="C61" s="3"/>
      <c r="D61" s="3"/>
      <c r="E61" s="3"/>
      <c r="F61" s="11"/>
      <c r="G61" s="3"/>
      <c r="H61" s="3"/>
      <c r="I61" s="3"/>
      <c r="J61" s="3"/>
      <c r="K61" s="3"/>
      <c r="L61" s="3"/>
      <c r="M61" s="3"/>
    </row>
    <row r="62" spans="1:13" ht="18" customHeight="1">
      <c r="A62" s="3"/>
      <c r="B62" s="2"/>
      <c r="C62" s="3"/>
      <c r="D62" s="3"/>
      <c r="E62" s="3"/>
      <c r="F62" s="11"/>
      <c r="G62" s="3"/>
      <c r="H62" s="3"/>
      <c r="I62" s="3"/>
      <c r="J62" s="3"/>
      <c r="K62" s="3"/>
      <c r="L62" s="3"/>
      <c r="M62" s="3"/>
    </row>
    <row r="63" spans="1:13" ht="18" customHeight="1">
      <c r="A63" s="3"/>
      <c r="B63" s="2"/>
      <c r="C63" s="3"/>
      <c r="D63" s="3"/>
      <c r="E63" s="3"/>
      <c r="F63" s="11"/>
      <c r="G63" s="3"/>
      <c r="H63" s="3"/>
      <c r="I63" s="3"/>
      <c r="J63" s="3"/>
      <c r="K63" s="3"/>
      <c r="L63" s="3"/>
      <c r="M63" s="3"/>
    </row>
    <row r="64" spans="1:13" ht="18" customHeight="1">
      <c r="A64" s="3"/>
      <c r="B64" s="2"/>
      <c r="C64" s="3"/>
      <c r="D64" s="3"/>
      <c r="E64" s="3"/>
      <c r="F64" s="11"/>
      <c r="G64" s="3"/>
      <c r="H64" s="3"/>
      <c r="I64" s="3"/>
      <c r="J64" s="3"/>
      <c r="K64" s="3"/>
      <c r="L64" s="3"/>
      <c r="M64" s="3"/>
    </row>
    <row r="65" spans="1:13" ht="18" customHeight="1">
      <c r="A65" s="3"/>
      <c r="B65" s="2"/>
      <c r="C65" s="3"/>
      <c r="D65" s="3"/>
      <c r="E65" s="3"/>
      <c r="F65" s="11"/>
      <c r="G65" s="3"/>
      <c r="H65" s="3"/>
      <c r="I65" s="3"/>
      <c r="J65" s="3"/>
      <c r="K65" s="3"/>
      <c r="L65" s="3"/>
      <c r="M65" s="3"/>
    </row>
    <row r="66" spans="1:13" ht="18" customHeight="1">
      <c r="A66" s="3"/>
      <c r="B66" s="2"/>
      <c r="C66" s="3"/>
      <c r="D66" s="3"/>
      <c r="E66" s="3"/>
      <c r="F66" s="11"/>
      <c r="G66" s="3"/>
      <c r="H66" s="3"/>
      <c r="I66" s="3"/>
      <c r="J66" s="3"/>
      <c r="K66" s="3"/>
      <c r="L66" s="3"/>
      <c r="M66" s="3"/>
    </row>
    <row r="67" spans="1:13" ht="18" customHeight="1">
      <c r="A67" s="3"/>
      <c r="B67" s="2"/>
      <c r="C67" s="3"/>
      <c r="D67" s="3"/>
      <c r="E67" s="3"/>
      <c r="F67" s="11"/>
      <c r="G67" s="3"/>
      <c r="H67" s="3"/>
      <c r="I67" s="3"/>
      <c r="J67" s="3"/>
      <c r="K67" s="3"/>
      <c r="L67" s="3"/>
      <c r="M67" s="3"/>
    </row>
    <row r="68" spans="1:13" ht="18" customHeight="1">
      <c r="A68" s="3"/>
      <c r="B68" s="2"/>
      <c r="C68" s="3"/>
      <c r="D68" s="3"/>
      <c r="E68" s="3"/>
      <c r="F68" s="11"/>
      <c r="G68" s="3"/>
      <c r="H68" s="3"/>
      <c r="I68" s="3"/>
      <c r="J68" s="3"/>
      <c r="K68" s="3"/>
      <c r="L68" s="3"/>
      <c r="M68" s="3"/>
    </row>
    <row r="69" spans="1:13" ht="18" customHeight="1">
      <c r="A69" s="3"/>
      <c r="B69" s="2"/>
      <c r="C69" s="3"/>
      <c r="D69" s="3"/>
      <c r="E69" s="3"/>
      <c r="F69" s="11"/>
      <c r="G69" s="3"/>
      <c r="H69" s="3"/>
      <c r="I69" s="3"/>
      <c r="J69" s="3"/>
      <c r="K69" s="3"/>
      <c r="L69" s="3"/>
      <c r="M69" s="3"/>
    </row>
    <row r="70" spans="1:13" ht="18" customHeight="1">
      <c r="A70" s="3"/>
      <c r="B70" s="2"/>
      <c r="C70" s="3"/>
      <c r="D70" s="3"/>
      <c r="E70" s="3"/>
      <c r="F70" s="11"/>
      <c r="G70" s="3"/>
      <c r="H70" s="3"/>
      <c r="I70" s="3"/>
      <c r="J70" s="3"/>
      <c r="K70" s="3"/>
      <c r="L70" s="3"/>
      <c r="M70" s="3"/>
    </row>
    <row r="71" spans="1:13" ht="18" customHeight="1">
      <c r="A71" s="3"/>
      <c r="B71" s="2"/>
      <c r="C71" s="3"/>
      <c r="D71" s="3"/>
      <c r="E71" s="3"/>
      <c r="F71" s="11"/>
      <c r="G71" s="3"/>
      <c r="H71" s="3"/>
      <c r="I71" s="3"/>
      <c r="J71" s="3"/>
      <c r="K71" s="3"/>
      <c r="L71" s="3"/>
      <c r="M71" s="3"/>
    </row>
    <row r="72" spans="1:13" ht="18" customHeight="1">
      <c r="A72" s="3"/>
      <c r="B72" s="2"/>
      <c r="C72" s="3"/>
      <c r="D72" s="3"/>
      <c r="E72" s="3"/>
      <c r="F72" s="11"/>
      <c r="G72" s="3"/>
      <c r="H72" s="3"/>
      <c r="I72" s="3"/>
      <c r="J72" s="3"/>
      <c r="K72" s="3"/>
      <c r="L72" s="3"/>
      <c r="M72" s="3"/>
    </row>
    <row r="73" spans="1:13" ht="18" customHeight="1">
      <c r="A73" s="3"/>
      <c r="B73" s="2"/>
      <c r="C73" s="3"/>
      <c r="D73" s="3"/>
      <c r="E73" s="3"/>
      <c r="F73" s="11"/>
      <c r="G73" s="3"/>
      <c r="H73" s="3"/>
      <c r="I73" s="3"/>
      <c r="J73" s="3"/>
      <c r="K73" s="3"/>
      <c r="L73" s="3"/>
      <c r="M73" s="3"/>
    </row>
    <row r="74" spans="1:13" ht="18" customHeight="1">
      <c r="A74" s="3"/>
      <c r="B74" s="2"/>
      <c r="C74" s="3"/>
      <c r="D74" s="3"/>
      <c r="E74" s="3"/>
      <c r="F74" s="11"/>
      <c r="G74" s="3"/>
      <c r="H74" s="3"/>
      <c r="I74" s="3"/>
      <c r="J74" s="3"/>
      <c r="K74" s="3"/>
      <c r="L74" s="3"/>
      <c r="M74" s="3"/>
    </row>
    <row r="75" spans="1:13" ht="18" customHeight="1">
      <c r="A75" s="3"/>
      <c r="B75" s="2"/>
      <c r="C75" s="3"/>
      <c r="D75" s="3"/>
      <c r="E75" s="3"/>
      <c r="F75" s="11"/>
      <c r="G75" s="3"/>
      <c r="H75" s="3"/>
      <c r="I75" s="3"/>
      <c r="J75" s="3"/>
      <c r="K75" s="3"/>
      <c r="L75" s="3"/>
      <c r="M75" s="3"/>
    </row>
    <row r="76" spans="1:13" ht="18" customHeight="1">
      <c r="A76" s="3"/>
      <c r="B76" s="2"/>
      <c r="C76" s="3"/>
      <c r="D76" s="3"/>
      <c r="E76" s="3"/>
      <c r="F76" s="11"/>
      <c r="G76" s="3"/>
      <c r="H76" s="3"/>
      <c r="I76" s="3"/>
      <c r="J76" s="3"/>
      <c r="K76" s="3"/>
      <c r="L76" s="3"/>
      <c r="M76" s="3"/>
    </row>
    <row r="77" spans="1:13" ht="18" customHeight="1">
      <c r="A77" s="3"/>
      <c r="B77" s="2"/>
      <c r="C77" s="3"/>
      <c r="D77" s="3"/>
      <c r="E77" s="3"/>
      <c r="F77" s="11"/>
      <c r="G77" s="3"/>
      <c r="H77" s="3"/>
      <c r="I77" s="3"/>
      <c r="J77" s="3"/>
      <c r="K77" s="3"/>
      <c r="L77" s="3"/>
      <c r="M77" s="3"/>
    </row>
    <row r="78" spans="1:13" ht="18" customHeight="1">
      <c r="A78" s="3"/>
      <c r="B78" s="2"/>
      <c r="C78" s="3"/>
      <c r="D78" s="3"/>
      <c r="E78" s="3"/>
      <c r="F78" s="11"/>
      <c r="G78" s="3"/>
      <c r="H78" s="3"/>
      <c r="I78" s="3"/>
      <c r="J78" s="3"/>
      <c r="K78" s="3"/>
      <c r="L78" s="3"/>
      <c r="M78" s="3"/>
    </row>
    <row r="79" spans="1:13" ht="18" customHeight="1">
      <c r="A79" s="3"/>
      <c r="B79" s="2"/>
      <c r="C79" s="3"/>
      <c r="D79" s="3"/>
      <c r="E79" s="3"/>
      <c r="F79" s="11"/>
      <c r="G79" s="3"/>
      <c r="H79" s="3"/>
      <c r="I79" s="3"/>
      <c r="J79" s="3"/>
      <c r="K79" s="3"/>
      <c r="L79" s="3"/>
      <c r="M79" s="3"/>
    </row>
    <row r="80" spans="1:13" ht="18" customHeight="1">
      <c r="A80" s="3"/>
      <c r="B80" s="2"/>
      <c r="C80" s="3"/>
      <c r="D80" s="3"/>
      <c r="E80" s="3"/>
      <c r="F80" s="11"/>
      <c r="G80" s="3"/>
      <c r="H80" s="3"/>
      <c r="I80" s="3"/>
      <c r="J80" s="3"/>
      <c r="K80" s="3"/>
      <c r="L80" s="3"/>
      <c r="M80" s="3"/>
    </row>
    <row r="81" spans="1:13" ht="18" customHeight="1">
      <c r="A81" s="3"/>
      <c r="B81" s="2"/>
      <c r="C81" s="3"/>
      <c r="D81" s="3"/>
      <c r="E81" s="3"/>
      <c r="F81" s="11"/>
      <c r="G81" s="3"/>
      <c r="H81" s="3"/>
      <c r="I81" s="3"/>
      <c r="J81" s="3"/>
      <c r="K81" s="3"/>
      <c r="L81" s="3"/>
      <c r="M81" s="3"/>
    </row>
    <row r="82" spans="1:13" ht="18" customHeight="1">
      <c r="A82" s="3"/>
      <c r="B82" s="2"/>
      <c r="C82" s="3"/>
      <c r="D82" s="3"/>
      <c r="E82" s="3"/>
      <c r="F82" s="11"/>
      <c r="G82" s="3"/>
      <c r="H82" s="3"/>
      <c r="I82" s="3"/>
      <c r="J82" s="3"/>
      <c r="K82" s="3"/>
      <c r="L82" s="3"/>
      <c r="M82" s="3"/>
    </row>
    <row r="83" spans="1:13" ht="18" customHeight="1">
      <c r="A83" s="3"/>
      <c r="B83" s="2"/>
      <c r="C83" s="3"/>
      <c r="D83" s="3"/>
      <c r="E83" s="3"/>
      <c r="F83" s="11"/>
      <c r="G83" s="3"/>
      <c r="H83" s="3"/>
      <c r="I83" s="3"/>
      <c r="J83" s="3"/>
      <c r="K83" s="3"/>
      <c r="L83" s="3"/>
      <c r="M83" s="3"/>
    </row>
    <row r="84" spans="1:13" ht="18" customHeight="1">
      <c r="A84" s="3"/>
      <c r="B84" s="2"/>
      <c r="C84" s="3"/>
      <c r="D84" s="3"/>
      <c r="E84" s="3"/>
      <c r="F84" s="11"/>
      <c r="G84" s="3"/>
      <c r="H84" s="3"/>
      <c r="I84" s="3"/>
      <c r="J84" s="3"/>
      <c r="K84" s="3"/>
      <c r="L84" s="3"/>
      <c r="M84" s="3"/>
    </row>
    <row r="85" spans="1:13" ht="18" customHeight="1">
      <c r="A85" s="3"/>
      <c r="B85" s="2"/>
      <c r="C85" s="3"/>
      <c r="D85" s="3"/>
      <c r="E85" s="3"/>
      <c r="F85" s="11"/>
      <c r="G85" s="3"/>
      <c r="H85" s="3"/>
      <c r="I85" s="3"/>
      <c r="J85" s="3"/>
      <c r="K85" s="3"/>
      <c r="L85" s="3"/>
      <c r="M85" s="3"/>
    </row>
    <row r="86" spans="1:13" ht="18" customHeight="1">
      <c r="A86" s="3"/>
      <c r="B86" s="2"/>
      <c r="C86" s="3"/>
      <c r="D86" s="3"/>
      <c r="E86" s="3"/>
      <c r="F86" s="11"/>
      <c r="G86" s="3"/>
      <c r="H86" s="3"/>
      <c r="I86" s="3"/>
      <c r="J86" s="3"/>
      <c r="K86" s="3"/>
      <c r="L86" s="3"/>
      <c r="M86" s="3"/>
    </row>
    <row r="87" spans="1:13" ht="18" customHeight="1">
      <c r="A87" s="3"/>
      <c r="B87" s="2"/>
      <c r="C87" s="3"/>
      <c r="D87" s="3"/>
      <c r="E87" s="3"/>
      <c r="F87" s="11"/>
      <c r="G87" s="3"/>
      <c r="H87" s="3"/>
      <c r="I87" s="3"/>
      <c r="J87" s="3"/>
      <c r="K87" s="3"/>
      <c r="L87" s="3"/>
      <c r="M87" s="3"/>
    </row>
    <row r="88" spans="1:13" ht="18" customHeight="1">
      <c r="A88" s="3"/>
      <c r="B88" s="2"/>
      <c r="C88" s="3"/>
      <c r="D88" s="3"/>
      <c r="E88" s="3"/>
      <c r="F88" s="11"/>
      <c r="G88" s="3"/>
      <c r="H88" s="3"/>
      <c r="I88" s="3"/>
      <c r="J88" s="3"/>
      <c r="K88" s="3"/>
      <c r="L88" s="3"/>
      <c r="M88" s="3"/>
    </row>
    <row r="89" spans="1:13" ht="18" customHeight="1">
      <c r="A89" s="3"/>
      <c r="B89" s="2"/>
      <c r="C89" s="3"/>
      <c r="D89" s="3"/>
      <c r="E89" s="3"/>
      <c r="F89" s="11"/>
      <c r="G89" s="3"/>
      <c r="H89" s="3"/>
      <c r="I89" s="3"/>
      <c r="J89" s="3"/>
      <c r="K89" s="3"/>
      <c r="L89" s="3"/>
      <c r="M89" s="3"/>
    </row>
    <row r="90" spans="1:13" ht="18" customHeight="1">
      <c r="A90" s="3"/>
      <c r="B90" s="2"/>
      <c r="C90" s="3"/>
      <c r="D90" s="3"/>
      <c r="E90" s="3"/>
      <c r="F90" s="11"/>
      <c r="G90" s="3"/>
      <c r="H90" s="3"/>
      <c r="I90" s="3"/>
      <c r="J90" s="3"/>
      <c r="K90" s="3"/>
      <c r="L90" s="3"/>
      <c r="M90" s="3"/>
    </row>
    <row r="91" spans="1:13" ht="18" customHeight="1">
      <c r="A91" s="3"/>
      <c r="B91" s="2"/>
      <c r="C91" s="3"/>
      <c r="D91" s="3"/>
      <c r="E91" s="3"/>
      <c r="F91" s="11"/>
      <c r="G91" s="3"/>
      <c r="H91" s="3"/>
      <c r="I91" s="3"/>
      <c r="J91" s="3"/>
      <c r="K91" s="3"/>
      <c r="L91" s="3"/>
      <c r="M91" s="3"/>
    </row>
    <row r="92" spans="1:13" ht="18" customHeight="1">
      <c r="A92" s="3"/>
      <c r="B92" s="2"/>
      <c r="C92" s="3"/>
      <c r="D92" s="3"/>
      <c r="E92" s="3"/>
      <c r="F92" s="11"/>
      <c r="G92" s="3"/>
      <c r="H92" s="3"/>
      <c r="I92" s="3"/>
      <c r="J92" s="3"/>
      <c r="K92" s="3"/>
      <c r="L92" s="3"/>
      <c r="M92" s="3"/>
    </row>
    <row r="93" spans="1:13" ht="18" customHeight="1">
      <c r="A93" s="3"/>
      <c r="B93" s="2"/>
      <c r="C93" s="3"/>
      <c r="D93" s="3"/>
      <c r="E93" s="3"/>
      <c r="F93" s="11"/>
      <c r="G93" s="3"/>
      <c r="H93" s="3"/>
      <c r="I93" s="3"/>
      <c r="J93" s="3"/>
      <c r="K93" s="3"/>
      <c r="L93" s="3"/>
      <c r="M93" s="3"/>
    </row>
    <row r="94" spans="1:13" ht="18" customHeight="1">
      <c r="A94" s="3"/>
      <c r="B94" s="2"/>
      <c r="C94" s="3"/>
      <c r="D94" s="3"/>
      <c r="E94" s="3"/>
      <c r="F94" s="11"/>
      <c r="G94" s="3"/>
      <c r="H94" s="3"/>
      <c r="I94" s="3"/>
      <c r="J94" s="3"/>
      <c r="K94" s="3"/>
      <c r="L94" s="3"/>
      <c r="M94" s="3"/>
    </row>
    <row r="95" spans="1:13" ht="18" customHeight="1">
      <c r="A95" s="3"/>
      <c r="B95" s="2"/>
      <c r="C95" s="3"/>
      <c r="D95" s="3"/>
      <c r="E95" s="3"/>
      <c r="F95" s="11"/>
      <c r="G95" s="3"/>
      <c r="H95" s="3"/>
      <c r="I95" s="3"/>
      <c r="J95" s="3"/>
      <c r="K95" s="3"/>
      <c r="L95" s="3"/>
      <c r="M95" s="3"/>
    </row>
    <row r="96" spans="1:13" ht="18" customHeight="1">
      <c r="A96" s="3"/>
      <c r="B96" s="2"/>
      <c r="C96" s="3"/>
      <c r="D96" s="3"/>
      <c r="E96" s="3"/>
      <c r="F96" s="11"/>
      <c r="G96" s="3"/>
      <c r="H96" s="3"/>
      <c r="I96" s="3"/>
      <c r="J96" s="3"/>
      <c r="K96" s="3"/>
      <c r="L96" s="3"/>
      <c r="M96" s="3"/>
    </row>
    <row r="97" spans="1:13" ht="18" customHeight="1">
      <c r="A97" s="3"/>
      <c r="B97" s="2"/>
      <c r="C97" s="3"/>
      <c r="D97" s="3"/>
      <c r="E97" s="3"/>
      <c r="F97" s="11"/>
      <c r="G97" s="3"/>
      <c r="H97" s="3"/>
      <c r="I97" s="3"/>
      <c r="J97" s="3"/>
      <c r="K97" s="3"/>
      <c r="L97" s="3"/>
      <c r="M97" s="3"/>
    </row>
    <row r="98" spans="1:13" ht="18" customHeight="1">
      <c r="A98" s="3"/>
      <c r="B98" s="2"/>
      <c r="C98" s="3"/>
      <c r="D98" s="3"/>
      <c r="E98" s="3"/>
      <c r="F98" s="11"/>
      <c r="G98" s="3"/>
      <c r="H98" s="3"/>
      <c r="I98" s="3"/>
      <c r="J98" s="3"/>
      <c r="K98" s="3"/>
      <c r="L98" s="3"/>
      <c r="M98" s="3"/>
    </row>
    <row r="99" spans="1:13" ht="18" customHeight="1">
      <c r="A99" s="3"/>
      <c r="B99" s="2"/>
      <c r="C99" s="3"/>
      <c r="D99" s="3"/>
      <c r="E99" s="3"/>
      <c r="F99" s="11"/>
      <c r="G99" s="3"/>
      <c r="H99" s="3"/>
      <c r="I99" s="3"/>
      <c r="J99" s="3"/>
      <c r="K99" s="3"/>
      <c r="L99" s="3"/>
      <c r="M99" s="3"/>
    </row>
    <row r="100" spans="1:13" ht="18" customHeight="1">
      <c r="A100" s="3"/>
      <c r="B100" s="2"/>
      <c r="C100" s="3"/>
      <c r="D100" s="3"/>
      <c r="E100" s="3"/>
      <c r="F100" s="11"/>
      <c r="G100" s="3"/>
      <c r="H100" s="3"/>
      <c r="I100" s="3"/>
      <c r="J100" s="3"/>
      <c r="K100" s="3"/>
      <c r="L100" s="3"/>
      <c r="M100" s="3"/>
    </row>
  </sheetData>
  <pageMargins left="0.5" right="0.4" top="0.75" bottom="0.75" header="0" footer="0"/>
  <pageSetup scale="8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00"/>
  <sheetViews>
    <sheetView topLeftCell="A26" workbookViewId="0">
      <selection activeCell="G32" sqref="G32"/>
    </sheetView>
  </sheetViews>
  <sheetFormatPr defaultColWidth="14.42578125" defaultRowHeight="15" customHeight="1"/>
  <cols>
    <col min="1" max="1" width="43.7109375" style="31" customWidth="1"/>
    <col min="2" max="2" width="9.28515625" style="31" customWidth="1"/>
    <col min="3" max="3" width="19.7109375" style="124" bestFit="1" customWidth="1"/>
    <col min="4" max="4" width="1" style="124" customWidth="1"/>
    <col min="5" max="5" width="20.42578125" style="124" bestFit="1" customWidth="1"/>
    <col min="6" max="6" width="8.7109375" style="31" customWidth="1"/>
    <col min="7" max="7" width="25" style="31" customWidth="1"/>
    <col min="8" max="11" width="8.7109375" style="31" customWidth="1"/>
    <col min="12" max="16384" width="14.42578125" style="31"/>
  </cols>
  <sheetData>
    <row r="1" spans="1:11" ht="21.75" customHeight="1">
      <c r="A1" s="1" t="s">
        <v>755</v>
      </c>
      <c r="B1" s="2"/>
      <c r="C1" s="164"/>
      <c r="D1" s="164"/>
      <c r="E1" s="166"/>
      <c r="F1" s="3"/>
      <c r="G1" s="3"/>
      <c r="H1" s="11"/>
      <c r="I1" s="3"/>
      <c r="J1" s="20"/>
      <c r="K1" s="3"/>
    </row>
    <row r="2" spans="1:11" ht="18" customHeight="1">
      <c r="A2" s="351" t="s">
        <v>754</v>
      </c>
      <c r="B2" s="351"/>
      <c r="C2" s="351"/>
      <c r="D2" s="351"/>
      <c r="E2" s="351"/>
      <c r="F2" s="3"/>
      <c r="G2" s="3"/>
      <c r="H2" s="3"/>
      <c r="I2" s="3"/>
      <c r="J2" s="3"/>
      <c r="K2" s="3"/>
    </row>
    <row r="3" spans="1:11" ht="18" customHeight="1">
      <c r="A3" s="93"/>
      <c r="B3" s="92" t="s">
        <v>56</v>
      </c>
      <c r="C3" s="249">
        <v>2022</v>
      </c>
      <c r="D3" s="249"/>
      <c r="E3" s="249">
        <v>2021</v>
      </c>
      <c r="F3" s="4"/>
      <c r="G3" s="4"/>
      <c r="H3" s="4"/>
      <c r="I3" s="4"/>
      <c r="J3" s="4"/>
      <c r="K3" s="4"/>
    </row>
    <row r="4" spans="1:11" ht="15.75" customHeight="1">
      <c r="A4" s="94" t="s">
        <v>57</v>
      </c>
      <c r="B4" s="95"/>
      <c r="C4" s="173"/>
      <c r="D4" s="173"/>
      <c r="E4" s="173"/>
      <c r="F4" s="4"/>
      <c r="G4" s="4"/>
      <c r="H4" s="4"/>
      <c r="I4" s="4"/>
      <c r="J4" s="4"/>
      <c r="K4" s="4"/>
    </row>
    <row r="5" spans="1:11" ht="9" customHeight="1">
      <c r="A5" s="96"/>
      <c r="B5" s="97"/>
      <c r="C5" s="174"/>
      <c r="D5" s="174"/>
      <c r="E5" s="174"/>
      <c r="F5" s="3"/>
      <c r="G5" s="3"/>
      <c r="H5" s="3"/>
      <c r="I5" s="3"/>
      <c r="J5" s="3"/>
      <c r="K5" s="3"/>
    </row>
    <row r="6" spans="1:11" ht="15.75" customHeight="1">
      <c r="A6" s="94" t="s">
        <v>58</v>
      </c>
      <c r="B6" s="95"/>
      <c r="C6" s="174"/>
      <c r="D6" s="175"/>
      <c r="E6" s="174"/>
      <c r="F6" s="3"/>
      <c r="G6" s="3"/>
      <c r="H6" s="3"/>
      <c r="I6" s="3"/>
      <c r="J6" s="3"/>
      <c r="K6" s="3"/>
    </row>
    <row r="7" spans="1:11" ht="15.75" customHeight="1">
      <c r="A7" s="96" t="s">
        <v>59</v>
      </c>
      <c r="B7" s="97">
        <v>18</v>
      </c>
      <c r="C7" s="176">
        <f>NOTES!D142</f>
        <v>1006288.6799999999</v>
      </c>
      <c r="D7" s="177"/>
      <c r="E7" s="176">
        <f>NOTES!F142</f>
        <v>731349.02</v>
      </c>
      <c r="F7" s="3"/>
      <c r="G7" s="3"/>
      <c r="H7" s="3"/>
      <c r="I7" s="3"/>
      <c r="J7" s="3"/>
      <c r="K7" s="3"/>
    </row>
    <row r="8" spans="1:11" ht="15.75" customHeight="1">
      <c r="A8" s="96" t="s">
        <v>60</v>
      </c>
      <c r="B8" s="97">
        <v>19</v>
      </c>
      <c r="C8" s="176">
        <f>NOTES!D147</f>
        <v>101283.18</v>
      </c>
      <c r="D8" s="177"/>
      <c r="E8" s="176">
        <f>NOTES!F147</f>
        <v>0</v>
      </c>
      <c r="F8" s="3"/>
      <c r="G8" s="3"/>
      <c r="H8" s="3"/>
      <c r="I8" s="3"/>
      <c r="J8" s="3"/>
      <c r="K8" s="3"/>
    </row>
    <row r="9" spans="1:11" ht="15.75" customHeight="1">
      <c r="A9" s="96" t="s">
        <v>61</v>
      </c>
      <c r="B9" s="97">
        <v>20</v>
      </c>
      <c r="C9" s="176">
        <v>0</v>
      </c>
      <c r="D9" s="177"/>
      <c r="E9" s="176">
        <v>0</v>
      </c>
      <c r="F9" s="3"/>
      <c r="G9" s="3"/>
      <c r="H9" s="3"/>
      <c r="I9" s="3"/>
      <c r="J9" s="3"/>
      <c r="K9" s="3"/>
    </row>
    <row r="10" spans="1:11" ht="15.75" customHeight="1">
      <c r="A10" s="94" t="s">
        <v>62</v>
      </c>
      <c r="B10" s="95"/>
      <c r="C10" s="178">
        <f>SUM(C7:C9)</f>
        <v>1107571.8599999999</v>
      </c>
      <c r="D10" s="179"/>
      <c r="E10" s="178">
        <f>SUM(E7:E9)</f>
        <v>731349.02</v>
      </c>
      <c r="F10" s="3"/>
      <c r="G10" s="3"/>
      <c r="H10" s="3"/>
      <c r="I10" s="3"/>
      <c r="J10" s="3"/>
      <c r="K10" s="3"/>
    </row>
    <row r="11" spans="1:11" ht="8.25" customHeight="1">
      <c r="A11" s="96"/>
      <c r="B11" s="97"/>
      <c r="C11" s="176"/>
      <c r="D11" s="177"/>
      <c r="E11" s="176"/>
      <c r="F11" s="3"/>
      <c r="G11" s="3"/>
      <c r="H11" s="3"/>
      <c r="I11" s="3"/>
      <c r="J11" s="3"/>
      <c r="K11" s="3"/>
    </row>
    <row r="12" spans="1:11" ht="15.75" customHeight="1">
      <c r="A12" s="91" t="s">
        <v>63</v>
      </c>
      <c r="B12" s="95"/>
      <c r="C12" s="174"/>
      <c r="D12" s="175"/>
      <c r="E12" s="174"/>
      <c r="F12" s="3"/>
      <c r="G12" s="3"/>
      <c r="H12" s="3"/>
      <c r="I12" s="3"/>
      <c r="J12" s="3"/>
      <c r="K12" s="3"/>
    </row>
    <row r="13" spans="1:11" ht="15.75" customHeight="1">
      <c r="A13" s="96" t="s">
        <v>64</v>
      </c>
      <c r="B13" s="97">
        <v>21</v>
      </c>
      <c r="C13" s="176">
        <v>0</v>
      </c>
      <c r="D13" s="177"/>
      <c r="E13" s="176">
        <v>0</v>
      </c>
      <c r="F13" s="3"/>
      <c r="G13" s="3"/>
      <c r="H13" s="3"/>
      <c r="I13" s="3"/>
      <c r="J13" s="3"/>
      <c r="K13" s="3"/>
    </row>
    <row r="14" spans="1:11" ht="15.75" customHeight="1">
      <c r="A14" s="96" t="s">
        <v>65</v>
      </c>
      <c r="B14" s="97">
        <v>22</v>
      </c>
      <c r="C14" s="180">
        <f>NOTES!D166</f>
        <v>7116486.2829714287</v>
      </c>
      <c r="D14" s="181"/>
      <c r="E14" s="180">
        <v>0</v>
      </c>
      <c r="F14" s="3"/>
      <c r="G14" s="3"/>
      <c r="H14" s="3"/>
      <c r="I14" s="3"/>
      <c r="J14" s="3"/>
      <c r="K14" s="3"/>
    </row>
    <row r="15" spans="1:11" ht="15.75" customHeight="1">
      <c r="A15" s="96" t="s">
        <v>66</v>
      </c>
      <c r="B15" s="97">
        <v>23</v>
      </c>
      <c r="C15" s="180">
        <v>0</v>
      </c>
      <c r="D15" s="181"/>
      <c r="E15" s="180">
        <v>0</v>
      </c>
      <c r="F15" s="3"/>
      <c r="G15" s="3"/>
      <c r="H15" s="3"/>
      <c r="I15" s="3"/>
      <c r="J15" s="3"/>
      <c r="K15" s="3"/>
    </row>
    <row r="16" spans="1:11" ht="15.75" customHeight="1">
      <c r="A16" s="98" t="s">
        <v>408</v>
      </c>
      <c r="B16" s="97">
        <v>24</v>
      </c>
      <c r="C16" s="180">
        <v>0</v>
      </c>
      <c r="D16" s="181"/>
      <c r="E16" s="180">
        <v>0</v>
      </c>
      <c r="F16" s="3"/>
      <c r="G16" s="3"/>
      <c r="H16" s="3"/>
      <c r="I16" s="3"/>
      <c r="J16" s="3"/>
      <c r="K16" s="3"/>
    </row>
    <row r="17" spans="1:11" ht="18">
      <c r="A17" s="98" t="s">
        <v>409</v>
      </c>
      <c r="B17" s="97">
        <v>25</v>
      </c>
      <c r="C17" s="180">
        <v>0</v>
      </c>
      <c r="D17" s="181"/>
      <c r="E17" s="180">
        <v>0</v>
      </c>
      <c r="F17" s="3"/>
      <c r="G17" s="3"/>
      <c r="H17" s="3"/>
      <c r="I17" s="3"/>
      <c r="J17" s="3"/>
      <c r="K17" s="3"/>
    </row>
    <row r="18" spans="1:11" ht="15.75" customHeight="1">
      <c r="A18" s="94" t="s">
        <v>67</v>
      </c>
      <c r="B18" s="95"/>
      <c r="C18" s="178">
        <f>SUM(C13:C17)</f>
        <v>7116486.2829714287</v>
      </c>
      <c r="D18" s="179"/>
      <c r="E18" s="178">
        <v>0</v>
      </c>
      <c r="F18" s="3"/>
      <c r="G18" s="170">
        <f>C8-C25</f>
        <v>17269.469999999987</v>
      </c>
      <c r="H18" s="3"/>
      <c r="I18" s="3"/>
      <c r="J18" s="3"/>
      <c r="K18" s="3"/>
    </row>
    <row r="19" spans="1:11" ht="10.5" customHeight="1">
      <c r="A19" s="67"/>
      <c r="B19" s="69"/>
      <c r="C19" s="174"/>
      <c r="D19" s="175"/>
      <c r="E19" s="174"/>
      <c r="F19" s="3"/>
      <c r="G19" s="3"/>
      <c r="H19" s="3"/>
      <c r="I19" s="3"/>
      <c r="J19" s="3"/>
      <c r="K19" s="3"/>
    </row>
    <row r="20" spans="1:11" ht="15.75" customHeight="1">
      <c r="A20" s="94" t="s">
        <v>68</v>
      </c>
      <c r="B20" s="95"/>
      <c r="C20" s="182">
        <f>C18+C10</f>
        <v>8224058.1429714281</v>
      </c>
      <c r="D20" s="179"/>
      <c r="E20" s="182">
        <v>0</v>
      </c>
      <c r="F20" s="4"/>
      <c r="G20" s="4"/>
      <c r="H20" s="4"/>
      <c r="I20" s="4"/>
      <c r="J20" s="4"/>
      <c r="K20" s="4"/>
    </row>
    <row r="21" spans="1:11" ht="9.75" customHeight="1">
      <c r="A21" s="93"/>
      <c r="B21" s="68"/>
      <c r="C21" s="174"/>
      <c r="D21" s="175"/>
      <c r="E21" s="174"/>
      <c r="F21" s="3"/>
      <c r="G21" s="3"/>
      <c r="H21" s="3"/>
      <c r="I21" s="3"/>
      <c r="J21" s="3"/>
      <c r="K21" s="3"/>
    </row>
    <row r="22" spans="1:11" ht="15.75" customHeight="1">
      <c r="A22" s="94" t="s">
        <v>69</v>
      </c>
      <c r="B22" s="95"/>
      <c r="C22" s="173"/>
      <c r="D22" s="183"/>
      <c r="E22" s="173"/>
      <c r="F22" s="3"/>
      <c r="G22" s="3"/>
      <c r="H22" s="3"/>
      <c r="I22" s="3"/>
      <c r="J22" s="3"/>
      <c r="K22" s="3"/>
    </row>
    <row r="23" spans="1:11" ht="15.75" customHeight="1">
      <c r="A23" s="96"/>
      <c r="B23" s="97"/>
      <c r="C23" s="174"/>
      <c r="D23" s="175"/>
      <c r="E23" s="174"/>
      <c r="F23" s="3"/>
      <c r="G23" s="3"/>
      <c r="H23" s="3"/>
      <c r="I23" s="3"/>
      <c r="J23" s="3"/>
      <c r="K23" s="3"/>
    </row>
    <row r="24" spans="1:11" ht="15.75" customHeight="1">
      <c r="A24" s="94" t="s">
        <v>70</v>
      </c>
      <c r="B24" s="95"/>
      <c r="C24" s="174"/>
      <c r="D24" s="175"/>
      <c r="E24" s="174"/>
      <c r="F24" s="3"/>
      <c r="G24" s="3"/>
      <c r="H24" s="3"/>
      <c r="I24" s="3"/>
      <c r="J24" s="3"/>
      <c r="K24" s="3"/>
    </row>
    <row r="25" spans="1:11" ht="15.75" customHeight="1">
      <c r="A25" s="99" t="s">
        <v>71</v>
      </c>
      <c r="B25" s="97">
        <v>26</v>
      </c>
      <c r="C25" s="176">
        <f>NOTES!D186</f>
        <v>84013.71</v>
      </c>
      <c r="D25" s="177"/>
      <c r="E25" s="176">
        <v>0</v>
      </c>
      <c r="F25" s="3"/>
      <c r="G25" s="4"/>
      <c r="H25" s="3"/>
      <c r="I25" s="3"/>
      <c r="J25" s="3"/>
      <c r="K25" s="3"/>
    </row>
    <row r="26" spans="1:11" ht="15.75" customHeight="1">
      <c r="A26" s="96" t="s">
        <v>2247</v>
      </c>
      <c r="B26" s="97">
        <v>27</v>
      </c>
      <c r="C26" s="176">
        <f>NOTES!D190</f>
        <v>188911.39</v>
      </c>
      <c r="D26" s="177"/>
      <c r="E26" s="176">
        <v>0</v>
      </c>
      <c r="F26" s="4"/>
      <c r="G26" s="4"/>
      <c r="H26" s="4"/>
      <c r="I26" s="4"/>
      <c r="J26" s="4"/>
      <c r="K26" s="4"/>
    </row>
    <row r="27" spans="1:11" ht="18">
      <c r="A27" s="96" t="s">
        <v>72</v>
      </c>
      <c r="B27" s="97">
        <v>28</v>
      </c>
      <c r="C27" s="176">
        <v>0</v>
      </c>
      <c r="D27" s="177"/>
      <c r="E27" s="176">
        <v>0</v>
      </c>
      <c r="F27" s="3"/>
      <c r="G27" s="3"/>
      <c r="H27" s="3"/>
      <c r="I27" s="3"/>
      <c r="J27" s="3"/>
      <c r="K27" s="3"/>
    </row>
    <row r="28" spans="1:11" ht="15.75" customHeight="1">
      <c r="A28" s="94" t="s">
        <v>73</v>
      </c>
      <c r="B28" s="95"/>
      <c r="C28" s="178">
        <f>SUM(C25:C27)</f>
        <v>272925.10000000003</v>
      </c>
      <c r="D28" s="179"/>
      <c r="E28" s="178">
        <v>0</v>
      </c>
      <c r="F28" s="3"/>
      <c r="G28" s="170"/>
      <c r="H28" s="3"/>
      <c r="I28" s="3"/>
      <c r="J28" s="3"/>
      <c r="K28" s="3"/>
    </row>
    <row r="29" spans="1:11" ht="15.75" customHeight="1">
      <c r="A29" s="67"/>
      <c r="B29" s="69"/>
      <c r="C29" s="174"/>
      <c r="D29" s="175"/>
      <c r="E29" s="174"/>
      <c r="F29" s="3"/>
      <c r="G29" s="3"/>
      <c r="H29" s="3"/>
      <c r="I29" s="3"/>
      <c r="J29" s="3"/>
      <c r="K29" s="3"/>
    </row>
    <row r="30" spans="1:11" ht="15.75" customHeight="1">
      <c r="A30" s="94" t="s">
        <v>74</v>
      </c>
      <c r="B30" s="95"/>
      <c r="C30" s="174"/>
      <c r="D30" s="175"/>
      <c r="E30" s="174"/>
      <c r="F30" s="4"/>
      <c r="G30" s="4"/>
      <c r="H30" s="4"/>
      <c r="I30" s="4"/>
      <c r="J30" s="4"/>
      <c r="K30" s="4"/>
    </row>
    <row r="31" spans="1:11" ht="18">
      <c r="A31" s="96" t="s">
        <v>75</v>
      </c>
      <c r="B31" s="97">
        <v>29</v>
      </c>
      <c r="C31" s="184">
        <v>0</v>
      </c>
      <c r="D31" s="185"/>
      <c r="E31" s="184">
        <v>0</v>
      </c>
      <c r="F31" s="3"/>
      <c r="G31" s="170"/>
      <c r="H31" s="3"/>
      <c r="I31" s="3"/>
      <c r="J31" s="3"/>
      <c r="K31" s="3"/>
    </row>
    <row r="32" spans="1:11" ht="15.75" customHeight="1">
      <c r="A32" s="94" t="s">
        <v>76</v>
      </c>
      <c r="B32" s="95"/>
      <c r="C32" s="178">
        <v>0</v>
      </c>
      <c r="D32" s="186"/>
      <c r="E32" s="178">
        <v>0</v>
      </c>
      <c r="F32" s="3"/>
      <c r="G32" s="3"/>
      <c r="H32" s="3"/>
      <c r="I32" s="3"/>
      <c r="J32" s="3"/>
      <c r="K32" s="3"/>
    </row>
    <row r="33" spans="1:11" ht="12.75" customHeight="1">
      <c r="A33" s="67"/>
      <c r="B33" s="69"/>
      <c r="C33" s="174"/>
      <c r="D33" s="175"/>
      <c r="E33" s="174"/>
      <c r="F33" s="3"/>
      <c r="G33" s="3"/>
      <c r="H33" s="3"/>
      <c r="I33" s="3"/>
      <c r="J33" s="3"/>
      <c r="K33" s="3"/>
    </row>
    <row r="34" spans="1:11" ht="18">
      <c r="A34" s="94" t="s">
        <v>77</v>
      </c>
      <c r="B34" s="95"/>
      <c r="C34" s="182">
        <f>C28</f>
        <v>272925.10000000003</v>
      </c>
      <c r="D34" s="179"/>
      <c r="E34" s="182">
        <v>0</v>
      </c>
      <c r="F34" s="3"/>
      <c r="G34" s="3"/>
      <c r="H34" s="3"/>
      <c r="I34" s="3"/>
      <c r="J34" s="3"/>
      <c r="K34" s="3"/>
    </row>
    <row r="35" spans="1:11" ht="15.75" customHeight="1">
      <c r="A35" s="96"/>
      <c r="B35" s="97"/>
      <c r="C35" s="176"/>
      <c r="D35" s="177"/>
      <c r="E35" s="176"/>
      <c r="F35" s="4"/>
      <c r="G35" s="4"/>
      <c r="H35" s="4"/>
      <c r="I35" s="4"/>
      <c r="J35" s="4"/>
      <c r="K35" s="4"/>
    </row>
    <row r="36" spans="1:11" ht="1.5" customHeight="1" thickBot="1">
      <c r="A36" s="96"/>
      <c r="B36" s="97"/>
      <c r="C36" s="176"/>
      <c r="D36" s="177"/>
      <c r="E36" s="176"/>
      <c r="F36" s="3"/>
      <c r="G36" s="3"/>
      <c r="H36" s="3"/>
      <c r="I36" s="3"/>
      <c r="J36" s="3"/>
      <c r="K36" s="3"/>
    </row>
    <row r="37" spans="1:11" ht="15.75" customHeight="1" thickBot="1">
      <c r="A37" s="94" t="s">
        <v>78</v>
      </c>
      <c r="B37" s="95"/>
      <c r="C37" s="187">
        <f>C20-C34</f>
        <v>7951133.0429714285</v>
      </c>
      <c r="D37" s="179"/>
      <c r="E37" s="187">
        <v>0</v>
      </c>
      <c r="F37" s="3"/>
      <c r="G37" s="3"/>
      <c r="H37" s="3"/>
      <c r="I37" s="3"/>
      <c r="J37" s="3"/>
      <c r="K37" s="3"/>
    </row>
    <row r="38" spans="1:11" ht="15.75" customHeight="1">
      <c r="A38" s="67"/>
      <c r="B38" s="69"/>
      <c r="C38" s="174"/>
      <c r="D38" s="175"/>
      <c r="E38" s="174"/>
      <c r="F38" s="3"/>
      <c r="G38" s="3"/>
      <c r="H38" s="3"/>
      <c r="I38" s="3"/>
      <c r="J38" s="3"/>
      <c r="K38" s="3"/>
    </row>
    <row r="39" spans="1:11" ht="15.75" customHeight="1">
      <c r="A39" s="94" t="s">
        <v>79</v>
      </c>
      <c r="B39" s="95"/>
      <c r="C39" s="174"/>
      <c r="D39" s="175"/>
      <c r="E39" s="174"/>
      <c r="F39" s="3"/>
      <c r="G39" s="170"/>
      <c r="H39" s="3"/>
      <c r="I39" s="3"/>
      <c r="J39" s="3"/>
      <c r="K39" s="3"/>
    </row>
    <row r="40" spans="1:11" ht="15.75" customHeight="1">
      <c r="A40" s="96" t="s">
        <v>80</v>
      </c>
      <c r="B40" s="97"/>
      <c r="C40" s="181">
        <v>731349.02000000188</v>
      </c>
      <c r="D40" s="181"/>
      <c r="E40" s="181">
        <v>3385271.18</v>
      </c>
      <c r="F40" s="4"/>
      <c r="G40" s="229"/>
      <c r="H40" s="4"/>
      <c r="I40" s="4"/>
      <c r="J40" s="4"/>
      <c r="K40" s="4"/>
    </row>
    <row r="41" spans="1:11" ht="15.75" customHeight="1" thickBot="1">
      <c r="A41" s="96" t="s">
        <v>81</v>
      </c>
      <c r="B41" s="97"/>
      <c r="C41" s="176">
        <f>'Schedule 7'!C7</f>
        <v>7219784.0229714308</v>
      </c>
      <c r="D41" s="177"/>
      <c r="E41" s="176">
        <v>-2653922.1599999983</v>
      </c>
      <c r="F41" s="4"/>
      <c r="G41" s="4"/>
      <c r="H41" s="4"/>
      <c r="I41" s="4"/>
      <c r="J41" s="4"/>
      <c r="K41" s="4"/>
    </row>
    <row r="42" spans="1:11" ht="14.25" customHeight="1" thickBot="1">
      <c r="A42" s="94" t="s">
        <v>82</v>
      </c>
      <c r="B42" s="95"/>
      <c r="C42" s="187">
        <f>SUM(C40:C41)</f>
        <v>7951133.0429714322</v>
      </c>
      <c r="D42" s="179"/>
      <c r="E42" s="187">
        <f>E40+E41</f>
        <v>731349.02000000188</v>
      </c>
      <c r="F42" s="3"/>
      <c r="G42" s="170">
        <f>C42-C37</f>
        <v>0</v>
      </c>
      <c r="H42" s="3"/>
      <c r="I42" s="3"/>
      <c r="J42" s="3"/>
      <c r="K42" s="3"/>
    </row>
    <row r="43" spans="1:11" ht="18" customHeight="1">
      <c r="A43" s="94"/>
      <c r="B43" s="95"/>
      <c r="C43" s="179"/>
      <c r="D43" s="179"/>
      <c r="E43" s="179"/>
      <c r="F43" s="2"/>
      <c r="G43" s="2"/>
      <c r="H43" s="3"/>
      <c r="I43" s="3"/>
      <c r="J43" s="3"/>
      <c r="K43" s="3"/>
    </row>
    <row r="44" spans="1:11" ht="17.25" customHeight="1">
      <c r="A44" s="93" t="s">
        <v>83</v>
      </c>
      <c r="B44" s="68"/>
      <c r="C44" s="188"/>
      <c r="D44" s="189"/>
      <c r="E44" s="188"/>
      <c r="F44" s="3"/>
      <c r="G44" s="11"/>
      <c r="H44" s="3"/>
      <c r="I44" s="3"/>
      <c r="J44" s="3"/>
      <c r="K44" s="3"/>
    </row>
    <row r="45" spans="1:11" ht="21.75" customHeight="1">
      <c r="A45" s="100" t="s">
        <v>84</v>
      </c>
      <c r="B45" s="68"/>
      <c r="C45" s="190"/>
      <c r="D45" s="191"/>
      <c r="E45" s="190"/>
      <c r="F45" s="3"/>
      <c r="G45" s="30"/>
      <c r="H45" s="3"/>
      <c r="I45" s="3"/>
      <c r="J45" s="3"/>
      <c r="K45" s="3"/>
    </row>
    <row r="46" spans="1:11" ht="24" customHeight="1">
      <c r="A46" s="93" t="s">
        <v>85</v>
      </c>
      <c r="B46" s="68"/>
      <c r="C46" s="190"/>
      <c r="D46" s="191"/>
      <c r="E46" s="190"/>
      <c r="F46" s="3"/>
      <c r="G46" s="18"/>
      <c r="H46" s="3"/>
      <c r="I46" s="3"/>
      <c r="J46" s="3"/>
      <c r="K46" s="3"/>
    </row>
    <row r="47" spans="1:11" ht="18" customHeight="1">
      <c r="A47" s="93" t="s">
        <v>86</v>
      </c>
      <c r="B47" s="68"/>
      <c r="C47" s="190"/>
      <c r="D47" s="191"/>
      <c r="E47" s="190"/>
      <c r="F47" s="3"/>
      <c r="G47" s="3"/>
      <c r="H47" s="3"/>
      <c r="I47" s="3"/>
      <c r="J47" s="3"/>
      <c r="K47" s="3"/>
    </row>
    <row r="48" spans="1:11" ht="18" customHeight="1">
      <c r="A48" s="67"/>
      <c r="B48" s="69"/>
      <c r="C48" s="174"/>
      <c r="D48" s="175"/>
      <c r="E48" s="174"/>
      <c r="F48" s="3"/>
      <c r="G48" s="3"/>
      <c r="H48" s="3"/>
      <c r="I48" s="3"/>
      <c r="J48" s="3"/>
      <c r="K48" s="3"/>
    </row>
    <row r="49" spans="1:11" ht="18" customHeight="1">
      <c r="A49" s="3"/>
      <c r="B49" s="3"/>
      <c r="C49" s="164"/>
      <c r="D49" s="164"/>
      <c r="E49" s="164"/>
      <c r="F49" s="3"/>
      <c r="G49" s="3"/>
      <c r="H49" s="3"/>
      <c r="I49" s="3"/>
      <c r="J49" s="3"/>
      <c r="K49" s="3"/>
    </row>
    <row r="50" spans="1:11" ht="18" customHeight="1">
      <c r="A50" s="3"/>
      <c r="B50" s="3"/>
      <c r="C50" s="164"/>
      <c r="D50" s="164"/>
      <c r="E50" s="164"/>
      <c r="F50" s="3"/>
      <c r="G50" s="3"/>
      <c r="H50" s="3"/>
      <c r="I50" s="3"/>
      <c r="J50" s="3"/>
      <c r="K50" s="3"/>
    </row>
    <row r="51" spans="1:11" ht="18" customHeight="1">
      <c r="A51" s="3"/>
      <c r="B51" s="3"/>
      <c r="C51" s="164"/>
      <c r="D51" s="164"/>
      <c r="E51" s="164"/>
      <c r="F51" s="3"/>
      <c r="G51" s="3"/>
      <c r="H51" s="3"/>
      <c r="I51" s="3"/>
      <c r="J51" s="3"/>
      <c r="K51" s="3"/>
    </row>
    <row r="52" spans="1:11" ht="18" customHeight="1">
      <c r="A52" s="3"/>
      <c r="B52" s="3"/>
      <c r="C52" s="164"/>
      <c r="D52" s="164"/>
      <c r="E52" s="164"/>
      <c r="F52" s="3"/>
      <c r="G52" s="3"/>
      <c r="H52" s="3"/>
      <c r="I52" s="3"/>
      <c r="J52" s="3"/>
      <c r="K52" s="3"/>
    </row>
    <row r="53" spans="1:11" ht="18" customHeight="1">
      <c r="A53" s="3"/>
      <c r="B53" s="3"/>
      <c r="C53" s="164"/>
      <c r="D53" s="164"/>
      <c r="E53" s="164"/>
      <c r="F53" s="3"/>
      <c r="G53" s="3"/>
      <c r="H53" s="3"/>
      <c r="I53" s="3"/>
      <c r="J53" s="3"/>
      <c r="K53" s="3"/>
    </row>
    <row r="54" spans="1:11" ht="18" customHeight="1">
      <c r="A54" s="3"/>
      <c r="B54" s="3"/>
      <c r="C54" s="164"/>
      <c r="D54" s="164"/>
      <c r="E54" s="164"/>
      <c r="F54" s="3"/>
      <c r="G54" s="3"/>
      <c r="H54" s="3"/>
      <c r="I54" s="3"/>
      <c r="J54" s="3"/>
      <c r="K54" s="3"/>
    </row>
    <row r="55" spans="1:11" ht="18" customHeight="1">
      <c r="A55" s="3"/>
      <c r="B55" s="3"/>
      <c r="C55" s="164"/>
      <c r="D55" s="164"/>
      <c r="E55" s="164"/>
      <c r="F55" s="3"/>
      <c r="G55" s="3"/>
      <c r="H55" s="3"/>
      <c r="I55" s="3"/>
      <c r="J55" s="3"/>
      <c r="K55" s="3"/>
    </row>
    <row r="56" spans="1:11" ht="18" customHeight="1">
      <c r="A56" s="3"/>
      <c r="B56" s="3"/>
      <c r="C56" s="164"/>
      <c r="D56" s="164"/>
      <c r="E56" s="164"/>
      <c r="F56" s="3"/>
      <c r="G56" s="3"/>
      <c r="H56" s="3"/>
      <c r="I56" s="3"/>
      <c r="J56" s="3"/>
      <c r="K56" s="3"/>
    </row>
    <row r="57" spans="1:11" ht="18" customHeight="1">
      <c r="A57" s="3"/>
      <c r="B57" s="3"/>
      <c r="C57" s="164"/>
      <c r="D57" s="164"/>
      <c r="E57" s="164"/>
      <c r="F57" s="3"/>
      <c r="G57" s="3"/>
      <c r="H57" s="3"/>
      <c r="I57" s="3"/>
      <c r="J57" s="3"/>
      <c r="K57" s="3"/>
    </row>
    <row r="58" spans="1:11" ht="18" customHeight="1">
      <c r="A58" s="3"/>
      <c r="B58" s="3"/>
      <c r="C58" s="164"/>
      <c r="D58" s="164"/>
      <c r="E58" s="164"/>
      <c r="F58" s="3"/>
      <c r="G58" s="3"/>
      <c r="H58" s="3"/>
      <c r="I58" s="3"/>
      <c r="J58" s="3"/>
      <c r="K58" s="3"/>
    </row>
    <row r="59" spans="1:11" ht="18" customHeight="1">
      <c r="A59" s="3"/>
      <c r="B59" s="3"/>
      <c r="C59" s="164"/>
      <c r="D59" s="164"/>
      <c r="E59" s="164"/>
      <c r="F59" s="3"/>
      <c r="G59" s="3"/>
      <c r="H59" s="3"/>
      <c r="I59" s="3"/>
      <c r="J59" s="3"/>
      <c r="K59" s="3"/>
    </row>
    <row r="60" spans="1:11" ht="18" customHeight="1">
      <c r="A60" s="3"/>
      <c r="B60" s="3"/>
      <c r="C60" s="164"/>
      <c r="D60" s="164"/>
      <c r="E60" s="164"/>
      <c r="F60" s="3"/>
      <c r="G60" s="3"/>
      <c r="H60" s="3"/>
      <c r="I60" s="3"/>
      <c r="J60" s="3"/>
      <c r="K60" s="3"/>
    </row>
    <row r="61" spans="1:11" ht="18" customHeight="1">
      <c r="A61" s="3"/>
      <c r="B61" s="3"/>
      <c r="C61" s="164"/>
      <c r="D61" s="164"/>
      <c r="E61" s="164"/>
      <c r="F61" s="3"/>
      <c r="G61" s="3"/>
      <c r="H61" s="3"/>
      <c r="I61" s="3"/>
      <c r="J61" s="3"/>
      <c r="K61" s="3"/>
    </row>
    <row r="62" spans="1:11" ht="18" customHeight="1">
      <c r="A62" s="3"/>
      <c r="B62" s="3"/>
      <c r="C62" s="164"/>
      <c r="D62" s="164"/>
      <c r="E62" s="164"/>
      <c r="F62" s="3"/>
      <c r="G62" s="3"/>
      <c r="H62" s="3"/>
      <c r="I62" s="3"/>
      <c r="J62" s="3"/>
      <c r="K62" s="3"/>
    </row>
    <row r="63" spans="1:11" ht="18" customHeight="1">
      <c r="A63" s="3"/>
      <c r="B63" s="3"/>
      <c r="C63" s="164"/>
      <c r="D63" s="164"/>
      <c r="E63" s="164"/>
      <c r="F63" s="3"/>
      <c r="G63" s="3"/>
      <c r="H63" s="3"/>
      <c r="I63" s="3"/>
      <c r="J63" s="3"/>
      <c r="K63" s="3"/>
    </row>
    <row r="64" spans="1:11" ht="18" customHeight="1">
      <c r="A64" s="3"/>
      <c r="B64" s="3"/>
      <c r="C64" s="164"/>
      <c r="D64" s="164"/>
      <c r="E64" s="164"/>
      <c r="F64" s="3"/>
      <c r="G64" s="3"/>
      <c r="H64" s="3"/>
      <c r="I64" s="3"/>
      <c r="J64" s="3"/>
      <c r="K64" s="3"/>
    </row>
    <row r="65" spans="1:11" ht="18" customHeight="1">
      <c r="A65" s="3"/>
      <c r="B65" s="3"/>
      <c r="C65" s="164"/>
      <c r="D65" s="164"/>
      <c r="E65" s="164"/>
      <c r="F65" s="3"/>
      <c r="G65" s="3"/>
      <c r="H65" s="3"/>
      <c r="I65" s="3"/>
      <c r="J65" s="3"/>
      <c r="K65" s="3"/>
    </row>
    <row r="66" spans="1:11" ht="18" customHeight="1">
      <c r="A66" s="3"/>
      <c r="B66" s="3"/>
      <c r="C66" s="164"/>
      <c r="D66" s="164"/>
      <c r="E66" s="164"/>
      <c r="F66" s="3"/>
      <c r="G66" s="3"/>
      <c r="H66" s="3"/>
      <c r="I66" s="3"/>
      <c r="J66" s="3"/>
      <c r="K66" s="3"/>
    </row>
    <row r="67" spans="1:11" ht="18" customHeight="1">
      <c r="A67" s="3"/>
      <c r="B67" s="3"/>
      <c r="C67" s="164"/>
      <c r="D67" s="164"/>
      <c r="E67" s="164"/>
      <c r="F67" s="3"/>
      <c r="G67" s="3"/>
      <c r="H67" s="3"/>
      <c r="I67" s="3"/>
      <c r="J67" s="3"/>
      <c r="K67" s="3"/>
    </row>
    <row r="68" spans="1:11" ht="18" customHeight="1">
      <c r="A68" s="3"/>
      <c r="B68" s="3"/>
      <c r="C68" s="164"/>
      <c r="D68" s="164"/>
      <c r="E68" s="164"/>
      <c r="F68" s="3"/>
      <c r="G68" s="3"/>
      <c r="H68" s="3"/>
      <c r="I68" s="3"/>
      <c r="J68" s="3"/>
      <c r="K68" s="3"/>
    </row>
    <row r="69" spans="1:11" ht="18" customHeight="1">
      <c r="A69" s="3"/>
      <c r="B69" s="3"/>
      <c r="C69" s="164"/>
      <c r="D69" s="164"/>
      <c r="E69" s="164"/>
      <c r="F69" s="3"/>
      <c r="G69" s="3"/>
      <c r="H69" s="3"/>
      <c r="I69" s="3"/>
      <c r="J69" s="3"/>
      <c r="K69" s="3"/>
    </row>
    <row r="70" spans="1:11" ht="18" customHeight="1">
      <c r="A70" s="3"/>
      <c r="B70" s="3"/>
      <c r="C70" s="164"/>
      <c r="D70" s="164"/>
      <c r="E70" s="164"/>
      <c r="F70" s="3"/>
      <c r="G70" s="3"/>
      <c r="H70" s="3"/>
      <c r="I70" s="3"/>
      <c r="J70" s="3"/>
      <c r="K70" s="3"/>
    </row>
    <row r="71" spans="1:11" ht="18" customHeight="1">
      <c r="A71" s="3"/>
      <c r="B71" s="3"/>
      <c r="C71" s="164"/>
      <c r="D71" s="164"/>
      <c r="E71" s="164"/>
      <c r="F71" s="3"/>
      <c r="G71" s="3"/>
      <c r="H71" s="3"/>
      <c r="I71" s="3"/>
      <c r="J71" s="3"/>
      <c r="K71" s="3"/>
    </row>
    <row r="72" spans="1:11" ht="18" customHeight="1">
      <c r="A72" s="3"/>
      <c r="B72" s="3"/>
      <c r="C72" s="164"/>
      <c r="D72" s="164"/>
      <c r="E72" s="164"/>
      <c r="F72" s="3"/>
      <c r="G72" s="3"/>
      <c r="H72" s="3"/>
      <c r="I72" s="3"/>
      <c r="J72" s="3"/>
      <c r="K72" s="3"/>
    </row>
    <row r="73" spans="1:11" ht="18" customHeight="1">
      <c r="A73" s="3"/>
      <c r="B73" s="3"/>
      <c r="C73" s="164"/>
      <c r="D73" s="164"/>
      <c r="E73" s="164"/>
      <c r="F73" s="3"/>
      <c r="G73" s="3"/>
      <c r="H73" s="3"/>
      <c r="I73" s="3"/>
      <c r="J73" s="3"/>
      <c r="K73" s="3"/>
    </row>
    <row r="74" spans="1:11" ht="18" customHeight="1">
      <c r="A74" s="3"/>
      <c r="B74" s="3"/>
      <c r="C74" s="164"/>
      <c r="D74" s="164"/>
      <c r="E74" s="164"/>
      <c r="F74" s="3"/>
      <c r="G74" s="3"/>
      <c r="H74" s="3"/>
      <c r="I74" s="3"/>
      <c r="J74" s="3"/>
      <c r="K74" s="3"/>
    </row>
    <row r="75" spans="1:11" ht="18" customHeight="1">
      <c r="A75" s="3"/>
      <c r="B75" s="3"/>
      <c r="C75" s="164"/>
      <c r="D75" s="164"/>
      <c r="E75" s="164"/>
      <c r="F75" s="3"/>
      <c r="G75" s="3"/>
      <c r="H75" s="3"/>
      <c r="I75" s="3"/>
      <c r="J75" s="3"/>
      <c r="K75" s="3"/>
    </row>
    <row r="76" spans="1:11" ht="18" customHeight="1">
      <c r="A76" s="3"/>
      <c r="B76" s="3"/>
      <c r="C76" s="164"/>
      <c r="D76" s="164"/>
      <c r="E76" s="164"/>
      <c r="F76" s="3"/>
      <c r="G76" s="3"/>
      <c r="H76" s="3"/>
      <c r="I76" s="3"/>
      <c r="J76" s="3"/>
      <c r="K76" s="3"/>
    </row>
    <row r="77" spans="1:11" ht="18" customHeight="1">
      <c r="A77" s="3"/>
      <c r="B77" s="3"/>
      <c r="C77" s="164"/>
      <c r="D77" s="164"/>
      <c r="E77" s="164"/>
      <c r="F77" s="3"/>
      <c r="G77" s="3"/>
      <c r="H77" s="3"/>
      <c r="I77" s="3"/>
      <c r="J77" s="3"/>
      <c r="K77" s="3"/>
    </row>
    <row r="78" spans="1:11" ht="18" customHeight="1">
      <c r="A78" s="3"/>
      <c r="B78" s="3"/>
      <c r="C78" s="164"/>
      <c r="D78" s="164"/>
      <c r="E78" s="164"/>
      <c r="F78" s="3"/>
      <c r="G78" s="3"/>
      <c r="H78" s="3"/>
      <c r="I78" s="3"/>
      <c r="J78" s="3"/>
      <c r="K78" s="3"/>
    </row>
    <row r="79" spans="1:11" ht="18" customHeight="1">
      <c r="A79" s="3"/>
      <c r="B79" s="3"/>
      <c r="C79" s="164"/>
      <c r="D79" s="164"/>
      <c r="E79" s="164"/>
      <c r="F79" s="3"/>
      <c r="G79" s="3"/>
      <c r="H79" s="3"/>
      <c r="I79" s="3"/>
      <c r="J79" s="3"/>
      <c r="K79" s="3"/>
    </row>
    <row r="80" spans="1:11" ht="18" customHeight="1">
      <c r="A80" s="3"/>
      <c r="B80" s="3"/>
      <c r="C80" s="164"/>
      <c r="D80" s="164"/>
      <c r="E80" s="164"/>
      <c r="F80" s="3"/>
      <c r="G80" s="3"/>
      <c r="H80" s="3"/>
      <c r="I80" s="3"/>
      <c r="J80" s="3"/>
      <c r="K80" s="3"/>
    </row>
    <row r="81" spans="1:11" ht="18" customHeight="1">
      <c r="A81" s="3"/>
      <c r="B81" s="3"/>
      <c r="C81" s="164"/>
      <c r="D81" s="164"/>
      <c r="E81" s="164"/>
      <c r="F81" s="3"/>
      <c r="G81" s="3"/>
      <c r="H81" s="3"/>
      <c r="I81" s="3"/>
      <c r="J81" s="3"/>
      <c r="K81" s="3"/>
    </row>
    <row r="82" spans="1:11" ht="18" customHeight="1">
      <c r="A82" s="3"/>
      <c r="B82" s="3"/>
      <c r="C82" s="164"/>
      <c r="D82" s="164"/>
      <c r="E82" s="164"/>
      <c r="F82" s="3"/>
      <c r="G82" s="3"/>
      <c r="H82" s="3"/>
      <c r="I82" s="3"/>
      <c r="J82" s="3"/>
      <c r="K82" s="3"/>
    </row>
    <row r="83" spans="1:11" ht="18" customHeight="1">
      <c r="A83" s="3"/>
      <c r="B83" s="3"/>
      <c r="C83" s="164"/>
      <c r="D83" s="164"/>
      <c r="E83" s="164"/>
      <c r="F83" s="3"/>
      <c r="G83" s="3"/>
      <c r="H83" s="3"/>
      <c r="I83" s="3"/>
      <c r="J83" s="3"/>
      <c r="K83" s="3"/>
    </row>
    <row r="84" spans="1:11" ht="18" customHeight="1">
      <c r="A84" s="3"/>
      <c r="B84" s="3"/>
      <c r="C84" s="164"/>
      <c r="D84" s="164"/>
      <c r="E84" s="164"/>
      <c r="F84" s="3"/>
      <c r="G84" s="3"/>
      <c r="H84" s="3"/>
      <c r="I84" s="3"/>
      <c r="J84" s="3"/>
      <c r="K84" s="3"/>
    </row>
    <row r="85" spans="1:11" ht="18" customHeight="1">
      <c r="A85" s="3"/>
      <c r="B85" s="3"/>
      <c r="C85" s="164"/>
      <c r="D85" s="164"/>
      <c r="E85" s="164"/>
      <c r="F85" s="3"/>
      <c r="G85" s="3"/>
      <c r="H85" s="3"/>
      <c r="I85" s="3"/>
      <c r="J85" s="3"/>
      <c r="K85" s="3"/>
    </row>
    <row r="86" spans="1:11" ht="18" customHeight="1">
      <c r="A86" s="3"/>
      <c r="B86" s="3"/>
      <c r="C86" s="164"/>
      <c r="D86" s="164"/>
      <c r="E86" s="164"/>
      <c r="F86" s="3"/>
      <c r="G86" s="3"/>
      <c r="H86" s="3"/>
      <c r="I86" s="3"/>
      <c r="J86" s="3"/>
      <c r="K86" s="3"/>
    </row>
    <row r="87" spans="1:11" ht="18" customHeight="1">
      <c r="A87" s="3"/>
      <c r="B87" s="3"/>
      <c r="C87" s="164"/>
      <c r="D87" s="164"/>
      <c r="E87" s="164"/>
      <c r="F87" s="3"/>
      <c r="G87" s="3"/>
      <c r="H87" s="3"/>
      <c r="I87" s="3"/>
      <c r="J87" s="3"/>
      <c r="K87" s="3"/>
    </row>
    <row r="88" spans="1:11" ht="18" customHeight="1">
      <c r="A88" s="3"/>
      <c r="B88" s="3"/>
      <c r="C88" s="164"/>
      <c r="D88" s="164"/>
      <c r="E88" s="164"/>
      <c r="F88" s="3"/>
      <c r="G88" s="3"/>
      <c r="H88" s="3"/>
      <c r="I88" s="3"/>
      <c r="J88" s="3"/>
      <c r="K88" s="3"/>
    </row>
    <row r="89" spans="1:11" ht="18" customHeight="1">
      <c r="A89" s="3"/>
      <c r="B89" s="3"/>
      <c r="C89" s="164"/>
      <c r="D89" s="164"/>
      <c r="E89" s="164"/>
      <c r="F89" s="3"/>
      <c r="G89" s="3"/>
      <c r="H89" s="3"/>
      <c r="I89" s="3"/>
      <c r="J89" s="3"/>
      <c r="K89" s="3"/>
    </row>
    <row r="90" spans="1:11" ht="18" customHeight="1">
      <c r="A90" s="3"/>
      <c r="B90" s="3"/>
      <c r="C90" s="164"/>
      <c r="D90" s="164"/>
      <c r="E90" s="164"/>
      <c r="F90" s="3"/>
      <c r="G90" s="3"/>
      <c r="H90" s="3"/>
      <c r="I90" s="3"/>
      <c r="J90" s="3"/>
      <c r="K90" s="3"/>
    </row>
    <row r="91" spans="1:11" ht="18" customHeight="1">
      <c r="A91" s="3"/>
      <c r="B91" s="3"/>
      <c r="C91" s="164"/>
      <c r="D91" s="164"/>
      <c r="E91" s="164"/>
      <c r="F91" s="3"/>
      <c r="G91" s="3"/>
      <c r="H91" s="3"/>
      <c r="I91" s="3"/>
      <c r="J91" s="3"/>
      <c r="K91" s="3"/>
    </row>
    <row r="92" spans="1:11" ht="18" customHeight="1">
      <c r="A92" s="3"/>
      <c r="B92" s="3"/>
      <c r="C92" s="164"/>
      <c r="D92" s="164"/>
      <c r="E92" s="164"/>
      <c r="F92" s="3"/>
      <c r="G92" s="3"/>
      <c r="H92" s="3"/>
      <c r="I92" s="3"/>
      <c r="J92" s="3"/>
      <c r="K92" s="3"/>
    </row>
    <row r="93" spans="1:11" ht="18" customHeight="1">
      <c r="A93" s="3"/>
      <c r="B93" s="3"/>
      <c r="C93" s="164"/>
      <c r="D93" s="164"/>
      <c r="E93" s="164"/>
      <c r="F93" s="3"/>
      <c r="G93" s="3"/>
      <c r="H93" s="3"/>
      <c r="I93" s="3"/>
      <c r="J93" s="3"/>
      <c r="K93" s="3"/>
    </row>
    <row r="94" spans="1:11" ht="18" customHeight="1">
      <c r="A94" s="3"/>
      <c r="B94" s="3"/>
      <c r="C94" s="164"/>
      <c r="D94" s="164"/>
      <c r="E94" s="164"/>
      <c r="F94" s="3"/>
      <c r="G94" s="3"/>
      <c r="H94" s="3"/>
      <c r="I94" s="3"/>
      <c r="J94" s="3"/>
      <c r="K94" s="3"/>
    </row>
    <row r="95" spans="1:11" ht="18" customHeight="1">
      <c r="A95" s="3"/>
      <c r="B95" s="3"/>
      <c r="C95" s="164"/>
      <c r="D95" s="164"/>
      <c r="E95" s="164"/>
      <c r="F95" s="3"/>
      <c r="G95" s="3"/>
      <c r="H95" s="3"/>
      <c r="I95" s="3"/>
      <c r="J95" s="3"/>
      <c r="K95" s="3"/>
    </row>
    <row r="96" spans="1:11" ht="18" customHeight="1">
      <c r="A96" s="3"/>
      <c r="B96" s="3"/>
      <c r="C96" s="164"/>
      <c r="D96" s="164"/>
      <c r="E96" s="164"/>
      <c r="F96" s="3"/>
      <c r="G96" s="3"/>
      <c r="H96" s="3"/>
      <c r="I96" s="3"/>
      <c r="J96" s="3"/>
      <c r="K96" s="3"/>
    </row>
    <row r="97" spans="1:11" ht="18" customHeight="1">
      <c r="A97" s="3"/>
      <c r="B97" s="3"/>
      <c r="C97" s="164"/>
      <c r="D97" s="164"/>
      <c r="E97" s="164"/>
      <c r="F97" s="3"/>
      <c r="G97" s="3"/>
      <c r="H97" s="3"/>
      <c r="I97" s="3"/>
      <c r="J97" s="3"/>
      <c r="K97" s="3"/>
    </row>
    <row r="98" spans="1:11" ht="18" customHeight="1">
      <c r="A98" s="3"/>
      <c r="B98" s="3"/>
      <c r="C98" s="164"/>
      <c r="D98" s="164"/>
      <c r="E98" s="164"/>
      <c r="F98" s="3"/>
      <c r="G98" s="3"/>
      <c r="H98" s="3"/>
      <c r="I98" s="3"/>
      <c r="J98" s="3"/>
      <c r="K98" s="3"/>
    </row>
    <row r="99" spans="1:11" ht="18" customHeight="1">
      <c r="A99" s="3"/>
      <c r="B99" s="3"/>
      <c r="C99" s="164"/>
      <c r="D99" s="164"/>
      <c r="E99" s="164"/>
      <c r="F99" s="3"/>
      <c r="G99" s="3"/>
      <c r="H99" s="3"/>
      <c r="I99" s="3"/>
      <c r="J99" s="3"/>
      <c r="K99" s="3"/>
    </row>
    <row r="100" spans="1:11" ht="18" customHeight="1">
      <c r="A100" s="3"/>
      <c r="B100" s="3"/>
      <c r="C100" s="164"/>
      <c r="D100" s="164"/>
      <c r="E100" s="164"/>
      <c r="F100" s="3"/>
      <c r="G100" s="3"/>
      <c r="H100" s="3"/>
      <c r="I100" s="3"/>
      <c r="J100" s="3"/>
      <c r="K100" s="3"/>
    </row>
  </sheetData>
  <mergeCells count="1">
    <mergeCell ref="A2:E2"/>
  </mergeCells>
  <pageMargins left="0.7" right="0.7" top="0.75" bottom="0.75" header="0" footer="0"/>
  <pageSetup scale="9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93"/>
  <sheetViews>
    <sheetView topLeftCell="A48" workbookViewId="0">
      <selection activeCell="E66" sqref="E66"/>
    </sheetView>
  </sheetViews>
  <sheetFormatPr defaultColWidth="14.42578125" defaultRowHeight="15" customHeight="1"/>
  <cols>
    <col min="1" max="1" width="54.5703125" customWidth="1"/>
    <col min="2" max="2" width="9" bestFit="1" customWidth="1"/>
    <col min="3" max="3" width="21.28515625" style="150" bestFit="1" customWidth="1"/>
    <col min="4" max="4" width="1.5703125" style="150" customWidth="1"/>
    <col min="5" max="5" width="20.85546875" style="150" bestFit="1" customWidth="1"/>
    <col min="6" max="11" width="8.7109375" customWidth="1"/>
  </cols>
  <sheetData>
    <row r="1" spans="1:11" ht="18" customHeight="1">
      <c r="A1" s="1" t="s">
        <v>755</v>
      </c>
      <c r="B1" s="26"/>
      <c r="C1" s="214"/>
      <c r="D1" s="214"/>
      <c r="E1" s="215"/>
      <c r="F1" s="27"/>
      <c r="G1" s="27"/>
      <c r="H1" s="27"/>
      <c r="I1" s="27"/>
      <c r="J1" s="27"/>
      <c r="K1" s="27"/>
    </row>
    <row r="2" spans="1:11" ht="18" customHeight="1">
      <c r="A2" s="352" t="s">
        <v>756</v>
      </c>
      <c r="B2" s="353"/>
      <c r="C2" s="353"/>
      <c r="D2" s="353"/>
      <c r="E2" s="353"/>
      <c r="F2" s="27"/>
      <c r="G2" s="27"/>
      <c r="H2" s="27"/>
      <c r="I2" s="27"/>
      <c r="J2" s="27"/>
      <c r="K2" s="27"/>
    </row>
    <row r="3" spans="1:11" ht="18" customHeight="1">
      <c r="A3" s="65"/>
      <c r="B3" s="66"/>
      <c r="C3" s="216"/>
      <c r="D3" s="217"/>
      <c r="E3" s="218"/>
      <c r="F3" s="27"/>
      <c r="G3" s="27"/>
      <c r="H3" s="27"/>
      <c r="I3" s="27"/>
      <c r="J3" s="27"/>
      <c r="K3" s="27"/>
    </row>
    <row r="4" spans="1:11" ht="18" customHeight="1">
      <c r="A4" s="67"/>
      <c r="B4" s="68" t="s">
        <v>56</v>
      </c>
      <c r="C4" s="250">
        <v>2022</v>
      </c>
      <c r="D4" s="251"/>
      <c r="E4" s="250">
        <v>2021</v>
      </c>
      <c r="F4" s="27"/>
      <c r="G4" s="27"/>
      <c r="H4" s="27"/>
      <c r="I4" s="27"/>
      <c r="J4" s="27"/>
      <c r="K4" s="27"/>
    </row>
    <row r="5" spans="1:11" ht="18" customHeight="1">
      <c r="A5" s="67"/>
      <c r="B5" s="69"/>
      <c r="C5" s="219" t="s">
        <v>7</v>
      </c>
      <c r="D5" s="220"/>
      <c r="E5" s="219" t="s">
        <v>7</v>
      </c>
      <c r="F5" s="27"/>
      <c r="G5" s="27"/>
      <c r="H5" s="27"/>
      <c r="I5" s="27"/>
      <c r="J5" s="27"/>
      <c r="K5" s="27"/>
    </row>
    <row r="6" spans="1:11" ht="18" customHeight="1">
      <c r="A6" s="70" t="s">
        <v>87</v>
      </c>
      <c r="B6" s="69"/>
      <c r="C6" s="219"/>
      <c r="D6" s="220"/>
      <c r="E6" s="219"/>
      <c r="F6" s="27"/>
      <c r="G6" s="27"/>
      <c r="H6" s="27"/>
      <c r="I6" s="27"/>
      <c r="J6" s="27"/>
      <c r="K6" s="27"/>
    </row>
    <row r="7" spans="1:11" ht="18" customHeight="1">
      <c r="A7" s="67"/>
      <c r="B7" s="69"/>
      <c r="C7" s="174"/>
      <c r="D7" s="175"/>
      <c r="E7" s="174"/>
      <c r="F7" s="27"/>
      <c r="G7" s="27"/>
      <c r="H7" s="27"/>
      <c r="I7" s="27"/>
      <c r="J7" s="27"/>
      <c r="K7" s="27"/>
    </row>
    <row r="8" spans="1:11" ht="18" customHeight="1">
      <c r="A8" s="70" t="s">
        <v>410</v>
      </c>
      <c r="B8" s="71"/>
      <c r="C8" s="174"/>
      <c r="D8" s="175"/>
      <c r="E8" s="174"/>
      <c r="F8" s="27"/>
      <c r="G8" s="27"/>
      <c r="H8" s="27"/>
      <c r="I8" s="27"/>
      <c r="J8" s="27"/>
      <c r="K8" s="27"/>
    </row>
    <row r="9" spans="1:11" ht="18" customHeight="1">
      <c r="A9" s="72" t="s">
        <v>411</v>
      </c>
      <c r="B9" s="73">
        <v>2</v>
      </c>
      <c r="C9" s="221">
        <f>NOTES!D12</f>
        <v>0</v>
      </c>
      <c r="D9" s="222"/>
      <c r="E9" s="221">
        <v>0</v>
      </c>
      <c r="F9" s="27"/>
      <c r="G9" s="27"/>
      <c r="H9" s="27"/>
      <c r="I9" s="27"/>
      <c r="J9" s="27"/>
      <c r="K9" s="27"/>
    </row>
    <row r="10" spans="1:11" ht="18" customHeight="1">
      <c r="A10" s="72" t="s">
        <v>88</v>
      </c>
      <c r="B10" s="73">
        <v>3</v>
      </c>
      <c r="C10" s="221">
        <f>NOTES!D26</f>
        <v>4683566.370000001</v>
      </c>
      <c r="D10" s="222"/>
      <c r="E10" s="221">
        <f>NOTES!F26</f>
        <v>3601574.5900000003</v>
      </c>
      <c r="F10" s="27"/>
      <c r="G10" s="27"/>
      <c r="H10" s="27"/>
      <c r="I10" s="27"/>
      <c r="J10" s="27"/>
      <c r="K10" s="27"/>
    </row>
    <row r="11" spans="1:11" ht="18" customHeight="1">
      <c r="A11" s="72" t="s">
        <v>89</v>
      </c>
      <c r="B11" s="73">
        <v>4</v>
      </c>
      <c r="C11" s="221">
        <f>NOTES!D31</f>
        <v>6947242.040000001</v>
      </c>
      <c r="D11" s="222"/>
      <c r="E11" s="221">
        <f>NOTES!F31</f>
        <v>3344334.37</v>
      </c>
      <c r="F11" s="27"/>
      <c r="G11" s="27"/>
      <c r="H11" s="27"/>
      <c r="I11" s="27"/>
      <c r="J11" s="27"/>
      <c r="K11" s="27"/>
    </row>
    <row r="12" spans="1:11" ht="18" customHeight="1">
      <c r="A12" s="72" t="s">
        <v>12</v>
      </c>
      <c r="B12" s="73">
        <v>5</v>
      </c>
      <c r="C12" s="221">
        <f>NOTES!D37</f>
        <v>0</v>
      </c>
      <c r="D12" s="222"/>
      <c r="E12" s="221">
        <f>NOTES!F37</f>
        <v>0</v>
      </c>
      <c r="F12" s="28"/>
      <c r="G12" s="28"/>
      <c r="H12" s="28"/>
      <c r="I12" s="28"/>
      <c r="J12" s="28"/>
      <c r="K12" s="28"/>
    </row>
    <row r="13" spans="1:11" ht="18" customHeight="1">
      <c r="A13" s="74" t="s">
        <v>90</v>
      </c>
      <c r="B13" s="71"/>
      <c r="C13" s="223">
        <f>SUM(C9:C12)</f>
        <v>11630808.410000002</v>
      </c>
      <c r="D13" s="224"/>
      <c r="E13" s="223">
        <f>SUM(E9:E12)</f>
        <v>6945908.9600000009</v>
      </c>
      <c r="F13" s="27"/>
      <c r="G13" s="27"/>
      <c r="H13" s="27"/>
      <c r="I13" s="27"/>
      <c r="J13" s="27"/>
      <c r="K13" s="27"/>
    </row>
    <row r="14" spans="1:11" ht="18" customHeight="1">
      <c r="A14" s="67"/>
      <c r="B14" s="69"/>
      <c r="C14" s="221"/>
      <c r="D14" s="222"/>
      <c r="E14" s="221"/>
      <c r="F14" s="27"/>
      <c r="G14" s="27"/>
      <c r="H14" s="27"/>
      <c r="I14" s="27"/>
      <c r="J14" s="27"/>
      <c r="K14" s="27"/>
    </row>
    <row r="15" spans="1:11" ht="18" customHeight="1">
      <c r="A15" s="70" t="s">
        <v>412</v>
      </c>
      <c r="B15" s="73"/>
      <c r="C15" s="174"/>
      <c r="D15" s="175"/>
      <c r="E15" s="174"/>
      <c r="F15" s="27"/>
      <c r="G15" s="27"/>
      <c r="H15" s="27"/>
      <c r="I15" s="27"/>
      <c r="J15" s="27"/>
      <c r="K15" s="27"/>
    </row>
    <row r="16" spans="1:11" ht="18" customHeight="1">
      <c r="A16" s="72" t="s">
        <v>91</v>
      </c>
      <c r="B16" s="73">
        <v>8</v>
      </c>
      <c r="C16" s="221">
        <f>-NOTES!D60</f>
        <v>-1804572.51</v>
      </c>
      <c r="D16" s="222"/>
      <c r="E16" s="221">
        <f>-NOTES!F60</f>
        <v>-1472264.8399999996</v>
      </c>
      <c r="F16" s="27"/>
      <c r="G16" s="27"/>
      <c r="H16" s="27"/>
      <c r="I16" s="27"/>
      <c r="J16" s="27"/>
      <c r="K16" s="27"/>
    </row>
    <row r="17" spans="1:11" ht="18" customHeight="1">
      <c r="A17" s="72" t="s">
        <v>92</v>
      </c>
      <c r="B17" s="73">
        <v>9</v>
      </c>
      <c r="C17" s="221">
        <f>-NOTES!D77</f>
        <v>-5543973.9899999993</v>
      </c>
      <c r="D17" s="222"/>
      <c r="E17" s="221">
        <f>-NOTES!F77</f>
        <v>-5566549.129999999</v>
      </c>
      <c r="F17" s="27"/>
      <c r="G17" s="27"/>
      <c r="H17" s="27"/>
      <c r="I17" s="27"/>
      <c r="J17" s="27"/>
      <c r="K17" s="27"/>
    </row>
    <row r="18" spans="1:11" ht="18" customHeight="1">
      <c r="A18" s="72" t="s">
        <v>93</v>
      </c>
      <c r="B18" s="73">
        <v>10</v>
      </c>
      <c r="C18" s="221">
        <v>0</v>
      </c>
      <c r="D18" s="222"/>
      <c r="E18" s="221">
        <v>0</v>
      </c>
      <c r="F18" s="27"/>
      <c r="G18" s="27"/>
      <c r="H18" s="27"/>
      <c r="I18" s="27"/>
      <c r="J18" s="27"/>
      <c r="K18" s="27"/>
    </row>
    <row r="19" spans="1:11" ht="18" customHeight="1">
      <c r="A19" s="72" t="s">
        <v>95</v>
      </c>
      <c r="B19" s="73">
        <v>11</v>
      </c>
      <c r="C19" s="221">
        <v>0</v>
      </c>
      <c r="D19" s="222"/>
      <c r="E19" s="221">
        <v>0</v>
      </c>
      <c r="F19" s="27"/>
      <c r="G19" s="27"/>
      <c r="H19" s="27"/>
      <c r="I19" s="27"/>
      <c r="J19" s="27"/>
      <c r="K19" s="27"/>
    </row>
    <row r="20" spans="1:11" ht="18" customHeight="1">
      <c r="A20" s="72" t="s">
        <v>96</v>
      </c>
      <c r="B20" s="73">
        <v>12</v>
      </c>
      <c r="C20" s="221">
        <f>-NOTES!D96</f>
        <v>-5327.15</v>
      </c>
      <c r="D20" s="222"/>
      <c r="E20" s="221">
        <f>-NOTES!F96</f>
        <v>-21205.5</v>
      </c>
      <c r="F20" s="27"/>
      <c r="G20" s="27"/>
      <c r="H20" s="27"/>
      <c r="I20" s="27"/>
      <c r="J20" s="27"/>
      <c r="K20" s="27"/>
    </row>
    <row r="21" spans="1:11" ht="18" customHeight="1">
      <c r="A21" s="72" t="s">
        <v>94</v>
      </c>
      <c r="B21" s="73">
        <v>13</v>
      </c>
      <c r="C21" s="221">
        <f>-NOTES!D112</f>
        <v>-938431.82</v>
      </c>
      <c r="D21" s="222"/>
      <c r="E21" s="221">
        <f>-NOTES!F112</f>
        <v>-764942.9</v>
      </c>
      <c r="F21" s="27"/>
      <c r="G21" s="27"/>
      <c r="H21" s="27"/>
      <c r="I21" s="27"/>
      <c r="J21" s="27"/>
      <c r="K21" s="27"/>
    </row>
    <row r="22" spans="1:11" ht="18" customHeight="1">
      <c r="A22" s="72" t="s">
        <v>97</v>
      </c>
      <c r="B22" s="73">
        <v>17</v>
      </c>
      <c r="C22" s="221">
        <v>0</v>
      </c>
      <c r="D22" s="222"/>
      <c r="E22" s="221">
        <v>0</v>
      </c>
      <c r="F22" s="28"/>
      <c r="G22" s="28"/>
      <c r="H22" s="28"/>
      <c r="I22" s="28"/>
      <c r="J22" s="28"/>
      <c r="K22" s="28"/>
    </row>
    <row r="23" spans="1:11" ht="18" customHeight="1">
      <c r="A23" s="70" t="s">
        <v>98</v>
      </c>
      <c r="B23" s="71"/>
      <c r="C23" s="223">
        <f>SUM(C16:C22)</f>
        <v>-8292305.4699999997</v>
      </c>
      <c r="D23" s="224"/>
      <c r="E23" s="223">
        <f>SUM(E16:E22)</f>
        <v>-7824962.3699999992</v>
      </c>
      <c r="F23" s="27"/>
      <c r="G23" s="27"/>
      <c r="H23" s="27"/>
      <c r="I23" s="27"/>
      <c r="J23" s="27"/>
      <c r="K23" s="27"/>
    </row>
    <row r="24" spans="1:11" ht="18" customHeight="1">
      <c r="A24" s="67"/>
      <c r="B24" s="69"/>
      <c r="C24" s="221"/>
      <c r="D24" s="222"/>
      <c r="E24" s="221"/>
      <c r="F24" s="27"/>
      <c r="G24" s="27"/>
      <c r="H24" s="27"/>
      <c r="I24" s="27"/>
      <c r="J24" s="27"/>
      <c r="K24" s="27"/>
    </row>
    <row r="25" spans="1:11" ht="18" customHeight="1">
      <c r="A25" s="70" t="s">
        <v>413</v>
      </c>
      <c r="B25" s="71"/>
      <c r="C25" s="225">
        <f>C13+C23</f>
        <v>3338502.9400000023</v>
      </c>
      <c r="D25" s="224"/>
      <c r="E25" s="225">
        <f>E13+E23</f>
        <v>-879053.40999999829</v>
      </c>
      <c r="F25" s="27"/>
      <c r="G25" s="27"/>
      <c r="H25" s="27"/>
      <c r="I25" s="27"/>
      <c r="J25" s="27"/>
      <c r="K25" s="27"/>
    </row>
    <row r="26" spans="1:11" ht="18" customHeight="1">
      <c r="A26" s="67"/>
      <c r="B26" s="69"/>
      <c r="C26" s="221"/>
      <c r="D26" s="222"/>
      <c r="E26" s="221"/>
      <c r="F26" s="27"/>
      <c r="G26" s="27"/>
      <c r="H26" s="27"/>
      <c r="I26" s="27"/>
      <c r="J26" s="27"/>
      <c r="K26" s="27"/>
    </row>
    <row r="27" spans="1:11" ht="18" customHeight="1">
      <c r="A27" s="70" t="s">
        <v>414</v>
      </c>
      <c r="B27" s="73"/>
      <c r="C27" s="174"/>
      <c r="D27" s="175"/>
      <c r="E27" s="174"/>
      <c r="F27" s="27"/>
      <c r="G27" s="27"/>
      <c r="H27" s="27"/>
      <c r="I27" s="27"/>
      <c r="J27" s="27"/>
      <c r="K27" s="27"/>
    </row>
    <row r="28" spans="1:11" ht="18" customHeight="1">
      <c r="A28" s="67"/>
      <c r="B28" s="69"/>
      <c r="C28" s="174"/>
      <c r="D28" s="175"/>
      <c r="E28" s="174"/>
      <c r="F28" s="27"/>
      <c r="G28" s="27"/>
      <c r="H28" s="27"/>
      <c r="I28" s="27"/>
      <c r="J28" s="27"/>
      <c r="K28" s="27"/>
    </row>
    <row r="29" spans="1:11" ht="18" customHeight="1">
      <c r="A29" s="70" t="s">
        <v>415</v>
      </c>
      <c r="B29" s="71"/>
      <c r="C29" s="174"/>
      <c r="D29" s="175"/>
      <c r="E29" s="174"/>
      <c r="F29" s="27"/>
      <c r="G29" s="27"/>
      <c r="H29" s="27"/>
      <c r="I29" s="27"/>
      <c r="J29" s="27"/>
      <c r="K29" s="27"/>
    </row>
    <row r="30" spans="1:11" ht="18" customHeight="1">
      <c r="A30" s="72" t="s">
        <v>416</v>
      </c>
      <c r="B30" s="73"/>
      <c r="C30" s="221">
        <v>0</v>
      </c>
      <c r="D30" s="222"/>
      <c r="E30" s="221">
        <v>0</v>
      </c>
      <c r="F30" s="27"/>
      <c r="G30" s="27"/>
      <c r="H30" s="27"/>
      <c r="I30" s="27"/>
      <c r="J30" s="27"/>
      <c r="K30" s="27"/>
    </row>
    <row r="31" spans="1:11" ht="18" customHeight="1">
      <c r="A31" s="72" t="s">
        <v>417</v>
      </c>
      <c r="B31" s="73">
        <v>7</v>
      </c>
      <c r="C31" s="221">
        <v>0</v>
      </c>
      <c r="D31" s="221">
        <v>0</v>
      </c>
      <c r="E31" s="221">
        <v>0</v>
      </c>
      <c r="F31" s="27"/>
      <c r="G31" s="27"/>
      <c r="H31" s="27"/>
      <c r="I31" s="27"/>
      <c r="J31" s="27"/>
      <c r="K31" s="27"/>
    </row>
    <row r="32" spans="1:11" ht="18" customHeight="1">
      <c r="A32" s="70" t="s">
        <v>418</v>
      </c>
      <c r="B32" s="71"/>
      <c r="C32" s="223">
        <v>0</v>
      </c>
      <c r="D32" s="224"/>
      <c r="E32" s="223">
        <v>0</v>
      </c>
      <c r="F32" s="27"/>
      <c r="G32" s="27"/>
      <c r="H32" s="27"/>
      <c r="I32" s="27"/>
      <c r="J32" s="27"/>
      <c r="K32" s="27"/>
    </row>
    <row r="33" spans="1:11" ht="18" customHeight="1">
      <c r="A33" s="67"/>
      <c r="B33" s="69"/>
      <c r="C33" s="221"/>
      <c r="D33" s="222"/>
      <c r="E33" s="221"/>
      <c r="F33" s="27"/>
      <c r="G33" s="27"/>
      <c r="H33" s="27"/>
      <c r="I33" s="27"/>
      <c r="J33" s="27"/>
      <c r="K33" s="27"/>
    </row>
    <row r="34" spans="1:11" ht="18" customHeight="1">
      <c r="A34" s="70" t="s">
        <v>419</v>
      </c>
      <c r="B34" s="71"/>
      <c r="C34" s="174"/>
      <c r="D34" s="175"/>
      <c r="E34" s="174"/>
      <c r="F34" s="28"/>
      <c r="G34" s="28"/>
      <c r="H34" s="28"/>
      <c r="I34" s="28"/>
      <c r="J34" s="28"/>
      <c r="K34" s="28"/>
    </row>
    <row r="35" spans="1:11" ht="18" customHeight="1">
      <c r="A35" s="72" t="s">
        <v>420</v>
      </c>
      <c r="B35" s="73"/>
      <c r="C35" s="174">
        <f>-NOTES!D119</f>
        <v>-3063563.28</v>
      </c>
      <c r="D35" s="174">
        <v>0</v>
      </c>
      <c r="E35" s="174">
        <f>-NOTES!F119</f>
        <v>-1774868.75</v>
      </c>
      <c r="F35" s="27"/>
      <c r="G35" s="27"/>
      <c r="H35" s="27"/>
      <c r="I35" s="27"/>
      <c r="J35" s="27"/>
      <c r="K35" s="27"/>
    </row>
    <row r="36" spans="1:11" ht="18" customHeight="1">
      <c r="A36" s="72" t="s">
        <v>421</v>
      </c>
      <c r="B36" s="73"/>
      <c r="C36" s="174">
        <v>0</v>
      </c>
      <c r="D36" s="174">
        <v>1</v>
      </c>
      <c r="E36" s="174">
        <v>0</v>
      </c>
      <c r="F36" s="28"/>
      <c r="G36" s="28"/>
      <c r="H36" s="28"/>
      <c r="I36" s="28"/>
      <c r="J36" s="28"/>
      <c r="K36" s="28"/>
    </row>
    <row r="37" spans="1:11" ht="18" customHeight="1">
      <c r="A37" s="70" t="s">
        <v>422</v>
      </c>
      <c r="B37" s="71"/>
      <c r="C37" s="223">
        <f>SUM(C35:C36)</f>
        <v>-3063563.28</v>
      </c>
      <c r="D37" s="224"/>
      <c r="E37" s="223">
        <f>SUM(E35:E36)</f>
        <v>-1774868.75</v>
      </c>
      <c r="F37" s="27"/>
      <c r="G37" s="27"/>
      <c r="H37" s="27"/>
      <c r="I37" s="27"/>
      <c r="J37" s="27"/>
      <c r="K37" s="27"/>
    </row>
    <row r="38" spans="1:11" ht="18" customHeight="1">
      <c r="A38" s="67"/>
      <c r="B38" s="69"/>
      <c r="C38" s="221"/>
      <c r="D38" s="222"/>
      <c r="E38" s="221"/>
      <c r="F38" s="27"/>
      <c r="G38" s="27"/>
      <c r="H38" s="27"/>
      <c r="I38" s="27"/>
      <c r="J38" s="27"/>
      <c r="K38" s="27"/>
    </row>
    <row r="39" spans="1:11" ht="18" customHeight="1">
      <c r="A39" s="70" t="s">
        <v>423</v>
      </c>
      <c r="B39" s="73"/>
      <c r="C39" s="225">
        <f>C32+C37</f>
        <v>-3063563.28</v>
      </c>
      <c r="D39" s="224"/>
      <c r="E39" s="225">
        <f>E32+E37</f>
        <v>-1774868.75</v>
      </c>
      <c r="F39" s="27"/>
      <c r="G39" s="27"/>
      <c r="H39" s="27"/>
      <c r="I39" s="27"/>
      <c r="J39" s="27"/>
      <c r="K39" s="27"/>
    </row>
    <row r="40" spans="1:11" ht="18" customHeight="1">
      <c r="A40" s="75"/>
      <c r="B40" s="73"/>
      <c r="C40" s="174"/>
      <c r="D40" s="175"/>
      <c r="E40" s="174"/>
      <c r="F40" s="27"/>
      <c r="G40" s="27"/>
      <c r="H40" s="27"/>
      <c r="I40" s="27"/>
      <c r="J40" s="27"/>
      <c r="K40" s="27"/>
    </row>
    <row r="41" spans="1:11" ht="18" customHeight="1">
      <c r="A41" s="70" t="s">
        <v>424</v>
      </c>
      <c r="B41" s="71">
        <v>16</v>
      </c>
      <c r="C41" s="174"/>
      <c r="D41" s="175"/>
      <c r="E41" s="174"/>
      <c r="F41" s="27"/>
      <c r="G41" s="27"/>
      <c r="H41" s="27"/>
      <c r="I41" s="27"/>
      <c r="J41" s="27"/>
      <c r="K41" s="27"/>
    </row>
    <row r="42" spans="1:11" ht="18" customHeight="1">
      <c r="A42" s="72"/>
      <c r="B42" s="73"/>
      <c r="C42" s="174"/>
      <c r="D42" s="174"/>
      <c r="E42" s="174"/>
      <c r="F42" s="27"/>
      <c r="G42" s="27"/>
      <c r="H42" s="27"/>
      <c r="I42" s="27"/>
      <c r="J42" s="27"/>
      <c r="K42" s="27"/>
    </row>
    <row r="43" spans="1:11" ht="18" customHeight="1">
      <c r="A43" s="70" t="s">
        <v>425</v>
      </c>
      <c r="B43" s="73"/>
      <c r="C43" s="221"/>
      <c r="D43" s="222"/>
      <c r="E43" s="221"/>
      <c r="F43" s="27"/>
      <c r="G43" s="27"/>
      <c r="H43" s="27"/>
      <c r="I43" s="27"/>
      <c r="J43" s="27"/>
      <c r="K43" s="27"/>
    </row>
    <row r="44" spans="1:11" ht="18" customHeight="1">
      <c r="A44" s="72" t="s">
        <v>426</v>
      </c>
      <c r="B44" s="73"/>
      <c r="C44" s="221">
        <v>0</v>
      </c>
      <c r="D44" s="222"/>
      <c r="E44" s="221">
        <v>0</v>
      </c>
      <c r="F44" s="27"/>
      <c r="G44" s="27"/>
      <c r="H44" s="27"/>
      <c r="I44" s="27"/>
      <c r="J44" s="27"/>
      <c r="K44" s="27"/>
    </row>
    <row r="45" spans="1:11" ht="18" customHeight="1">
      <c r="A45" s="72" t="s">
        <v>427</v>
      </c>
      <c r="B45" s="73"/>
      <c r="C45" s="221">
        <v>0</v>
      </c>
      <c r="D45" s="222"/>
      <c r="E45" s="221">
        <v>0</v>
      </c>
      <c r="F45" s="27"/>
      <c r="G45" s="27"/>
      <c r="H45" s="27"/>
      <c r="I45" s="27"/>
      <c r="J45" s="27"/>
      <c r="K45" s="27"/>
    </row>
    <row r="46" spans="1:11" ht="18" customHeight="1">
      <c r="A46" s="70" t="s">
        <v>418</v>
      </c>
      <c r="B46" s="69"/>
      <c r="C46" s="223">
        <v>0</v>
      </c>
      <c r="D46" s="224"/>
      <c r="E46" s="223">
        <v>0</v>
      </c>
      <c r="F46" s="27"/>
      <c r="G46" s="27"/>
      <c r="H46" s="27"/>
      <c r="I46" s="27"/>
      <c r="J46" s="27"/>
      <c r="K46" s="27"/>
    </row>
    <row r="47" spans="1:11" ht="18" customHeight="1">
      <c r="A47" s="70"/>
      <c r="B47" s="71"/>
      <c r="C47" s="174"/>
      <c r="D47" s="175"/>
      <c r="E47" s="174"/>
      <c r="F47" s="27"/>
      <c r="G47" s="27"/>
      <c r="H47" s="27"/>
      <c r="I47" s="27"/>
      <c r="J47" s="27"/>
      <c r="K47" s="27"/>
    </row>
    <row r="48" spans="1:11" ht="18" customHeight="1">
      <c r="A48" s="70" t="s">
        <v>428</v>
      </c>
      <c r="B48" s="73"/>
      <c r="C48" s="174"/>
      <c r="D48" s="174"/>
      <c r="E48" s="174"/>
      <c r="F48" s="28"/>
      <c r="G48" s="28"/>
      <c r="H48" s="28"/>
      <c r="I48" s="28"/>
      <c r="J48" s="28"/>
      <c r="K48" s="28"/>
    </row>
    <row r="49" spans="1:11" ht="18" customHeight="1">
      <c r="A49" s="72" t="s">
        <v>429</v>
      </c>
      <c r="B49" s="73"/>
      <c r="C49" s="221">
        <v>0</v>
      </c>
      <c r="D49" s="222"/>
      <c r="E49" s="221">
        <v>0</v>
      </c>
      <c r="F49" s="27"/>
      <c r="G49" s="27"/>
      <c r="H49" s="27"/>
      <c r="I49" s="27"/>
      <c r="J49" s="27"/>
      <c r="K49" s="27"/>
    </row>
    <row r="50" spans="1:11" ht="18" customHeight="1">
      <c r="A50" s="70" t="s">
        <v>422</v>
      </c>
      <c r="B50" s="69"/>
      <c r="C50" s="223">
        <v>0</v>
      </c>
      <c r="D50" s="224"/>
      <c r="E50" s="223">
        <v>0</v>
      </c>
      <c r="F50" s="27"/>
      <c r="G50" s="27"/>
      <c r="H50" s="27"/>
      <c r="I50" s="27"/>
      <c r="J50" s="27"/>
      <c r="K50" s="27"/>
    </row>
    <row r="51" spans="1:11" ht="18" customHeight="1">
      <c r="A51" s="70"/>
      <c r="B51" s="71"/>
      <c r="C51" s="221"/>
      <c r="D51" s="222"/>
      <c r="E51" s="221"/>
      <c r="F51" s="27"/>
      <c r="G51" s="27"/>
      <c r="H51" s="27"/>
      <c r="I51" s="27"/>
      <c r="J51" s="27"/>
      <c r="K51" s="27"/>
    </row>
    <row r="52" spans="1:11" ht="18" customHeight="1">
      <c r="A52" s="70" t="s">
        <v>99</v>
      </c>
      <c r="B52" s="69"/>
      <c r="C52" s="225">
        <v>0</v>
      </c>
      <c r="D52" s="224"/>
      <c r="E52" s="225">
        <v>0</v>
      </c>
      <c r="F52" s="27"/>
      <c r="G52" s="27"/>
      <c r="H52" s="27"/>
      <c r="I52" s="27"/>
      <c r="J52" s="27"/>
      <c r="K52" s="27"/>
    </row>
    <row r="53" spans="1:11" ht="18" customHeight="1">
      <c r="A53" s="67"/>
      <c r="B53" s="71"/>
      <c r="C53" s="174"/>
      <c r="D53" s="175"/>
      <c r="E53" s="174"/>
      <c r="F53" s="27"/>
      <c r="G53" s="27"/>
      <c r="H53" s="27"/>
      <c r="I53" s="27"/>
      <c r="J53" s="27"/>
      <c r="K53" s="27"/>
    </row>
    <row r="54" spans="1:11" ht="18" customHeight="1" thickBot="1">
      <c r="A54" s="67"/>
      <c r="B54" s="69"/>
      <c r="C54" s="221"/>
      <c r="D54" s="222"/>
      <c r="E54" s="221"/>
      <c r="F54" s="27"/>
      <c r="G54" s="27"/>
      <c r="H54" s="27"/>
      <c r="I54" s="27"/>
      <c r="J54" s="27"/>
      <c r="K54" s="27"/>
    </row>
    <row r="55" spans="1:11" ht="18" customHeight="1" thickBot="1">
      <c r="A55" s="67" t="s">
        <v>100</v>
      </c>
      <c r="B55" s="73"/>
      <c r="C55" s="226">
        <f>C25+C39</f>
        <v>274939.66000000248</v>
      </c>
      <c r="D55" s="224"/>
      <c r="E55" s="226">
        <f>E39+E25</f>
        <v>-2653922.1599999983</v>
      </c>
      <c r="F55" s="28"/>
      <c r="G55" s="28"/>
      <c r="H55" s="28"/>
      <c r="I55" s="28"/>
      <c r="J55" s="28"/>
      <c r="K55" s="28"/>
    </row>
    <row r="56" spans="1:11" ht="18" customHeight="1" thickBot="1">
      <c r="A56" s="67"/>
      <c r="B56" s="69"/>
      <c r="C56" s="221"/>
      <c r="D56" s="222"/>
      <c r="E56" s="221"/>
      <c r="F56" s="27"/>
      <c r="G56" s="27"/>
      <c r="H56" s="27"/>
      <c r="I56" s="27"/>
      <c r="J56" s="27"/>
      <c r="K56" s="27"/>
    </row>
    <row r="57" spans="1:11" ht="18" customHeight="1" thickBot="1">
      <c r="A57" s="67" t="s">
        <v>430</v>
      </c>
      <c r="B57" s="73"/>
      <c r="C57" s="226">
        <v>731349.02000000188</v>
      </c>
      <c r="D57" s="224"/>
      <c r="E57" s="226">
        <v>3385271.18</v>
      </c>
      <c r="F57" s="27"/>
      <c r="G57" s="27"/>
      <c r="H57" s="27"/>
      <c r="I57" s="27"/>
      <c r="J57" s="27"/>
      <c r="K57" s="27"/>
    </row>
    <row r="58" spans="1:11" ht="18" customHeight="1" thickBot="1">
      <c r="A58" s="67"/>
      <c r="B58" s="69"/>
      <c r="C58" s="174"/>
      <c r="D58" s="175"/>
      <c r="E58" s="174"/>
      <c r="F58" s="27"/>
      <c r="G58" s="27"/>
      <c r="H58" s="27"/>
      <c r="I58" s="27"/>
      <c r="J58" s="27"/>
      <c r="K58" s="27"/>
    </row>
    <row r="59" spans="1:11" ht="18" customHeight="1" thickBot="1">
      <c r="A59" s="67" t="s">
        <v>102</v>
      </c>
      <c r="B59" s="73"/>
      <c r="C59" s="226">
        <f>C55+C57</f>
        <v>1006288.6800000044</v>
      </c>
      <c r="D59" s="224"/>
      <c r="E59" s="226">
        <f>E55+E57</f>
        <v>731349.02000000188</v>
      </c>
      <c r="F59" s="27"/>
      <c r="G59" s="27"/>
      <c r="H59" s="27"/>
      <c r="I59" s="27"/>
      <c r="J59" s="27"/>
      <c r="K59" s="27"/>
    </row>
    <row r="60" spans="1:11" ht="18" customHeight="1">
      <c r="A60" s="67"/>
      <c r="B60" s="69"/>
      <c r="C60" s="221"/>
      <c r="D60" s="222"/>
      <c r="E60" s="221"/>
      <c r="F60" s="27"/>
      <c r="G60" s="27"/>
      <c r="H60" s="27"/>
      <c r="I60" s="27"/>
      <c r="J60" s="27"/>
      <c r="K60" s="27"/>
    </row>
    <row r="61" spans="1:11" ht="18" customHeight="1" thickBot="1">
      <c r="A61" s="27" t="s">
        <v>101</v>
      </c>
      <c r="B61" s="29"/>
      <c r="C61" s="227">
        <v>0</v>
      </c>
      <c r="D61" s="227">
        <v>1</v>
      </c>
      <c r="E61" s="227">
        <v>0</v>
      </c>
      <c r="F61" s="27"/>
      <c r="G61" s="27"/>
      <c r="H61" s="27"/>
      <c r="I61" s="27"/>
      <c r="J61" s="27"/>
      <c r="K61" s="27"/>
    </row>
    <row r="62" spans="1:11" ht="18" customHeight="1">
      <c r="A62" s="27"/>
      <c r="B62" s="27"/>
      <c r="C62" s="214"/>
      <c r="D62" s="214"/>
      <c r="E62" s="214"/>
      <c r="F62" s="27"/>
      <c r="G62" s="27"/>
      <c r="H62" s="27"/>
      <c r="I62" s="27"/>
      <c r="J62" s="27"/>
      <c r="K62" s="27"/>
    </row>
    <row r="63" spans="1:11" ht="18" customHeight="1">
      <c r="A63" s="27" t="s">
        <v>102</v>
      </c>
      <c r="B63" s="29"/>
      <c r="C63" s="227">
        <f>C59+C61</f>
        <v>1006288.6800000044</v>
      </c>
      <c r="D63" s="227">
        <f>D59+D61</f>
        <v>1</v>
      </c>
      <c r="E63" s="227">
        <f>E59+E61</f>
        <v>731349.02000000188</v>
      </c>
      <c r="F63" s="27"/>
      <c r="G63" s="27"/>
      <c r="H63" s="27"/>
      <c r="I63" s="27"/>
      <c r="J63" s="27"/>
      <c r="K63" s="27"/>
    </row>
    <row r="64" spans="1:11" ht="18" customHeight="1">
      <c r="A64" s="27"/>
      <c r="B64" s="27"/>
      <c r="C64" s="228"/>
      <c r="D64" s="228"/>
      <c r="E64" s="228"/>
      <c r="F64" s="27"/>
      <c r="G64" s="27"/>
      <c r="H64" s="27"/>
      <c r="I64" s="27"/>
      <c r="J64" s="27"/>
      <c r="K64" s="27"/>
    </row>
    <row r="65" spans="1:11" ht="18" customHeight="1">
      <c r="A65" s="27"/>
      <c r="B65" s="27"/>
      <c r="C65" s="214"/>
      <c r="D65" s="214"/>
      <c r="E65" s="214"/>
      <c r="F65" s="27"/>
      <c r="G65" s="27"/>
      <c r="H65" s="27"/>
      <c r="I65" s="27"/>
      <c r="J65" s="27"/>
      <c r="K65" s="27"/>
    </row>
    <row r="66" spans="1:11" ht="18" customHeight="1">
      <c r="A66" s="27"/>
      <c r="B66" s="27"/>
      <c r="C66" s="214"/>
      <c r="D66" s="214"/>
      <c r="E66" s="214"/>
      <c r="F66" s="27"/>
      <c r="G66" s="27"/>
      <c r="H66" s="27"/>
      <c r="I66" s="27"/>
      <c r="J66" s="27"/>
      <c r="K66" s="27"/>
    </row>
    <row r="67" spans="1:11" ht="18" customHeight="1">
      <c r="A67" s="27"/>
      <c r="B67" s="27"/>
      <c r="C67" s="214"/>
      <c r="D67" s="214"/>
      <c r="E67" s="214"/>
      <c r="F67" s="27"/>
      <c r="G67" s="27"/>
      <c r="H67" s="27"/>
      <c r="I67" s="27"/>
      <c r="J67" s="27"/>
      <c r="K67" s="27"/>
    </row>
    <row r="68" spans="1:11" ht="18" customHeight="1">
      <c r="A68" s="27"/>
      <c r="B68" s="27"/>
      <c r="C68" s="214"/>
      <c r="D68" s="214"/>
      <c r="E68" s="214"/>
      <c r="F68" s="27"/>
      <c r="G68" s="27"/>
      <c r="H68" s="27"/>
      <c r="I68" s="27"/>
      <c r="J68" s="27"/>
      <c r="K68" s="27"/>
    </row>
    <row r="69" spans="1:11" ht="18" customHeight="1">
      <c r="A69" s="27"/>
      <c r="B69" s="27"/>
      <c r="C69" s="214"/>
      <c r="D69" s="214"/>
      <c r="E69" s="214"/>
      <c r="F69" s="27"/>
      <c r="G69" s="27"/>
      <c r="H69" s="27"/>
      <c r="I69" s="27"/>
      <c r="J69" s="27"/>
      <c r="K69" s="27"/>
    </row>
    <row r="70" spans="1:11" ht="18" customHeight="1">
      <c r="A70" s="27"/>
      <c r="B70" s="27"/>
      <c r="C70" s="214"/>
      <c r="D70" s="214"/>
      <c r="E70" s="214"/>
      <c r="F70" s="27"/>
      <c r="G70" s="27"/>
      <c r="H70" s="27"/>
      <c r="I70" s="27"/>
      <c r="J70" s="27"/>
      <c r="K70" s="27"/>
    </row>
    <row r="71" spans="1:11" ht="18" customHeight="1">
      <c r="A71" s="27"/>
      <c r="B71" s="27"/>
      <c r="C71" s="214"/>
      <c r="D71" s="214"/>
      <c r="E71" s="214"/>
      <c r="F71" s="27"/>
      <c r="G71" s="27"/>
      <c r="H71" s="27"/>
      <c r="I71" s="27"/>
      <c r="J71" s="27"/>
      <c r="K71" s="27"/>
    </row>
    <row r="72" spans="1:11" ht="18" customHeight="1">
      <c r="A72" s="27"/>
      <c r="B72" s="27"/>
      <c r="C72" s="214"/>
      <c r="D72" s="214"/>
      <c r="E72" s="214"/>
      <c r="F72" s="27"/>
      <c r="G72" s="27"/>
      <c r="H72" s="27"/>
      <c r="I72" s="27"/>
      <c r="J72" s="27"/>
      <c r="K72" s="27"/>
    </row>
    <row r="73" spans="1:11" ht="18" customHeight="1">
      <c r="A73" s="27"/>
      <c r="B73" s="27"/>
      <c r="C73" s="214"/>
      <c r="D73" s="214"/>
      <c r="E73" s="214"/>
      <c r="F73" s="27"/>
      <c r="G73" s="27"/>
      <c r="H73" s="27"/>
      <c r="I73" s="27"/>
      <c r="J73" s="27"/>
      <c r="K73" s="27"/>
    </row>
    <row r="74" spans="1:11" ht="18" customHeight="1">
      <c r="A74" s="27"/>
      <c r="B74" s="27"/>
      <c r="C74" s="214"/>
      <c r="D74" s="214"/>
      <c r="E74" s="214"/>
      <c r="F74" s="27"/>
      <c r="G74" s="27"/>
      <c r="H74" s="27"/>
      <c r="I74" s="27"/>
      <c r="J74" s="27"/>
      <c r="K74" s="27"/>
    </row>
    <row r="75" spans="1:11" ht="18" customHeight="1">
      <c r="A75" s="27"/>
      <c r="B75" s="27"/>
      <c r="C75" s="214"/>
      <c r="D75" s="214"/>
      <c r="E75" s="214"/>
      <c r="F75" s="27"/>
      <c r="G75" s="27"/>
      <c r="H75" s="27"/>
      <c r="I75" s="27"/>
      <c r="J75" s="27"/>
      <c r="K75" s="27"/>
    </row>
    <row r="76" spans="1:11" ht="18" customHeight="1">
      <c r="A76" s="27"/>
      <c r="B76" s="27"/>
      <c r="C76" s="214"/>
      <c r="D76" s="214"/>
      <c r="E76" s="214"/>
      <c r="F76" s="27"/>
      <c r="G76" s="27"/>
      <c r="H76" s="27"/>
      <c r="I76" s="27"/>
      <c r="J76" s="27"/>
      <c r="K76" s="27"/>
    </row>
    <row r="77" spans="1:11" ht="18" customHeight="1">
      <c r="A77" s="27"/>
      <c r="B77" s="27"/>
      <c r="C77" s="214"/>
      <c r="D77" s="214"/>
      <c r="E77" s="214"/>
      <c r="F77" s="27"/>
      <c r="G77" s="27"/>
      <c r="H77" s="27"/>
      <c r="I77" s="27"/>
      <c r="J77" s="27"/>
      <c r="K77" s="27"/>
    </row>
    <row r="78" spans="1:11" ht="18" customHeight="1">
      <c r="A78" s="27"/>
      <c r="B78" s="27"/>
      <c r="C78" s="214"/>
      <c r="D78" s="214"/>
      <c r="E78" s="214"/>
      <c r="F78" s="27"/>
      <c r="G78" s="27"/>
      <c r="H78" s="27"/>
      <c r="I78" s="27"/>
      <c r="J78" s="27"/>
      <c r="K78" s="27"/>
    </row>
    <row r="79" spans="1:11" ht="18" customHeight="1">
      <c r="A79" s="27"/>
      <c r="B79" s="27"/>
      <c r="C79" s="214"/>
      <c r="D79" s="214"/>
      <c r="E79" s="214"/>
      <c r="F79" s="27"/>
      <c r="G79" s="27"/>
      <c r="H79" s="27"/>
      <c r="I79" s="27"/>
      <c r="J79" s="27"/>
      <c r="K79" s="27"/>
    </row>
    <row r="80" spans="1:11" ht="18" customHeight="1">
      <c r="A80" s="27"/>
      <c r="B80" s="27"/>
      <c r="C80" s="214"/>
      <c r="D80" s="214"/>
      <c r="E80" s="214"/>
      <c r="F80" s="27"/>
      <c r="G80" s="27"/>
      <c r="H80" s="27"/>
      <c r="I80" s="27"/>
      <c r="J80" s="27"/>
      <c r="K80" s="27"/>
    </row>
    <row r="81" spans="1:11" ht="18" customHeight="1">
      <c r="A81" s="27"/>
      <c r="B81" s="27"/>
      <c r="C81" s="214"/>
      <c r="D81" s="214"/>
      <c r="E81" s="214"/>
      <c r="F81" s="27"/>
      <c r="G81" s="27"/>
      <c r="H81" s="27"/>
      <c r="I81" s="27"/>
      <c r="J81" s="27"/>
      <c r="K81" s="27"/>
    </row>
    <row r="82" spans="1:11" ht="18" customHeight="1">
      <c r="A82" s="27"/>
      <c r="B82" s="27"/>
      <c r="C82" s="214"/>
      <c r="D82" s="214"/>
      <c r="E82" s="214"/>
      <c r="F82" s="27"/>
      <c r="G82" s="27"/>
      <c r="H82" s="27"/>
      <c r="I82" s="27"/>
      <c r="J82" s="27"/>
      <c r="K82" s="27"/>
    </row>
    <row r="83" spans="1:11" ht="18" customHeight="1">
      <c r="A83" s="27"/>
      <c r="B83" s="27"/>
      <c r="C83" s="214"/>
      <c r="D83" s="214"/>
      <c r="E83" s="214"/>
      <c r="F83" s="27"/>
      <c r="G83" s="27"/>
      <c r="H83" s="27"/>
      <c r="I83" s="27"/>
      <c r="J83" s="27"/>
      <c r="K83" s="27"/>
    </row>
    <row r="84" spans="1:11" ht="18" customHeight="1">
      <c r="A84" s="27"/>
      <c r="B84" s="27"/>
      <c r="C84" s="214"/>
      <c r="D84" s="214"/>
      <c r="E84" s="214"/>
      <c r="F84" s="27"/>
      <c r="G84" s="27"/>
      <c r="H84" s="27"/>
      <c r="I84" s="27"/>
      <c r="J84" s="27"/>
      <c r="K84" s="27"/>
    </row>
    <row r="85" spans="1:11" ht="18" customHeight="1">
      <c r="A85" s="27"/>
      <c r="B85" s="27"/>
      <c r="C85" s="214"/>
      <c r="D85" s="214"/>
      <c r="E85" s="214"/>
      <c r="F85" s="27"/>
      <c r="G85" s="27"/>
      <c r="H85" s="27"/>
      <c r="I85" s="27"/>
      <c r="J85" s="27"/>
      <c r="K85" s="27"/>
    </row>
    <row r="86" spans="1:11" ht="18" customHeight="1">
      <c r="A86" s="27"/>
      <c r="B86" s="27"/>
      <c r="C86" s="214"/>
      <c r="D86" s="214"/>
      <c r="E86" s="214"/>
      <c r="F86" s="27"/>
      <c r="G86" s="27"/>
      <c r="H86" s="27"/>
      <c r="I86" s="27"/>
      <c r="J86" s="27"/>
      <c r="K86" s="27"/>
    </row>
    <row r="87" spans="1:11" ht="18" customHeight="1">
      <c r="A87" s="27"/>
      <c r="B87" s="27"/>
      <c r="C87" s="214"/>
      <c r="D87" s="214"/>
      <c r="E87" s="214"/>
      <c r="F87" s="27"/>
      <c r="G87" s="27"/>
      <c r="H87" s="27"/>
      <c r="I87" s="27"/>
      <c r="J87" s="27"/>
      <c r="K87" s="27"/>
    </row>
    <row r="88" spans="1:11" ht="18" customHeight="1">
      <c r="A88" s="27"/>
      <c r="B88" s="27"/>
      <c r="C88" s="214"/>
      <c r="D88" s="214"/>
      <c r="E88" s="214"/>
      <c r="F88" s="27"/>
      <c r="G88" s="27"/>
      <c r="H88" s="27"/>
      <c r="I88" s="27"/>
      <c r="J88" s="27"/>
      <c r="K88" s="27"/>
    </row>
    <row r="89" spans="1:11" ht="18" customHeight="1">
      <c r="A89" s="27"/>
      <c r="B89" s="27"/>
      <c r="C89" s="214"/>
      <c r="D89" s="214"/>
      <c r="E89" s="214"/>
      <c r="F89" s="27"/>
      <c r="G89" s="27"/>
      <c r="H89" s="27"/>
      <c r="I89" s="27"/>
      <c r="J89" s="27"/>
      <c r="K89" s="27"/>
    </row>
    <row r="90" spans="1:11" ht="18" customHeight="1">
      <c r="A90" s="27"/>
      <c r="B90" s="27"/>
      <c r="C90" s="214"/>
      <c r="D90" s="214"/>
      <c r="E90" s="214"/>
      <c r="F90" s="27"/>
      <c r="G90" s="27"/>
      <c r="H90" s="27"/>
      <c r="I90" s="27"/>
      <c r="J90" s="27"/>
      <c r="K90" s="27"/>
    </row>
    <row r="91" spans="1:11" ht="18" customHeight="1">
      <c r="A91" s="27"/>
      <c r="B91" s="27"/>
      <c r="C91" s="214"/>
      <c r="D91" s="214"/>
      <c r="E91" s="214"/>
      <c r="F91" s="27"/>
      <c r="G91" s="27"/>
      <c r="H91" s="27"/>
      <c r="I91" s="27"/>
      <c r="J91" s="27"/>
      <c r="K91" s="27"/>
    </row>
    <row r="92" spans="1:11" ht="18" customHeight="1">
      <c r="A92" s="27"/>
      <c r="B92" s="27"/>
      <c r="C92" s="214"/>
      <c r="D92" s="214"/>
      <c r="E92" s="214"/>
      <c r="F92" s="27"/>
      <c r="G92" s="27"/>
      <c r="H92" s="27"/>
      <c r="I92" s="27"/>
      <c r="J92" s="27"/>
      <c r="K92" s="27"/>
    </row>
    <row r="93" spans="1:11" ht="18" customHeight="1">
      <c r="A93" s="27"/>
      <c r="B93" s="27"/>
      <c r="C93" s="214"/>
      <c r="D93" s="214"/>
      <c r="E93" s="214"/>
      <c r="F93" s="27"/>
      <c r="G93" s="27"/>
      <c r="H93" s="27"/>
      <c r="I93" s="27"/>
      <c r="J93" s="27"/>
      <c r="K93" s="27"/>
    </row>
  </sheetData>
  <mergeCells count="1">
    <mergeCell ref="A2:E2"/>
  </mergeCells>
  <pageMargins left="0.7" right="0.7" top="0.75" bottom="0.75" header="0" footer="0"/>
  <pageSetup scale="84"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231"/>
  <sheetViews>
    <sheetView zoomScale="79" workbookViewId="0"/>
  </sheetViews>
  <sheetFormatPr defaultColWidth="14.42578125" defaultRowHeight="15" customHeight="1"/>
  <cols>
    <col min="1" max="1" width="132.140625" customWidth="1"/>
    <col min="2" max="2" width="30.7109375" bestFit="1" customWidth="1"/>
    <col min="3" max="3" width="32.85546875" bestFit="1" customWidth="1"/>
    <col min="4" max="4" width="12.140625" bestFit="1" customWidth="1"/>
    <col min="5" max="11" width="9.140625" customWidth="1"/>
  </cols>
  <sheetData>
    <row r="1" spans="1:11" ht="24" customHeight="1">
      <c r="A1" s="76" t="s">
        <v>103</v>
      </c>
      <c r="B1" s="77"/>
      <c r="C1" s="77"/>
      <c r="D1" s="77"/>
      <c r="E1" s="31"/>
      <c r="F1" s="31"/>
      <c r="G1" s="31"/>
      <c r="H1" s="31"/>
      <c r="I1" s="31"/>
      <c r="J1" s="31"/>
      <c r="K1" s="31"/>
    </row>
    <row r="2" spans="1:11" ht="24" customHeight="1">
      <c r="A2" s="78"/>
      <c r="B2" s="77"/>
      <c r="C2" s="77"/>
      <c r="D2" s="77"/>
      <c r="E2" s="31"/>
      <c r="F2" s="31"/>
      <c r="G2" s="31"/>
      <c r="H2" s="31"/>
      <c r="I2" s="31"/>
      <c r="J2" s="31"/>
      <c r="K2" s="31"/>
    </row>
    <row r="3" spans="1:11" ht="24" customHeight="1">
      <c r="A3" s="79" t="s">
        <v>104</v>
      </c>
      <c r="B3" s="77"/>
      <c r="C3" s="77"/>
      <c r="D3" s="77"/>
      <c r="E3" s="31"/>
      <c r="F3" s="31"/>
      <c r="G3" s="31"/>
      <c r="H3" s="31"/>
      <c r="I3" s="31"/>
      <c r="J3" s="31"/>
      <c r="K3" s="31"/>
    </row>
    <row r="4" spans="1:11" ht="24" customHeight="1">
      <c r="A4" s="79"/>
      <c r="B4" s="77"/>
      <c r="C4" s="77"/>
      <c r="D4" s="77"/>
      <c r="E4" s="31"/>
      <c r="F4" s="31"/>
      <c r="G4" s="31"/>
      <c r="H4" s="31"/>
      <c r="I4" s="31"/>
      <c r="J4" s="31"/>
      <c r="K4" s="31"/>
    </row>
    <row r="5" spans="1:11" ht="14.25" customHeight="1">
      <c r="A5" s="79" t="s">
        <v>105</v>
      </c>
      <c r="B5" s="77"/>
      <c r="C5" s="77"/>
      <c r="D5" s="77"/>
      <c r="E5" s="31"/>
      <c r="F5" s="31"/>
      <c r="G5" s="31"/>
      <c r="H5" s="31"/>
      <c r="I5" s="31"/>
      <c r="J5" s="31"/>
      <c r="K5" s="31"/>
    </row>
    <row r="6" spans="1:11" ht="18" customHeight="1">
      <c r="A6" s="80"/>
      <c r="B6" s="77"/>
      <c r="C6" s="77"/>
      <c r="D6" s="77"/>
      <c r="E6" s="31"/>
      <c r="F6" s="31"/>
      <c r="G6" s="31"/>
      <c r="H6" s="31"/>
      <c r="I6" s="31"/>
      <c r="J6" s="31"/>
      <c r="K6" s="31"/>
    </row>
    <row r="7" spans="1:11" ht="52.5" customHeight="1">
      <c r="A7" s="355" t="s">
        <v>759</v>
      </c>
      <c r="B7" s="355"/>
      <c r="C7" s="355"/>
      <c r="D7" s="355"/>
      <c r="E7" s="31"/>
      <c r="F7" s="31"/>
      <c r="G7" s="31"/>
      <c r="H7" s="31"/>
      <c r="I7" s="31"/>
      <c r="J7" s="31"/>
      <c r="K7" s="31"/>
    </row>
    <row r="8" spans="1:11" ht="6" customHeight="1">
      <c r="A8" s="81"/>
      <c r="B8" s="77"/>
      <c r="C8" s="77"/>
      <c r="D8" s="77"/>
      <c r="E8" s="31"/>
      <c r="F8" s="31"/>
      <c r="G8" s="31"/>
      <c r="H8" s="31"/>
      <c r="I8" s="31"/>
      <c r="J8" s="31"/>
      <c r="K8" s="31"/>
    </row>
    <row r="9" spans="1:11" ht="64.5" customHeight="1">
      <c r="A9" s="356" t="s">
        <v>467</v>
      </c>
      <c r="B9" s="356"/>
      <c r="C9" s="356"/>
      <c r="D9" s="356"/>
      <c r="E9" s="31"/>
      <c r="F9" s="31"/>
      <c r="G9" s="31"/>
      <c r="H9" s="31"/>
      <c r="I9" s="31"/>
      <c r="J9" s="31"/>
      <c r="K9" s="31"/>
    </row>
    <row r="10" spans="1:11" ht="14.25" customHeight="1">
      <c r="A10" s="81"/>
      <c r="B10" s="77"/>
      <c r="C10" s="77"/>
      <c r="D10" s="77"/>
      <c r="E10" s="31"/>
      <c r="F10" s="31"/>
      <c r="G10" s="31"/>
      <c r="H10" s="31"/>
      <c r="I10" s="31"/>
      <c r="J10" s="31"/>
      <c r="K10" s="31"/>
    </row>
    <row r="11" spans="1:11" ht="14.25" customHeight="1">
      <c r="A11" s="357" t="s">
        <v>468</v>
      </c>
      <c r="B11" s="357"/>
      <c r="C11" s="357"/>
      <c r="D11" s="357"/>
      <c r="E11" s="31"/>
      <c r="F11" s="31"/>
      <c r="G11" s="31"/>
      <c r="H11" s="31"/>
      <c r="I11" s="31"/>
      <c r="J11" s="31"/>
      <c r="K11" s="31"/>
    </row>
    <row r="12" spans="1:11" ht="268.89999999999998" customHeight="1">
      <c r="A12" s="358" t="s">
        <v>469</v>
      </c>
      <c r="B12" s="358"/>
      <c r="C12" s="358"/>
      <c r="D12" s="358"/>
      <c r="E12" s="31"/>
      <c r="F12" s="31"/>
      <c r="G12" s="31"/>
      <c r="H12" s="31"/>
      <c r="I12" s="31"/>
      <c r="J12" s="31"/>
      <c r="K12" s="31"/>
    </row>
    <row r="13" spans="1:11" ht="300.39999999999998" customHeight="1">
      <c r="A13" s="359" t="s">
        <v>470</v>
      </c>
      <c r="B13" s="359"/>
      <c r="C13" s="359"/>
      <c r="D13" s="359"/>
      <c r="E13" s="31"/>
      <c r="F13" s="31"/>
      <c r="G13" s="31"/>
      <c r="H13" s="31"/>
      <c r="I13" s="31"/>
      <c r="J13" s="31"/>
      <c r="K13" s="31"/>
    </row>
    <row r="14" spans="1:11" ht="72.400000000000006" customHeight="1">
      <c r="A14" s="360" t="s">
        <v>106</v>
      </c>
      <c r="B14" s="360"/>
      <c r="C14" s="360"/>
      <c r="D14" s="360"/>
      <c r="E14" s="31"/>
      <c r="F14" s="31"/>
      <c r="G14" s="31"/>
      <c r="H14" s="31"/>
      <c r="I14" s="31"/>
      <c r="J14" s="31"/>
      <c r="K14" s="31"/>
    </row>
    <row r="15" spans="1:11" ht="26.25" customHeight="1">
      <c r="A15" s="80"/>
      <c r="B15" s="77"/>
      <c r="C15" s="77"/>
      <c r="D15" s="77"/>
      <c r="E15" s="31"/>
      <c r="F15" s="31"/>
      <c r="G15" s="31"/>
      <c r="H15" s="31"/>
      <c r="I15" s="31"/>
      <c r="J15" s="31"/>
      <c r="K15" s="31"/>
    </row>
    <row r="16" spans="1:11" ht="181.15" customHeight="1">
      <c r="A16" s="358" t="s">
        <v>471</v>
      </c>
      <c r="B16" s="358"/>
      <c r="C16" s="358"/>
      <c r="D16" s="358"/>
      <c r="E16" s="31"/>
      <c r="F16" s="31"/>
      <c r="G16" s="31"/>
      <c r="H16" s="31"/>
      <c r="I16" s="31"/>
      <c r="J16" s="31"/>
      <c r="K16" s="31"/>
    </row>
    <row r="17" spans="1:11" ht="104.65" customHeight="1">
      <c r="A17" s="358" t="s">
        <v>472</v>
      </c>
      <c r="B17" s="358"/>
      <c r="C17" s="358"/>
      <c r="D17" s="358"/>
      <c r="E17" s="31"/>
      <c r="F17" s="31"/>
      <c r="G17" s="31"/>
      <c r="H17" s="31"/>
      <c r="I17" s="31"/>
      <c r="J17" s="31"/>
      <c r="K17" s="31"/>
    </row>
    <row r="18" spans="1:11" ht="26.25" customHeight="1">
      <c r="A18" s="82"/>
      <c r="B18" s="77"/>
      <c r="C18" s="77"/>
      <c r="D18" s="77"/>
      <c r="E18" s="31"/>
      <c r="F18" s="31"/>
      <c r="G18" s="31"/>
      <c r="H18" s="31"/>
      <c r="I18" s="31"/>
      <c r="J18" s="31"/>
      <c r="K18" s="31"/>
    </row>
    <row r="19" spans="1:11" ht="335.65" customHeight="1">
      <c r="A19" s="361" t="s">
        <v>473</v>
      </c>
      <c r="B19" s="361"/>
      <c r="C19" s="361"/>
      <c r="D19" s="361"/>
      <c r="E19" s="31"/>
      <c r="F19" s="31"/>
      <c r="G19" s="31"/>
      <c r="H19" s="31"/>
      <c r="I19" s="31"/>
      <c r="J19" s="31"/>
      <c r="K19" s="31"/>
    </row>
    <row r="20" spans="1:11" ht="256.14999999999998" customHeight="1">
      <c r="A20" s="358" t="s">
        <v>474</v>
      </c>
      <c r="B20" s="358"/>
      <c r="C20" s="358"/>
      <c r="D20" s="358"/>
      <c r="E20" s="31"/>
      <c r="F20" s="31"/>
      <c r="G20" s="31"/>
      <c r="H20" s="31"/>
      <c r="I20" s="31"/>
      <c r="J20" s="31"/>
      <c r="K20" s="31"/>
    </row>
    <row r="21" spans="1:11" ht="21.4" customHeight="1" thickBot="1">
      <c r="A21" s="83"/>
      <c r="B21" s="77"/>
      <c r="C21" s="77"/>
      <c r="D21" s="77"/>
      <c r="E21" s="31"/>
      <c r="F21" s="31"/>
      <c r="G21" s="31"/>
      <c r="H21" s="31"/>
      <c r="I21" s="31"/>
      <c r="J21" s="31"/>
      <c r="K21" s="31"/>
    </row>
    <row r="22" spans="1:11" ht="14.25" customHeight="1" thickTop="1" thickBot="1">
      <c r="A22" s="84" t="s">
        <v>475</v>
      </c>
      <c r="B22" s="84" t="s">
        <v>476</v>
      </c>
      <c r="C22" s="84" t="s">
        <v>477</v>
      </c>
      <c r="D22" s="84" t="s">
        <v>478</v>
      </c>
      <c r="E22" s="31"/>
      <c r="F22" s="31"/>
      <c r="G22" s="31"/>
      <c r="H22" s="31"/>
      <c r="I22" s="31"/>
      <c r="J22" s="31"/>
      <c r="K22" s="31"/>
    </row>
    <row r="23" spans="1:11" ht="14.25" customHeight="1" thickTop="1" thickBot="1">
      <c r="A23" s="85" t="s">
        <v>479</v>
      </c>
      <c r="B23" s="85" t="s">
        <v>328</v>
      </c>
      <c r="C23" s="85" t="s">
        <v>328</v>
      </c>
      <c r="D23" s="85">
        <v>50</v>
      </c>
      <c r="E23" s="31"/>
      <c r="F23" s="31"/>
      <c r="G23" s="31"/>
      <c r="H23" s="31"/>
      <c r="I23" s="31"/>
      <c r="J23" s="31"/>
      <c r="K23" s="31"/>
    </row>
    <row r="24" spans="1:11" ht="14.25" customHeight="1" thickTop="1" thickBot="1">
      <c r="A24" s="85" t="s">
        <v>479</v>
      </c>
      <c r="B24" s="85" t="s">
        <v>480</v>
      </c>
      <c r="C24" s="85" t="s">
        <v>481</v>
      </c>
      <c r="D24" s="85">
        <v>50</v>
      </c>
      <c r="E24" s="31"/>
      <c r="F24" s="31"/>
      <c r="G24" s="31"/>
      <c r="H24" s="31"/>
      <c r="I24" s="31"/>
      <c r="J24" s="31"/>
      <c r="K24" s="31"/>
    </row>
    <row r="25" spans="1:11" ht="14.25" customHeight="1" thickTop="1" thickBot="1">
      <c r="A25" s="85" t="s">
        <v>479</v>
      </c>
      <c r="B25" s="85" t="s">
        <v>480</v>
      </c>
      <c r="C25" s="85" t="s">
        <v>482</v>
      </c>
      <c r="D25" s="85">
        <v>50</v>
      </c>
      <c r="E25" s="31"/>
      <c r="F25" s="31"/>
      <c r="G25" s="31"/>
      <c r="H25" s="31"/>
      <c r="I25" s="31"/>
      <c r="J25" s="31"/>
      <c r="K25" s="31"/>
    </row>
    <row r="26" spans="1:11" ht="14.25" customHeight="1" thickTop="1" thickBot="1">
      <c r="A26" s="85" t="s">
        <v>479</v>
      </c>
      <c r="B26" s="85" t="s">
        <v>331</v>
      </c>
      <c r="C26" s="85" t="s">
        <v>331</v>
      </c>
      <c r="D26" s="85">
        <v>50</v>
      </c>
      <c r="E26" s="31"/>
      <c r="F26" s="31"/>
      <c r="G26" s="31"/>
      <c r="H26" s="31"/>
      <c r="I26" s="31"/>
      <c r="J26" s="31"/>
      <c r="K26" s="31"/>
    </row>
    <row r="27" spans="1:11" ht="14.25" customHeight="1" thickTop="1" thickBot="1">
      <c r="A27" s="85" t="s">
        <v>479</v>
      </c>
      <c r="B27" s="85" t="s">
        <v>332</v>
      </c>
      <c r="C27" s="85" t="s">
        <v>332</v>
      </c>
      <c r="D27" s="85">
        <v>50</v>
      </c>
      <c r="E27" s="31"/>
      <c r="F27" s="31"/>
      <c r="G27" s="31"/>
      <c r="H27" s="31"/>
      <c r="I27" s="31"/>
      <c r="J27" s="31"/>
      <c r="K27" s="31"/>
    </row>
    <row r="28" spans="1:11" ht="14.25" customHeight="1" thickTop="1" thickBot="1">
      <c r="A28" s="85" t="s">
        <v>479</v>
      </c>
      <c r="B28" s="85" t="s">
        <v>324</v>
      </c>
      <c r="C28" s="85" t="s">
        <v>324</v>
      </c>
      <c r="D28" s="85">
        <v>50</v>
      </c>
      <c r="E28" s="31"/>
      <c r="F28" s="31"/>
      <c r="G28" s="31"/>
      <c r="H28" s="31"/>
      <c r="I28" s="31"/>
      <c r="J28" s="31"/>
      <c r="K28" s="31"/>
    </row>
    <row r="29" spans="1:11" ht="14.25" customHeight="1" thickTop="1" thickBot="1">
      <c r="A29" s="85" t="s">
        <v>479</v>
      </c>
      <c r="B29" s="85" t="s">
        <v>483</v>
      </c>
      <c r="C29" s="85" t="s">
        <v>483</v>
      </c>
      <c r="D29" s="85">
        <v>50</v>
      </c>
      <c r="E29" s="31"/>
      <c r="F29" s="31"/>
      <c r="G29" s="31"/>
      <c r="H29" s="31"/>
      <c r="I29" s="31"/>
      <c r="J29" s="31"/>
      <c r="K29" s="31"/>
    </row>
    <row r="30" spans="1:11" ht="14.25" customHeight="1" thickTop="1" thickBot="1">
      <c r="A30" s="85" t="s">
        <v>479</v>
      </c>
      <c r="B30" s="85" t="s">
        <v>336</v>
      </c>
      <c r="C30" s="85" t="s">
        <v>336</v>
      </c>
      <c r="D30" s="85">
        <v>50</v>
      </c>
      <c r="E30" s="31"/>
      <c r="F30" s="31"/>
      <c r="G30" s="31"/>
      <c r="H30" s="31"/>
      <c r="I30" s="31"/>
      <c r="J30" s="31"/>
      <c r="K30" s="31"/>
    </row>
    <row r="31" spans="1:11" ht="14.25" customHeight="1" thickTop="1" thickBot="1">
      <c r="A31" s="85" t="s">
        <v>479</v>
      </c>
      <c r="B31" s="85" t="s">
        <v>484</v>
      </c>
      <c r="C31" s="85" t="s">
        <v>484</v>
      </c>
      <c r="D31" s="85">
        <v>50</v>
      </c>
      <c r="E31" s="31"/>
      <c r="F31" s="31"/>
      <c r="G31" s="31"/>
      <c r="H31" s="31"/>
      <c r="I31" s="31"/>
      <c r="J31" s="31"/>
      <c r="K31" s="31"/>
    </row>
    <row r="32" spans="1:11" ht="14.25" customHeight="1" thickTop="1" thickBot="1">
      <c r="A32" s="85" t="s">
        <v>479</v>
      </c>
      <c r="B32" s="85" t="s">
        <v>330</v>
      </c>
      <c r="C32" s="85" t="s">
        <v>330</v>
      </c>
      <c r="D32" s="85">
        <v>50</v>
      </c>
      <c r="E32" s="31"/>
      <c r="F32" s="31"/>
      <c r="G32" s="31"/>
      <c r="H32" s="31"/>
      <c r="I32" s="31"/>
      <c r="J32" s="31"/>
      <c r="K32" s="31"/>
    </row>
    <row r="33" spans="1:11" ht="14.25" customHeight="1" thickTop="1" thickBot="1">
      <c r="A33" s="85" t="s">
        <v>479</v>
      </c>
      <c r="B33" s="85" t="s">
        <v>343</v>
      </c>
      <c r="C33" s="85" t="s">
        <v>343</v>
      </c>
      <c r="D33" s="85">
        <v>50</v>
      </c>
      <c r="E33" s="31"/>
      <c r="F33" s="31"/>
      <c r="G33" s="31"/>
      <c r="H33" s="31"/>
      <c r="I33" s="31"/>
      <c r="J33" s="31"/>
      <c r="K33" s="31"/>
    </row>
    <row r="34" spans="1:11" ht="14.25" customHeight="1" thickTop="1" thickBot="1">
      <c r="A34" s="85" t="s">
        <v>479</v>
      </c>
      <c r="B34" s="85" t="s">
        <v>485</v>
      </c>
      <c r="C34" s="85" t="s">
        <v>485</v>
      </c>
      <c r="D34" s="85">
        <v>50</v>
      </c>
      <c r="E34" s="31"/>
      <c r="F34" s="31"/>
      <c r="G34" s="31"/>
      <c r="H34" s="31"/>
      <c r="I34" s="31"/>
      <c r="J34" s="31"/>
      <c r="K34" s="31"/>
    </row>
    <row r="35" spans="1:11" ht="14.25" customHeight="1" thickTop="1" thickBot="1">
      <c r="A35" s="85" t="s">
        <v>479</v>
      </c>
      <c r="B35" s="85" t="s">
        <v>333</v>
      </c>
      <c r="C35" s="85" t="s">
        <v>333</v>
      </c>
      <c r="D35" s="85">
        <v>50</v>
      </c>
      <c r="E35" s="31"/>
      <c r="F35" s="31"/>
      <c r="G35" s="31"/>
      <c r="H35" s="31"/>
      <c r="I35" s="31"/>
      <c r="J35" s="31"/>
      <c r="K35" s="31"/>
    </row>
    <row r="36" spans="1:11" ht="14.25" customHeight="1" thickTop="1" thickBot="1">
      <c r="A36" s="85" t="s">
        <v>479</v>
      </c>
      <c r="B36" s="85" t="s">
        <v>327</v>
      </c>
      <c r="C36" s="85" t="s">
        <v>327</v>
      </c>
      <c r="D36" s="85">
        <v>50</v>
      </c>
      <c r="E36" s="31"/>
      <c r="F36" s="31"/>
      <c r="G36" s="31"/>
      <c r="H36" s="31"/>
      <c r="I36" s="31"/>
      <c r="J36" s="31"/>
      <c r="K36" s="31"/>
    </row>
    <row r="37" spans="1:11" ht="14.25" customHeight="1" thickTop="1" thickBot="1">
      <c r="A37" s="85" t="s">
        <v>479</v>
      </c>
      <c r="B37" s="85" t="s">
        <v>334</v>
      </c>
      <c r="C37" s="85" t="s">
        <v>334</v>
      </c>
      <c r="D37" s="85">
        <v>50</v>
      </c>
      <c r="E37" s="31"/>
      <c r="F37" s="31"/>
      <c r="G37" s="31"/>
      <c r="H37" s="31"/>
      <c r="I37" s="31"/>
      <c r="J37" s="31"/>
      <c r="K37" s="31"/>
    </row>
    <row r="38" spans="1:11" ht="14.25" customHeight="1" thickTop="1" thickBot="1">
      <c r="A38" s="85" t="s">
        <v>479</v>
      </c>
      <c r="B38" s="85" t="s">
        <v>486</v>
      </c>
      <c r="C38" s="85" t="s">
        <v>487</v>
      </c>
      <c r="D38" s="85">
        <v>50</v>
      </c>
      <c r="E38" s="31"/>
      <c r="F38" s="31"/>
      <c r="G38" s="31"/>
      <c r="H38" s="31"/>
      <c r="I38" s="31"/>
      <c r="J38" s="31"/>
      <c r="K38" s="31"/>
    </row>
    <row r="39" spans="1:11" ht="14.25" customHeight="1" thickTop="1" thickBot="1">
      <c r="A39" s="85" t="s">
        <v>479</v>
      </c>
      <c r="B39" s="85" t="s">
        <v>335</v>
      </c>
      <c r="C39" s="85" t="s">
        <v>488</v>
      </c>
      <c r="D39" s="85">
        <v>50</v>
      </c>
      <c r="E39" s="31"/>
      <c r="F39" s="31"/>
      <c r="G39" s="31"/>
      <c r="H39" s="31"/>
      <c r="I39" s="31"/>
      <c r="J39" s="31"/>
      <c r="K39" s="31"/>
    </row>
    <row r="40" spans="1:11" ht="14.25" customHeight="1" thickTop="1" thickBot="1">
      <c r="A40" s="85" t="s">
        <v>479</v>
      </c>
      <c r="B40" s="85" t="s">
        <v>489</v>
      </c>
      <c r="C40" s="85" t="s">
        <v>489</v>
      </c>
      <c r="D40" s="85">
        <v>50</v>
      </c>
      <c r="E40" s="31"/>
      <c r="F40" s="31"/>
      <c r="G40" s="31"/>
      <c r="H40" s="31"/>
      <c r="I40" s="31"/>
      <c r="J40" s="31"/>
      <c r="K40" s="31"/>
    </row>
    <row r="41" spans="1:11" ht="14.25" customHeight="1" thickTop="1" thickBot="1">
      <c r="A41" s="85" t="s">
        <v>479</v>
      </c>
      <c r="B41" s="85" t="s">
        <v>490</v>
      </c>
      <c r="C41" s="85" t="s">
        <v>490</v>
      </c>
      <c r="D41" s="85">
        <v>40</v>
      </c>
      <c r="E41" s="31"/>
      <c r="F41" s="31"/>
      <c r="G41" s="31"/>
      <c r="H41" s="31"/>
      <c r="I41" s="31"/>
      <c r="J41" s="31"/>
      <c r="K41" s="31"/>
    </row>
    <row r="42" spans="1:11" ht="14.25" customHeight="1" thickTop="1" thickBot="1">
      <c r="A42" s="85" t="s">
        <v>479</v>
      </c>
      <c r="B42" s="85" t="s">
        <v>351</v>
      </c>
      <c r="C42" s="85" t="s">
        <v>351</v>
      </c>
      <c r="D42" s="85">
        <v>30</v>
      </c>
      <c r="E42" s="31"/>
      <c r="F42" s="31"/>
      <c r="G42" s="31"/>
      <c r="H42" s="31"/>
      <c r="I42" s="31"/>
      <c r="J42" s="31"/>
      <c r="K42" s="31"/>
    </row>
    <row r="43" spans="1:11" ht="14.25" customHeight="1" thickTop="1" thickBot="1">
      <c r="A43" s="85" t="s">
        <v>479</v>
      </c>
      <c r="B43" s="85" t="s">
        <v>491</v>
      </c>
      <c r="C43" s="85" t="s">
        <v>491</v>
      </c>
      <c r="D43" s="85">
        <v>40</v>
      </c>
      <c r="E43" s="31"/>
      <c r="F43" s="31"/>
      <c r="G43" s="31"/>
      <c r="H43" s="31"/>
      <c r="I43" s="31"/>
      <c r="J43" s="31"/>
      <c r="K43" s="31"/>
    </row>
    <row r="44" spans="1:11" ht="14.25" customHeight="1" thickTop="1" thickBot="1">
      <c r="A44" s="86" t="s">
        <v>492</v>
      </c>
      <c r="B44" s="85" t="s">
        <v>355</v>
      </c>
      <c r="C44" s="85" t="s">
        <v>493</v>
      </c>
      <c r="D44" s="85">
        <v>20</v>
      </c>
      <c r="E44" s="31"/>
      <c r="F44" s="31"/>
      <c r="G44" s="31"/>
      <c r="H44" s="31"/>
      <c r="I44" s="31"/>
      <c r="J44" s="31"/>
      <c r="K44" s="31"/>
    </row>
    <row r="45" spans="1:11" ht="14.25" customHeight="1" thickTop="1" thickBot="1">
      <c r="A45" s="86" t="s">
        <v>492</v>
      </c>
      <c r="B45" s="85" t="s">
        <v>355</v>
      </c>
      <c r="C45" s="85" t="s">
        <v>494</v>
      </c>
      <c r="D45" s="85">
        <v>20</v>
      </c>
      <c r="E45" s="31"/>
      <c r="F45" s="31"/>
      <c r="G45" s="31"/>
      <c r="H45" s="31"/>
      <c r="I45" s="31"/>
      <c r="J45" s="31"/>
      <c r="K45" s="31"/>
    </row>
    <row r="46" spans="1:11" ht="14.25" customHeight="1" thickTop="1" thickBot="1">
      <c r="A46" s="86" t="s">
        <v>492</v>
      </c>
      <c r="B46" s="85" t="s">
        <v>355</v>
      </c>
      <c r="C46" s="85" t="s">
        <v>495</v>
      </c>
      <c r="D46" s="85">
        <v>20</v>
      </c>
      <c r="E46" s="31"/>
      <c r="F46" s="31"/>
      <c r="G46" s="31"/>
      <c r="H46" s="31"/>
      <c r="I46" s="31"/>
      <c r="J46" s="31"/>
      <c r="K46" s="31"/>
    </row>
    <row r="47" spans="1:11" ht="14.25" customHeight="1" thickTop="1" thickBot="1">
      <c r="A47" s="86" t="s">
        <v>492</v>
      </c>
      <c r="B47" s="85" t="s">
        <v>355</v>
      </c>
      <c r="C47" s="85" t="s">
        <v>496</v>
      </c>
      <c r="D47" s="85">
        <v>20</v>
      </c>
      <c r="E47" s="31"/>
      <c r="F47" s="31"/>
      <c r="G47" s="31"/>
      <c r="H47" s="31"/>
      <c r="I47" s="31"/>
      <c r="J47" s="31"/>
      <c r="K47" s="31"/>
    </row>
    <row r="48" spans="1:11" ht="14.25" customHeight="1" thickTop="1" thickBot="1">
      <c r="A48" s="86" t="s">
        <v>492</v>
      </c>
      <c r="B48" s="85" t="s">
        <v>355</v>
      </c>
      <c r="C48" s="85" t="s">
        <v>497</v>
      </c>
      <c r="D48" s="85">
        <v>20</v>
      </c>
      <c r="E48" s="31"/>
      <c r="F48" s="31"/>
      <c r="G48" s="31"/>
      <c r="H48" s="31"/>
      <c r="I48" s="31"/>
      <c r="J48" s="31"/>
      <c r="K48" s="31"/>
    </row>
    <row r="49" spans="1:11" ht="14.25" customHeight="1" thickTop="1" thickBot="1">
      <c r="A49" s="86" t="s">
        <v>492</v>
      </c>
      <c r="B49" s="85" t="s">
        <v>355</v>
      </c>
      <c r="C49" s="85" t="s">
        <v>498</v>
      </c>
      <c r="D49" s="85">
        <v>20</v>
      </c>
      <c r="E49" s="31"/>
      <c r="F49" s="31"/>
      <c r="G49" s="31"/>
      <c r="H49" s="31"/>
      <c r="I49" s="31"/>
      <c r="J49" s="31"/>
      <c r="K49" s="31"/>
    </row>
    <row r="50" spans="1:11" ht="14.25" customHeight="1" thickTop="1" thickBot="1">
      <c r="A50" s="86" t="s">
        <v>492</v>
      </c>
      <c r="B50" s="85" t="s">
        <v>358</v>
      </c>
      <c r="C50" s="85" t="s">
        <v>499</v>
      </c>
      <c r="D50" s="85">
        <v>3</v>
      </c>
      <c r="E50" s="31"/>
      <c r="F50" s="31"/>
      <c r="G50" s="31"/>
      <c r="H50" s="31"/>
      <c r="I50" s="31"/>
      <c r="J50" s="31"/>
      <c r="K50" s="31"/>
    </row>
    <row r="51" spans="1:11" ht="14.25" customHeight="1" thickTop="1" thickBot="1">
      <c r="A51" s="86" t="s">
        <v>492</v>
      </c>
      <c r="B51" s="85" t="s">
        <v>358</v>
      </c>
      <c r="C51" s="85" t="s">
        <v>500</v>
      </c>
      <c r="D51" s="85">
        <v>3</v>
      </c>
      <c r="E51" s="31"/>
      <c r="F51" s="31"/>
      <c r="G51" s="31"/>
      <c r="H51" s="31"/>
      <c r="I51" s="31"/>
      <c r="J51" s="31"/>
      <c r="K51" s="31"/>
    </row>
    <row r="52" spans="1:11" ht="14.25" customHeight="1" thickTop="1" thickBot="1">
      <c r="A52" s="86" t="s">
        <v>492</v>
      </c>
      <c r="B52" s="85" t="s">
        <v>354</v>
      </c>
      <c r="C52" s="85" t="s">
        <v>501</v>
      </c>
      <c r="D52" s="85">
        <v>5</v>
      </c>
      <c r="E52" s="31"/>
      <c r="F52" s="31"/>
      <c r="G52" s="31"/>
      <c r="H52" s="31"/>
      <c r="I52" s="31"/>
      <c r="J52" s="31"/>
      <c r="K52" s="31"/>
    </row>
    <row r="53" spans="1:11" ht="14.25" customHeight="1" thickTop="1" thickBot="1">
      <c r="A53" s="86" t="s">
        <v>492</v>
      </c>
      <c r="B53" s="85" t="s">
        <v>354</v>
      </c>
      <c r="C53" s="85" t="s">
        <v>502</v>
      </c>
      <c r="D53" s="85">
        <v>5</v>
      </c>
      <c r="E53" s="31"/>
      <c r="F53" s="31"/>
      <c r="G53" s="31"/>
      <c r="H53" s="31"/>
      <c r="I53" s="31"/>
      <c r="J53" s="31"/>
      <c r="K53" s="31"/>
    </row>
    <row r="54" spans="1:11" ht="14.25" customHeight="1" thickTop="1" thickBot="1">
      <c r="A54" s="86" t="s">
        <v>492</v>
      </c>
      <c r="B54" s="85" t="s">
        <v>354</v>
      </c>
      <c r="C54" s="85" t="s">
        <v>503</v>
      </c>
      <c r="D54" s="85">
        <v>7</v>
      </c>
      <c r="E54" s="31"/>
      <c r="F54" s="31"/>
      <c r="G54" s="31"/>
      <c r="H54" s="31"/>
      <c r="I54" s="31"/>
      <c r="J54" s="31"/>
      <c r="K54" s="31"/>
    </row>
    <row r="55" spans="1:11" ht="14.25" customHeight="1" thickTop="1" thickBot="1">
      <c r="A55" s="86" t="s">
        <v>492</v>
      </c>
      <c r="B55" s="85" t="s">
        <v>354</v>
      </c>
      <c r="C55" s="85" t="s">
        <v>504</v>
      </c>
      <c r="D55" s="85">
        <v>5</v>
      </c>
      <c r="E55" s="31"/>
      <c r="F55" s="31"/>
      <c r="G55" s="31"/>
      <c r="H55" s="31"/>
      <c r="I55" s="31"/>
      <c r="J55" s="31"/>
      <c r="K55" s="31"/>
    </row>
    <row r="56" spans="1:11" ht="14.25" customHeight="1" thickTop="1" thickBot="1">
      <c r="A56" s="86" t="s">
        <v>492</v>
      </c>
      <c r="B56" s="85" t="s">
        <v>354</v>
      </c>
      <c r="C56" s="85" t="s">
        <v>505</v>
      </c>
      <c r="D56" s="85">
        <v>7</v>
      </c>
      <c r="E56" s="31"/>
      <c r="F56" s="31"/>
      <c r="G56" s="31"/>
      <c r="H56" s="31"/>
      <c r="I56" s="31"/>
      <c r="J56" s="31"/>
      <c r="K56" s="31"/>
    </row>
    <row r="57" spans="1:11" ht="14.25" customHeight="1" thickTop="1" thickBot="1">
      <c r="A57" s="86" t="s">
        <v>492</v>
      </c>
      <c r="B57" s="85" t="s">
        <v>354</v>
      </c>
      <c r="C57" s="85" t="s">
        <v>506</v>
      </c>
      <c r="D57" s="85">
        <v>10</v>
      </c>
      <c r="E57" s="31"/>
      <c r="F57" s="31"/>
      <c r="G57" s="31"/>
      <c r="H57" s="31"/>
      <c r="I57" s="31"/>
      <c r="J57" s="31"/>
      <c r="K57" s="31"/>
    </row>
    <row r="58" spans="1:11" ht="14.25" customHeight="1" thickTop="1" thickBot="1">
      <c r="A58" s="86" t="s">
        <v>492</v>
      </c>
      <c r="B58" s="85" t="s">
        <v>354</v>
      </c>
      <c r="C58" s="85" t="s">
        <v>507</v>
      </c>
      <c r="D58" s="85">
        <v>5</v>
      </c>
      <c r="E58" s="31"/>
      <c r="F58" s="31"/>
      <c r="G58" s="31"/>
      <c r="H58" s="31"/>
      <c r="I58" s="31"/>
      <c r="J58" s="31"/>
      <c r="K58" s="31"/>
    </row>
    <row r="59" spans="1:11" ht="14.25" customHeight="1" thickTop="1" thickBot="1">
      <c r="A59" s="86" t="s">
        <v>492</v>
      </c>
      <c r="B59" s="85" t="s">
        <v>354</v>
      </c>
      <c r="C59" s="85" t="s">
        <v>508</v>
      </c>
      <c r="D59" s="85">
        <v>10</v>
      </c>
      <c r="E59" s="31"/>
      <c r="F59" s="31"/>
      <c r="G59" s="31"/>
      <c r="H59" s="31"/>
      <c r="I59" s="31"/>
      <c r="J59" s="31"/>
      <c r="K59" s="31"/>
    </row>
    <row r="60" spans="1:11" ht="14.25" customHeight="1" thickTop="1" thickBot="1">
      <c r="A60" s="86" t="s">
        <v>492</v>
      </c>
      <c r="B60" s="85" t="s">
        <v>354</v>
      </c>
      <c r="C60" s="85" t="s">
        <v>509</v>
      </c>
      <c r="D60" s="85">
        <v>7</v>
      </c>
      <c r="E60" s="31"/>
      <c r="F60" s="31"/>
      <c r="G60" s="31"/>
      <c r="H60" s="31"/>
      <c r="I60" s="31"/>
      <c r="J60" s="31"/>
      <c r="K60" s="31"/>
    </row>
    <row r="61" spans="1:11" ht="14.25" customHeight="1" thickTop="1" thickBot="1">
      <c r="A61" s="86" t="s">
        <v>492</v>
      </c>
      <c r="B61" s="85" t="s">
        <v>354</v>
      </c>
      <c r="C61" s="85" t="s">
        <v>510</v>
      </c>
      <c r="D61" s="85">
        <v>5</v>
      </c>
      <c r="E61" s="31"/>
      <c r="F61" s="31"/>
      <c r="G61" s="31"/>
      <c r="H61" s="31"/>
      <c r="I61" s="31"/>
      <c r="J61" s="31"/>
      <c r="K61" s="31"/>
    </row>
    <row r="62" spans="1:11" ht="14.25" customHeight="1" thickTop="1" thickBot="1">
      <c r="A62" s="86" t="s">
        <v>492</v>
      </c>
      <c r="B62" s="85" t="s">
        <v>354</v>
      </c>
      <c r="C62" s="85" t="s">
        <v>511</v>
      </c>
      <c r="D62" s="85">
        <v>10</v>
      </c>
      <c r="E62" s="31"/>
      <c r="F62" s="31"/>
      <c r="G62" s="31"/>
      <c r="H62" s="31"/>
      <c r="I62" s="31"/>
      <c r="J62" s="31"/>
      <c r="K62" s="31"/>
    </row>
    <row r="63" spans="1:11" ht="14.25" customHeight="1" thickTop="1" thickBot="1">
      <c r="A63" s="86" t="s">
        <v>492</v>
      </c>
      <c r="B63" s="85" t="s">
        <v>357</v>
      </c>
      <c r="C63" s="85" t="s">
        <v>512</v>
      </c>
      <c r="D63" s="85">
        <v>10</v>
      </c>
      <c r="E63" s="31"/>
      <c r="F63" s="31"/>
      <c r="G63" s="31"/>
      <c r="H63" s="31"/>
      <c r="I63" s="31"/>
      <c r="J63" s="31"/>
      <c r="K63" s="31"/>
    </row>
    <row r="64" spans="1:11" ht="14.25" customHeight="1" thickTop="1" thickBot="1">
      <c r="A64" s="86" t="s">
        <v>492</v>
      </c>
      <c r="B64" s="85" t="s">
        <v>357</v>
      </c>
      <c r="C64" s="85" t="s">
        <v>513</v>
      </c>
      <c r="D64" s="85">
        <v>30</v>
      </c>
      <c r="E64" s="31"/>
      <c r="F64" s="31"/>
      <c r="G64" s="31"/>
      <c r="H64" s="31"/>
      <c r="I64" s="31"/>
      <c r="J64" s="31"/>
      <c r="K64" s="31"/>
    </row>
    <row r="65" spans="1:11" ht="14.25" customHeight="1" thickTop="1" thickBot="1">
      <c r="A65" s="86" t="s">
        <v>492</v>
      </c>
      <c r="B65" s="85" t="s">
        <v>357</v>
      </c>
      <c r="C65" s="85" t="s">
        <v>514</v>
      </c>
      <c r="D65" s="85">
        <v>30</v>
      </c>
      <c r="E65" s="31"/>
      <c r="F65" s="31"/>
      <c r="G65" s="31"/>
      <c r="H65" s="31"/>
      <c r="I65" s="31"/>
      <c r="J65" s="31"/>
      <c r="K65" s="31"/>
    </row>
    <row r="66" spans="1:11" ht="14.25" customHeight="1" thickTop="1" thickBot="1">
      <c r="A66" s="86" t="s">
        <v>492</v>
      </c>
      <c r="B66" s="85" t="s">
        <v>357</v>
      </c>
      <c r="C66" s="85" t="s">
        <v>515</v>
      </c>
      <c r="D66" s="85">
        <v>30</v>
      </c>
      <c r="E66" s="31"/>
      <c r="F66" s="31"/>
      <c r="G66" s="31"/>
      <c r="H66" s="31"/>
      <c r="I66" s="31"/>
      <c r="J66" s="31"/>
      <c r="K66" s="31"/>
    </row>
    <row r="67" spans="1:11" ht="14.25" customHeight="1" thickTop="1" thickBot="1">
      <c r="A67" s="86" t="s">
        <v>492</v>
      </c>
      <c r="B67" s="85" t="s">
        <v>357</v>
      </c>
      <c r="C67" s="85" t="s">
        <v>516</v>
      </c>
      <c r="D67" s="85">
        <v>35</v>
      </c>
      <c r="E67" s="31"/>
      <c r="F67" s="31"/>
      <c r="G67" s="31"/>
      <c r="H67" s="31"/>
      <c r="I67" s="31"/>
      <c r="J67" s="31"/>
      <c r="K67" s="31"/>
    </row>
    <row r="68" spans="1:11" ht="14.25" customHeight="1" thickTop="1" thickBot="1">
      <c r="A68" s="86" t="s">
        <v>492</v>
      </c>
      <c r="B68" s="85" t="s">
        <v>356</v>
      </c>
      <c r="C68" s="85" t="s">
        <v>517</v>
      </c>
      <c r="D68" s="85">
        <v>25</v>
      </c>
      <c r="E68" s="31"/>
      <c r="F68" s="31"/>
      <c r="G68" s="31"/>
      <c r="H68" s="31"/>
      <c r="I68" s="31"/>
      <c r="J68" s="31"/>
      <c r="K68" s="31"/>
    </row>
    <row r="69" spans="1:11" ht="14.25" customHeight="1" thickTop="1" thickBot="1">
      <c r="A69" s="86" t="s">
        <v>492</v>
      </c>
      <c r="B69" s="85" t="s">
        <v>356</v>
      </c>
      <c r="C69" s="85" t="s">
        <v>518</v>
      </c>
      <c r="D69" s="85">
        <v>25</v>
      </c>
      <c r="E69" s="31"/>
      <c r="F69" s="31"/>
      <c r="G69" s="31"/>
      <c r="H69" s="31"/>
      <c r="I69" s="31"/>
      <c r="J69" s="31"/>
      <c r="K69" s="31"/>
    </row>
    <row r="70" spans="1:11" ht="14.25" customHeight="1" thickTop="1" thickBot="1">
      <c r="A70" s="86" t="s">
        <v>492</v>
      </c>
      <c r="B70" s="85" t="s">
        <v>356</v>
      </c>
      <c r="C70" s="85" t="s">
        <v>519</v>
      </c>
      <c r="D70" s="85">
        <v>25</v>
      </c>
      <c r="E70" s="31"/>
      <c r="F70" s="31"/>
      <c r="G70" s="31"/>
      <c r="H70" s="31"/>
      <c r="I70" s="31"/>
      <c r="J70" s="31"/>
      <c r="K70" s="31"/>
    </row>
    <row r="71" spans="1:11" ht="14.25" customHeight="1" thickTop="1" thickBot="1">
      <c r="A71" s="86" t="s">
        <v>520</v>
      </c>
      <c r="B71" s="85" t="s">
        <v>521</v>
      </c>
      <c r="C71" s="85" t="s">
        <v>522</v>
      </c>
      <c r="D71" s="85">
        <v>7</v>
      </c>
      <c r="E71" s="31"/>
      <c r="F71" s="31"/>
      <c r="G71" s="31"/>
      <c r="H71" s="31"/>
      <c r="I71" s="31"/>
      <c r="J71" s="31"/>
      <c r="K71" s="31"/>
    </row>
    <row r="72" spans="1:11" ht="14.25" customHeight="1" thickTop="1" thickBot="1">
      <c r="A72" s="86" t="s">
        <v>523</v>
      </c>
      <c r="B72" s="85" t="s">
        <v>524</v>
      </c>
      <c r="C72" s="85" t="s">
        <v>525</v>
      </c>
      <c r="D72" s="85">
        <v>7</v>
      </c>
      <c r="E72" s="31"/>
      <c r="F72" s="31"/>
      <c r="G72" s="31"/>
      <c r="H72" s="31"/>
      <c r="I72" s="31"/>
      <c r="J72" s="31"/>
      <c r="K72" s="31"/>
    </row>
    <row r="73" spans="1:11" ht="14.25" customHeight="1" thickTop="1" thickBot="1">
      <c r="A73" s="86" t="s">
        <v>520</v>
      </c>
      <c r="B73" s="85" t="s">
        <v>521</v>
      </c>
      <c r="C73" s="85" t="s">
        <v>526</v>
      </c>
      <c r="D73" s="85">
        <v>7</v>
      </c>
      <c r="E73" s="31"/>
      <c r="F73" s="31"/>
      <c r="G73" s="31"/>
      <c r="H73" s="31"/>
      <c r="I73" s="31"/>
      <c r="J73" s="31"/>
      <c r="K73" s="31"/>
    </row>
    <row r="74" spans="1:11" ht="14.25" customHeight="1" thickTop="1" thickBot="1">
      <c r="A74" s="86" t="s">
        <v>524</v>
      </c>
      <c r="B74" s="85" t="s">
        <v>524</v>
      </c>
      <c r="C74" s="85" t="s">
        <v>527</v>
      </c>
      <c r="D74" s="85">
        <v>7</v>
      </c>
      <c r="E74" s="31"/>
      <c r="F74" s="31"/>
      <c r="G74" s="31"/>
      <c r="H74" s="31"/>
      <c r="I74" s="31"/>
      <c r="J74" s="31"/>
      <c r="K74" s="31"/>
    </row>
    <row r="75" spans="1:11" ht="14.25" customHeight="1" thickTop="1" thickBot="1">
      <c r="A75" s="86" t="s">
        <v>524</v>
      </c>
      <c r="B75" s="85" t="s">
        <v>524</v>
      </c>
      <c r="C75" s="85" t="s">
        <v>528</v>
      </c>
      <c r="D75" s="85">
        <v>7</v>
      </c>
      <c r="E75" s="31"/>
      <c r="F75" s="31"/>
      <c r="G75" s="31"/>
      <c r="H75" s="31"/>
      <c r="I75" s="31"/>
      <c r="J75" s="31"/>
      <c r="K75" s="31"/>
    </row>
    <row r="76" spans="1:11" ht="14.25" customHeight="1" thickTop="1" thickBot="1">
      <c r="A76" s="86" t="s">
        <v>524</v>
      </c>
      <c r="B76" s="85" t="s">
        <v>524</v>
      </c>
      <c r="C76" s="85" t="s">
        <v>529</v>
      </c>
      <c r="D76" s="85">
        <v>7</v>
      </c>
      <c r="E76" s="31"/>
      <c r="F76" s="31"/>
      <c r="G76" s="31"/>
      <c r="H76" s="31"/>
      <c r="I76" s="31"/>
      <c r="J76" s="31"/>
      <c r="K76" s="31"/>
    </row>
    <row r="77" spans="1:11" ht="14.25" customHeight="1" thickTop="1" thickBot="1">
      <c r="A77" s="86" t="s">
        <v>524</v>
      </c>
      <c r="B77" s="85" t="s">
        <v>524</v>
      </c>
      <c r="C77" s="85" t="s">
        <v>530</v>
      </c>
      <c r="D77" s="85">
        <v>7</v>
      </c>
      <c r="E77" s="31"/>
      <c r="F77" s="31"/>
      <c r="G77" s="31"/>
      <c r="H77" s="31"/>
      <c r="I77" s="31"/>
      <c r="J77" s="31"/>
      <c r="K77" s="31"/>
    </row>
    <row r="78" spans="1:11" ht="14.25" customHeight="1" thickTop="1" thickBot="1">
      <c r="A78" s="86" t="s">
        <v>524</v>
      </c>
      <c r="B78" s="85" t="s">
        <v>524</v>
      </c>
      <c r="C78" s="85" t="s">
        <v>531</v>
      </c>
      <c r="D78" s="85">
        <v>7</v>
      </c>
      <c r="E78" s="31"/>
      <c r="F78" s="31"/>
      <c r="G78" s="31"/>
      <c r="H78" s="31"/>
      <c r="I78" s="31"/>
      <c r="J78" s="31"/>
      <c r="K78" s="31"/>
    </row>
    <row r="79" spans="1:11" ht="14.25" customHeight="1" thickTop="1" thickBot="1">
      <c r="A79" s="86" t="s">
        <v>524</v>
      </c>
      <c r="B79" s="85" t="s">
        <v>524</v>
      </c>
      <c r="C79" s="85" t="s">
        <v>532</v>
      </c>
      <c r="D79" s="85">
        <v>7</v>
      </c>
      <c r="E79" s="31"/>
      <c r="F79" s="31"/>
      <c r="G79" s="31"/>
      <c r="H79" s="31"/>
      <c r="I79" s="31"/>
      <c r="J79" s="31"/>
      <c r="K79" s="31"/>
    </row>
    <row r="80" spans="1:11" ht="14.25" customHeight="1" thickTop="1" thickBot="1">
      <c r="A80" s="86" t="s">
        <v>524</v>
      </c>
      <c r="B80" s="85" t="s">
        <v>524</v>
      </c>
      <c r="C80" s="85" t="s">
        <v>533</v>
      </c>
      <c r="D80" s="85">
        <v>7</v>
      </c>
      <c r="E80" s="31"/>
      <c r="F80" s="31"/>
      <c r="G80" s="31"/>
      <c r="H80" s="31"/>
      <c r="I80" s="31"/>
      <c r="J80" s="31"/>
      <c r="K80" s="31"/>
    </row>
    <row r="81" spans="1:11" ht="14.25" customHeight="1" thickTop="1" thickBot="1">
      <c r="A81" s="86" t="s">
        <v>524</v>
      </c>
      <c r="B81" s="85" t="s">
        <v>524</v>
      </c>
      <c r="C81" s="85" t="s">
        <v>534</v>
      </c>
      <c r="D81" s="85">
        <v>7</v>
      </c>
      <c r="E81" s="31"/>
      <c r="F81" s="31"/>
      <c r="G81" s="31"/>
      <c r="H81" s="31"/>
      <c r="I81" s="31"/>
      <c r="J81" s="31"/>
      <c r="K81" s="31"/>
    </row>
    <row r="82" spans="1:11" ht="14.25" customHeight="1" thickTop="1" thickBot="1">
      <c r="A82" s="86" t="s">
        <v>524</v>
      </c>
      <c r="B82" s="85" t="s">
        <v>524</v>
      </c>
      <c r="C82" s="85" t="s">
        <v>535</v>
      </c>
      <c r="D82" s="85">
        <v>7</v>
      </c>
      <c r="E82" s="31"/>
      <c r="F82" s="31"/>
      <c r="G82" s="31"/>
      <c r="H82" s="31"/>
      <c r="I82" s="31"/>
      <c r="J82" s="31"/>
      <c r="K82" s="31"/>
    </row>
    <row r="83" spans="1:11" ht="14.25" customHeight="1" thickTop="1" thickBot="1">
      <c r="A83" s="86" t="s">
        <v>536</v>
      </c>
      <c r="B83" s="85" t="s">
        <v>537</v>
      </c>
      <c r="C83" s="85" t="s">
        <v>537</v>
      </c>
      <c r="D83" s="85">
        <v>5</v>
      </c>
      <c r="E83" s="31"/>
      <c r="F83" s="31"/>
      <c r="G83" s="31"/>
      <c r="H83" s="31"/>
      <c r="I83" s="31"/>
      <c r="J83" s="31"/>
      <c r="K83" s="31"/>
    </row>
    <row r="84" spans="1:11" ht="14.25" customHeight="1" thickTop="1" thickBot="1">
      <c r="A84" s="86" t="s">
        <v>536</v>
      </c>
      <c r="B84" s="85" t="s">
        <v>537</v>
      </c>
      <c r="C84" s="85" t="s">
        <v>538</v>
      </c>
      <c r="D84" s="85">
        <v>5</v>
      </c>
      <c r="E84" s="31"/>
      <c r="F84" s="31"/>
      <c r="G84" s="31"/>
      <c r="H84" s="31"/>
      <c r="I84" s="31"/>
      <c r="J84" s="31"/>
      <c r="K84" s="31"/>
    </row>
    <row r="85" spans="1:11" ht="14.25" customHeight="1" thickTop="1" thickBot="1">
      <c r="A85" s="86" t="s">
        <v>536</v>
      </c>
      <c r="B85" s="85" t="s">
        <v>539</v>
      </c>
      <c r="C85" s="85" t="s">
        <v>539</v>
      </c>
      <c r="D85" s="85">
        <v>7</v>
      </c>
      <c r="E85" s="31"/>
      <c r="F85" s="31"/>
      <c r="G85" s="31"/>
      <c r="H85" s="31"/>
      <c r="I85" s="31"/>
      <c r="J85" s="31"/>
      <c r="K85" s="31"/>
    </row>
    <row r="86" spans="1:11" ht="14.25" customHeight="1" thickTop="1" thickBot="1">
      <c r="A86" s="86" t="s">
        <v>536</v>
      </c>
      <c r="B86" s="85" t="s">
        <v>369</v>
      </c>
      <c r="C86" s="85" t="s">
        <v>369</v>
      </c>
      <c r="D86" s="85">
        <v>5</v>
      </c>
      <c r="E86" s="31"/>
      <c r="F86" s="31"/>
      <c r="G86" s="31"/>
      <c r="H86" s="31"/>
      <c r="I86" s="31"/>
      <c r="J86" s="31"/>
      <c r="K86" s="31"/>
    </row>
    <row r="87" spans="1:11" ht="14.25" customHeight="1" thickTop="1" thickBot="1">
      <c r="A87" s="86" t="s">
        <v>536</v>
      </c>
      <c r="B87" s="85" t="s">
        <v>540</v>
      </c>
      <c r="C87" s="85" t="s">
        <v>541</v>
      </c>
      <c r="D87" s="85">
        <v>3</v>
      </c>
      <c r="E87" s="31"/>
      <c r="F87" s="31"/>
      <c r="G87" s="31"/>
      <c r="H87" s="31"/>
      <c r="I87" s="31"/>
      <c r="J87" s="31"/>
      <c r="K87" s="31"/>
    </row>
    <row r="88" spans="1:11" ht="14.25" customHeight="1" thickTop="1" thickBot="1">
      <c r="A88" s="86" t="s">
        <v>536</v>
      </c>
      <c r="B88" s="85" t="s">
        <v>540</v>
      </c>
      <c r="C88" s="85" t="s">
        <v>542</v>
      </c>
      <c r="D88" s="85">
        <v>3</v>
      </c>
      <c r="E88" s="31"/>
      <c r="F88" s="31"/>
      <c r="G88" s="31"/>
      <c r="H88" s="31"/>
      <c r="I88" s="31"/>
      <c r="J88" s="31"/>
      <c r="K88" s="31"/>
    </row>
    <row r="89" spans="1:11" ht="14.25" customHeight="1" thickTop="1" thickBot="1">
      <c r="A89" s="86" t="s">
        <v>536</v>
      </c>
      <c r="B89" s="85" t="s">
        <v>540</v>
      </c>
      <c r="C89" s="85" t="s">
        <v>543</v>
      </c>
      <c r="D89" s="85">
        <v>3</v>
      </c>
      <c r="E89" s="31"/>
      <c r="F89" s="31"/>
      <c r="G89" s="31"/>
      <c r="H89" s="31"/>
      <c r="I89" s="31"/>
      <c r="J89" s="31"/>
      <c r="K89" s="31"/>
    </row>
    <row r="90" spans="1:11" ht="14.25" customHeight="1" thickTop="1" thickBot="1">
      <c r="A90" s="86" t="s">
        <v>536</v>
      </c>
      <c r="B90" s="85" t="s">
        <v>540</v>
      </c>
      <c r="C90" s="85" t="s">
        <v>544</v>
      </c>
      <c r="D90" s="85">
        <v>3</v>
      </c>
      <c r="E90" s="31"/>
      <c r="F90" s="31"/>
      <c r="G90" s="31"/>
      <c r="H90" s="31"/>
      <c r="I90" s="31"/>
      <c r="J90" s="31"/>
      <c r="K90" s="31"/>
    </row>
    <row r="91" spans="1:11" ht="14.25" customHeight="1" thickTop="1" thickBot="1">
      <c r="A91" s="86" t="s">
        <v>536</v>
      </c>
      <c r="B91" s="85" t="s">
        <v>540</v>
      </c>
      <c r="C91" s="85" t="s">
        <v>545</v>
      </c>
      <c r="D91" s="85">
        <v>3</v>
      </c>
      <c r="E91" s="31"/>
      <c r="F91" s="31"/>
      <c r="G91" s="31"/>
      <c r="H91" s="31"/>
      <c r="I91" s="31"/>
      <c r="J91" s="31"/>
      <c r="K91" s="31"/>
    </row>
    <row r="92" spans="1:11" ht="14.25" customHeight="1" thickTop="1" thickBot="1">
      <c r="A92" s="86" t="s">
        <v>536</v>
      </c>
      <c r="B92" s="85" t="s">
        <v>540</v>
      </c>
      <c r="C92" s="85" t="s">
        <v>546</v>
      </c>
      <c r="D92" s="85">
        <v>3</v>
      </c>
      <c r="E92" s="31"/>
      <c r="F92" s="31"/>
      <c r="G92" s="31"/>
      <c r="H92" s="31"/>
      <c r="I92" s="31"/>
      <c r="J92" s="31"/>
      <c r="K92" s="31"/>
    </row>
    <row r="93" spans="1:11" ht="14.25" customHeight="1" thickTop="1" thickBot="1">
      <c r="A93" s="86" t="s">
        <v>536</v>
      </c>
      <c r="B93" s="85" t="s">
        <v>540</v>
      </c>
      <c r="C93" s="85" t="s">
        <v>547</v>
      </c>
      <c r="D93" s="85">
        <v>3</v>
      </c>
      <c r="E93" s="31"/>
      <c r="F93" s="31"/>
      <c r="G93" s="31"/>
      <c r="H93" s="31"/>
      <c r="I93" s="31"/>
      <c r="J93" s="31"/>
      <c r="K93" s="31"/>
    </row>
    <row r="94" spans="1:11" ht="14.25" customHeight="1" thickTop="1" thickBot="1">
      <c r="A94" s="86" t="s">
        <v>536</v>
      </c>
      <c r="B94" s="85" t="s">
        <v>540</v>
      </c>
      <c r="C94" s="85" t="s">
        <v>548</v>
      </c>
      <c r="D94" s="85">
        <v>3</v>
      </c>
      <c r="E94" s="31"/>
      <c r="F94" s="31"/>
      <c r="G94" s="31"/>
      <c r="H94" s="31"/>
      <c r="I94" s="31"/>
      <c r="J94" s="31"/>
      <c r="K94" s="31"/>
    </row>
    <row r="95" spans="1:11" ht="14.25" customHeight="1" thickTop="1" thickBot="1">
      <c r="A95" s="86" t="s">
        <v>536</v>
      </c>
      <c r="B95" s="85" t="s">
        <v>540</v>
      </c>
      <c r="C95" s="85" t="s">
        <v>549</v>
      </c>
      <c r="D95" s="85">
        <v>3</v>
      </c>
      <c r="E95" s="31"/>
      <c r="F95" s="31"/>
      <c r="G95" s="31"/>
      <c r="H95" s="31"/>
      <c r="I95" s="31"/>
      <c r="J95" s="31"/>
      <c r="K95" s="31"/>
    </row>
    <row r="96" spans="1:11" ht="14.25" customHeight="1" thickTop="1" thickBot="1">
      <c r="A96" s="86" t="s">
        <v>536</v>
      </c>
      <c r="B96" s="85" t="s">
        <v>540</v>
      </c>
      <c r="C96" s="85" t="s">
        <v>550</v>
      </c>
      <c r="D96" s="85">
        <v>3</v>
      </c>
      <c r="E96" s="31"/>
      <c r="F96" s="31"/>
      <c r="G96" s="31"/>
      <c r="H96" s="31"/>
      <c r="I96" s="31"/>
      <c r="J96" s="31"/>
      <c r="K96" s="31"/>
    </row>
    <row r="97" spans="1:11" ht="14.25" customHeight="1" thickTop="1" thickBot="1">
      <c r="A97" s="86" t="s">
        <v>536</v>
      </c>
      <c r="B97" s="85" t="s">
        <v>540</v>
      </c>
      <c r="C97" s="85" t="s">
        <v>551</v>
      </c>
      <c r="D97" s="85">
        <v>3</v>
      </c>
      <c r="E97" s="31"/>
      <c r="F97" s="31"/>
      <c r="G97" s="31"/>
      <c r="H97" s="31"/>
      <c r="I97" s="31"/>
      <c r="J97" s="31"/>
      <c r="K97" s="31"/>
    </row>
    <row r="98" spans="1:11" ht="14.25" customHeight="1" thickTop="1" thickBot="1">
      <c r="A98" s="86" t="s">
        <v>536</v>
      </c>
      <c r="B98" s="85" t="s">
        <v>540</v>
      </c>
      <c r="C98" s="85" t="s">
        <v>552</v>
      </c>
      <c r="D98" s="85">
        <v>3</v>
      </c>
      <c r="E98" s="31"/>
      <c r="F98" s="31"/>
      <c r="G98" s="31"/>
      <c r="H98" s="31"/>
      <c r="I98" s="31"/>
      <c r="J98" s="31"/>
      <c r="K98" s="31"/>
    </row>
    <row r="99" spans="1:11" ht="14.25" customHeight="1" thickTop="1" thickBot="1">
      <c r="A99" s="86" t="s">
        <v>536</v>
      </c>
      <c r="B99" s="85" t="s">
        <v>540</v>
      </c>
      <c r="C99" s="85" t="s">
        <v>553</v>
      </c>
      <c r="D99" s="85">
        <v>3</v>
      </c>
      <c r="E99" s="31"/>
      <c r="F99" s="31"/>
      <c r="G99" s="31"/>
      <c r="H99" s="31"/>
      <c r="I99" s="31"/>
      <c r="J99" s="31"/>
      <c r="K99" s="31"/>
    </row>
    <row r="100" spans="1:11" ht="15" customHeight="1" thickTop="1" thickBot="1">
      <c r="A100" s="86" t="s">
        <v>536</v>
      </c>
      <c r="B100" s="85" t="s">
        <v>540</v>
      </c>
      <c r="C100" s="85" t="s">
        <v>554</v>
      </c>
      <c r="D100" s="85">
        <v>3</v>
      </c>
    </row>
    <row r="101" spans="1:11" ht="15" customHeight="1" thickTop="1" thickBot="1">
      <c r="A101" s="86" t="s">
        <v>536</v>
      </c>
      <c r="B101" s="85" t="s">
        <v>540</v>
      </c>
      <c r="C101" s="85" t="s">
        <v>555</v>
      </c>
      <c r="D101" s="85">
        <v>3</v>
      </c>
    </row>
    <row r="102" spans="1:11" ht="15" customHeight="1" thickTop="1" thickBot="1">
      <c r="A102" s="86" t="s">
        <v>536</v>
      </c>
      <c r="B102" s="85" t="s">
        <v>540</v>
      </c>
      <c r="C102" s="85" t="s">
        <v>556</v>
      </c>
      <c r="D102" s="85">
        <v>3</v>
      </c>
    </row>
    <row r="103" spans="1:11" ht="15" customHeight="1" thickTop="1" thickBot="1">
      <c r="A103" s="86" t="s">
        <v>536</v>
      </c>
      <c r="B103" s="85" t="s">
        <v>540</v>
      </c>
      <c r="C103" s="85" t="s">
        <v>557</v>
      </c>
      <c r="D103" s="85">
        <v>3</v>
      </c>
    </row>
    <row r="104" spans="1:11" ht="15" customHeight="1" thickTop="1" thickBot="1">
      <c r="A104" s="86" t="s">
        <v>536</v>
      </c>
      <c r="B104" s="85" t="s">
        <v>540</v>
      </c>
      <c r="C104" s="85" t="s">
        <v>558</v>
      </c>
      <c r="D104" s="85">
        <v>3</v>
      </c>
    </row>
    <row r="105" spans="1:11" ht="15" customHeight="1" thickTop="1" thickBot="1">
      <c r="A105" s="86" t="s">
        <v>536</v>
      </c>
      <c r="B105" s="85" t="s">
        <v>559</v>
      </c>
      <c r="C105" s="85" t="s">
        <v>559</v>
      </c>
      <c r="D105" s="85">
        <v>5</v>
      </c>
    </row>
    <row r="106" spans="1:11" ht="15" customHeight="1" thickTop="1" thickBot="1">
      <c r="A106" s="86" t="s">
        <v>536</v>
      </c>
      <c r="B106" s="85" t="s">
        <v>370</v>
      </c>
      <c r="C106" s="85" t="s">
        <v>560</v>
      </c>
      <c r="D106" s="85">
        <v>5</v>
      </c>
    </row>
    <row r="107" spans="1:11" ht="15" customHeight="1" thickTop="1" thickBot="1">
      <c r="A107" s="86" t="s">
        <v>536</v>
      </c>
      <c r="B107" s="85" t="s">
        <v>370</v>
      </c>
      <c r="C107" s="85" t="s">
        <v>561</v>
      </c>
      <c r="D107" s="85">
        <v>5</v>
      </c>
    </row>
    <row r="108" spans="1:11" ht="15" customHeight="1" thickTop="1" thickBot="1">
      <c r="A108" s="86" t="s">
        <v>536</v>
      </c>
      <c r="B108" s="85" t="s">
        <v>370</v>
      </c>
      <c r="C108" s="85" t="s">
        <v>562</v>
      </c>
      <c r="D108" s="85">
        <v>5</v>
      </c>
    </row>
    <row r="109" spans="1:11" ht="15" customHeight="1" thickTop="1" thickBot="1">
      <c r="A109" s="86" t="s">
        <v>536</v>
      </c>
      <c r="B109" s="85" t="s">
        <v>370</v>
      </c>
      <c r="C109" s="85" t="s">
        <v>563</v>
      </c>
      <c r="D109" s="85">
        <v>5</v>
      </c>
    </row>
    <row r="110" spans="1:11" ht="15" customHeight="1" thickTop="1" thickBot="1">
      <c r="A110" s="86" t="s">
        <v>536</v>
      </c>
      <c r="B110" s="85" t="s">
        <v>370</v>
      </c>
      <c r="C110" s="85" t="s">
        <v>564</v>
      </c>
      <c r="D110" s="85">
        <v>5</v>
      </c>
    </row>
    <row r="111" spans="1:11" ht="15" customHeight="1" thickTop="1" thickBot="1">
      <c r="A111" s="86" t="s">
        <v>536</v>
      </c>
      <c r="B111" s="85" t="s">
        <v>565</v>
      </c>
      <c r="C111" s="85" t="s">
        <v>566</v>
      </c>
      <c r="D111" s="85">
        <v>7</v>
      </c>
    </row>
    <row r="112" spans="1:11" ht="15" customHeight="1" thickTop="1" thickBot="1">
      <c r="A112" s="86" t="s">
        <v>536</v>
      </c>
      <c r="B112" s="85" t="s">
        <v>565</v>
      </c>
      <c r="C112" s="85" t="s">
        <v>567</v>
      </c>
      <c r="D112" s="85">
        <v>7</v>
      </c>
    </row>
    <row r="113" spans="1:4" ht="15" customHeight="1" thickTop="1" thickBot="1">
      <c r="A113" s="86" t="s">
        <v>536</v>
      </c>
      <c r="B113" s="85" t="s">
        <v>565</v>
      </c>
      <c r="C113" s="85" t="s">
        <v>568</v>
      </c>
      <c r="D113" s="85">
        <v>7</v>
      </c>
    </row>
    <row r="114" spans="1:4" ht="15" customHeight="1" thickTop="1" thickBot="1">
      <c r="A114" s="86" t="s">
        <v>536</v>
      </c>
      <c r="B114" s="85" t="s">
        <v>565</v>
      </c>
      <c r="C114" s="85" t="s">
        <v>569</v>
      </c>
      <c r="D114" s="85">
        <v>7</v>
      </c>
    </row>
    <row r="115" spans="1:4" ht="15" customHeight="1" thickTop="1" thickBot="1">
      <c r="A115" s="86" t="s">
        <v>536</v>
      </c>
      <c r="B115" s="85" t="s">
        <v>565</v>
      </c>
      <c r="C115" s="85" t="s">
        <v>570</v>
      </c>
      <c r="D115" s="85">
        <v>7</v>
      </c>
    </row>
    <row r="116" spans="1:4" ht="15" customHeight="1" thickTop="1" thickBot="1">
      <c r="A116" s="86" t="s">
        <v>536</v>
      </c>
      <c r="B116" s="85" t="s">
        <v>565</v>
      </c>
      <c r="C116" s="85" t="s">
        <v>571</v>
      </c>
      <c r="D116" s="85">
        <v>7</v>
      </c>
    </row>
    <row r="117" spans="1:4" ht="15" customHeight="1" thickTop="1" thickBot="1">
      <c r="A117" s="86" t="s">
        <v>536</v>
      </c>
      <c r="B117" s="85" t="s">
        <v>368</v>
      </c>
      <c r="C117" s="85" t="s">
        <v>572</v>
      </c>
      <c r="D117" s="85">
        <v>8</v>
      </c>
    </row>
    <row r="118" spans="1:4" ht="15" customHeight="1" thickTop="1" thickBot="1">
      <c r="A118" s="86" t="s">
        <v>536</v>
      </c>
      <c r="B118" s="85" t="s">
        <v>368</v>
      </c>
      <c r="C118" s="85" t="s">
        <v>573</v>
      </c>
      <c r="D118" s="85">
        <v>8</v>
      </c>
    </row>
    <row r="119" spans="1:4" ht="15" customHeight="1" thickTop="1" thickBot="1">
      <c r="A119" s="86" t="s">
        <v>536</v>
      </c>
      <c r="B119" s="85" t="s">
        <v>368</v>
      </c>
      <c r="C119" s="85" t="s">
        <v>574</v>
      </c>
      <c r="D119" s="85">
        <v>8</v>
      </c>
    </row>
    <row r="120" spans="1:4" ht="15" customHeight="1" thickTop="1" thickBot="1">
      <c r="A120" s="86" t="s">
        <v>536</v>
      </c>
      <c r="B120" s="85" t="s">
        <v>368</v>
      </c>
      <c r="C120" s="85" t="s">
        <v>575</v>
      </c>
      <c r="D120" s="85">
        <v>8</v>
      </c>
    </row>
    <row r="121" spans="1:4" ht="15" customHeight="1" thickTop="1" thickBot="1">
      <c r="A121" s="86" t="s">
        <v>536</v>
      </c>
      <c r="B121" s="85" t="s">
        <v>368</v>
      </c>
      <c r="C121" s="85" t="s">
        <v>576</v>
      </c>
      <c r="D121" s="85">
        <v>8</v>
      </c>
    </row>
    <row r="122" spans="1:4" ht="15" customHeight="1" thickTop="1" thickBot="1">
      <c r="A122" s="86" t="s">
        <v>536</v>
      </c>
      <c r="B122" s="85" t="s">
        <v>368</v>
      </c>
      <c r="C122" s="85" t="s">
        <v>577</v>
      </c>
      <c r="D122" s="85">
        <v>8</v>
      </c>
    </row>
    <row r="123" spans="1:4" ht="15" customHeight="1" thickTop="1" thickBot="1">
      <c r="A123" s="86" t="s">
        <v>536</v>
      </c>
      <c r="B123" s="85" t="s">
        <v>368</v>
      </c>
      <c r="C123" s="85" t="s">
        <v>578</v>
      </c>
      <c r="D123" s="85">
        <v>8</v>
      </c>
    </row>
    <row r="124" spans="1:4" ht="15" customHeight="1" thickTop="1" thickBot="1">
      <c r="A124" s="86" t="s">
        <v>536</v>
      </c>
      <c r="B124" s="85" t="s">
        <v>368</v>
      </c>
      <c r="C124" s="85" t="s">
        <v>579</v>
      </c>
      <c r="D124" s="85">
        <v>5</v>
      </c>
    </row>
    <row r="125" spans="1:4" ht="15" customHeight="1" thickTop="1" thickBot="1">
      <c r="A125" s="86" t="s">
        <v>536</v>
      </c>
      <c r="B125" s="85" t="s">
        <v>368</v>
      </c>
      <c r="C125" s="85" t="s">
        <v>367</v>
      </c>
      <c r="D125" s="85">
        <v>5</v>
      </c>
    </row>
    <row r="126" spans="1:4" ht="15" customHeight="1" thickTop="1" thickBot="1">
      <c r="A126" s="86" t="s">
        <v>536</v>
      </c>
      <c r="B126" s="85" t="s">
        <v>368</v>
      </c>
      <c r="C126" s="85" t="s">
        <v>580</v>
      </c>
      <c r="D126" s="85">
        <v>8</v>
      </c>
    </row>
    <row r="127" spans="1:4" ht="15" customHeight="1" thickTop="1" thickBot="1">
      <c r="A127" s="86" t="s">
        <v>536</v>
      </c>
      <c r="B127" s="85" t="s">
        <v>368</v>
      </c>
      <c r="C127" s="85" t="s">
        <v>581</v>
      </c>
      <c r="D127" s="85">
        <v>5</v>
      </c>
    </row>
    <row r="128" spans="1:4" ht="15" customHeight="1" thickTop="1" thickBot="1">
      <c r="A128" s="86" t="s">
        <v>536</v>
      </c>
      <c r="B128" s="85" t="s">
        <v>368</v>
      </c>
      <c r="C128" s="85" t="s">
        <v>582</v>
      </c>
      <c r="D128" s="85">
        <v>8</v>
      </c>
    </row>
    <row r="129" spans="1:4" ht="15" customHeight="1" thickTop="1" thickBot="1">
      <c r="A129" s="86" t="s">
        <v>536</v>
      </c>
      <c r="B129" s="85" t="s">
        <v>368</v>
      </c>
      <c r="C129" s="85" t="s">
        <v>583</v>
      </c>
      <c r="D129" s="85">
        <v>8</v>
      </c>
    </row>
    <row r="130" spans="1:4" ht="15" customHeight="1" thickTop="1" thickBot="1">
      <c r="A130" s="86" t="s">
        <v>536</v>
      </c>
      <c r="B130" s="85" t="s">
        <v>368</v>
      </c>
      <c r="C130" s="85" t="s">
        <v>584</v>
      </c>
      <c r="D130" s="85">
        <v>8</v>
      </c>
    </row>
    <row r="131" spans="1:4" ht="15" customHeight="1" thickTop="1" thickBot="1">
      <c r="A131" s="86" t="s">
        <v>536</v>
      </c>
      <c r="B131" s="85" t="s">
        <v>368</v>
      </c>
      <c r="C131" s="85" t="s">
        <v>585</v>
      </c>
      <c r="D131" s="85">
        <v>5</v>
      </c>
    </row>
    <row r="132" spans="1:4" ht="15" customHeight="1" thickTop="1" thickBot="1">
      <c r="A132" s="86" t="s">
        <v>536</v>
      </c>
      <c r="B132" s="85" t="s">
        <v>586</v>
      </c>
      <c r="C132" s="85" t="s">
        <v>587</v>
      </c>
      <c r="D132" s="85">
        <v>8</v>
      </c>
    </row>
    <row r="133" spans="1:4" ht="15" customHeight="1" thickTop="1" thickBot="1">
      <c r="A133" s="86" t="s">
        <v>588</v>
      </c>
      <c r="B133" s="85" t="s">
        <v>589</v>
      </c>
      <c r="C133" s="85" t="s">
        <v>588</v>
      </c>
      <c r="D133" s="85"/>
    </row>
    <row r="134" spans="1:4" ht="15" customHeight="1" thickTop="1" thickBot="1">
      <c r="A134" s="86" t="s">
        <v>536</v>
      </c>
      <c r="B134" s="85" t="s">
        <v>586</v>
      </c>
      <c r="C134" s="85" t="s">
        <v>586</v>
      </c>
      <c r="D134" s="85">
        <v>8</v>
      </c>
    </row>
    <row r="135" spans="1:4" ht="15" customHeight="1" thickTop="1" thickBot="1">
      <c r="A135" s="86" t="s">
        <v>588</v>
      </c>
      <c r="B135" s="85" t="s">
        <v>589</v>
      </c>
      <c r="C135" s="85" t="s">
        <v>589</v>
      </c>
      <c r="D135" s="85"/>
    </row>
    <row r="136" spans="1:4" ht="15" customHeight="1" thickTop="1" thickBot="1">
      <c r="A136" s="86" t="s">
        <v>536</v>
      </c>
      <c r="B136" s="85" t="s">
        <v>586</v>
      </c>
      <c r="C136" s="85" t="s">
        <v>590</v>
      </c>
      <c r="D136" s="85">
        <v>5</v>
      </c>
    </row>
    <row r="137" spans="1:4" ht="15" customHeight="1" thickTop="1" thickBot="1">
      <c r="A137" s="86" t="s">
        <v>588</v>
      </c>
      <c r="B137" s="85" t="s">
        <v>589</v>
      </c>
      <c r="C137" s="85" t="s">
        <v>591</v>
      </c>
      <c r="D137" s="85"/>
    </row>
    <row r="138" spans="1:4" ht="15" customHeight="1" thickTop="1" thickBot="1">
      <c r="A138" s="86" t="s">
        <v>536</v>
      </c>
      <c r="B138" s="85" t="s">
        <v>365</v>
      </c>
      <c r="C138" s="85" t="s">
        <v>365</v>
      </c>
      <c r="D138" s="85">
        <v>8</v>
      </c>
    </row>
    <row r="139" spans="1:4" ht="15" customHeight="1" thickTop="1" thickBot="1">
      <c r="A139" s="86" t="s">
        <v>592</v>
      </c>
      <c r="B139" s="85" t="s">
        <v>593</v>
      </c>
      <c r="C139" s="85" t="s">
        <v>594</v>
      </c>
      <c r="D139" s="85">
        <v>30</v>
      </c>
    </row>
    <row r="140" spans="1:4" ht="15" customHeight="1" thickTop="1" thickBot="1">
      <c r="A140" s="86" t="s">
        <v>592</v>
      </c>
      <c r="B140" s="85" t="s">
        <v>595</v>
      </c>
      <c r="C140" s="85" t="s">
        <v>595</v>
      </c>
      <c r="D140" s="85">
        <v>50</v>
      </c>
    </row>
    <row r="141" spans="1:4" ht="15" customHeight="1" thickTop="1" thickBot="1">
      <c r="A141" s="86" t="s">
        <v>592</v>
      </c>
      <c r="B141" s="85" t="s">
        <v>596</v>
      </c>
      <c r="C141" s="85" t="s">
        <v>596</v>
      </c>
      <c r="D141" s="85">
        <v>30</v>
      </c>
    </row>
    <row r="142" spans="1:4" ht="15" customHeight="1" thickTop="1" thickBot="1">
      <c r="A142" s="86" t="s">
        <v>592</v>
      </c>
      <c r="B142" s="85" t="s">
        <v>341</v>
      </c>
      <c r="C142" s="85" t="s">
        <v>341</v>
      </c>
      <c r="D142" s="85">
        <v>50</v>
      </c>
    </row>
    <row r="143" spans="1:4" ht="15" customHeight="1" thickTop="1" thickBot="1">
      <c r="A143" s="86" t="s">
        <v>592</v>
      </c>
      <c r="B143" s="85" t="s">
        <v>341</v>
      </c>
      <c r="C143" s="85" t="s">
        <v>597</v>
      </c>
      <c r="D143" s="85">
        <v>50</v>
      </c>
    </row>
    <row r="144" spans="1:4" ht="15" customHeight="1" thickTop="1" thickBot="1">
      <c r="A144" s="86" t="s">
        <v>592</v>
      </c>
      <c r="B144" s="85" t="s">
        <v>341</v>
      </c>
      <c r="C144" s="85" t="s">
        <v>598</v>
      </c>
      <c r="D144" s="85">
        <v>50</v>
      </c>
    </row>
    <row r="145" spans="1:4" ht="15" customHeight="1" thickTop="1" thickBot="1">
      <c r="A145" s="86" t="s">
        <v>592</v>
      </c>
      <c r="B145" s="85" t="s">
        <v>599</v>
      </c>
      <c r="C145" s="85" t="s">
        <v>599</v>
      </c>
      <c r="D145" s="85">
        <v>30</v>
      </c>
    </row>
    <row r="146" spans="1:4" ht="15" customHeight="1" thickTop="1" thickBot="1">
      <c r="A146" s="86" t="s">
        <v>592</v>
      </c>
      <c r="B146" s="85" t="s">
        <v>350</v>
      </c>
      <c r="C146" s="85" t="s">
        <v>350</v>
      </c>
      <c r="D146" s="85">
        <v>30</v>
      </c>
    </row>
    <row r="147" spans="1:4" ht="15" customHeight="1" thickTop="1" thickBot="1">
      <c r="A147" s="86" t="s">
        <v>592</v>
      </c>
      <c r="B147" s="85" t="s">
        <v>600</v>
      </c>
      <c r="C147" s="85" t="s">
        <v>600</v>
      </c>
      <c r="D147" s="85">
        <v>30</v>
      </c>
    </row>
    <row r="148" spans="1:4" ht="15" customHeight="1" thickTop="1" thickBot="1">
      <c r="A148" s="86" t="s">
        <v>592</v>
      </c>
      <c r="B148" s="85" t="s">
        <v>373</v>
      </c>
      <c r="C148" s="85" t="s">
        <v>373</v>
      </c>
      <c r="D148" s="85">
        <v>10</v>
      </c>
    </row>
    <row r="149" spans="1:4" ht="15" customHeight="1" thickTop="1" thickBot="1">
      <c r="A149" s="86" t="s">
        <v>592</v>
      </c>
      <c r="B149" s="85" t="s">
        <v>601</v>
      </c>
      <c r="C149" s="85" t="s">
        <v>601</v>
      </c>
      <c r="D149" s="85">
        <v>10</v>
      </c>
    </row>
    <row r="150" spans="1:4" ht="15" customHeight="1" thickTop="1" thickBot="1">
      <c r="A150" s="86" t="s">
        <v>592</v>
      </c>
      <c r="B150" s="85" t="s">
        <v>602</v>
      </c>
      <c r="C150" s="85" t="s">
        <v>603</v>
      </c>
      <c r="D150" s="85">
        <v>30</v>
      </c>
    </row>
    <row r="151" spans="1:4" ht="15" customHeight="1" thickTop="1" thickBot="1">
      <c r="A151" s="86" t="s">
        <v>592</v>
      </c>
      <c r="B151" s="85" t="s">
        <v>604</v>
      </c>
      <c r="C151" s="85" t="s">
        <v>604</v>
      </c>
      <c r="D151" s="85">
        <v>20</v>
      </c>
    </row>
    <row r="152" spans="1:4" ht="15" customHeight="1" thickTop="1" thickBot="1">
      <c r="A152" s="86" t="s">
        <v>592</v>
      </c>
      <c r="B152" s="85" t="s">
        <v>605</v>
      </c>
      <c r="C152" s="85" t="s">
        <v>605</v>
      </c>
      <c r="D152" s="85">
        <v>30</v>
      </c>
    </row>
    <row r="153" spans="1:4" ht="15" customHeight="1" thickTop="1" thickBot="1">
      <c r="A153" s="86" t="s">
        <v>592</v>
      </c>
      <c r="B153" s="85" t="s">
        <v>381</v>
      </c>
      <c r="C153" s="85" t="s">
        <v>381</v>
      </c>
      <c r="D153" s="85">
        <v>50</v>
      </c>
    </row>
    <row r="154" spans="1:4" ht="15" customHeight="1" thickTop="1" thickBot="1">
      <c r="A154" s="86" t="s">
        <v>592</v>
      </c>
      <c r="B154" s="85" t="s">
        <v>349</v>
      </c>
      <c r="C154" s="85" t="s">
        <v>349</v>
      </c>
      <c r="D154" s="85">
        <v>40</v>
      </c>
    </row>
    <row r="155" spans="1:4" ht="15" customHeight="1" thickTop="1" thickBot="1">
      <c r="A155" s="86" t="s">
        <v>592</v>
      </c>
      <c r="B155" s="85" t="s">
        <v>379</v>
      </c>
      <c r="C155" s="85" t="s">
        <v>379</v>
      </c>
      <c r="D155" s="85">
        <v>20</v>
      </c>
    </row>
    <row r="156" spans="1:4" ht="15" customHeight="1" thickTop="1" thickBot="1">
      <c r="A156" s="86" t="s">
        <v>592</v>
      </c>
      <c r="B156" s="85" t="s">
        <v>375</v>
      </c>
      <c r="C156" s="85" t="s">
        <v>375</v>
      </c>
      <c r="D156" s="85">
        <v>5</v>
      </c>
    </row>
    <row r="157" spans="1:4" ht="15" customHeight="1" thickTop="1" thickBot="1">
      <c r="A157" s="86" t="s">
        <v>592</v>
      </c>
      <c r="B157" s="85" t="s">
        <v>606</v>
      </c>
      <c r="C157" s="85" t="s">
        <v>606</v>
      </c>
      <c r="D157" s="85">
        <v>20</v>
      </c>
    </row>
    <row r="158" spans="1:4" ht="15" customHeight="1" thickTop="1" thickBot="1">
      <c r="A158" s="86" t="s">
        <v>592</v>
      </c>
      <c r="B158" s="85" t="s">
        <v>607</v>
      </c>
      <c r="C158" s="87" t="s">
        <v>608</v>
      </c>
      <c r="D158" s="85">
        <v>40</v>
      </c>
    </row>
    <row r="159" spans="1:4" ht="15" customHeight="1" thickTop="1" thickBot="1">
      <c r="A159" s="86" t="s">
        <v>592</v>
      </c>
      <c r="B159" s="85" t="s">
        <v>609</v>
      </c>
      <c r="C159" s="85" t="s">
        <v>609</v>
      </c>
      <c r="D159" s="85">
        <v>30</v>
      </c>
    </row>
    <row r="160" spans="1:4" ht="15" customHeight="1" thickTop="1" thickBot="1">
      <c r="A160" s="86" t="s">
        <v>592</v>
      </c>
      <c r="B160" s="85" t="s">
        <v>346</v>
      </c>
      <c r="C160" s="85" t="s">
        <v>346</v>
      </c>
      <c r="D160" s="85">
        <v>10</v>
      </c>
    </row>
    <row r="161" spans="1:4" ht="15" customHeight="1" thickTop="1" thickBot="1">
      <c r="A161" s="86" t="s">
        <v>592</v>
      </c>
      <c r="B161" s="85" t="s">
        <v>377</v>
      </c>
      <c r="C161" s="85" t="s">
        <v>377</v>
      </c>
      <c r="D161" s="85">
        <v>10</v>
      </c>
    </row>
    <row r="162" spans="1:4" ht="15" customHeight="1" thickTop="1" thickBot="1">
      <c r="A162" s="86" t="s">
        <v>592</v>
      </c>
      <c r="B162" s="85" t="s">
        <v>610</v>
      </c>
      <c r="C162" s="85" t="s">
        <v>611</v>
      </c>
      <c r="D162" s="85">
        <v>20</v>
      </c>
    </row>
    <row r="163" spans="1:4" ht="15" customHeight="1" thickTop="1" thickBot="1">
      <c r="A163" s="86" t="s">
        <v>592</v>
      </c>
      <c r="B163" s="85" t="s">
        <v>374</v>
      </c>
      <c r="C163" s="85" t="s">
        <v>374</v>
      </c>
      <c r="D163" s="85">
        <v>25</v>
      </c>
    </row>
    <row r="164" spans="1:4" ht="15" customHeight="1" thickTop="1" thickBot="1">
      <c r="A164" s="86" t="s">
        <v>592</v>
      </c>
      <c r="B164" s="85" t="s">
        <v>342</v>
      </c>
      <c r="C164" s="85" t="s">
        <v>342</v>
      </c>
      <c r="D164" s="85">
        <v>25</v>
      </c>
    </row>
    <row r="165" spans="1:4" ht="15" customHeight="1" thickTop="1" thickBot="1">
      <c r="A165" s="86" t="s">
        <v>592</v>
      </c>
      <c r="B165" s="85" t="s">
        <v>348</v>
      </c>
      <c r="C165" s="85" t="s">
        <v>348</v>
      </c>
      <c r="D165" s="85">
        <v>30</v>
      </c>
    </row>
    <row r="166" spans="1:4" ht="15" customHeight="1" thickTop="1" thickBot="1">
      <c r="A166" s="86" t="s">
        <v>592</v>
      </c>
      <c r="B166" s="85" t="s">
        <v>376</v>
      </c>
      <c r="C166" s="85" t="s">
        <v>376</v>
      </c>
      <c r="D166" s="85">
        <v>30</v>
      </c>
    </row>
    <row r="167" spans="1:4" ht="15" customHeight="1" thickTop="1" thickBot="1">
      <c r="A167" s="86" t="s">
        <v>592</v>
      </c>
      <c r="B167" s="85" t="s">
        <v>612</v>
      </c>
      <c r="C167" s="85" t="s">
        <v>612</v>
      </c>
      <c r="D167" s="85">
        <v>20</v>
      </c>
    </row>
    <row r="168" spans="1:4" ht="15" customHeight="1" thickTop="1" thickBot="1">
      <c r="A168" s="86" t="s">
        <v>592</v>
      </c>
      <c r="B168" s="85" t="s">
        <v>380</v>
      </c>
      <c r="C168" s="85" t="s">
        <v>380</v>
      </c>
      <c r="D168" s="85">
        <v>20</v>
      </c>
    </row>
    <row r="169" spans="1:4" ht="15" customHeight="1" thickTop="1" thickBot="1">
      <c r="A169" s="86" t="s">
        <v>408</v>
      </c>
      <c r="B169" s="85" t="s">
        <v>408</v>
      </c>
      <c r="C169" s="85" t="s">
        <v>408</v>
      </c>
      <c r="D169" s="87" t="s">
        <v>613</v>
      </c>
    </row>
    <row r="170" spans="1:4" ht="15" customHeight="1" thickTop="1" thickBot="1">
      <c r="A170" s="86" t="s">
        <v>440</v>
      </c>
      <c r="B170" s="85" t="s">
        <v>614</v>
      </c>
      <c r="C170" s="85" t="s">
        <v>441</v>
      </c>
      <c r="D170" s="85">
        <v>7</v>
      </c>
    </row>
    <row r="171" spans="1:4" ht="15" customHeight="1" thickTop="1">
      <c r="A171" s="88"/>
      <c r="B171" s="89"/>
      <c r="C171" s="89"/>
      <c r="D171" s="89"/>
    </row>
    <row r="172" spans="1:4" ht="207.4" customHeight="1">
      <c r="A172" s="354" t="s">
        <v>615</v>
      </c>
      <c r="B172" s="354"/>
      <c r="C172" s="354"/>
      <c r="D172" s="354"/>
    </row>
    <row r="173" spans="1:4" ht="235.15" customHeight="1">
      <c r="A173" s="354" t="s">
        <v>616</v>
      </c>
      <c r="B173" s="354"/>
      <c r="C173" s="354"/>
      <c r="D173" s="354"/>
    </row>
    <row r="174" spans="1:4" ht="268.89999999999998" customHeight="1">
      <c r="A174" s="354" t="s">
        <v>617</v>
      </c>
      <c r="B174" s="354"/>
      <c r="C174" s="354"/>
      <c r="D174" s="354"/>
    </row>
    <row r="175" spans="1:4" ht="45" customHeight="1">
      <c r="A175" s="354" t="s">
        <v>618</v>
      </c>
      <c r="B175" s="354"/>
      <c r="C175" s="354"/>
      <c r="D175" s="354"/>
    </row>
    <row r="176" spans="1:4" ht="403.5" customHeight="1">
      <c r="A176" s="354" t="s">
        <v>619</v>
      </c>
      <c r="B176" s="354"/>
      <c r="C176" s="354"/>
      <c r="D176" s="354"/>
    </row>
    <row r="177" spans="1:4" ht="33" customHeight="1">
      <c r="A177" s="88"/>
      <c r="B177" s="89"/>
      <c r="C177" s="89"/>
      <c r="D177" s="89"/>
    </row>
    <row r="178" spans="1:4" ht="175.5" customHeight="1">
      <c r="A178" s="354" t="s">
        <v>620</v>
      </c>
      <c r="B178" s="354"/>
      <c r="C178" s="354"/>
      <c r="D178" s="354"/>
    </row>
    <row r="179" spans="1:4" ht="226.9" customHeight="1">
      <c r="A179" s="354" t="s">
        <v>621</v>
      </c>
      <c r="B179" s="354"/>
      <c r="C179" s="354"/>
      <c r="D179" s="354"/>
    </row>
    <row r="180" spans="1:4" ht="222.4" customHeight="1">
      <c r="A180" s="354" t="s">
        <v>622</v>
      </c>
      <c r="B180" s="354"/>
      <c r="C180" s="354"/>
      <c r="D180" s="354"/>
    </row>
    <row r="181" spans="1:4" ht="114" customHeight="1">
      <c r="A181" s="354" t="s">
        <v>623</v>
      </c>
      <c r="B181" s="354"/>
      <c r="C181" s="354"/>
      <c r="D181" s="354"/>
    </row>
    <row r="182" spans="1:4" ht="268.89999999999998" customHeight="1">
      <c r="A182" s="354" t="s">
        <v>624</v>
      </c>
      <c r="B182" s="354"/>
      <c r="C182" s="354"/>
      <c r="D182" s="354"/>
    </row>
    <row r="183" spans="1:4" ht="15" customHeight="1">
      <c r="A183" s="88"/>
      <c r="B183" s="89"/>
      <c r="C183" s="89"/>
      <c r="D183" s="89"/>
    </row>
    <row r="184" spans="1:4" ht="15" customHeight="1">
      <c r="A184" s="88"/>
      <c r="B184" s="89"/>
      <c r="C184" s="89"/>
      <c r="D184" s="89"/>
    </row>
    <row r="185" spans="1:4" ht="15" customHeight="1">
      <c r="A185" s="88"/>
      <c r="B185" s="89"/>
      <c r="C185" s="89"/>
      <c r="D185" s="89"/>
    </row>
    <row r="186" spans="1:4" ht="15" customHeight="1">
      <c r="A186" s="88"/>
      <c r="B186" s="89"/>
      <c r="C186" s="89"/>
      <c r="D186" s="89"/>
    </row>
    <row r="187" spans="1:4" ht="15" customHeight="1">
      <c r="A187" s="88"/>
      <c r="B187" s="89"/>
      <c r="C187" s="89"/>
      <c r="D187" s="89"/>
    </row>
    <row r="188" spans="1:4" ht="15" customHeight="1">
      <c r="A188" s="88"/>
      <c r="B188" s="89"/>
      <c r="C188" s="89"/>
      <c r="D188" s="89"/>
    </row>
    <row r="189" spans="1:4" ht="15" customHeight="1">
      <c r="A189" s="88"/>
      <c r="B189" s="89"/>
      <c r="C189" s="89"/>
      <c r="D189" s="89"/>
    </row>
    <row r="190" spans="1:4" ht="15" customHeight="1">
      <c r="A190" s="88"/>
      <c r="B190" s="89"/>
      <c r="C190" s="89"/>
      <c r="D190" s="89"/>
    </row>
    <row r="191" spans="1:4" ht="15" customHeight="1">
      <c r="A191" s="88"/>
      <c r="B191" s="89"/>
      <c r="C191" s="89"/>
      <c r="D191" s="89"/>
    </row>
    <row r="192" spans="1:4" ht="15" customHeight="1">
      <c r="A192" s="88"/>
      <c r="B192" s="89"/>
      <c r="C192" s="89"/>
      <c r="D192" s="89"/>
    </row>
    <row r="193" spans="1:4" ht="15" customHeight="1">
      <c r="A193" s="88"/>
      <c r="B193" s="89"/>
      <c r="C193" s="89"/>
      <c r="D193" s="89"/>
    </row>
    <row r="194" spans="1:4" ht="15" customHeight="1">
      <c r="A194" s="88"/>
      <c r="B194" s="89"/>
      <c r="C194" s="89"/>
      <c r="D194" s="89"/>
    </row>
    <row r="195" spans="1:4" ht="15" customHeight="1">
      <c r="A195" s="88"/>
      <c r="B195" s="89"/>
      <c r="C195" s="89"/>
      <c r="D195" s="89"/>
    </row>
    <row r="196" spans="1:4" ht="15" customHeight="1">
      <c r="A196" s="88"/>
      <c r="B196" s="89"/>
      <c r="C196" s="89"/>
      <c r="D196" s="89"/>
    </row>
    <row r="197" spans="1:4" ht="15" customHeight="1">
      <c r="A197" s="88"/>
      <c r="B197" s="89"/>
      <c r="C197" s="89"/>
      <c r="D197" s="89"/>
    </row>
    <row r="198" spans="1:4" ht="15" customHeight="1">
      <c r="A198" s="88"/>
      <c r="B198" s="89"/>
      <c r="C198" s="89"/>
      <c r="D198" s="89"/>
    </row>
    <row r="199" spans="1:4" ht="15" customHeight="1">
      <c r="A199" s="88"/>
      <c r="B199" s="89"/>
      <c r="C199" s="89"/>
      <c r="D199" s="89"/>
    </row>
    <row r="200" spans="1:4" ht="15" customHeight="1">
      <c r="A200" s="88"/>
      <c r="B200" s="89"/>
      <c r="C200" s="89"/>
      <c r="D200" s="89"/>
    </row>
    <row r="201" spans="1:4" ht="15" customHeight="1">
      <c r="A201" s="88"/>
      <c r="B201" s="89"/>
      <c r="C201" s="89"/>
      <c r="D201" s="89"/>
    </row>
    <row r="202" spans="1:4" ht="15" customHeight="1">
      <c r="A202" s="88"/>
      <c r="B202" s="89"/>
      <c r="C202" s="89"/>
      <c r="D202" s="89"/>
    </row>
    <row r="203" spans="1:4" ht="15" customHeight="1">
      <c r="A203" s="88"/>
      <c r="B203" s="89"/>
      <c r="C203" s="89"/>
      <c r="D203" s="89"/>
    </row>
    <row r="204" spans="1:4" ht="15" customHeight="1">
      <c r="A204" s="88"/>
      <c r="B204" s="89"/>
      <c r="C204" s="89"/>
      <c r="D204" s="89"/>
    </row>
    <row r="205" spans="1:4" ht="15" customHeight="1">
      <c r="A205" s="88"/>
      <c r="B205" s="89"/>
      <c r="C205" s="89"/>
      <c r="D205" s="89"/>
    </row>
    <row r="206" spans="1:4" ht="15" customHeight="1">
      <c r="A206" s="88"/>
      <c r="B206" s="89"/>
      <c r="C206" s="89"/>
      <c r="D206" s="89"/>
    </row>
    <row r="207" spans="1:4" ht="15" customHeight="1">
      <c r="A207" s="88"/>
      <c r="B207" s="89"/>
      <c r="C207" s="89"/>
      <c r="D207" s="89"/>
    </row>
    <row r="208" spans="1:4" ht="15" customHeight="1">
      <c r="A208" s="88"/>
      <c r="B208" s="89"/>
      <c r="C208" s="89"/>
      <c r="D208" s="89"/>
    </row>
    <row r="209" spans="1:4" ht="15" customHeight="1">
      <c r="A209" s="88"/>
      <c r="B209" s="89"/>
      <c r="C209" s="89"/>
      <c r="D209" s="89"/>
    </row>
    <row r="210" spans="1:4" ht="15" customHeight="1">
      <c r="A210" s="88"/>
      <c r="B210" s="89"/>
      <c r="C210" s="89"/>
      <c r="D210" s="89"/>
    </row>
    <row r="211" spans="1:4" ht="15" customHeight="1">
      <c r="A211" s="88"/>
      <c r="B211" s="89"/>
      <c r="C211" s="89"/>
      <c r="D211" s="89"/>
    </row>
    <row r="212" spans="1:4" ht="15" customHeight="1">
      <c r="A212" s="88"/>
      <c r="B212" s="89"/>
      <c r="C212" s="89"/>
      <c r="D212" s="89"/>
    </row>
    <row r="213" spans="1:4" ht="15" customHeight="1">
      <c r="A213" s="88"/>
      <c r="B213" s="89"/>
      <c r="C213" s="89"/>
      <c r="D213" s="89"/>
    </row>
    <row r="214" spans="1:4" ht="15" customHeight="1">
      <c r="A214" s="88"/>
      <c r="B214" s="89"/>
      <c r="C214" s="89"/>
      <c r="D214" s="89"/>
    </row>
    <row r="215" spans="1:4" ht="15" customHeight="1">
      <c r="A215" s="88"/>
      <c r="B215" s="89"/>
      <c r="C215" s="89"/>
      <c r="D215" s="89"/>
    </row>
    <row r="216" spans="1:4" ht="15" customHeight="1">
      <c r="A216" s="88"/>
      <c r="B216" s="89"/>
      <c r="C216" s="89"/>
      <c r="D216" s="89"/>
    </row>
    <row r="217" spans="1:4" ht="15" customHeight="1">
      <c r="A217" s="88"/>
      <c r="B217" s="89"/>
      <c r="C217" s="89"/>
      <c r="D217" s="89"/>
    </row>
    <row r="218" spans="1:4" ht="15" customHeight="1">
      <c r="A218" s="88"/>
      <c r="B218" s="89"/>
      <c r="C218" s="89"/>
      <c r="D218" s="89"/>
    </row>
    <row r="219" spans="1:4" ht="15" customHeight="1">
      <c r="A219" s="88"/>
      <c r="B219" s="89"/>
      <c r="C219" s="89"/>
      <c r="D219" s="89"/>
    </row>
    <row r="220" spans="1:4" ht="15" customHeight="1">
      <c r="A220" s="88"/>
      <c r="B220" s="89"/>
      <c r="C220" s="89"/>
      <c r="D220" s="89"/>
    </row>
    <row r="221" spans="1:4" ht="15" customHeight="1">
      <c r="A221" s="88"/>
      <c r="B221" s="89"/>
      <c r="C221" s="89"/>
      <c r="D221" s="89"/>
    </row>
    <row r="222" spans="1:4" ht="15" customHeight="1">
      <c r="A222" s="88"/>
      <c r="B222" s="89"/>
      <c r="C222" s="89"/>
      <c r="D222" s="89"/>
    </row>
    <row r="223" spans="1:4" ht="15" customHeight="1">
      <c r="A223" s="88"/>
      <c r="B223" s="89"/>
      <c r="C223" s="89"/>
      <c r="D223" s="89"/>
    </row>
    <row r="224" spans="1:4" ht="15" customHeight="1">
      <c r="A224" s="88"/>
      <c r="B224" s="89"/>
      <c r="C224" s="90"/>
      <c r="D224" s="89"/>
    </row>
    <row r="225" spans="1:4" ht="15" customHeight="1">
      <c r="A225" s="88"/>
      <c r="B225" s="89"/>
      <c r="C225" s="89"/>
      <c r="D225" s="89"/>
    </row>
    <row r="226" spans="1:4" ht="15" customHeight="1">
      <c r="A226" s="88"/>
      <c r="B226" s="89"/>
      <c r="C226" s="89"/>
      <c r="D226" s="89"/>
    </row>
    <row r="227" spans="1:4" ht="15" customHeight="1">
      <c r="A227" s="88"/>
      <c r="B227" s="89"/>
      <c r="C227" s="89"/>
      <c r="D227" s="89"/>
    </row>
    <row r="228" spans="1:4" ht="15" customHeight="1">
      <c r="A228" s="88"/>
      <c r="B228" s="89"/>
      <c r="C228" s="89"/>
      <c r="D228" s="89"/>
    </row>
    <row r="229" spans="1:4" ht="15" customHeight="1">
      <c r="A229" s="88"/>
      <c r="B229" s="89"/>
      <c r="C229" s="89"/>
      <c r="D229" s="89"/>
    </row>
    <row r="230" spans="1:4" ht="15" customHeight="1">
      <c r="A230" s="88"/>
      <c r="B230" s="89"/>
      <c r="C230" s="89"/>
      <c r="D230" s="89"/>
    </row>
    <row r="231" spans="1:4" ht="15" customHeight="1">
      <c r="A231" s="88"/>
      <c r="B231" s="89"/>
      <c r="C231" s="89"/>
      <c r="D231" s="89"/>
    </row>
  </sheetData>
  <mergeCells count="20">
    <mergeCell ref="A173:D173"/>
    <mergeCell ref="A7:D7"/>
    <mergeCell ref="A9:D9"/>
    <mergeCell ref="A11:D11"/>
    <mergeCell ref="A12:D12"/>
    <mergeCell ref="A13:D13"/>
    <mergeCell ref="A14:D14"/>
    <mergeCell ref="A16:D16"/>
    <mergeCell ref="A17:D17"/>
    <mergeCell ref="A19:D19"/>
    <mergeCell ref="A20:D20"/>
    <mergeCell ref="A172:D172"/>
    <mergeCell ref="A181:D181"/>
    <mergeCell ref="A182:D182"/>
    <mergeCell ref="A174:D174"/>
    <mergeCell ref="A175:D175"/>
    <mergeCell ref="A176:D176"/>
    <mergeCell ref="A178:D178"/>
    <mergeCell ref="A179:D179"/>
    <mergeCell ref="A180:D180"/>
  </mergeCells>
  <pageMargins left="0.7" right="0.7" top="0.75" bottom="0.75" header="0" footer="0"/>
  <pageSetup scale="43"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195"/>
  <sheetViews>
    <sheetView topLeftCell="A98" workbookViewId="0">
      <selection activeCell="H107" sqref="H107"/>
    </sheetView>
  </sheetViews>
  <sheetFormatPr defaultColWidth="14.42578125" defaultRowHeight="30" customHeight="1"/>
  <cols>
    <col min="1" max="1" width="4.28515625" style="31" bestFit="1" customWidth="1"/>
    <col min="2" max="2" width="68.42578125" style="31" bestFit="1" customWidth="1"/>
    <col min="3" max="3" width="8.28515625" style="274" bestFit="1" customWidth="1"/>
    <col min="4" max="4" width="19.7109375" style="124" bestFit="1" customWidth="1"/>
    <col min="5" max="5" width="3.5703125" style="124" customWidth="1"/>
    <col min="6" max="6" width="19.7109375" style="124" bestFit="1" customWidth="1"/>
    <col min="7" max="7" width="8.7109375" style="31" customWidth="1"/>
    <col min="8" max="8" width="28" style="31" bestFit="1" customWidth="1"/>
    <col min="9" max="9" width="8.7109375" style="31" customWidth="1"/>
    <col min="10" max="16384" width="14.42578125" style="31"/>
  </cols>
  <sheetData>
    <row r="1" spans="1:9" ht="30" customHeight="1">
      <c r="A1" s="101"/>
      <c r="B1" s="101" t="s">
        <v>103</v>
      </c>
      <c r="C1" s="267"/>
      <c r="D1" s="192"/>
      <c r="E1" s="192"/>
      <c r="F1" s="192"/>
      <c r="G1" s="3"/>
      <c r="H1" s="3"/>
      <c r="I1" s="3"/>
    </row>
    <row r="2" spans="1:9" ht="30" customHeight="1">
      <c r="A2" s="102"/>
      <c r="B2" s="103"/>
      <c r="C2" s="268"/>
      <c r="G2" s="4"/>
      <c r="H2" s="4"/>
      <c r="I2" s="4"/>
    </row>
    <row r="3" spans="1:9" ht="30" customHeight="1">
      <c r="A3" s="102"/>
      <c r="B3" s="103"/>
      <c r="C3" s="268"/>
      <c r="D3" s="252">
        <v>2022</v>
      </c>
      <c r="E3" s="253"/>
      <c r="F3" s="254">
        <v>2021</v>
      </c>
      <c r="G3" s="4"/>
      <c r="H3" s="4"/>
      <c r="I3" s="4"/>
    </row>
    <row r="4" spans="1:9" ht="30" customHeight="1">
      <c r="A4" s="102"/>
      <c r="B4" s="103"/>
      <c r="C4" s="268" t="s">
        <v>107</v>
      </c>
      <c r="D4" s="193" t="s">
        <v>7</v>
      </c>
      <c r="E4" s="194"/>
      <c r="F4" s="195" t="s">
        <v>7</v>
      </c>
      <c r="G4" s="4"/>
      <c r="H4" s="4"/>
      <c r="I4" s="4"/>
    </row>
    <row r="5" spans="1:9" ht="30" customHeight="1">
      <c r="A5" s="102">
        <v>2</v>
      </c>
      <c r="B5" s="103" t="s">
        <v>8</v>
      </c>
      <c r="C5" s="269"/>
      <c r="D5" s="196"/>
      <c r="E5" s="196"/>
      <c r="F5" s="197"/>
      <c r="G5" s="3"/>
      <c r="H5" s="3"/>
      <c r="I5" s="3"/>
    </row>
    <row r="6" spans="1:9" ht="30" customHeight="1">
      <c r="A6" s="102"/>
      <c r="B6" s="104" t="s">
        <v>17</v>
      </c>
      <c r="C6" s="269"/>
      <c r="D6" s="171"/>
      <c r="E6" s="171"/>
      <c r="F6" s="198">
        <v>0</v>
      </c>
      <c r="G6" s="3"/>
      <c r="H6" s="3"/>
      <c r="I6" s="3"/>
    </row>
    <row r="7" spans="1:9" ht="30" customHeight="1">
      <c r="A7" s="102"/>
      <c r="B7" s="104" t="s">
        <v>625</v>
      </c>
      <c r="C7" s="269"/>
      <c r="D7" s="171">
        <v>0</v>
      </c>
      <c r="E7" s="171"/>
      <c r="F7" s="198">
        <v>0</v>
      </c>
      <c r="G7" s="3"/>
      <c r="H7" s="3"/>
      <c r="I7" s="3"/>
    </row>
    <row r="8" spans="1:9" ht="30" customHeight="1">
      <c r="A8" s="102"/>
      <c r="B8" s="103" t="s">
        <v>42</v>
      </c>
      <c r="C8" s="270"/>
      <c r="D8" s="199">
        <v>0</v>
      </c>
      <c r="E8" s="200"/>
      <c r="F8" s="201">
        <v>0</v>
      </c>
      <c r="G8" s="4"/>
      <c r="H8" s="4"/>
      <c r="I8" s="4"/>
    </row>
    <row r="9" spans="1:9" ht="30" customHeight="1">
      <c r="A9" s="102"/>
      <c r="B9" s="105" t="s">
        <v>108</v>
      </c>
      <c r="C9" s="270"/>
      <c r="D9" s="200"/>
      <c r="E9" s="200"/>
      <c r="F9" s="202"/>
      <c r="G9" s="4"/>
      <c r="H9" s="4"/>
      <c r="I9" s="4"/>
    </row>
    <row r="10" spans="1:9" ht="30" customHeight="1">
      <c r="A10" s="102"/>
      <c r="B10" s="104" t="s">
        <v>109</v>
      </c>
      <c r="C10" s="270"/>
      <c r="D10" s="171">
        <v>0</v>
      </c>
      <c r="E10" s="171"/>
      <c r="F10" s="198">
        <v>0</v>
      </c>
      <c r="G10" s="4"/>
      <c r="H10" s="4"/>
      <c r="I10" s="4"/>
    </row>
    <row r="11" spans="1:9" ht="30" customHeight="1">
      <c r="A11" s="102"/>
      <c r="B11" s="104" t="s">
        <v>110</v>
      </c>
      <c r="C11" s="314"/>
      <c r="D11" s="171">
        <v>0</v>
      </c>
      <c r="E11" s="315"/>
      <c r="F11" s="315">
        <v>0</v>
      </c>
      <c r="G11" s="4"/>
      <c r="H11" s="4"/>
      <c r="I11" s="4"/>
    </row>
    <row r="12" spans="1:9" ht="30" customHeight="1">
      <c r="A12" s="102"/>
      <c r="B12" s="103" t="s">
        <v>111</v>
      </c>
      <c r="C12" s="314"/>
      <c r="D12" s="316">
        <v>0</v>
      </c>
      <c r="E12" s="317"/>
      <c r="F12" s="318">
        <v>0</v>
      </c>
      <c r="G12" s="4"/>
      <c r="H12" s="4"/>
      <c r="I12" s="4"/>
    </row>
    <row r="13" spans="1:9" ht="30" customHeight="1">
      <c r="A13" s="102"/>
      <c r="B13" s="103"/>
      <c r="C13" s="270"/>
      <c r="D13" s="200"/>
      <c r="E13" s="200"/>
      <c r="F13" s="202"/>
      <c r="G13" s="4"/>
      <c r="H13" s="4"/>
      <c r="I13" s="4"/>
    </row>
    <row r="14" spans="1:9" ht="30" customHeight="1">
      <c r="A14" s="102"/>
      <c r="B14" s="103"/>
      <c r="C14" s="270"/>
      <c r="D14" s="200"/>
      <c r="E14" s="200"/>
      <c r="F14" s="202"/>
      <c r="G14" s="3"/>
      <c r="H14" s="3"/>
      <c r="I14" s="3"/>
    </row>
    <row r="15" spans="1:9" ht="30" customHeight="1">
      <c r="A15" s="102">
        <v>3</v>
      </c>
      <c r="B15" s="103" t="s">
        <v>112</v>
      </c>
      <c r="C15" s="269">
        <v>1</v>
      </c>
      <c r="D15" s="196"/>
      <c r="E15" s="196"/>
      <c r="F15" s="197"/>
      <c r="G15" s="3"/>
      <c r="H15" s="3"/>
      <c r="I15" s="3"/>
    </row>
    <row r="16" spans="1:9" ht="30" customHeight="1">
      <c r="A16" s="102"/>
      <c r="B16" s="104" t="s">
        <v>113</v>
      </c>
      <c r="C16" s="269"/>
      <c r="D16" s="171">
        <f>'Schedule 1'!F12</f>
        <v>719862.84000000008</v>
      </c>
      <c r="E16" s="171"/>
      <c r="F16" s="198">
        <v>569285.59</v>
      </c>
      <c r="G16" s="3"/>
      <c r="H16" s="3"/>
      <c r="I16" s="3"/>
    </row>
    <row r="17" spans="1:10" ht="30" customHeight="1">
      <c r="A17" s="102"/>
      <c r="B17" s="104" t="s">
        <v>114</v>
      </c>
      <c r="C17" s="269"/>
      <c r="D17" s="171">
        <f>'Schedule 1'!F18</f>
        <v>1125095.3700000001</v>
      </c>
      <c r="E17" s="171"/>
      <c r="F17" s="198">
        <v>1067213.45</v>
      </c>
      <c r="G17" s="3"/>
      <c r="H17" s="164"/>
      <c r="I17" s="3"/>
    </row>
    <row r="18" spans="1:10" ht="30" customHeight="1">
      <c r="A18" s="102"/>
      <c r="B18" s="104" t="s">
        <v>115</v>
      </c>
      <c r="C18" s="269"/>
      <c r="D18" s="171">
        <f>'Schedule 1'!F22</f>
        <v>4850</v>
      </c>
      <c r="E18" s="171"/>
      <c r="F18" s="198">
        <v>0</v>
      </c>
      <c r="G18" s="3"/>
      <c r="H18" s="3"/>
      <c r="I18" s="3"/>
    </row>
    <row r="19" spans="1:10" ht="30" customHeight="1">
      <c r="A19" s="102"/>
      <c r="B19" s="104" t="s">
        <v>116</v>
      </c>
      <c r="C19" s="269"/>
      <c r="D19" s="171">
        <f>'Schedule 1'!F108</f>
        <v>2443313.2600000002</v>
      </c>
      <c r="E19" s="171"/>
      <c r="F19" s="198">
        <v>1557583.45</v>
      </c>
      <c r="G19" s="3"/>
      <c r="H19" s="3"/>
      <c r="I19" s="3"/>
    </row>
    <row r="20" spans="1:10" ht="30" customHeight="1">
      <c r="A20" s="102"/>
      <c r="B20" s="104" t="s">
        <v>117</v>
      </c>
      <c r="C20" s="269"/>
      <c r="D20" s="171">
        <f>'Schedule 1'!F117</f>
        <v>80148</v>
      </c>
      <c r="E20" s="171"/>
      <c r="F20" s="198">
        <v>225886</v>
      </c>
      <c r="G20" s="3"/>
      <c r="H20" s="3"/>
      <c r="I20" s="3"/>
    </row>
    <row r="21" spans="1:10" ht="30" customHeight="1">
      <c r="A21" s="102"/>
      <c r="B21" s="104" t="s">
        <v>118</v>
      </c>
      <c r="C21" s="269"/>
      <c r="D21" s="171">
        <f>'Schedule 1'!F122</f>
        <v>170187</v>
      </c>
      <c r="E21" s="171"/>
      <c r="F21" s="198">
        <v>157560.1</v>
      </c>
      <c r="G21" s="3"/>
      <c r="H21" s="3"/>
      <c r="I21" s="3"/>
    </row>
    <row r="22" spans="1:10" ht="30" customHeight="1">
      <c r="A22" s="102"/>
      <c r="B22" s="104" t="s">
        <v>119</v>
      </c>
      <c r="C22" s="269"/>
      <c r="D22" s="171">
        <f>'Schedule 1'!F132</f>
        <v>241393.08000000002</v>
      </c>
      <c r="E22" s="171"/>
      <c r="F22" s="198">
        <v>24046</v>
      </c>
      <c r="G22" s="3"/>
      <c r="H22" s="3"/>
      <c r="I22" s="3"/>
    </row>
    <row r="23" spans="1:10" ht="30" customHeight="1">
      <c r="A23" s="102"/>
      <c r="B23" s="103" t="s">
        <v>120</v>
      </c>
      <c r="C23" s="270"/>
      <c r="D23" s="316">
        <f>SUM(D16:D22)</f>
        <v>4784849.5500000007</v>
      </c>
      <c r="E23" s="200"/>
      <c r="F23" s="316">
        <f>SUM(F16:F22)</f>
        <v>3601574.5900000003</v>
      </c>
      <c r="G23" s="4"/>
      <c r="H23" s="19"/>
      <c r="I23" s="4"/>
      <c r="J23" s="163">
        <v>3601574.5900000003</v>
      </c>
    </row>
    <row r="24" spans="1:10" ht="30" customHeight="1">
      <c r="A24" s="102"/>
      <c r="B24" s="105" t="s">
        <v>108</v>
      </c>
      <c r="C24" s="270"/>
      <c r="D24" s="200"/>
      <c r="E24" s="200"/>
      <c r="F24" s="202"/>
      <c r="G24" s="3"/>
      <c r="H24" s="3"/>
      <c r="I24" s="3"/>
    </row>
    <row r="25" spans="1:10" ht="30" customHeight="1">
      <c r="A25" s="102"/>
      <c r="B25" s="104" t="s">
        <v>431</v>
      </c>
      <c r="C25" s="270"/>
      <c r="D25" s="171">
        <f>63994.18+37289</f>
        <v>101283.18</v>
      </c>
      <c r="E25" s="171"/>
      <c r="F25" s="198">
        <v>0</v>
      </c>
      <c r="G25" s="3"/>
      <c r="H25" s="3"/>
      <c r="I25" s="3"/>
    </row>
    <row r="26" spans="1:10" ht="30" customHeight="1">
      <c r="A26" s="102"/>
      <c r="B26" s="103" t="s">
        <v>42</v>
      </c>
      <c r="C26" s="270"/>
      <c r="D26" s="316">
        <f>D23-D25</f>
        <v>4683566.370000001</v>
      </c>
      <c r="E26" s="200"/>
      <c r="F26" s="316">
        <f>F23</f>
        <v>3601574.5900000003</v>
      </c>
      <c r="G26" s="3"/>
      <c r="H26" s="3"/>
      <c r="I26" s="3"/>
    </row>
    <row r="27" spans="1:10" ht="30" customHeight="1">
      <c r="A27" s="102"/>
      <c r="B27" s="106"/>
      <c r="C27" s="269"/>
      <c r="D27" s="196"/>
      <c r="E27" s="196"/>
      <c r="F27" s="197"/>
      <c r="G27" s="3"/>
      <c r="H27" s="3"/>
      <c r="I27" s="3"/>
    </row>
    <row r="28" spans="1:10" ht="30" customHeight="1">
      <c r="A28" s="102">
        <v>4</v>
      </c>
      <c r="B28" s="103" t="s">
        <v>442</v>
      </c>
      <c r="C28" s="269">
        <v>2</v>
      </c>
      <c r="D28" s="171"/>
      <c r="E28" s="171"/>
      <c r="F28" s="198"/>
      <c r="G28" s="4"/>
      <c r="H28" s="4"/>
      <c r="I28" s="4"/>
    </row>
    <row r="29" spans="1:10" ht="30" customHeight="1">
      <c r="A29" s="102"/>
      <c r="B29" s="104" t="s">
        <v>121</v>
      </c>
      <c r="C29" s="269"/>
      <c r="D29" s="171">
        <f>'Schedule 2'!I9+'Schedule 2'!I10+'Schedule 2'!I11+'Schedule 2'!I18</f>
        <v>6947242.040000001</v>
      </c>
      <c r="E29" s="171"/>
      <c r="F29" s="198">
        <f>'Schedule 2'!G21</f>
        <v>3344334.37</v>
      </c>
      <c r="G29" s="3"/>
      <c r="H29" s="3"/>
      <c r="I29" s="3"/>
    </row>
    <row r="30" spans="1:10" ht="30" customHeight="1">
      <c r="A30" s="102"/>
      <c r="B30" s="104" t="s">
        <v>122</v>
      </c>
      <c r="C30" s="269"/>
      <c r="D30" s="171">
        <v>0</v>
      </c>
      <c r="E30" s="171"/>
      <c r="F30" s="198">
        <v>0</v>
      </c>
      <c r="G30" s="3"/>
      <c r="H30" s="3"/>
      <c r="I30" s="3"/>
    </row>
    <row r="31" spans="1:10" ht="30" customHeight="1">
      <c r="A31" s="102"/>
      <c r="B31" s="103" t="s">
        <v>120</v>
      </c>
      <c r="C31" s="270"/>
      <c r="D31" s="199">
        <f>SUM(D28:D30)</f>
        <v>6947242.040000001</v>
      </c>
      <c r="E31" s="200"/>
      <c r="F31" s="201">
        <f>SUM(F29:F30)</f>
        <v>3344334.37</v>
      </c>
      <c r="G31" s="3"/>
      <c r="H31" s="3"/>
      <c r="I31" s="3"/>
    </row>
    <row r="32" spans="1:10" ht="30" customHeight="1">
      <c r="A32" s="102"/>
      <c r="B32" s="106"/>
      <c r="C32" s="269"/>
      <c r="D32" s="171"/>
      <c r="E32" s="171"/>
      <c r="F32" s="198"/>
      <c r="G32" s="3"/>
      <c r="H32" s="3"/>
      <c r="I32" s="3"/>
    </row>
    <row r="33" spans="1:9" ht="30" customHeight="1">
      <c r="A33" s="102">
        <v>5</v>
      </c>
      <c r="B33" s="103" t="s">
        <v>12</v>
      </c>
      <c r="C33" s="269"/>
      <c r="D33" s="196"/>
      <c r="E33" s="196"/>
      <c r="F33" s="197"/>
      <c r="G33" s="3"/>
      <c r="H33" s="3"/>
      <c r="I33" s="3"/>
    </row>
    <row r="34" spans="1:9" ht="30" customHeight="1">
      <c r="A34" s="102"/>
      <c r="B34" s="104" t="s">
        <v>432</v>
      </c>
      <c r="C34" s="269"/>
      <c r="D34" s="171">
        <v>0</v>
      </c>
      <c r="E34" s="171"/>
      <c r="F34" s="198">
        <v>0</v>
      </c>
      <c r="G34" s="3"/>
      <c r="H34" s="3"/>
      <c r="I34" s="3"/>
    </row>
    <row r="35" spans="1:9" ht="30" customHeight="1">
      <c r="A35" s="102"/>
      <c r="B35" s="107" t="s">
        <v>433</v>
      </c>
      <c r="C35" s="271"/>
      <c r="D35" s="203">
        <v>0</v>
      </c>
      <c r="E35" s="203"/>
      <c r="F35" s="204">
        <v>0</v>
      </c>
      <c r="G35" s="3"/>
      <c r="H35" s="3"/>
      <c r="I35" s="3"/>
    </row>
    <row r="36" spans="1:9" ht="30" customHeight="1">
      <c r="A36" s="102"/>
      <c r="B36" s="104" t="s">
        <v>434</v>
      </c>
      <c r="C36" s="271"/>
      <c r="D36" s="171">
        <v>0</v>
      </c>
      <c r="E36" s="171"/>
      <c r="F36" s="204">
        <v>0</v>
      </c>
      <c r="G36" s="3"/>
      <c r="H36" s="3"/>
      <c r="I36" s="3"/>
    </row>
    <row r="37" spans="1:9" ht="30" customHeight="1">
      <c r="A37" s="102"/>
      <c r="B37" s="103" t="s">
        <v>120</v>
      </c>
      <c r="C37" s="269"/>
      <c r="D37" s="199">
        <v>0</v>
      </c>
      <c r="E37" s="200"/>
      <c r="F37" s="201">
        <v>0</v>
      </c>
      <c r="G37" s="3"/>
      <c r="H37" s="3"/>
      <c r="I37" s="3"/>
    </row>
    <row r="38" spans="1:9" ht="30" customHeight="1">
      <c r="A38" s="102"/>
      <c r="B38" s="106"/>
      <c r="C38" s="269"/>
      <c r="D38" s="171"/>
      <c r="E38" s="171"/>
      <c r="F38" s="198"/>
      <c r="G38" s="3"/>
      <c r="H38" s="3"/>
      <c r="I38" s="3"/>
    </row>
    <row r="39" spans="1:9" ht="30" customHeight="1">
      <c r="A39" s="102">
        <v>6</v>
      </c>
      <c r="B39" s="103" t="s">
        <v>13</v>
      </c>
      <c r="C39" s="269"/>
      <c r="D39" s="171"/>
      <c r="E39" s="171"/>
      <c r="F39" s="198"/>
      <c r="G39" s="3"/>
      <c r="H39" s="3"/>
      <c r="I39" s="3"/>
    </row>
    <row r="40" spans="1:9" ht="30" customHeight="1">
      <c r="A40" s="102"/>
      <c r="B40" s="104" t="s">
        <v>123</v>
      </c>
      <c r="C40" s="269"/>
      <c r="D40" s="171">
        <v>0</v>
      </c>
      <c r="E40" s="171"/>
      <c r="F40" s="198">
        <v>0</v>
      </c>
      <c r="G40" s="3"/>
      <c r="H40" s="3"/>
      <c r="I40" s="3"/>
    </row>
    <row r="41" spans="1:9" ht="30" customHeight="1">
      <c r="A41" s="102"/>
      <c r="B41" s="104" t="s">
        <v>124</v>
      </c>
      <c r="C41" s="269"/>
      <c r="D41" s="171">
        <v>0</v>
      </c>
      <c r="E41" s="171"/>
      <c r="F41" s="198">
        <v>0</v>
      </c>
      <c r="G41" s="3"/>
      <c r="H41" s="3"/>
      <c r="I41" s="3"/>
    </row>
    <row r="42" spans="1:9" ht="30" customHeight="1">
      <c r="A42" s="102"/>
      <c r="B42" s="104" t="s">
        <v>125</v>
      </c>
      <c r="C42" s="269"/>
      <c r="D42" s="171">
        <v>0</v>
      </c>
      <c r="E42" s="171"/>
      <c r="F42" s="198">
        <v>0</v>
      </c>
      <c r="G42" s="3"/>
      <c r="H42" s="3"/>
      <c r="I42" s="3"/>
    </row>
    <row r="43" spans="1:9" ht="30" customHeight="1">
      <c r="A43" s="102"/>
      <c r="B43" s="103" t="s">
        <v>120</v>
      </c>
      <c r="C43" s="269"/>
      <c r="D43" s="199">
        <v>0</v>
      </c>
      <c r="E43" s="200"/>
      <c r="F43" s="201">
        <v>0</v>
      </c>
      <c r="G43" s="3"/>
      <c r="H43" s="3"/>
      <c r="I43" s="3"/>
    </row>
    <row r="44" spans="1:9" ht="30" customHeight="1">
      <c r="A44" s="102"/>
      <c r="B44" s="106"/>
      <c r="C44" s="269"/>
      <c r="D44" s="171"/>
      <c r="E44" s="171"/>
      <c r="F44" s="198"/>
      <c r="G44" s="3"/>
      <c r="H44" s="3"/>
      <c r="I44" s="3"/>
    </row>
    <row r="45" spans="1:9" ht="30" customHeight="1">
      <c r="A45" s="102">
        <v>7</v>
      </c>
      <c r="B45" s="103" t="s">
        <v>14</v>
      </c>
      <c r="C45" s="269"/>
      <c r="D45" s="171"/>
      <c r="E45" s="171"/>
      <c r="F45" s="198"/>
      <c r="G45" s="3"/>
      <c r="H45" s="3"/>
      <c r="I45" s="3"/>
    </row>
    <row r="46" spans="1:9" ht="30" customHeight="1">
      <c r="A46" s="102"/>
      <c r="B46" s="104" t="s">
        <v>435</v>
      </c>
      <c r="C46" s="269"/>
      <c r="D46" s="171">
        <v>0</v>
      </c>
      <c r="E46" s="171"/>
      <c r="F46" s="198">
        <v>0</v>
      </c>
      <c r="G46" s="3"/>
      <c r="H46" s="3"/>
      <c r="I46" s="3"/>
    </row>
    <row r="47" spans="1:9" ht="30" customHeight="1">
      <c r="A47" s="102"/>
      <c r="B47" s="104" t="s">
        <v>436</v>
      </c>
      <c r="C47" s="269"/>
      <c r="D47" s="171">
        <v>0</v>
      </c>
      <c r="E47" s="171"/>
      <c r="F47" s="198">
        <v>0</v>
      </c>
      <c r="G47" s="3"/>
      <c r="H47" s="3"/>
      <c r="I47" s="3"/>
    </row>
    <row r="48" spans="1:9" ht="30" customHeight="1">
      <c r="A48" s="102"/>
      <c r="B48" s="104" t="s">
        <v>126</v>
      </c>
      <c r="C48" s="269"/>
      <c r="D48" s="171">
        <v>0</v>
      </c>
      <c r="E48" s="171"/>
      <c r="F48" s="198">
        <v>0</v>
      </c>
      <c r="G48" s="3"/>
      <c r="H48" s="3"/>
      <c r="I48" s="3"/>
    </row>
    <row r="49" spans="1:9" ht="30" customHeight="1">
      <c r="A49" s="102"/>
      <c r="B49" s="103" t="s">
        <v>120</v>
      </c>
      <c r="C49" s="269"/>
      <c r="D49" s="199">
        <v>0</v>
      </c>
      <c r="E49" s="200"/>
      <c r="F49" s="201">
        <v>0</v>
      </c>
      <c r="G49" s="3"/>
      <c r="H49" s="3"/>
      <c r="I49" s="3"/>
    </row>
    <row r="50" spans="1:9" ht="30" customHeight="1">
      <c r="A50" s="102"/>
      <c r="B50" s="106"/>
      <c r="C50" s="269"/>
      <c r="D50" s="171"/>
      <c r="E50" s="171"/>
      <c r="F50" s="198"/>
      <c r="G50" s="3"/>
      <c r="H50" s="3"/>
      <c r="I50" s="3"/>
    </row>
    <row r="51" spans="1:9" ht="30" customHeight="1">
      <c r="A51" s="102">
        <v>8</v>
      </c>
      <c r="B51" s="103" t="s">
        <v>127</v>
      </c>
      <c r="C51" s="269">
        <v>3</v>
      </c>
      <c r="D51" s="196"/>
      <c r="E51" s="196"/>
      <c r="F51" s="197"/>
      <c r="G51" s="3"/>
      <c r="H51" s="3"/>
      <c r="I51" s="3"/>
    </row>
    <row r="52" spans="1:9" ht="30" customHeight="1">
      <c r="A52" s="102"/>
      <c r="B52" s="104" t="s">
        <v>128</v>
      </c>
      <c r="C52" s="269"/>
      <c r="D52" s="171"/>
      <c r="E52" s="171"/>
      <c r="F52" s="198">
        <v>0</v>
      </c>
      <c r="G52" s="3"/>
      <c r="H52" s="3"/>
      <c r="I52" s="3"/>
    </row>
    <row r="53" spans="1:9" ht="30" customHeight="1">
      <c r="A53" s="102"/>
      <c r="B53" s="104" t="s">
        <v>129</v>
      </c>
      <c r="C53" s="269"/>
      <c r="D53" s="171">
        <f>'Schedule 3'!M7</f>
        <v>652406.93999999994</v>
      </c>
      <c r="E53" s="171"/>
      <c r="F53" s="198">
        <v>622628.68999999983</v>
      </c>
      <c r="G53" s="3"/>
      <c r="H53" s="3"/>
      <c r="I53" s="3"/>
    </row>
    <row r="54" spans="1:9" ht="30" customHeight="1">
      <c r="A54" s="102"/>
      <c r="B54" s="104" t="s">
        <v>130</v>
      </c>
      <c r="C54" s="269"/>
      <c r="D54" s="171">
        <f>'Schedule 3'!M8</f>
        <v>995732.75</v>
      </c>
      <c r="E54" s="171"/>
      <c r="F54" s="198">
        <v>777026.67999999993</v>
      </c>
      <c r="G54" s="3"/>
      <c r="H54" s="3"/>
      <c r="I54" s="3"/>
    </row>
    <row r="55" spans="1:9" ht="30" customHeight="1">
      <c r="A55" s="102"/>
      <c r="B55" s="104" t="s">
        <v>437</v>
      </c>
      <c r="C55" s="269"/>
      <c r="D55" s="171">
        <f>'Schedule 3'!M9</f>
        <v>212833.11000000002</v>
      </c>
      <c r="E55" s="171"/>
      <c r="F55" s="198">
        <v>72609.469999999987</v>
      </c>
      <c r="G55" s="3"/>
      <c r="H55" s="3"/>
      <c r="I55" s="3"/>
    </row>
    <row r="56" spans="1:9" ht="30" customHeight="1">
      <c r="A56" s="102"/>
      <c r="B56" s="103" t="s">
        <v>120</v>
      </c>
      <c r="C56" s="270"/>
      <c r="D56" s="199">
        <f>SUM(D52:D55)</f>
        <v>1860972.8</v>
      </c>
      <c r="E56" s="200"/>
      <c r="F56" s="201">
        <f>SUM(F52:F55)</f>
        <v>1472264.8399999996</v>
      </c>
      <c r="G56" s="4"/>
      <c r="H56" s="165"/>
      <c r="I56" s="4"/>
    </row>
    <row r="57" spans="1:9" ht="30" customHeight="1">
      <c r="A57" s="102"/>
      <c r="B57" s="105" t="s">
        <v>108</v>
      </c>
      <c r="C57" s="270"/>
      <c r="D57" s="200"/>
      <c r="E57" s="200"/>
      <c r="F57" s="202"/>
      <c r="G57" s="4"/>
      <c r="H57" s="4"/>
      <c r="I57" s="4"/>
    </row>
    <row r="58" spans="1:9" ht="30" customHeight="1">
      <c r="A58" s="102"/>
      <c r="B58" s="104" t="s">
        <v>135</v>
      </c>
      <c r="C58" s="270"/>
      <c r="D58" s="171">
        <v>56400.29</v>
      </c>
      <c r="E58" s="171"/>
      <c r="F58" s="198">
        <v>0</v>
      </c>
      <c r="G58" s="4"/>
      <c r="H58" s="4"/>
      <c r="I58" s="4"/>
    </row>
    <row r="59" spans="1:9" ht="30" customHeight="1">
      <c r="A59" s="102"/>
      <c r="B59" s="104" t="s">
        <v>110</v>
      </c>
      <c r="C59" s="314"/>
      <c r="D59" s="171">
        <f>D52</f>
        <v>0</v>
      </c>
      <c r="E59" s="315"/>
      <c r="F59" s="315">
        <v>0</v>
      </c>
      <c r="G59" s="3"/>
      <c r="H59" s="3"/>
      <c r="I59" s="3"/>
    </row>
    <row r="60" spans="1:9" ht="30" customHeight="1">
      <c r="A60" s="102"/>
      <c r="B60" s="103" t="s">
        <v>136</v>
      </c>
      <c r="C60" s="270"/>
      <c r="D60" s="199">
        <f>D56-D59-D58</f>
        <v>1804572.51</v>
      </c>
      <c r="E60" s="200"/>
      <c r="F60" s="201">
        <f>F56</f>
        <v>1472264.8399999996</v>
      </c>
      <c r="G60" s="3"/>
      <c r="H60" s="3"/>
      <c r="I60" s="3"/>
    </row>
    <row r="61" spans="1:9" ht="30" customHeight="1">
      <c r="A61" s="102"/>
      <c r="B61" s="103"/>
      <c r="C61" s="270"/>
      <c r="D61" s="200"/>
      <c r="E61" s="200"/>
      <c r="F61" s="202"/>
      <c r="G61" s="3"/>
      <c r="H61" s="3"/>
      <c r="I61" s="3"/>
    </row>
    <row r="62" spans="1:9" ht="30" customHeight="1">
      <c r="A62" s="102">
        <v>9</v>
      </c>
      <c r="B62" s="103" t="s">
        <v>137</v>
      </c>
      <c r="C62" s="270">
        <v>3</v>
      </c>
      <c r="D62" s="196"/>
      <c r="E62" s="196"/>
      <c r="F62" s="197"/>
      <c r="G62" s="3"/>
      <c r="H62" s="3"/>
      <c r="I62" s="3"/>
    </row>
    <row r="63" spans="1:9" ht="30" customHeight="1">
      <c r="A63" s="102"/>
      <c r="B63" s="104" t="s">
        <v>138</v>
      </c>
      <c r="C63" s="269"/>
      <c r="D63" s="171">
        <f>'Schedule 3'!M13</f>
        <v>949578.74</v>
      </c>
      <c r="E63" s="171"/>
      <c r="F63" s="198">
        <v>949578.74</v>
      </c>
      <c r="G63" s="3"/>
      <c r="H63" s="3"/>
      <c r="I63" s="3"/>
    </row>
    <row r="64" spans="1:9" ht="30" customHeight="1">
      <c r="A64" s="102"/>
      <c r="B64" s="104" t="s">
        <v>139</v>
      </c>
      <c r="C64" s="269"/>
      <c r="D64" s="171">
        <f>'Schedule 3'!M14</f>
        <v>1043781.02</v>
      </c>
      <c r="E64" s="171"/>
      <c r="F64" s="198">
        <v>1243307.6000000001</v>
      </c>
      <c r="G64" s="3"/>
      <c r="H64" s="3"/>
      <c r="I64" s="3"/>
    </row>
    <row r="65" spans="1:9" ht="30" customHeight="1">
      <c r="A65" s="102"/>
      <c r="B65" s="104" t="s">
        <v>140</v>
      </c>
      <c r="C65" s="269"/>
      <c r="D65" s="171">
        <f>'Schedule 3'!M15</f>
        <v>95923.36</v>
      </c>
      <c r="E65" s="171"/>
      <c r="F65" s="198">
        <v>95923.36</v>
      </c>
      <c r="G65" s="3"/>
      <c r="H65" s="164"/>
      <c r="I65" s="3"/>
    </row>
    <row r="66" spans="1:9" ht="30" customHeight="1">
      <c r="A66" s="102"/>
      <c r="B66" s="104" t="s">
        <v>141</v>
      </c>
      <c r="C66" s="269"/>
      <c r="D66" s="171">
        <f>'Schedule 3'!M16</f>
        <v>9100</v>
      </c>
      <c r="E66" s="171"/>
      <c r="F66" s="198">
        <v>21700</v>
      </c>
      <c r="G66" s="3"/>
      <c r="H66" s="3"/>
      <c r="I66" s="3"/>
    </row>
    <row r="67" spans="1:9" ht="30" customHeight="1">
      <c r="A67" s="102"/>
      <c r="B67" s="104" t="s">
        <v>142</v>
      </c>
      <c r="C67" s="269"/>
      <c r="D67" s="171">
        <f>'Schedule 3'!M17</f>
        <v>513239</v>
      </c>
      <c r="E67" s="171"/>
      <c r="F67" s="198">
        <v>499439</v>
      </c>
      <c r="G67" s="3"/>
      <c r="H67" s="3"/>
      <c r="I67" s="3"/>
    </row>
    <row r="68" spans="1:9" ht="30" customHeight="1">
      <c r="A68" s="102"/>
      <c r="B68" s="104" t="s">
        <v>143</v>
      </c>
      <c r="C68" s="269"/>
      <c r="D68" s="171">
        <f>'Schedule 3'!M18</f>
        <v>393437.8</v>
      </c>
      <c r="E68" s="171"/>
      <c r="F68" s="198">
        <v>424667.8</v>
      </c>
      <c r="G68" s="3"/>
      <c r="H68" s="3"/>
      <c r="I68" s="3"/>
    </row>
    <row r="69" spans="1:9" ht="30" customHeight="1">
      <c r="A69" s="102"/>
      <c r="B69" s="104" t="s">
        <v>144</v>
      </c>
      <c r="C69" s="269"/>
      <c r="D69" s="171">
        <f>'Schedule 3'!M19</f>
        <v>1573650.1800000002</v>
      </c>
      <c r="E69" s="171"/>
      <c r="F69" s="198">
        <v>1499250.18</v>
      </c>
      <c r="G69" s="3"/>
      <c r="H69" s="3"/>
      <c r="I69" s="3"/>
    </row>
    <row r="70" spans="1:9" ht="30" customHeight="1">
      <c r="A70" s="102"/>
      <c r="B70" s="104" t="s">
        <v>145</v>
      </c>
      <c r="C70" s="269"/>
      <c r="D70" s="171">
        <f>'Schedule 3'!M20</f>
        <v>49980</v>
      </c>
      <c r="E70" s="171"/>
      <c r="F70" s="198">
        <v>0</v>
      </c>
      <c r="G70" s="3"/>
      <c r="H70" s="3"/>
      <c r="I70" s="3"/>
    </row>
    <row r="71" spans="1:9" ht="30" customHeight="1">
      <c r="A71" s="102"/>
      <c r="B71" s="104" t="s">
        <v>146</v>
      </c>
      <c r="C71" s="269"/>
      <c r="D71" s="171">
        <f>'Schedule 3'!M21</f>
        <v>498778.08999999997</v>
      </c>
      <c r="E71" s="171"/>
      <c r="F71" s="198">
        <v>398778.09</v>
      </c>
      <c r="G71" s="3"/>
      <c r="H71" s="3"/>
      <c r="I71" s="3"/>
    </row>
    <row r="72" spans="1:9" ht="30" customHeight="1">
      <c r="A72" s="102"/>
      <c r="B72" s="104" t="s">
        <v>147</v>
      </c>
      <c r="C72" s="269"/>
      <c r="D72" s="171">
        <f>'Schedule 3'!M22</f>
        <v>16806.62</v>
      </c>
      <c r="E72" s="171"/>
      <c r="F72" s="198">
        <v>17091.759999999998</v>
      </c>
      <c r="G72" s="3"/>
      <c r="H72" s="3"/>
      <c r="I72" s="3"/>
    </row>
    <row r="73" spans="1:9" ht="30" customHeight="1">
      <c r="A73" s="102"/>
      <c r="B73" s="104" t="s">
        <v>148</v>
      </c>
      <c r="C73" s="269"/>
      <c r="D73" s="171">
        <f>'Schedule 3'!M23</f>
        <v>418312.6</v>
      </c>
      <c r="E73" s="171"/>
      <c r="F73" s="198">
        <v>416812.6</v>
      </c>
      <c r="G73" s="4"/>
      <c r="H73" s="4"/>
      <c r="I73" s="4"/>
    </row>
    <row r="74" spans="1:9" ht="30" customHeight="1">
      <c r="A74" s="102"/>
      <c r="B74" s="103" t="s">
        <v>120</v>
      </c>
      <c r="C74" s="270"/>
      <c r="D74" s="199">
        <f>SUM(D63:D73)</f>
        <v>5562587.4099999992</v>
      </c>
      <c r="E74" s="200"/>
      <c r="F74" s="201">
        <f>SUM(F63:F73)</f>
        <v>5566549.129999999</v>
      </c>
      <c r="G74" s="4"/>
      <c r="H74" s="4"/>
      <c r="I74" s="4"/>
    </row>
    <row r="75" spans="1:9" ht="30" customHeight="1">
      <c r="A75" s="102"/>
      <c r="B75" s="105" t="s">
        <v>108</v>
      </c>
      <c r="C75" s="270"/>
      <c r="D75" s="200"/>
      <c r="E75" s="200"/>
      <c r="F75" s="202"/>
      <c r="G75" s="4"/>
      <c r="H75" s="4"/>
      <c r="I75" s="4"/>
    </row>
    <row r="76" spans="1:9" ht="30" customHeight="1">
      <c r="A76" s="102"/>
      <c r="B76" s="104" t="s">
        <v>151</v>
      </c>
      <c r="C76" s="270"/>
      <c r="D76" s="171">
        <v>18613.419999999998</v>
      </c>
      <c r="E76" s="171"/>
      <c r="F76" s="198">
        <v>0</v>
      </c>
      <c r="G76" s="3"/>
      <c r="H76" s="3"/>
      <c r="I76" s="3"/>
    </row>
    <row r="77" spans="1:9" ht="30" customHeight="1">
      <c r="A77" s="102"/>
      <c r="B77" s="103" t="s">
        <v>136</v>
      </c>
      <c r="C77" s="270"/>
      <c r="D77" s="201">
        <f>D74-D76</f>
        <v>5543973.9899999993</v>
      </c>
      <c r="E77" s="200"/>
      <c r="F77" s="201">
        <f>F74</f>
        <v>5566549.129999999</v>
      </c>
      <c r="G77" s="3"/>
      <c r="H77" s="3"/>
      <c r="I77" s="3"/>
    </row>
    <row r="78" spans="1:9" ht="30" customHeight="1">
      <c r="A78" s="102"/>
      <c r="B78" s="106"/>
      <c r="C78" s="269"/>
      <c r="D78" s="171"/>
      <c r="E78" s="171"/>
      <c r="F78" s="198"/>
      <c r="G78" s="3"/>
      <c r="H78" s="3"/>
      <c r="I78" s="3"/>
    </row>
    <row r="79" spans="1:9" ht="30" customHeight="1">
      <c r="A79" s="102">
        <v>10</v>
      </c>
      <c r="B79" s="103" t="s">
        <v>152</v>
      </c>
      <c r="C79" s="269"/>
      <c r="D79" s="196"/>
      <c r="E79" s="196"/>
      <c r="F79" s="197"/>
      <c r="G79" s="3"/>
      <c r="H79" s="3"/>
      <c r="I79" s="3"/>
    </row>
    <row r="80" spans="1:9" ht="30" customHeight="1">
      <c r="A80" s="102"/>
      <c r="B80" s="104" t="s">
        <v>153</v>
      </c>
      <c r="C80" s="269"/>
      <c r="D80" s="171">
        <v>0</v>
      </c>
      <c r="E80" s="171"/>
      <c r="F80" s="198">
        <v>0</v>
      </c>
      <c r="G80" s="4"/>
      <c r="H80" s="4"/>
      <c r="I80" s="4"/>
    </row>
    <row r="81" spans="1:9" ht="30" customHeight="1">
      <c r="A81" s="102"/>
      <c r="B81" s="104" t="s">
        <v>154</v>
      </c>
      <c r="C81" s="269"/>
      <c r="D81" s="171">
        <v>0</v>
      </c>
      <c r="E81" s="171"/>
      <c r="F81" s="198">
        <v>0</v>
      </c>
      <c r="G81" s="4"/>
      <c r="H81" s="4"/>
      <c r="I81" s="4"/>
    </row>
    <row r="82" spans="1:9" ht="30" customHeight="1">
      <c r="A82" s="102"/>
      <c r="B82" s="103" t="s">
        <v>120</v>
      </c>
      <c r="C82" s="270"/>
      <c r="D82" s="199">
        <v>0</v>
      </c>
      <c r="E82" s="200"/>
      <c r="F82" s="201">
        <v>0</v>
      </c>
      <c r="G82" s="4"/>
      <c r="H82" s="4"/>
      <c r="I82" s="4"/>
    </row>
    <row r="83" spans="1:9" ht="30" customHeight="1">
      <c r="A83" s="102"/>
      <c r="B83" s="105" t="s">
        <v>108</v>
      </c>
      <c r="C83" s="270"/>
      <c r="D83" s="200"/>
      <c r="E83" s="200"/>
      <c r="F83" s="202"/>
      <c r="G83" s="4"/>
      <c r="H83" s="4"/>
      <c r="I83" s="4"/>
    </row>
    <row r="84" spans="1:9" ht="30" customHeight="1">
      <c r="A84" s="102"/>
      <c r="B84" s="104" t="s">
        <v>155</v>
      </c>
      <c r="C84" s="270"/>
      <c r="D84" s="171">
        <v>0</v>
      </c>
      <c r="E84" s="171"/>
      <c r="F84" s="198">
        <v>0</v>
      </c>
      <c r="G84" s="3"/>
      <c r="H84" s="3"/>
      <c r="I84" s="3"/>
    </row>
    <row r="85" spans="1:9" ht="30" customHeight="1">
      <c r="A85" s="102"/>
      <c r="B85" s="103" t="s">
        <v>136</v>
      </c>
      <c r="C85" s="270"/>
      <c r="D85" s="199">
        <v>0</v>
      </c>
      <c r="E85" s="200"/>
      <c r="F85" s="201">
        <v>0</v>
      </c>
      <c r="G85" s="3"/>
      <c r="H85" s="3"/>
      <c r="I85" s="3"/>
    </row>
    <row r="86" spans="1:9" ht="30" customHeight="1">
      <c r="A86" s="102"/>
      <c r="B86" s="106"/>
      <c r="C86" s="269"/>
      <c r="D86" s="171"/>
      <c r="E86" s="171"/>
      <c r="F86" s="198"/>
      <c r="G86" s="3"/>
      <c r="H86" s="3"/>
      <c r="I86" s="3"/>
    </row>
    <row r="87" spans="1:9" ht="30" customHeight="1">
      <c r="A87" s="102">
        <v>11</v>
      </c>
      <c r="B87" s="103" t="s">
        <v>156</v>
      </c>
      <c r="C87" s="269"/>
      <c r="D87" s="196"/>
      <c r="E87" s="196"/>
      <c r="F87" s="197"/>
      <c r="G87" s="3"/>
      <c r="H87" s="3"/>
      <c r="I87" s="3"/>
    </row>
    <row r="88" spans="1:9" ht="30" customHeight="1">
      <c r="A88" s="102"/>
      <c r="B88" s="104" t="s">
        <v>438</v>
      </c>
      <c r="C88" s="269"/>
      <c r="D88" s="171">
        <v>0</v>
      </c>
      <c r="E88" s="171"/>
      <c r="F88" s="198">
        <v>0</v>
      </c>
      <c r="G88" s="4"/>
      <c r="H88" s="4"/>
      <c r="I88" s="4"/>
    </row>
    <row r="89" spans="1:9" ht="30" customHeight="1">
      <c r="A89" s="102"/>
      <c r="B89" s="103" t="s">
        <v>120</v>
      </c>
      <c r="C89" s="270"/>
      <c r="D89" s="199">
        <v>0</v>
      </c>
      <c r="E89" s="200"/>
      <c r="F89" s="201">
        <v>0</v>
      </c>
      <c r="G89" s="3"/>
      <c r="H89" s="3"/>
      <c r="I89" s="3"/>
    </row>
    <row r="90" spans="1:9" ht="30" customHeight="1">
      <c r="A90" s="102"/>
      <c r="B90" s="105" t="s">
        <v>108</v>
      </c>
      <c r="C90" s="270"/>
      <c r="D90" s="200"/>
      <c r="E90" s="200"/>
      <c r="F90" s="202"/>
      <c r="G90" s="3"/>
      <c r="H90" s="3"/>
      <c r="I90" s="3"/>
    </row>
    <row r="91" spans="1:9" ht="30" customHeight="1">
      <c r="A91" s="102"/>
      <c r="B91" s="104" t="s">
        <v>159</v>
      </c>
      <c r="C91" s="270"/>
      <c r="D91" s="198">
        <v>0</v>
      </c>
      <c r="E91" s="171"/>
      <c r="F91" s="198">
        <v>0</v>
      </c>
      <c r="G91" s="3"/>
      <c r="H91" s="3"/>
      <c r="I91" s="3"/>
    </row>
    <row r="92" spans="1:9" ht="30" customHeight="1">
      <c r="A92" s="102"/>
      <c r="B92" s="103" t="s">
        <v>136</v>
      </c>
      <c r="C92" s="270"/>
      <c r="D92" s="201">
        <v>0</v>
      </c>
      <c r="E92" s="200"/>
      <c r="F92" s="201">
        <v>0</v>
      </c>
      <c r="G92" s="3"/>
      <c r="H92" s="3"/>
      <c r="I92" s="3"/>
    </row>
    <row r="93" spans="1:9" ht="30" customHeight="1">
      <c r="A93" s="102"/>
      <c r="B93" s="106"/>
      <c r="C93" s="269"/>
      <c r="D93" s="196"/>
      <c r="E93" s="196"/>
      <c r="F93" s="197"/>
      <c r="G93" s="4"/>
      <c r="H93" s="4"/>
      <c r="I93" s="4"/>
    </row>
    <row r="94" spans="1:9" ht="30" customHeight="1">
      <c r="A94" s="102">
        <v>12</v>
      </c>
      <c r="B94" s="103" t="s">
        <v>160</v>
      </c>
      <c r="C94" s="269">
        <v>3</v>
      </c>
      <c r="D94" s="196"/>
      <c r="E94" s="196"/>
      <c r="F94" s="197"/>
      <c r="G94" s="4"/>
      <c r="H94" s="4"/>
      <c r="I94" s="4"/>
    </row>
    <row r="95" spans="1:9" ht="30" customHeight="1">
      <c r="A95" s="102"/>
      <c r="B95" s="104" t="s">
        <v>753</v>
      </c>
      <c r="C95" s="269"/>
      <c r="D95" s="171">
        <f>'Schedule 3'!M36</f>
        <v>5327.15</v>
      </c>
      <c r="E95" s="171"/>
      <c r="F95" s="198">
        <v>21205.5</v>
      </c>
      <c r="G95" s="4"/>
      <c r="H95" s="4"/>
      <c r="I95" s="4"/>
    </row>
    <row r="96" spans="1:9" ht="30" customHeight="1">
      <c r="A96" s="102"/>
      <c r="B96" s="103" t="s">
        <v>120</v>
      </c>
      <c r="C96" s="270"/>
      <c r="D96" s="199">
        <f>D95</f>
        <v>5327.15</v>
      </c>
      <c r="E96" s="200"/>
      <c r="F96" s="201">
        <f>SUM(F95:F95)</f>
        <v>21205.5</v>
      </c>
      <c r="G96" s="3"/>
      <c r="H96" s="3"/>
      <c r="I96" s="3"/>
    </row>
    <row r="97" spans="1:9" ht="30" customHeight="1">
      <c r="A97" s="102"/>
      <c r="B97" s="105" t="s">
        <v>108</v>
      </c>
      <c r="C97" s="270"/>
      <c r="D97" s="200"/>
      <c r="E97" s="200"/>
      <c r="F97" s="202"/>
      <c r="G97" s="3"/>
      <c r="H97" s="3"/>
      <c r="I97" s="3"/>
    </row>
    <row r="98" spans="1:9" ht="30" customHeight="1">
      <c r="A98" s="102"/>
      <c r="B98" s="104" t="s">
        <v>163</v>
      </c>
      <c r="C98" s="270"/>
      <c r="D98" s="198">
        <v>0</v>
      </c>
      <c r="E98" s="171"/>
      <c r="F98" s="198">
        <v>0</v>
      </c>
      <c r="G98" s="3"/>
      <c r="H98" s="3"/>
      <c r="I98" s="3"/>
    </row>
    <row r="99" spans="1:9" ht="30" customHeight="1">
      <c r="A99" s="102"/>
      <c r="B99" s="103" t="s">
        <v>136</v>
      </c>
      <c r="C99" s="270"/>
      <c r="D99" s="201">
        <f>D96</f>
        <v>5327.15</v>
      </c>
      <c r="E99" s="200"/>
      <c r="F99" s="201">
        <f>F96</f>
        <v>21205.5</v>
      </c>
      <c r="G99" s="3"/>
      <c r="H99" s="3"/>
      <c r="I99" s="3"/>
    </row>
    <row r="100" spans="1:9" ht="30" customHeight="1">
      <c r="A100" s="102"/>
      <c r="B100" s="106"/>
      <c r="C100" s="269"/>
      <c r="D100" s="196"/>
      <c r="E100" s="196"/>
      <c r="F100" s="197"/>
      <c r="G100" s="3"/>
      <c r="H100" s="3"/>
      <c r="I100" s="3"/>
    </row>
    <row r="101" spans="1:9" ht="30" customHeight="1">
      <c r="A101" s="102">
        <v>13</v>
      </c>
      <c r="B101" s="103" t="s">
        <v>164</v>
      </c>
      <c r="C101" s="269">
        <v>3</v>
      </c>
      <c r="D101" s="196"/>
      <c r="E101" s="196"/>
      <c r="F101" s="197"/>
      <c r="G101" s="3"/>
      <c r="H101" s="3"/>
      <c r="I101" s="3"/>
    </row>
    <row r="102" spans="1:9" ht="30" customHeight="1">
      <c r="A102" s="102"/>
      <c r="B102" s="104" t="s">
        <v>166</v>
      </c>
      <c r="C102" s="269"/>
      <c r="D102" s="171">
        <v>224647.67999999999</v>
      </c>
      <c r="E102" s="171"/>
      <c r="F102" s="198">
        <v>112564.9</v>
      </c>
      <c r="G102" s="3"/>
      <c r="H102" s="3"/>
      <c r="I102" s="3"/>
    </row>
    <row r="103" spans="1:9" ht="30" customHeight="1">
      <c r="A103" s="102"/>
      <c r="B103" s="104" t="s">
        <v>168</v>
      </c>
      <c r="C103" s="269"/>
      <c r="D103" s="171">
        <v>25850</v>
      </c>
      <c r="E103" s="171"/>
      <c r="F103" s="198">
        <v>24300</v>
      </c>
      <c r="G103" s="3"/>
      <c r="H103" s="3"/>
      <c r="I103" s="3"/>
    </row>
    <row r="104" spans="1:9" ht="30" customHeight="1">
      <c r="A104" s="102"/>
      <c r="B104" s="104" t="s">
        <v>170</v>
      </c>
      <c r="C104" s="269"/>
      <c r="D104" s="171">
        <v>466250.28</v>
      </c>
      <c r="E104" s="171"/>
      <c r="F104" s="198">
        <v>143963</v>
      </c>
      <c r="G104" s="3"/>
      <c r="H104" s="3"/>
      <c r="I104" s="3"/>
    </row>
    <row r="105" spans="1:9" ht="30" customHeight="1">
      <c r="A105" s="102"/>
      <c r="B105" s="104" t="s">
        <v>171</v>
      </c>
      <c r="C105" s="269"/>
      <c r="D105" s="171">
        <v>142033.85999999999</v>
      </c>
      <c r="E105" s="171"/>
      <c r="F105" s="198">
        <v>27000</v>
      </c>
      <c r="G105" s="3"/>
      <c r="H105" s="3"/>
      <c r="I105" s="3"/>
    </row>
    <row r="106" spans="1:9" ht="30" customHeight="1">
      <c r="A106" s="102"/>
      <c r="B106" s="104" t="s">
        <v>172</v>
      </c>
      <c r="C106" s="269"/>
      <c r="D106" s="171">
        <v>16500</v>
      </c>
      <c r="E106" s="171"/>
      <c r="F106" s="198">
        <v>10890</v>
      </c>
      <c r="G106" s="3"/>
      <c r="H106" s="3"/>
      <c r="I106" s="3"/>
    </row>
    <row r="107" spans="1:9" ht="30" customHeight="1">
      <c r="A107" s="102"/>
      <c r="B107" s="104" t="s">
        <v>176</v>
      </c>
      <c r="C107" s="269"/>
      <c r="D107" s="171">
        <v>69150</v>
      </c>
      <c r="E107" s="171"/>
      <c r="F107" s="198">
        <v>446225</v>
      </c>
      <c r="G107" s="3"/>
      <c r="H107" s="3"/>
      <c r="I107" s="3"/>
    </row>
    <row r="108" spans="1:9" ht="30" customHeight="1">
      <c r="A108" s="102"/>
      <c r="B108" s="104" t="s">
        <v>174</v>
      </c>
      <c r="C108" s="269"/>
      <c r="D108" s="171">
        <v>3000</v>
      </c>
      <c r="E108" s="171"/>
      <c r="F108" s="198">
        <v>0</v>
      </c>
      <c r="G108" s="4"/>
      <c r="H108" s="4"/>
      <c r="I108" s="4"/>
    </row>
    <row r="109" spans="1:9" ht="30" customHeight="1">
      <c r="A109" s="102"/>
      <c r="B109" s="103" t="s">
        <v>120</v>
      </c>
      <c r="C109" s="270"/>
      <c r="D109" s="199">
        <f>SUM(D102:D108)</f>
        <v>947431.82</v>
      </c>
      <c r="E109" s="200"/>
      <c r="F109" s="201">
        <f>SUM(F102:F108)</f>
        <v>764942.9</v>
      </c>
      <c r="G109" s="3"/>
      <c r="H109" s="3"/>
      <c r="I109" s="3"/>
    </row>
    <row r="110" spans="1:9" ht="30" customHeight="1">
      <c r="A110" s="102"/>
      <c r="B110" s="105" t="s">
        <v>108</v>
      </c>
      <c r="C110" s="270"/>
      <c r="D110" s="200"/>
      <c r="E110" s="200"/>
      <c r="F110" s="202"/>
      <c r="G110" s="3"/>
      <c r="H110" s="3"/>
      <c r="I110" s="3"/>
    </row>
    <row r="111" spans="1:9" ht="30" customHeight="1">
      <c r="A111" s="102"/>
      <c r="B111" s="104" t="s">
        <v>180</v>
      </c>
      <c r="C111" s="270"/>
      <c r="D111" s="198">
        <v>9000</v>
      </c>
      <c r="E111" s="171"/>
      <c r="F111" s="198">
        <v>0</v>
      </c>
      <c r="G111" s="3"/>
      <c r="H111" s="3"/>
      <c r="I111" s="3"/>
    </row>
    <row r="112" spans="1:9" ht="30" customHeight="1">
      <c r="A112" s="102"/>
      <c r="B112" s="103" t="s">
        <v>136</v>
      </c>
      <c r="C112" s="270"/>
      <c r="D112" s="201">
        <f>D109-D111</f>
        <v>938431.82</v>
      </c>
      <c r="E112" s="200"/>
      <c r="F112" s="201">
        <f>F109</f>
        <v>764942.9</v>
      </c>
      <c r="G112" s="3"/>
      <c r="H112" s="3"/>
      <c r="I112" s="3"/>
    </row>
    <row r="113" spans="1:9" ht="30" customHeight="1">
      <c r="A113" s="102"/>
      <c r="B113" s="106"/>
      <c r="C113" s="269"/>
      <c r="D113" s="171"/>
      <c r="E113" s="171"/>
      <c r="F113" s="198"/>
      <c r="G113" s="3"/>
      <c r="H113" s="3"/>
      <c r="I113" s="3"/>
    </row>
    <row r="114" spans="1:9" ht="30" customHeight="1">
      <c r="A114" s="102">
        <v>14</v>
      </c>
      <c r="B114" s="103" t="s">
        <v>181</v>
      </c>
      <c r="C114" s="270">
        <v>3</v>
      </c>
      <c r="D114" s="196"/>
      <c r="E114" s="196"/>
      <c r="F114" s="197"/>
      <c r="G114" s="4"/>
      <c r="H114" s="4"/>
      <c r="I114" s="4"/>
    </row>
    <row r="115" spans="1:9" ht="30" customHeight="1">
      <c r="A115" s="102"/>
      <c r="B115" s="104" t="s">
        <v>182</v>
      </c>
      <c r="C115" s="269"/>
      <c r="D115" s="171">
        <f>'Schedule 3'!M54</f>
        <v>3063563.28</v>
      </c>
      <c r="E115" s="171"/>
      <c r="F115" s="198">
        <f>REPA!G21</f>
        <v>1774868.75</v>
      </c>
      <c r="G115" s="3"/>
      <c r="H115" s="3"/>
      <c r="I115" s="3"/>
    </row>
    <row r="116" spans="1:9" ht="30" customHeight="1">
      <c r="A116" s="102"/>
      <c r="B116" s="103" t="s">
        <v>120</v>
      </c>
      <c r="C116" s="270"/>
      <c r="D116" s="199">
        <f>SUM(D115:D115)</f>
        <v>3063563.28</v>
      </c>
      <c r="E116" s="200"/>
      <c r="F116" s="201">
        <f>F115</f>
        <v>1774868.75</v>
      </c>
      <c r="G116" s="3"/>
      <c r="H116" s="3"/>
      <c r="I116" s="3"/>
    </row>
    <row r="117" spans="1:9" ht="30" customHeight="1">
      <c r="A117" s="102"/>
      <c r="B117" s="105" t="s">
        <v>108</v>
      </c>
      <c r="C117" s="270"/>
      <c r="D117" s="200"/>
      <c r="E117" s="200"/>
      <c r="F117" s="202"/>
      <c r="G117" s="3"/>
      <c r="H117" s="3"/>
      <c r="I117" s="3"/>
    </row>
    <row r="118" spans="1:9" ht="30" customHeight="1">
      <c r="A118" s="102"/>
      <c r="B118" s="104" t="s">
        <v>439</v>
      </c>
      <c r="C118" s="270"/>
      <c r="D118" s="198">
        <v>0</v>
      </c>
      <c r="E118" s="171"/>
      <c r="F118" s="198">
        <v>0</v>
      </c>
      <c r="G118" s="3"/>
      <c r="H118" s="3"/>
      <c r="I118" s="3"/>
    </row>
    <row r="119" spans="1:9" ht="30" customHeight="1">
      <c r="A119" s="102"/>
      <c r="B119" s="103" t="s">
        <v>136</v>
      </c>
      <c r="C119" s="270"/>
      <c r="D119" s="199">
        <f>D116</f>
        <v>3063563.28</v>
      </c>
      <c r="E119" s="200"/>
      <c r="F119" s="199">
        <f>F116</f>
        <v>1774868.75</v>
      </c>
      <c r="G119" s="3"/>
      <c r="H119" s="3"/>
      <c r="I119" s="3"/>
    </row>
    <row r="120" spans="1:9" ht="30" customHeight="1">
      <c r="A120" s="102"/>
      <c r="B120" s="103"/>
      <c r="C120" s="270"/>
      <c r="D120" s="200"/>
      <c r="E120" s="200"/>
      <c r="F120" s="202"/>
      <c r="G120" s="3"/>
      <c r="H120" s="3"/>
      <c r="I120" s="3"/>
    </row>
    <row r="121" spans="1:9" ht="30" customHeight="1">
      <c r="A121" s="102">
        <v>15</v>
      </c>
      <c r="B121" s="103" t="s">
        <v>183</v>
      </c>
      <c r="C121" s="269"/>
      <c r="D121" s="171"/>
      <c r="E121" s="171"/>
      <c r="F121" s="198"/>
      <c r="G121" s="3"/>
      <c r="H121" s="3"/>
      <c r="I121" s="3"/>
    </row>
    <row r="122" spans="1:9" ht="30" customHeight="1">
      <c r="A122" s="102"/>
      <c r="B122" s="104" t="s">
        <v>123</v>
      </c>
      <c r="C122" s="269"/>
      <c r="D122" s="171">
        <v>0</v>
      </c>
      <c r="E122" s="171"/>
      <c r="F122" s="198">
        <v>0</v>
      </c>
      <c r="G122" s="3"/>
      <c r="H122" s="3"/>
      <c r="I122" s="3"/>
    </row>
    <row r="123" spans="1:9" ht="30" customHeight="1">
      <c r="A123" s="102"/>
      <c r="B123" s="103" t="s">
        <v>120</v>
      </c>
      <c r="C123" s="269"/>
      <c r="D123" s="199">
        <v>0</v>
      </c>
      <c r="E123" s="200"/>
      <c r="F123" s="201">
        <v>0</v>
      </c>
      <c r="G123" s="3"/>
      <c r="H123" s="3"/>
      <c r="I123" s="3"/>
    </row>
    <row r="124" spans="1:9" ht="30" customHeight="1">
      <c r="A124" s="102"/>
      <c r="B124" s="106"/>
      <c r="C124" s="269"/>
      <c r="D124" s="171"/>
      <c r="E124" s="171"/>
      <c r="F124" s="198"/>
      <c r="G124" s="3"/>
      <c r="H124" s="3"/>
      <c r="I124" s="3"/>
    </row>
    <row r="125" spans="1:9" ht="30" customHeight="1">
      <c r="A125" s="102">
        <v>16</v>
      </c>
      <c r="B125" s="103" t="s">
        <v>32</v>
      </c>
      <c r="C125" s="269"/>
      <c r="D125" s="171"/>
      <c r="E125" s="171"/>
      <c r="F125" s="198"/>
      <c r="G125" s="3"/>
      <c r="H125" s="3"/>
      <c r="I125" s="3"/>
    </row>
    <row r="126" spans="1:9" ht="30" customHeight="1">
      <c r="A126" s="102"/>
      <c r="B126" s="104" t="s">
        <v>421</v>
      </c>
      <c r="C126" s="269"/>
      <c r="D126" s="171">
        <v>0</v>
      </c>
      <c r="E126" s="171"/>
      <c r="F126" s="198">
        <v>0</v>
      </c>
      <c r="G126" s="3"/>
      <c r="H126" s="3"/>
      <c r="I126" s="3"/>
    </row>
    <row r="127" spans="1:9" ht="30" customHeight="1">
      <c r="A127" s="102"/>
      <c r="B127" s="103" t="s">
        <v>120</v>
      </c>
      <c r="C127" s="269"/>
      <c r="D127" s="199">
        <v>0</v>
      </c>
      <c r="E127" s="200"/>
      <c r="F127" s="201">
        <v>0</v>
      </c>
      <c r="G127" s="3"/>
      <c r="H127" s="3"/>
      <c r="I127" s="3"/>
    </row>
    <row r="128" spans="1:9" ht="30" customHeight="1">
      <c r="A128" s="102"/>
      <c r="B128" s="106"/>
      <c r="C128" s="269"/>
      <c r="D128" s="196"/>
      <c r="E128" s="196"/>
      <c r="F128" s="197"/>
      <c r="G128" s="3"/>
      <c r="H128" s="3"/>
      <c r="I128" s="3"/>
    </row>
    <row r="129" spans="1:9" ht="30" customHeight="1">
      <c r="A129" s="102">
        <v>17</v>
      </c>
      <c r="B129" s="103" t="s">
        <v>33</v>
      </c>
      <c r="C129" s="269"/>
      <c r="D129" s="171"/>
      <c r="E129" s="171"/>
      <c r="F129" s="198"/>
      <c r="G129" s="3"/>
      <c r="H129" s="3"/>
      <c r="I129" s="3"/>
    </row>
    <row r="130" spans="1:9" ht="30" customHeight="1">
      <c r="A130" s="102"/>
      <c r="B130" s="104" t="s">
        <v>184</v>
      </c>
      <c r="C130" s="269"/>
      <c r="D130" s="171">
        <v>0</v>
      </c>
      <c r="E130" s="171"/>
      <c r="F130" s="198">
        <v>0</v>
      </c>
      <c r="G130" s="3"/>
      <c r="H130" s="3"/>
      <c r="I130" s="3"/>
    </row>
    <row r="131" spans="1:9" ht="30" customHeight="1">
      <c r="A131" s="102"/>
      <c r="B131" s="103" t="s">
        <v>120</v>
      </c>
      <c r="C131" s="270"/>
      <c r="D131" s="199">
        <v>0</v>
      </c>
      <c r="E131" s="200"/>
      <c r="F131" s="201">
        <v>0</v>
      </c>
      <c r="G131" s="3"/>
      <c r="H131" s="3"/>
      <c r="I131" s="3"/>
    </row>
    <row r="132" spans="1:9" ht="30" customHeight="1">
      <c r="A132" s="102"/>
      <c r="B132" s="106"/>
      <c r="C132" s="269"/>
      <c r="D132" s="171"/>
      <c r="E132" s="171"/>
      <c r="F132" s="198"/>
      <c r="G132" s="3"/>
      <c r="H132" s="3"/>
      <c r="I132" s="3"/>
    </row>
    <row r="133" spans="1:9" ht="30" customHeight="1">
      <c r="A133" s="102">
        <v>18</v>
      </c>
      <c r="B133" s="108" t="s">
        <v>187</v>
      </c>
      <c r="C133" s="271"/>
      <c r="D133" s="203"/>
      <c r="E133" s="203"/>
      <c r="F133" s="205"/>
      <c r="G133" s="3"/>
      <c r="H133" s="3"/>
      <c r="I133" s="3"/>
    </row>
    <row r="134" spans="1:9" ht="30" customHeight="1">
      <c r="A134" s="102"/>
      <c r="B134" s="109" t="s">
        <v>626</v>
      </c>
      <c r="C134" s="319"/>
      <c r="D134" s="196">
        <v>34137.389999999992</v>
      </c>
      <c r="E134" s="203"/>
      <c r="F134" s="205">
        <v>46201.47</v>
      </c>
      <c r="G134" s="3"/>
      <c r="H134" s="3"/>
      <c r="I134" s="3"/>
    </row>
    <row r="135" spans="1:9" ht="30" customHeight="1">
      <c r="A135" s="102"/>
      <c r="B135" s="109" t="s">
        <v>627</v>
      </c>
      <c r="C135" s="319"/>
      <c r="D135" s="196">
        <v>495761</v>
      </c>
      <c r="E135" s="203"/>
      <c r="F135" s="205">
        <v>412110.92000000004</v>
      </c>
      <c r="G135" s="3"/>
      <c r="H135" s="3"/>
      <c r="I135" s="3"/>
    </row>
    <row r="136" spans="1:9" ht="30" customHeight="1">
      <c r="A136" s="102"/>
      <c r="B136" s="109" t="s">
        <v>628</v>
      </c>
      <c r="C136" s="319"/>
      <c r="D136" s="196">
        <v>30468.65</v>
      </c>
      <c r="E136" s="203"/>
      <c r="F136" s="205">
        <v>3923.58</v>
      </c>
      <c r="G136" s="3"/>
      <c r="H136" s="3"/>
    </row>
    <row r="137" spans="1:9" ht="30" customHeight="1">
      <c r="A137" s="102"/>
      <c r="B137" s="109" t="s">
        <v>629</v>
      </c>
      <c r="C137" s="319"/>
      <c r="D137" s="196">
        <v>2882.37</v>
      </c>
      <c r="E137" s="203"/>
      <c r="F137" s="205">
        <v>921.06</v>
      </c>
      <c r="G137" s="3"/>
      <c r="H137" s="3"/>
      <c r="I137" s="3"/>
    </row>
    <row r="138" spans="1:9" ht="30" customHeight="1">
      <c r="A138" s="102"/>
      <c r="B138" s="109" t="s">
        <v>630</v>
      </c>
      <c r="C138" s="319"/>
      <c r="D138" s="196">
        <v>406473.55</v>
      </c>
      <c r="E138" s="203"/>
      <c r="F138" s="205">
        <v>232715.79</v>
      </c>
      <c r="G138" s="3"/>
      <c r="H138" s="3"/>
      <c r="I138" s="3"/>
    </row>
    <row r="139" spans="1:9" ht="30" customHeight="1">
      <c r="A139" s="102"/>
      <c r="B139" s="109" t="s">
        <v>631</v>
      </c>
      <c r="C139" s="319"/>
      <c r="D139" s="196"/>
      <c r="E139" s="203"/>
      <c r="F139" s="205">
        <v>35476.199999999997</v>
      </c>
      <c r="G139" s="3"/>
      <c r="H139" s="3"/>
      <c r="I139" s="3"/>
    </row>
    <row r="140" spans="1:9" ht="30" customHeight="1">
      <c r="A140" s="102"/>
      <c r="B140" s="109" t="s">
        <v>632</v>
      </c>
      <c r="C140" s="319"/>
      <c r="D140" s="196">
        <v>9744.7199999999993</v>
      </c>
      <c r="E140" s="196"/>
      <c r="F140" s="205">
        <f>0</f>
        <v>0</v>
      </c>
      <c r="G140" s="4"/>
      <c r="H140" s="4"/>
      <c r="I140" s="4"/>
    </row>
    <row r="141" spans="1:9" ht="30" customHeight="1">
      <c r="A141" s="102"/>
      <c r="B141" s="109" t="s">
        <v>633</v>
      </c>
      <c r="C141" s="319"/>
      <c r="D141" s="196">
        <v>26821</v>
      </c>
      <c r="E141" s="196"/>
      <c r="F141" s="205">
        <f>0</f>
        <v>0</v>
      </c>
      <c r="G141" s="4"/>
      <c r="H141" s="4"/>
      <c r="I141" s="4"/>
    </row>
    <row r="142" spans="1:9" ht="30" customHeight="1">
      <c r="A142" s="102"/>
      <c r="B142" s="108" t="s">
        <v>120</v>
      </c>
      <c r="C142" s="319"/>
      <c r="D142" s="199">
        <f>SUM(D134:D141)</f>
        <v>1006288.6799999999</v>
      </c>
      <c r="E142" s="200"/>
      <c r="F142" s="199">
        <f>SUM(F134:F141)</f>
        <v>731349.02</v>
      </c>
      <c r="G142" s="3"/>
      <c r="H142" s="3"/>
      <c r="I142" s="3"/>
    </row>
    <row r="143" spans="1:9" ht="30" customHeight="1">
      <c r="A143" s="102"/>
      <c r="B143" s="110"/>
      <c r="C143" s="319"/>
      <c r="D143" s="206"/>
      <c r="E143" s="206"/>
      <c r="F143" s="204"/>
      <c r="G143" s="3"/>
      <c r="H143" s="3"/>
      <c r="I143" s="3"/>
    </row>
    <row r="144" spans="1:9" ht="30" customHeight="1">
      <c r="A144" s="102">
        <v>19</v>
      </c>
      <c r="B144" s="108" t="s">
        <v>188</v>
      </c>
      <c r="C144" s="320">
        <v>4</v>
      </c>
      <c r="D144" s="203"/>
      <c r="E144" s="203"/>
      <c r="F144" s="205"/>
      <c r="G144" s="3"/>
      <c r="H144" s="3"/>
      <c r="I144" s="3"/>
    </row>
    <row r="145" spans="1:9" ht="30" customHeight="1">
      <c r="A145" s="102"/>
      <c r="B145" s="107" t="s">
        <v>189</v>
      </c>
      <c r="C145" s="271"/>
      <c r="D145" s="171">
        <v>0</v>
      </c>
      <c r="E145" s="171"/>
      <c r="F145" s="211">
        <v>0</v>
      </c>
      <c r="G145" s="4"/>
      <c r="H145" s="4"/>
      <c r="I145" s="4"/>
    </row>
    <row r="146" spans="1:9" ht="30" customHeight="1">
      <c r="A146" s="102"/>
      <c r="B146" s="107" t="s">
        <v>190</v>
      </c>
      <c r="C146" s="271"/>
      <c r="D146" s="171">
        <f>63994.18+37289</f>
        <v>101283.18</v>
      </c>
      <c r="E146" s="171"/>
      <c r="F146" s="211">
        <v>0</v>
      </c>
      <c r="G146" s="4"/>
      <c r="H146" s="4"/>
      <c r="I146" s="4"/>
    </row>
    <row r="147" spans="1:9" ht="30" customHeight="1">
      <c r="A147" s="102"/>
      <c r="B147" s="108" t="s">
        <v>120</v>
      </c>
      <c r="C147" s="272"/>
      <c r="D147" s="199">
        <f>SUM(D145:D146)</f>
        <v>101283.18</v>
      </c>
      <c r="E147" s="200"/>
      <c r="F147" s="201">
        <v>0</v>
      </c>
      <c r="G147" s="3"/>
      <c r="H147" s="3"/>
      <c r="I147" s="3"/>
    </row>
    <row r="148" spans="1:9" ht="30" customHeight="1">
      <c r="A148" s="102"/>
      <c r="B148" s="108"/>
      <c r="C148" s="272"/>
      <c r="D148" s="207"/>
      <c r="E148" s="207"/>
      <c r="F148" s="208"/>
      <c r="G148" s="3"/>
      <c r="H148" s="3"/>
      <c r="I148" s="3"/>
    </row>
    <row r="149" spans="1:9" ht="30" customHeight="1">
      <c r="A149" s="102">
        <v>20</v>
      </c>
      <c r="B149" s="108" t="s">
        <v>191</v>
      </c>
      <c r="C149" s="271"/>
      <c r="D149" s="212">
        <v>0</v>
      </c>
      <c r="E149" s="213"/>
      <c r="F149" s="212">
        <v>0</v>
      </c>
      <c r="G149" s="3"/>
      <c r="H149" s="3"/>
      <c r="I149" s="3"/>
    </row>
    <row r="150" spans="1:9" ht="30" customHeight="1">
      <c r="A150" s="102"/>
      <c r="B150" s="108"/>
      <c r="C150" s="272"/>
      <c r="D150" s="207"/>
      <c r="E150" s="207"/>
      <c r="F150" s="208"/>
      <c r="G150" s="3"/>
      <c r="H150" s="3"/>
      <c r="I150" s="3"/>
    </row>
    <row r="151" spans="1:9" ht="30" customHeight="1">
      <c r="A151" s="102">
        <v>21</v>
      </c>
      <c r="B151" s="108" t="s">
        <v>192</v>
      </c>
      <c r="C151" s="272"/>
      <c r="D151" s="207"/>
      <c r="E151" s="207"/>
      <c r="F151" s="208"/>
      <c r="G151" s="3"/>
      <c r="H151" s="3"/>
      <c r="I151" s="3"/>
    </row>
    <row r="152" spans="1:9" ht="30" customHeight="1">
      <c r="A152" s="102"/>
      <c r="B152" s="107" t="s">
        <v>193</v>
      </c>
      <c r="C152" s="271"/>
      <c r="D152" s="171">
        <v>0</v>
      </c>
      <c r="E152" s="171"/>
      <c r="F152" s="204">
        <v>0</v>
      </c>
      <c r="G152" s="3"/>
      <c r="H152" s="3"/>
      <c r="I152" s="3"/>
    </row>
    <row r="153" spans="1:9" ht="30" customHeight="1">
      <c r="A153" s="102"/>
      <c r="B153" s="108" t="s">
        <v>120</v>
      </c>
      <c r="C153" s="272"/>
      <c r="D153" s="199">
        <v>0</v>
      </c>
      <c r="E153" s="200"/>
      <c r="F153" s="201">
        <v>0</v>
      </c>
      <c r="G153" s="3"/>
      <c r="H153" s="3"/>
      <c r="I153" s="3"/>
    </row>
    <row r="154" spans="1:9" ht="30" customHeight="1">
      <c r="A154" s="102"/>
      <c r="B154" s="110"/>
      <c r="C154" s="271"/>
      <c r="D154" s="206"/>
      <c r="E154" s="206"/>
      <c r="F154" s="204"/>
      <c r="G154" s="3"/>
      <c r="H154" s="3"/>
      <c r="I154" s="3"/>
    </row>
    <row r="155" spans="1:9" ht="30" customHeight="1">
      <c r="A155" s="102">
        <v>22</v>
      </c>
      <c r="B155" s="108" t="s">
        <v>295</v>
      </c>
      <c r="C155" s="271">
        <v>5</v>
      </c>
      <c r="D155" s="207"/>
      <c r="E155" s="207"/>
      <c r="F155" s="208"/>
      <c r="G155" s="3"/>
      <c r="H155" s="3"/>
      <c r="I155" s="3"/>
    </row>
    <row r="156" spans="1:9" ht="30" customHeight="1">
      <c r="A156" s="102"/>
      <c r="B156" s="107" t="s">
        <v>194</v>
      </c>
      <c r="C156" s="271"/>
      <c r="D156" s="171">
        <v>0</v>
      </c>
      <c r="E156" s="171"/>
      <c r="F156" s="204">
        <v>0</v>
      </c>
      <c r="G156" s="3"/>
      <c r="H156" s="3"/>
      <c r="I156" s="3"/>
    </row>
    <row r="157" spans="1:9" ht="30" customHeight="1">
      <c r="A157" s="102"/>
      <c r="B157" s="107" t="s">
        <v>195</v>
      </c>
      <c r="C157" s="271"/>
      <c r="D157" s="171">
        <f>'Schedule 5'!E27</f>
        <v>3811700.73</v>
      </c>
      <c r="E157" s="171"/>
      <c r="F157" s="204">
        <v>0</v>
      </c>
      <c r="G157" s="4"/>
      <c r="H157" s="4"/>
      <c r="I157" s="4"/>
    </row>
    <row r="158" spans="1:9" ht="30" customHeight="1">
      <c r="A158" s="102"/>
      <c r="B158" s="107" t="s">
        <v>196</v>
      </c>
      <c r="C158" s="271"/>
      <c r="D158" s="171">
        <f>'Schedule 5'!E42</f>
        <v>805994.27</v>
      </c>
      <c r="E158" s="171"/>
      <c r="F158" s="204">
        <v>0</v>
      </c>
      <c r="G158" s="3"/>
      <c r="H158" s="3"/>
      <c r="I158" s="3"/>
    </row>
    <row r="159" spans="1:9" ht="30" customHeight="1">
      <c r="A159" s="102"/>
      <c r="B159" s="107" t="s">
        <v>197</v>
      </c>
      <c r="C159" s="271"/>
      <c r="D159" s="171">
        <f>'Schedule 5'!E50</f>
        <v>758942.07</v>
      </c>
      <c r="E159" s="171"/>
      <c r="F159" s="204">
        <v>0</v>
      </c>
      <c r="G159" s="3"/>
      <c r="H159" s="3"/>
      <c r="I159" s="3"/>
    </row>
    <row r="160" spans="1:9" ht="30" customHeight="1">
      <c r="A160" s="102"/>
      <c r="B160" s="107" t="s">
        <v>198</v>
      </c>
      <c r="C160" s="271"/>
      <c r="D160" s="171">
        <f>'Schedule 5'!E65</f>
        <v>1825113.22</v>
      </c>
      <c r="E160" s="171"/>
      <c r="F160" s="204">
        <v>0</v>
      </c>
      <c r="G160" s="3"/>
      <c r="H160" s="3"/>
      <c r="I160" s="3"/>
    </row>
    <row r="161" spans="1:9" ht="30" customHeight="1">
      <c r="A161" s="102"/>
      <c r="B161" s="107" t="s">
        <v>199</v>
      </c>
      <c r="C161" s="271"/>
      <c r="D161" s="171">
        <f>'Schedule 5'!E78</f>
        <v>838694</v>
      </c>
      <c r="E161" s="171"/>
      <c r="F161" s="204">
        <v>0</v>
      </c>
      <c r="G161" s="3"/>
      <c r="H161" s="3"/>
      <c r="I161" s="3"/>
    </row>
    <row r="162" spans="1:9" ht="30" customHeight="1">
      <c r="A162" s="102"/>
      <c r="B162" s="108" t="s">
        <v>120</v>
      </c>
      <c r="C162" s="272"/>
      <c r="D162" s="199">
        <f>SUM(D156:D161)</f>
        <v>8040444.29</v>
      </c>
      <c r="E162" s="200"/>
      <c r="F162" s="201">
        <v>0</v>
      </c>
      <c r="G162" s="3"/>
      <c r="H162" s="3"/>
      <c r="I162" s="3"/>
    </row>
    <row r="163" spans="1:9" ht="30" customHeight="1">
      <c r="A163" s="102"/>
      <c r="B163" s="108" t="s">
        <v>108</v>
      </c>
      <c r="C163" s="272"/>
      <c r="D163" s="200"/>
      <c r="E163" s="200"/>
      <c r="F163" s="202"/>
      <c r="G163" s="3"/>
      <c r="H163" s="3"/>
      <c r="I163" s="3"/>
    </row>
    <row r="164" spans="1:9" ht="30" customHeight="1">
      <c r="A164" s="102"/>
      <c r="B164" s="107" t="s">
        <v>200</v>
      </c>
      <c r="C164" s="271"/>
      <c r="D164" s="171">
        <v>0</v>
      </c>
      <c r="E164" s="206"/>
      <c r="F164" s="204">
        <v>0</v>
      </c>
      <c r="G164" s="3"/>
      <c r="H164" s="3"/>
      <c r="I164" s="3"/>
    </row>
    <row r="165" spans="1:9" ht="30" customHeight="1">
      <c r="A165" s="102"/>
      <c r="B165" s="107" t="s">
        <v>201</v>
      </c>
      <c r="C165" s="271"/>
      <c r="D165" s="171">
        <f>'Schedule 5'!I80</f>
        <v>923958.00702857145</v>
      </c>
      <c r="E165" s="206"/>
      <c r="F165" s="204">
        <v>0</v>
      </c>
      <c r="G165" s="3"/>
      <c r="H165" s="3"/>
      <c r="I165" s="3"/>
    </row>
    <row r="166" spans="1:9" ht="30" customHeight="1">
      <c r="A166" s="102"/>
      <c r="B166" s="108" t="s">
        <v>202</v>
      </c>
      <c r="C166" s="272"/>
      <c r="D166" s="199">
        <f>D162-D165</f>
        <v>7116486.2829714287</v>
      </c>
      <c r="E166" s="200"/>
      <c r="F166" s="201">
        <v>0</v>
      </c>
      <c r="G166" s="3"/>
      <c r="H166" s="3"/>
      <c r="I166" s="3"/>
    </row>
    <row r="167" spans="1:9" ht="30" customHeight="1">
      <c r="A167" s="102"/>
      <c r="B167" s="108"/>
      <c r="C167" s="272"/>
      <c r="D167" s="200"/>
      <c r="E167" s="200"/>
      <c r="F167" s="202"/>
    </row>
    <row r="168" spans="1:9" ht="30" customHeight="1">
      <c r="A168" s="102">
        <v>23</v>
      </c>
      <c r="B168" s="108" t="s">
        <v>203</v>
      </c>
      <c r="C168" s="271"/>
      <c r="D168" s="203"/>
      <c r="E168" s="203"/>
      <c r="F168" s="205"/>
    </row>
    <row r="169" spans="1:9" ht="30" customHeight="1">
      <c r="A169" s="102"/>
      <c r="B169" s="107" t="s">
        <v>194</v>
      </c>
      <c r="C169" s="271"/>
      <c r="D169" s="171">
        <v>0</v>
      </c>
      <c r="E169" s="171"/>
      <c r="F169" s="204">
        <v>0</v>
      </c>
    </row>
    <row r="170" spans="1:9" ht="30" customHeight="1">
      <c r="A170" s="102"/>
      <c r="B170" s="107" t="s">
        <v>195</v>
      </c>
      <c r="C170" s="271"/>
      <c r="D170" s="171">
        <v>0</v>
      </c>
      <c r="E170" s="171"/>
      <c r="F170" s="204">
        <v>0</v>
      </c>
    </row>
    <row r="171" spans="1:9" ht="30" customHeight="1">
      <c r="A171" s="102"/>
      <c r="B171" s="108" t="s">
        <v>120</v>
      </c>
      <c r="C171" s="272"/>
      <c r="D171" s="199">
        <v>0</v>
      </c>
      <c r="E171" s="200"/>
      <c r="F171" s="201">
        <v>0</v>
      </c>
    </row>
    <row r="172" spans="1:9" ht="30" customHeight="1">
      <c r="A172" s="102"/>
      <c r="B172" s="110"/>
      <c r="C172" s="271"/>
      <c r="D172" s="203"/>
      <c r="E172" s="203"/>
      <c r="F172" s="205"/>
    </row>
    <row r="173" spans="1:9" ht="30" customHeight="1">
      <c r="A173" s="91">
        <v>24</v>
      </c>
      <c r="B173" s="111" t="s">
        <v>408</v>
      </c>
      <c r="C173" s="273"/>
      <c r="D173" s="171">
        <v>0</v>
      </c>
      <c r="E173" s="171"/>
      <c r="F173" s="209">
        <v>0</v>
      </c>
    </row>
    <row r="174" spans="1:9" ht="30" customHeight="1">
      <c r="A174" s="91"/>
      <c r="B174" s="111"/>
      <c r="C174" s="273"/>
      <c r="D174" s="210"/>
      <c r="E174" s="210"/>
      <c r="F174" s="209"/>
    </row>
    <row r="175" spans="1:9" ht="30" customHeight="1">
      <c r="A175" s="91">
        <v>25</v>
      </c>
      <c r="B175" s="111" t="s">
        <v>440</v>
      </c>
      <c r="C175" s="273"/>
      <c r="D175" s="203"/>
      <c r="E175" s="203"/>
      <c r="F175" s="205"/>
    </row>
    <row r="176" spans="1:9" ht="30" customHeight="1">
      <c r="A176" s="91"/>
      <c r="B176" s="112" t="s">
        <v>441</v>
      </c>
      <c r="C176" s="273"/>
      <c r="D176" s="171">
        <v>0</v>
      </c>
      <c r="E176" s="171"/>
      <c r="F176" s="205">
        <v>0</v>
      </c>
    </row>
    <row r="177" spans="1:6" ht="30" customHeight="1">
      <c r="A177" s="102"/>
      <c r="B177" s="108" t="s">
        <v>120</v>
      </c>
      <c r="C177" s="271"/>
      <c r="D177" s="199">
        <v>0</v>
      </c>
      <c r="E177" s="200"/>
      <c r="F177" s="201">
        <v>0</v>
      </c>
    </row>
    <row r="178" spans="1:6" ht="30" customHeight="1">
      <c r="A178" s="102"/>
      <c r="B178" s="108" t="s">
        <v>108</v>
      </c>
      <c r="C178" s="272"/>
      <c r="D178" s="200"/>
      <c r="E178" s="200"/>
      <c r="F178" s="202"/>
    </row>
    <row r="179" spans="1:6" ht="30" customHeight="1">
      <c r="A179" s="102"/>
      <c r="B179" s="107" t="s">
        <v>200</v>
      </c>
      <c r="C179" s="271"/>
      <c r="D179" s="171">
        <v>0</v>
      </c>
      <c r="E179" s="206"/>
      <c r="F179" s="204">
        <v>0</v>
      </c>
    </row>
    <row r="180" spans="1:6" ht="30" customHeight="1">
      <c r="A180" s="102"/>
      <c r="B180" s="107" t="s">
        <v>201</v>
      </c>
      <c r="C180" s="271"/>
      <c r="D180" s="171">
        <v>0</v>
      </c>
      <c r="E180" s="206"/>
      <c r="F180" s="204">
        <v>0</v>
      </c>
    </row>
    <row r="181" spans="1:6" ht="30" customHeight="1">
      <c r="A181" s="102"/>
      <c r="B181" s="108" t="s">
        <v>202</v>
      </c>
      <c r="C181" s="272"/>
      <c r="D181" s="199">
        <v>0</v>
      </c>
      <c r="E181" s="200"/>
      <c r="F181" s="201">
        <v>0</v>
      </c>
    </row>
    <row r="182" spans="1:6" ht="30" customHeight="1">
      <c r="A182" s="102"/>
      <c r="B182" s="110"/>
      <c r="C182" s="271"/>
      <c r="D182" s="203"/>
      <c r="E182" s="203"/>
      <c r="F182" s="205"/>
    </row>
    <row r="183" spans="1:6" ht="30" customHeight="1">
      <c r="A183" s="102">
        <v>26</v>
      </c>
      <c r="B183" s="108" t="s">
        <v>204</v>
      </c>
      <c r="C183" s="271">
        <v>6</v>
      </c>
      <c r="D183" s="203"/>
      <c r="E183" s="203"/>
      <c r="F183" s="205"/>
    </row>
    <row r="184" spans="1:6" ht="30" customHeight="1">
      <c r="A184" s="102"/>
      <c r="B184" s="107" t="s">
        <v>184</v>
      </c>
      <c r="C184" s="271"/>
      <c r="D184" s="171">
        <v>84013.71</v>
      </c>
      <c r="E184" s="171"/>
      <c r="F184" s="204">
        <v>0</v>
      </c>
    </row>
    <row r="185" spans="1:6" ht="30" customHeight="1">
      <c r="A185" s="102"/>
      <c r="B185" s="107" t="s">
        <v>185</v>
      </c>
      <c r="C185" s="271"/>
      <c r="D185" s="171">
        <v>0</v>
      </c>
      <c r="E185" s="171"/>
      <c r="F185" s="204">
        <v>0</v>
      </c>
    </row>
    <row r="186" spans="1:6" ht="30" customHeight="1">
      <c r="A186" s="102"/>
      <c r="B186" s="108" t="s">
        <v>120</v>
      </c>
      <c r="C186" s="272"/>
      <c r="D186" s="199">
        <f>D184</f>
        <v>84013.71</v>
      </c>
      <c r="E186" s="200"/>
      <c r="F186" s="201">
        <v>0</v>
      </c>
    </row>
    <row r="187" spans="1:6" ht="30" customHeight="1">
      <c r="A187" s="102"/>
      <c r="B187" s="110"/>
      <c r="C187" s="271"/>
      <c r="D187" s="206"/>
      <c r="E187" s="206"/>
      <c r="F187" s="204"/>
    </row>
    <row r="188" spans="1:6" ht="30" customHeight="1">
      <c r="A188" s="102">
        <v>27</v>
      </c>
      <c r="B188" s="108" t="s">
        <v>205</v>
      </c>
      <c r="C188" s="271"/>
      <c r="D188" s="203"/>
      <c r="E188" s="203"/>
      <c r="F188" s="205"/>
    </row>
    <row r="189" spans="1:6" ht="30" customHeight="1">
      <c r="A189" s="102"/>
      <c r="B189" s="110" t="s">
        <v>186</v>
      </c>
      <c r="C189" s="271"/>
      <c r="D189" s="171">
        <v>188911.39</v>
      </c>
      <c r="E189" s="171"/>
      <c r="F189" s="204">
        <v>0</v>
      </c>
    </row>
    <row r="190" spans="1:6" ht="30" customHeight="1">
      <c r="A190" s="102"/>
      <c r="B190" s="108" t="s">
        <v>120</v>
      </c>
      <c r="C190" s="271"/>
      <c r="D190" s="199">
        <f>D189</f>
        <v>188911.39</v>
      </c>
      <c r="E190" s="200"/>
      <c r="F190" s="201">
        <v>0</v>
      </c>
    </row>
    <row r="191" spans="1:6" ht="30" customHeight="1">
      <c r="A191" s="102"/>
      <c r="B191" s="106"/>
      <c r="C191" s="269"/>
      <c r="D191" s="196"/>
      <c r="E191" s="196"/>
      <c r="F191" s="197"/>
    </row>
    <row r="192" spans="1:6" ht="30" customHeight="1">
      <c r="A192" s="102">
        <v>28</v>
      </c>
      <c r="B192" s="103" t="s">
        <v>206</v>
      </c>
      <c r="C192" s="269"/>
      <c r="D192" s="171">
        <v>0</v>
      </c>
      <c r="E192" s="171"/>
      <c r="F192" s="198">
        <v>0</v>
      </c>
    </row>
    <row r="193" spans="1:6" ht="30" customHeight="1">
      <c r="A193" s="102"/>
      <c r="B193" s="106"/>
      <c r="C193" s="269"/>
      <c r="D193" s="196"/>
      <c r="E193" s="196"/>
      <c r="F193" s="197"/>
    </row>
    <row r="194" spans="1:6" ht="30" customHeight="1">
      <c r="A194" s="102">
        <v>29</v>
      </c>
      <c r="B194" s="103" t="s">
        <v>207</v>
      </c>
      <c r="C194" s="269"/>
      <c r="D194" s="171">
        <v>0</v>
      </c>
      <c r="E194" s="171"/>
      <c r="F194" s="198">
        <v>0</v>
      </c>
    </row>
    <row r="195" spans="1:6" ht="30" customHeight="1">
      <c r="A195" s="116"/>
      <c r="B195" s="116"/>
      <c r="C195" s="319"/>
      <c r="D195" s="321"/>
      <c r="E195" s="321"/>
      <c r="F195" s="322"/>
    </row>
  </sheetData>
  <autoFilter ref="A1:D166" xr:uid="{00000000-0009-0000-0000-000008000000}"/>
  <pageMargins left="0.7" right="0.7" top="0.75" bottom="0.75" header="0" footer="0"/>
  <pageSetup scale="49" fitToHeight="0" orientation="portrait" r:id="rId1"/>
  <ignoredErrors>
    <ignoredError sqref="F96 F140:F141"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E6AFA-41AC-4CF2-8924-FFCDE7C3C377}">
  <dimension ref="A1:L22"/>
  <sheetViews>
    <sheetView tabSelected="1" workbookViewId="0">
      <selection activeCell="I10" sqref="I10"/>
    </sheetView>
  </sheetViews>
  <sheetFormatPr defaultColWidth="14.42578125" defaultRowHeight="14.25"/>
  <cols>
    <col min="1" max="1" width="2.7109375" style="31" customWidth="1"/>
    <col min="2" max="2" width="46.42578125" style="31" customWidth="1"/>
    <col min="3" max="3" width="5.42578125" style="31" customWidth="1"/>
    <col min="4" max="4" width="21.42578125" style="31" bestFit="1" customWidth="1"/>
    <col min="5" max="5" width="19.7109375" style="31" bestFit="1" customWidth="1"/>
    <col min="6" max="6" width="10.5703125" style="31" hidden="1" customWidth="1"/>
    <col min="7" max="7" width="20.42578125" style="31" bestFit="1" customWidth="1"/>
    <col min="8" max="8" width="12.28515625" style="31" hidden="1" customWidth="1"/>
    <col min="9" max="9" width="19.7109375" style="31" bestFit="1" customWidth="1"/>
    <col min="10" max="10" width="15.28515625" style="31" hidden="1" customWidth="1"/>
    <col min="11" max="11" width="20.42578125" style="31" bestFit="1" customWidth="1"/>
    <col min="12" max="16384" width="14.42578125" style="31"/>
  </cols>
  <sheetData>
    <row r="1" spans="1:12" ht="20.25">
      <c r="A1" s="32"/>
      <c r="B1" s="57" t="s">
        <v>755</v>
      </c>
    </row>
    <row r="2" spans="1:12" ht="20.25">
      <c r="B2" s="362" t="s">
        <v>2265</v>
      </c>
      <c r="C2" s="362"/>
      <c r="D2" s="362"/>
      <c r="E2" s="362"/>
      <c r="F2" s="362"/>
      <c r="G2" s="362"/>
      <c r="H2" s="362"/>
      <c r="I2" s="362"/>
      <c r="J2" s="362"/>
      <c r="K2" s="362"/>
    </row>
    <row r="3" spans="1:12" ht="20.25">
      <c r="B3" s="113"/>
      <c r="C3" s="113"/>
      <c r="D3" s="113"/>
      <c r="E3" s="113"/>
      <c r="F3" s="113"/>
      <c r="G3" s="113"/>
      <c r="H3" s="113"/>
      <c r="I3" s="113"/>
      <c r="J3" s="113"/>
      <c r="K3" s="113"/>
    </row>
    <row r="4" spans="1:12" s="51" customFormat="1" ht="20.25">
      <c r="B4" s="342"/>
      <c r="C4" s="343"/>
      <c r="D4" s="344">
        <v>2022</v>
      </c>
      <c r="E4" s="344"/>
      <c r="F4" s="344"/>
      <c r="G4" s="344">
        <v>2021</v>
      </c>
      <c r="H4" s="344"/>
      <c r="I4" s="344"/>
      <c r="J4" s="344"/>
      <c r="K4" s="344"/>
    </row>
    <row r="5" spans="1:12" ht="18">
      <c r="A5" s="33"/>
      <c r="B5" s="106" t="s">
        <v>2266</v>
      </c>
      <c r="C5" s="345"/>
      <c r="D5" s="189">
        <v>7219784.0229714308</v>
      </c>
      <c r="E5" s="345"/>
      <c r="F5" s="345"/>
      <c r="G5" s="189">
        <v>-2653922.1599999983</v>
      </c>
      <c r="H5" s="114"/>
      <c r="I5" s="114"/>
      <c r="J5" s="114"/>
      <c r="K5" s="114"/>
    </row>
    <row r="6" spans="1:12" ht="18">
      <c r="A6" s="33"/>
      <c r="B6" s="106" t="s">
        <v>2267</v>
      </c>
      <c r="C6" s="345"/>
      <c r="D6" s="189">
        <v>731349.02000000188</v>
      </c>
      <c r="E6" s="345"/>
      <c r="F6" s="345"/>
      <c r="G6" s="189">
        <v>3385271.18</v>
      </c>
      <c r="H6" s="114"/>
      <c r="I6" s="114"/>
      <c r="J6" s="114"/>
      <c r="K6" s="114"/>
    </row>
    <row r="7" spans="1:12" ht="18">
      <c r="A7" s="33"/>
      <c r="B7" s="346"/>
      <c r="C7" s="347"/>
      <c r="D7" s="3"/>
      <c r="E7" s="347"/>
      <c r="F7" s="347"/>
      <c r="G7" s="3"/>
      <c r="H7" s="117"/>
      <c r="I7" s="116"/>
      <c r="J7" s="116"/>
      <c r="K7" s="116"/>
    </row>
    <row r="8" spans="1:12" ht="18">
      <c r="A8" s="33"/>
      <c r="B8" s="106" t="s">
        <v>2268</v>
      </c>
      <c r="C8" s="347"/>
      <c r="D8" s="348">
        <f>SUM(D4:D6)</f>
        <v>7953155.0429714322</v>
      </c>
      <c r="E8" s="171"/>
      <c r="F8" s="171"/>
      <c r="G8" s="349">
        <f>G5+G6</f>
        <v>731349.02000000188</v>
      </c>
      <c r="H8" s="171"/>
      <c r="I8" s="171"/>
      <c r="J8" s="171"/>
      <c r="K8" s="171"/>
    </row>
    <row r="9" spans="1:12" ht="18">
      <c r="A9" s="33"/>
      <c r="B9" s="106"/>
      <c r="C9" s="347"/>
      <c r="D9" s="171"/>
      <c r="E9" s="171"/>
      <c r="F9" s="171"/>
      <c r="G9" s="171"/>
      <c r="H9" s="171"/>
      <c r="I9" s="171"/>
      <c r="J9" s="171"/>
      <c r="K9" s="171"/>
      <c r="L9" s="124"/>
    </row>
    <row r="10" spans="1:12" ht="18">
      <c r="A10" s="33"/>
      <c r="B10" s="106"/>
      <c r="C10" s="347"/>
      <c r="D10" s="171"/>
      <c r="E10" s="171"/>
      <c r="F10" s="171"/>
      <c r="G10" s="171"/>
      <c r="H10" s="171"/>
      <c r="I10" s="171"/>
      <c r="J10" s="171"/>
      <c r="K10" s="171"/>
      <c r="L10" s="122"/>
    </row>
    <row r="11" spans="1:12" ht="18">
      <c r="A11" s="33"/>
      <c r="B11" s="106" t="s">
        <v>2269</v>
      </c>
      <c r="C11" s="347"/>
      <c r="D11" s="350">
        <v>7953155.0429714322</v>
      </c>
      <c r="E11" s="171"/>
      <c r="F11" s="171"/>
      <c r="G11" s="350">
        <v>731349.02000000188</v>
      </c>
      <c r="H11" s="171"/>
      <c r="I11" s="171"/>
      <c r="J11" s="171"/>
      <c r="K11" s="171"/>
    </row>
    <row r="12" spans="1:12" ht="20.25">
      <c r="B12" s="118"/>
      <c r="C12" s="118"/>
      <c r="D12" s="171"/>
      <c r="E12" s="171"/>
      <c r="F12" s="171"/>
      <c r="G12" s="171"/>
      <c r="H12" s="171"/>
      <c r="I12" s="171"/>
      <c r="J12" s="171"/>
      <c r="K12" s="171"/>
    </row>
    <row r="13" spans="1:12" ht="20.25">
      <c r="A13" s="33"/>
      <c r="B13" s="118"/>
      <c r="C13" s="118"/>
      <c r="D13" s="171"/>
      <c r="E13" s="171"/>
      <c r="F13" s="171"/>
      <c r="G13" s="171"/>
      <c r="H13" s="171"/>
      <c r="I13" s="171"/>
      <c r="J13" s="171"/>
      <c r="K13" s="171"/>
    </row>
    <row r="14" spans="1:12" ht="20.25">
      <c r="A14" s="33"/>
      <c r="B14" s="118"/>
      <c r="C14" s="118"/>
      <c r="D14" s="171"/>
      <c r="E14" s="171"/>
      <c r="F14" s="171"/>
      <c r="G14" s="171"/>
      <c r="H14" s="171"/>
      <c r="I14" s="171"/>
      <c r="J14" s="171"/>
      <c r="K14" s="171"/>
    </row>
    <row r="15" spans="1:12" ht="20.25">
      <c r="A15" s="33"/>
      <c r="B15" s="118"/>
      <c r="C15" s="118"/>
      <c r="D15" s="171"/>
      <c r="E15" s="171"/>
      <c r="F15" s="171"/>
      <c r="G15" s="171"/>
      <c r="H15" s="171"/>
      <c r="I15" s="171"/>
      <c r="J15" s="171"/>
      <c r="K15" s="171"/>
    </row>
    <row r="16" spans="1:12" ht="20.25">
      <c r="A16" s="33"/>
      <c r="B16" s="118"/>
      <c r="C16" s="118"/>
      <c r="D16" s="171"/>
      <c r="E16" s="171"/>
      <c r="F16" s="171"/>
      <c r="G16" s="171"/>
      <c r="H16" s="171"/>
      <c r="I16" s="171"/>
      <c r="J16" s="171"/>
      <c r="K16" s="171"/>
    </row>
    <row r="17" spans="1:11" ht="20.25">
      <c r="A17" s="33"/>
      <c r="B17" s="118"/>
      <c r="C17" s="118"/>
      <c r="D17" s="171"/>
      <c r="E17" s="171"/>
      <c r="F17" s="171"/>
      <c r="G17" s="171"/>
      <c r="H17" s="171"/>
      <c r="I17" s="171"/>
      <c r="J17" s="171"/>
      <c r="K17" s="171"/>
    </row>
    <row r="18" spans="1:11" ht="20.25">
      <c r="B18" s="118"/>
      <c r="C18" s="118"/>
      <c r="D18" s="171"/>
      <c r="E18" s="171"/>
      <c r="F18" s="171"/>
      <c r="G18" s="171"/>
      <c r="H18" s="171"/>
      <c r="I18" s="171"/>
      <c r="J18" s="171"/>
      <c r="K18" s="171"/>
    </row>
    <row r="19" spans="1:11" ht="20.25">
      <c r="A19" s="33"/>
      <c r="B19" s="118"/>
      <c r="C19" s="118"/>
      <c r="D19" s="171"/>
      <c r="E19" s="171"/>
      <c r="F19" s="171"/>
      <c r="G19" s="171"/>
      <c r="H19" s="171"/>
      <c r="I19" s="171"/>
      <c r="J19" s="171"/>
      <c r="K19" s="171"/>
    </row>
    <row r="20" spans="1:11" ht="20.25">
      <c r="A20" s="33"/>
      <c r="B20" s="119"/>
      <c r="C20" s="118"/>
      <c r="D20" s="171"/>
      <c r="E20" s="171"/>
      <c r="F20" s="171"/>
      <c r="G20" s="171"/>
      <c r="H20" s="171"/>
      <c r="I20" s="171"/>
      <c r="J20" s="171"/>
      <c r="K20" s="171"/>
    </row>
    <row r="21" spans="1:11" ht="18">
      <c r="A21" s="33"/>
      <c r="B21" s="120"/>
      <c r="C21" s="120" t="s">
        <v>120</v>
      </c>
      <c r="D21" s="172">
        <f>SUM(D8:D20)</f>
        <v>15906310.085942864</v>
      </c>
      <c r="E21" s="172">
        <f t="shared" ref="E21:K21" si="0">SUM(E8:E20)</f>
        <v>0</v>
      </c>
      <c r="F21" s="172">
        <f t="shared" si="0"/>
        <v>0</v>
      </c>
      <c r="G21" s="172">
        <f>SUM(G8:G20)</f>
        <v>1462698.0400000038</v>
      </c>
      <c r="H21" s="172">
        <f t="shared" si="0"/>
        <v>0</v>
      </c>
      <c r="I21" s="172">
        <f t="shared" si="0"/>
        <v>0</v>
      </c>
      <c r="J21" s="172">
        <f t="shared" si="0"/>
        <v>0</v>
      </c>
      <c r="K21" s="172">
        <f t="shared" si="0"/>
        <v>0</v>
      </c>
    </row>
    <row r="22" spans="1:11" ht="18">
      <c r="A22" s="33"/>
      <c r="B22" s="116"/>
      <c r="C22" s="116"/>
      <c r="D22" s="121"/>
      <c r="E22" s="116"/>
      <c r="F22" s="116"/>
      <c r="G22" s="116"/>
      <c r="H22" s="116"/>
      <c r="I22" s="123"/>
      <c r="J22" s="116"/>
      <c r="K22" s="116"/>
    </row>
  </sheetData>
  <mergeCells count="1">
    <mergeCell ref="B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161"/>
  <sheetViews>
    <sheetView topLeftCell="A18" zoomScaleNormal="100" workbookViewId="0">
      <selection activeCell="F27" sqref="F27"/>
    </sheetView>
  </sheetViews>
  <sheetFormatPr defaultColWidth="14.42578125" defaultRowHeight="15" customHeight="1"/>
  <cols>
    <col min="1" max="1" width="3.42578125" style="131" customWidth="1"/>
    <col min="2" max="2" width="47.42578125" style="131" customWidth="1"/>
    <col min="3" max="3" width="19.5703125" style="140" customWidth="1"/>
    <col min="4" max="4" width="24" style="140" customWidth="1"/>
    <col min="5" max="5" width="21.28515625" style="140" hidden="1" customWidth="1"/>
    <col min="6" max="6" width="21.42578125" style="140" customWidth="1"/>
    <col min="7" max="7" width="23.7109375" style="140" hidden="1" customWidth="1"/>
    <col min="8" max="8" width="28.5703125" style="140" customWidth="1"/>
    <col min="9" max="11" width="9.140625" style="131" customWidth="1"/>
    <col min="12" max="16384" width="14.42578125" style="131"/>
  </cols>
  <sheetData>
    <row r="1" spans="1:11" ht="22.5" customHeight="1">
      <c r="A1" s="127">
        <v>1</v>
      </c>
      <c r="B1" s="142" t="s">
        <v>755</v>
      </c>
      <c r="C1" s="129"/>
      <c r="D1" s="129"/>
      <c r="E1" s="129"/>
      <c r="F1" s="129"/>
      <c r="G1" s="129"/>
      <c r="H1" s="129"/>
      <c r="I1" s="130"/>
      <c r="J1" s="130"/>
      <c r="K1" s="130"/>
    </row>
    <row r="2" spans="1:11" ht="22.5" customHeight="1">
      <c r="A2" s="130"/>
      <c r="B2" s="248" t="s">
        <v>762</v>
      </c>
      <c r="C2" s="129"/>
      <c r="D2" s="129"/>
      <c r="E2" s="129"/>
      <c r="F2" s="129"/>
      <c r="G2" s="129"/>
      <c r="H2" s="129"/>
      <c r="I2" s="130"/>
      <c r="J2" s="130"/>
      <c r="K2" s="130"/>
    </row>
    <row r="3" spans="1:11" ht="22.5" customHeight="1">
      <c r="A3" s="130"/>
      <c r="B3" s="130"/>
      <c r="C3" s="129"/>
      <c r="D3" s="129"/>
      <c r="E3" s="129"/>
      <c r="F3" s="129"/>
      <c r="G3" s="129"/>
      <c r="H3" s="129"/>
      <c r="I3" s="130"/>
      <c r="J3" s="130"/>
      <c r="K3" s="130"/>
    </row>
    <row r="4" spans="1:11" ht="22.5" customHeight="1">
      <c r="A4" s="130"/>
      <c r="B4" s="132" t="s">
        <v>208</v>
      </c>
      <c r="C4" s="133" t="s">
        <v>215</v>
      </c>
      <c r="D4" s="134" t="s">
        <v>31</v>
      </c>
      <c r="E4" s="133" t="s">
        <v>216</v>
      </c>
      <c r="F4" s="133" t="s">
        <v>217</v>
      </c>
      <c r="G4" s="133" t="s">
        <v>1</v>
      </c>
      <c r="H4" s="133" t="s">
        <v>218</v>
      </c>
      <c r="I4" s="130"/>
      <c r="J4" s="130"/>
      <c r="K4" s="130"/>
    </row>
    <row r="5" spans="1:11" ht="22.5" customHeight="1">
      <c r="A5" s="130"/>
      <c r="B5" s="132"/>
      <c r="C5" s="133" t="s">
        <v>31</v>
      </c>
      <c r="D5" s="134" t="s">
        <v>444</v>
      </c>
      <c r="E5" s="133" t="s">
        <v>210</v>
      </c>
      <c r="F5" s="133" t="s">
        <v>216</v>
      </c>
      <c r="G5" s="133" t="s">
        <v>209</v>
      </c>
      <c r="H5" s="133" t="s">
        <v>211</v>
      </c>
      <c r="I5" s="130"/>
      <c r="J5" s="130"/>
      <c r="K5" s="130"/>
    </row>
    <row r="6" spans="1:11" ht="22.5" customHeight="1">
      <c r="A6" s="130"/>
      <c r="B6" s="130"/>
      <c r="C6" s="133" t="s">
        <v>212</v>
      </c>
      <c r="D6" s="134" t="s">
        <v>449</v>
      </c>
      <c r="E6" s="133" t="s">
        <v>213</v>
      </c>
      <c r="F6" s="133" t="s">
        <v>219</v>
      </c>
      <c r="G6" s="133" t="s">
        <v>220</v>
      </c>
      <c r="H6" s="133" t="s">
        <v>214</v>
      </c>
      <c r="I6" s="130"/>
      <c r="J6" s="130"/>
      <c r="K6" s="130"/>
    </row>
    <row r="7" spans="1:11" ht="22.5" customHeight="1">
      <c r="A7" s="130"/>
      <c r="B7" s="127" t="s">
        <v>113</v>
      </c>
      <c r="C7" s="230"/>
      <c r="D7" s="230"/>
      <c r="E7" s="230"/>
      <c r="F7" s="230"/>
      <c r="G7" s="230"/>
      <c r="H7" s="230"/>
      <c r="I7" s="130"/>
      <c r="J7" s="130"/>
      <c r="K7" s="130"/>
    </row>
    <row r="8" spans="1:11" ht="22.5" customHeight="1">
      <c r="A8" s="130"/>
      <c r="B8" s="135" t="s">
        <v>634</v>
      </c>
      <c r="C8" s="231">
        <v>21000</v>
      </c>
      <c r="D8" s="231">
        <f>C8/12</f>
        <v>1750</v>
      </c>
      <c r="E8" s="231">
        <v>0</v>
      </c>
      <c r="F8" s="231">
        <v>3210</v>
      </c>
      <c r="G8" s="231">
        <v>0</v>
      </c>
      <c r="H8" s="232">
        <f>C8-F8</f>
        <v>17790</v>
      </c>
      <c r="I8" s="130"/>
      <c r="J8" s="130"/>
      <c r="K8" s="130"/>
    </row>
    <row r="9" spans="1:11" ht="22.5" customHeight="1">
      <c r="A9" s="130"/>
      <c r="B9" s="135" t="s">
        <v>635</v>
      </c>
      <c r="C9" s="231">
        <v>0</v>
      </c>
      <c r="D9" s="231">
        <f t="shared" ref="D9:D11" si="0">C9/12</f>
        <v>0</v>
      </c>
      <c r="E9" s="231">
        <v>0</v>
      </c>
      <c r="F9" s="231">
        <v>80740.3</v>
      </c>
      <c r="G9" s="231">
        <v>0</v>
      </c>
      <c r="H9" s="232">
        <f t="shared" ref="H9:H11" si="1">C9-F9</f>
        <v>-80740.3</v>
      </c>
      <c r="I9" s="130"/>
      <c r="J9" s="130"/>
      <c r="K9" s="130"/>
    </row>
    <row r="10" spans="1:11" ht="22.5" customHeight="1">
      <c r="A10" s="130"/>
      <c r="B10" s="136" t="s">
        <v>224</v>
      </c>
      <c r="C10" s="231">
        <v>1000</v>
      </c>
      <c r="D10" s="231">
        <f t="shared" si="0"/>
        <v>83.333333333333329</v>
      </c>
      <c r="E10" s="231">
        <v>0</v>
      </c>
      <c r="F10" s="231">
        <v>1900</v>
      </c>
      <c r="G10" s="231">
        <v>0</v>
      </c>
      <c r="H10" s="232">
        <f t="shared" si="1"/>
        <v>-900</v>
      </c>
      <c r="I10" s="130"/>
      <c r="J10" s="130"/>
      <c r="K10" s="130"/>
    </row>
    <row r="11" spans="1:11" ht="22.5" customHeight="1">
      <c r="A11" s="130"/>
      <c r="B11" s="136" t="s">
        <v>227</v>
      </c>
      <c r="C11" s="231">
        <v>500000</v>
      </c>
      <c r="D11" s="231">
        <f t="shared" si="0"/>
        <v>41666.666666666664</v>
      </c>
      <c r="E11" s="231">
        <v>0</v>
      </c>
      <c r="F11" s="231">
        <v>634012.54</v>
      </c>
      <c r="G11" s="231">
        <v>0</v>
      </c>
      <c r="H11" s="232">
        <f t="shared" si="1"/>
        <v>-134012.54000000004</v>
      </c>
      <c r="I11" s="130"/>
      <c r="J11" s="130"/>
      <c r="K11" s="130"/>
    </row>
    <row r="12" spans="1:11" ht="22.5" customHeight="1">
      <c r="A12" s="130"/>
      <c r="B12" s="128" t="s">
        <v>120</v>
      </c>
      <c r="C12" s="230">
        <f t="shared" ref="C12:H12" si="2">SUM(C8:C11)</f>
        <v>522000</v>
      </c>
      <c r="D12" s="230">
        <f t="shared" si="2"/>
        <v>43500</v>
      </c>
      <c r="E12" s="230">
        <f t="shared" si="2"/>
        <v>0</v>
      </c>
      <c r="F12" s="230">
        <f t="shared" si="2"/>
        <v>719862.84000000008</v>
      </c>
      <c r="G12" s="230">
        <f t="shared" si="2"/>
        <v>0</v>
      </c>
      <c r="H12" s="230">
        <f t="shared" si="2"/>
        <v>-197862.84000000003</v>
      </c>
      <c r="I12" s="130"/>
      <c r="J12" s="130"/>
      <c r="K12" s="130"/>
    </row>
    <row r="13" spans="1:11" ht="22.5" customHeight="1">
      <c r="A13" s="130"/>
      <c r="B13" s="130"/>
      <c r="C13" s="233"/>
      <c r="D13" s="233"/>
      <c r="E13" s="233"/>
      <c r="F13" s="233"/>
      <c r="G13" s="233"/>
      <c r="H13" s="233"/>
      <c r="I13" s="130"/>
      <c r="J13" s="130"/>
      <c r="K13" s="130"/>
    </row>
    <row r="14" spans="1:11" ht="22.5" customHeight="1">
      <c r="A14" s="130"/>
      <c r="B14" s="127" t="s">
        <v>114</v>
      </c>
      <c r="C14" s="233"/>
      <c r="D14" s="233"/>
      <c r="E14" s="233"/>
      <c r="F14" s="233"/>
      <c r="G14" s="233"/>
      <c r="H14" s="233"/>
      <c r="I14" s="130"/>
      <c r="J14" s="130"/>
      <c r="K14" s="130"/>
    </row>
    <row r="15" spans="1:11" ht="22.5" customHeight="1">
      <c r="A15" s="130"/>
      <c r="B15" s="130" t="s">
        <v>228</v>
      </c>
      <c r="C15" s="231">
        <v>1545600</v>
      </c>
      <c r="D15" s="231">
        <f>C15/12</f>
        <v>128800</v>
      </c>
      <c r="E15" s="231">
        <v>0</v>
      </c>
      <c r="F15" s="231">
        <v>1124229.3700000001</v>
      </c>
      <c r="G15" s="231">
        <v>0</v>
      </c>
      <c r="H15" s="231">
        <f>C15-F15</f>
        <v>421370.62999999989</v>
      </c>
      <c r="I15" s="130"/>
      <c r="J15" s="130"/>
      <c r="K15" s="130"/>
    </row>
    <row r="16" spans="1:11" ht="22.5" customHeight="1">
      <c r="A16" s="130"/>
      <c r="B16" s="130" t="s">
        <v>229</v>
      </c>
      <c r="C16" s="231">
        <v>1000</v>
      </c>
      <c r="D16" s="231">
        <f>C16/12</f>
        <v>83.333333333333329</v>
      </c>
      <c r="E16" s="231">
        <v>0</v>
      </c>
      <c r="F16" s="231">
        <v>866</v>
      </c>
      <c r="G16" s="231">
        <v>0</v>
      </c>
      <c r="H16" s="231">
        <f>C16-F16</f>
        <v>134</v>
      </c>
      <c r="I16" s="130"/>
      <c r="J16" s="130"/>
      <c r="K16" s="130"/>
    </row>
    <row r="17" spans="1:11" ht="22.5" customHeight="1">
      <c r="A17" s="130"/>
      <c r="B17" s="137" t="s">
        <v>636</v>
      </c>
      <c r="C17" s="231">
        <v>50000</v>
      </c>
      <c r="D17" s="231">
        <f>C17/12</f>
        <v>4166.666666666667</v>
      </c>
      <c r="E17" s="231">
        <v>0</v>
      </c>
      <c r="F17" s="231">
        <v>0</v>
      </c>
      <c r="G17" s="231">
        <v>0</v>
      </c>
      <c r="H17" s="231">
        <f>C17-F17</f>
        <v>50000</v>
      </c>
      <c r="I17" s="130"/>
      <c r="J17" s="130"/>
      <c r="K17" s="130"/>
    </row>
    <row r="18" spans="1:11" ht="22.5" customHeight="1">
      <c r="A18" s="130"/>
      <c r="B18" s="128" t="s">
        <v>120</v>
      </c>
      <c r="C18" s="230">
        <f t="shared" ref="C18:H18" si="3">SUM(C15:C17)</f>
        <v>1596600</v>
      </c>
      <c r="D18" s="230">
        <f t="shared" si="3"/>
        <v>133050</v>
      </c>
      <c r="E18" s="230">
        <f t="shared" si="3"/>
        <v>0</v>
      </c>
      <c r="F18" s="230">
        <f t="shared" si="3"/>
        <v>1125095.3700000001</v>
      </c>
      <c r="G18" s="230">
        <f t="shared" si="3"/>
        <v>0</v>
      </c>
      <c r="H18" s="230">
        <f t="shared" si="3"/>
        <v>471504.62999999989</v>
      </c>
      <c r="I18" s="130"/>
      <c r="J18" s="130"/>
      <c r="K18" s="130"/>
    </row>
    <row r="19" spans="1:11" ht="22.5" customHeight="1">
      <c r="A19" s="130"/>
      <c r="B19" s="130"/>
      <c r="C19" s="233"/>
      <c r="D19" s="233"/>
      <c r="E19" s="233"/>
      <c r="F19" s="233"/>
      <c r="G19" s="233"/>
      <c r="H19" s="233"/>
      <c r="I19" s="130"/>
      <c r="J19" s="130"/>
      <c r="K19" s="130"/>
    </row>
    <row r="20" spans="1:11" ht="22.5" customHeight="1">
      <c r="A20" s="130"/>
      <c r="B20" s="127" t="s">
        <v>115</v>
      </c>
      <c r="C20" s="230"/>
      <c r="D20" s="230"/>
      <c r="E20" s="230"/>
      <c r="F20" s="230"/>
      <c r="G20" s="230"/>
      <c r="H20" s="230"/>
      <c r="I20" s="130"/>
      <c r="J20" s="130"/>
      <c r="K20" s="130"/>
    </row>
    <row r="21" spans="1:11" ht="22.5" customHeight="1">
      <c r="A21" s="130"/>
      <c r="B21" s="135" t="s">
        <v>637</v>
      </c>
      <c r="C21" s="231">
        <v>20000</v>
      </c>
      <c r="D21" s="231">
        <f>C21/12</f>
        <v>1666.6666666666667</v>
      </c>
      <c r="E21" s="231">
        <v>0</v>
      </c>
      <c r="F21" s="231">
        <v>4850</v>
      </c>
      <c r="G21" s="231">
        <v>0</v>
      </c>
      <c r="H21" s="232">
        <f>C21-F21</f>
        <v>15150</v>
      </c>
      <c r="I21" s="130"/>
      <c r="J21" s="130"/>
      <c r="K21" s="130"/>
    </row>
    <row r="22" spans="1:11" ht="22.5" customHeight="1">
      <c r="A22" s="130"/>
      <c r="B22" s="128" t="s">
        <v>120</v>
      </c>
      <c r="C22" s="230">
        <f t="shared" ref="C22:H22" si="4">SUM(C21:C21)</f>
        <v>20000</v>
      </c>
      <c r="D22" s="230">
        <f t="shared" si="4"/>
        <v>1666.6666666666667</v>
      </c>
      <c r="E22" s="230">
        <f t="shared" si="4"/>
        <v>0</v>
      </c>
      <c r="F22" s="230">
        <f t="shared" si="4"/>
        <v>4850</v>
      </c>
      <c r="G22" s="230">
        <f t="shared" si="4"/>
        <v>0</v>
      </c>
      <c r="H22" s="230">
        <f t="shared" si="4"/>
        <v>15150</v>
      </c>
      <c r="I22" s="130"/>
      <c r="J22" s="130"/>
      <c r="K22" s="130"/>
    </row>
    <row r="23" spans="1:11" ht="22.5" customHeight="1">
      <c r="A23" s="130"/>
      <c r="B23" s="136"/>
      <c r="C23" s="231"/>
      <c r="D23" s="231"/>
      <c r="E23" s="231"/>
      <c r="F23" s="231"/>
      <c r="G23" s="231"/>
      <c r="H23" s="230"/>
      <c r="I23" s="130"/>
      <c r="J23" s="130"/>
      <c r="K23" s="130"/>
    </row>
    <row r="24" spans="1:11" ht="22.5" customHeight="1">
      <c r="A24" s="130"/>
      <c r="B24" s="127" t="s">
        <v>116</v>
      </c>
      <c r="C24" s="230"/>
      <c r="D24" s="230"/>
      <c r="E24" s="230"/>
      <c r="F24" s="230"/>
      <c r="G24" s="230"/>
      <c r="H24" s="230"/>
      <c r="I24" s="130"/>
      <c r="J24" s="130"/>
      <c r="K24" s="130"/>
    </row>
    <row r="25" spans="1:11" ht="22.5" customHeight="1">
      <c r="A25" s="130"/>
      <c r="B25" s="138" t="s">
        <v>239</v>
      </c>
      <c r="C25" s="232">
        <v>5000</v>
      </c>
      <c r="D25" s="232">
        <f>C25/12</f>
        <v>416.66666666666669</v>
      </c>
      <c r="E25" s="230"/>
      <c r="F25" s="234">
        <v>2208</v>
      </c>
      <c r="G25" s="230"/>
      <c r="H25" s="232">
        <f>C25-F25</f>
        <v>2792</v>
      </c>
      <c r="I25" s="130"/>
      <c r="J25" s="130"/>
      <c r="K25" s="130"/>
    </row>
    <row r="26" spans="1:11" ht="22.5" customHeight="1">
      <c r="A26" s="130"/>
      <c r="B26" s="139" t="s">
        <v>638</v>
      </c>
      <c r="C26" s="232"/>
      <c r="D26" s="232">
        <f t="shared" ref="D26:D81" si="5">C26/12</f>
        <v>0</v>
      </c>
      <c r="E26" s="230"/>
      <c r="F26" s="235">
        <f>63994.18+27539</f>
        <v>91533.18</v>
      </c>
      <c r="G26" s="230"/>
      <c r="H26" s="232">
        <f t="shared" ref="H26:H81" si="6">C26-F26</f>
        <v>-91533.18</v>
      </c>
      <c r="I26" s="130"/>
      <c r="J26" s="130"/>
      <c r="K26" s="130"/>
    </row>
    <row r="27" spans="1:11" ht="22.5" customHeight="1">
      <c r="A27" s="130"/>
      <c r="B27" s="125" t="s">
        <v>639</v>
      </c>
      <c r="C27" s="232">
        <v>15000</v>
      </c>
      <c r="D27" s="232">
        <f t="shared" si="5"/>
        <v>1250</v>
      </c>
      <c r="E27" s="230"/>
      <c r="F27" s="235">
        <v>14201</v>
      </c>
      <c r="G27" s="230"/>
      <c r="H27" s="232">
        <f t="shared" si="6"/>
        <v>799</v>
      </c>
      <c r="I27" s="130"/>
      <c r="J27" s="130"/>
      <c r="K27" s="130"/>
    </row>
    <row r="28" spans="1:11" ht="22.5" customHeight="1">
      <c r="A28" s="130"/>
      <c r="B28" s="125" t="s">
        <v>640</v>
      </c>
      <c r="C28" s="232"/>
      <c r="D28" s="232">
        <f t="shared" si="5"/>
        <v>0</v>
      </c>
      <c r="E28" s="230"/>
      <c r="F28" s="235">
        <v>555</v>
      </c>
      <c r="G28" s="230"/>
      <c r="H28" s="232">
        <f t="shared" si="6"/>
        <v>-555</v>
      </c>
      <c r="I28" s="130"/>
      <c r="J28" s="130"/>
      <c r="K28" s="130"/>
    </row>
    <row r="29" spans="1:11" ht="22.5" customHeight="1">
      <c r="A29" s="130"/>
      <c r="B29" s="125" t="s">
        <v>641</v>
      </c>
      <c r="C29" s="232">
        <v>4000</v>
      </c>
      <c r="D29" s="232">
        <f t="shared" si="5"/>
        <v>333.33333333333331</v>
      </c>
      <c r="E29" s="230"/>
      <c r="F29" s="235">
        <v>5237.3999999999996</v>
      </c>
      <c r="G29" s="230"/>
      <c r="H29" s="232">
        <f t="shared" si="6"/>
        <v>-1237.3999999999996</v>
      </c>
      <c r="I29" s="130"/>
      <c r="J29" s="130"/>
      <c r="K29" s="130"/>
    </row>
    <row r="30" spans="1:11" ht="22.5" customHeight="1">
      <c r="A30" s="130"/>
      <c r="B30" s="125" t="s">
        <v>642</v>
      </c>
      <c r="C30" s="232">
        <v>35000</v>
      </c>
      <c r="D30" s="232">
        <f t="shared" si="5"/>
        <v>2916.6666666666665</v>
      </c>
      <c r="E30" s="231">
        <v>0</v>
      </c>
      <c r="F30" s="236">
        <v>15477.83</v>
      </c>
      <c r="G30" s="231">
        <v>0</v>
      </c>
      <c r="H30" s="232">
        <f t="shared" si="6"/>
        <v>19522.169999999998</v>
      </c>
      <c r="I30" s="130"/>
      <c r="J30" s="130"/>
      <c r="K30" s="130"/>
    </row>
    <row r="31" spans="1:11" ht="22.5" customHeight="1">
      <c r="A31" s="130"/>
      <c r="B31" s="125" t="s">
        <v>643</v>
      </c>
      <c r="C31" s="232"/>
      <c r="D31" s="232">
        <f t="shared" si="5"/>
        <v>0</v>
      </c>
      <c r="E31" s="231">
        <v>0</v>
      </c>
      <c r="F31" s="236">
        <v>1549</v>
      </c>
      <c r="G31" s="231">
        <v>0</v>
      </c>
      <c r="H31" s="232">
        <f t="shared" si="6"/>
        <v>-1549</v>
      </c>
      <c r="I31" s="130"/>
      <c r="J31" s="130"/>
      <c r="K31" s="130"/>
    </row>
    <row r="32" spans="1:11" ht="22.5" customHeight="1">
      <c r="A32" s="130"/>
      <c r="B32" s="125" t="s">
        <v>644</v>
      </c>
      <c r="C32" s="232">
        <v>100000</v>
      </c>
      <c r="D32" s="232">
        <f t="shared" si="5"/>
        <v>8333.3333333333339</v>
      </c>
      <c r="E32" s="231">
        <v>0</v>
      </c>
      <c r="F32" s="235">
        <v>68333.55</v>
      </c>
      <c r="G32" s="231">
        <v>0</v>
      </c>
      <c r="H32" s="232">
        <f t="shared" si="6"/>
        <v>31666.449999999997</v>
      </c>
      <c r="I32" s="130"/>
      <c r="J32" s="130"/>
      <c r="K32" s="130"/>
    </row>
    <row r="33" spans="1:11" ht="22.5" customHeight="1">
      <c r="A33" s="130"/>
      <c r="B33" s="125" t="s">
        <v>645</v>
      </c>
      <c r="C33" s="232">
        <v>5000</v>
      </c>
      <c r="D33" s="232">
        <f t="shared" si="5"/>
        <v>416.66666666666669</v>
      </c>
      <c r="E33" s="231">
        <v>0</v>
      </c>
      <c r="F33" s="235">
        <v>1689</v>
      </c>
      <c r="G33" s="231">
        <v>0</v>
      </c>
      <c r="H33" s="232">
        <f t="shared" si="6"/>
        <v>3311</v>
      </c>
      <c r="I33" s="130"/>
      <c r="J33" s="130"/>
      <c r="K33" s="130"/>
    </row>
    <row r="34" spans="1:11" ht="22.5" customHeight="1">
      <c r="A34" s="130"/>
      <c r="B34" s="125" t="s">
        <v>646</v>
      </c>
      <c r="C34" s="232">
        <v>20000</v>
      </c>
      <c r="D34" s="232">
        <f t="shared" si="5"/>
        <v>1666.6666666666667</v>
      </c>
      <c r="E34" s="231">
        <v>0</v>
      </c>
      <c r="F34" s="235">
        <v>16501.61</v>
      </c>
      <c r="G34" s="231">
        <v>0</v>
      </c>
      <c r="H34" s="232">
        <f t="shared" si="6"/>
        <v>3498.3899999999994</v>
      </c>
      <c r="I34" s="130"/>
      <c r="J34" s="130"/>
      <c r="K34" s="130"/>
    </row>
    <row r="35" spans="1:11" ht="22.5" customHeight="1">
      <c r="A35" s="130"/>
      <c r="B35" s="125" t="s">
        <v>647</v>
      </c>
      <c r="C35" s="232">
        <v>15000</v>
      </c>
      <c r="D35" s="232">
        <f t="shared" si="5"/>
        <v>1250</v>
      </c>
      <c r="E35" s="231">
        <v>0</v>
      </c>
      <c r="F35" s="235">
        <v>20028.71</v>
      </c>
      <c r="G35" s="231">
        <v>0</v>
      </c>
      <c r="H35" s="232">
        <f t="shared" si="6"/>
        <v>-5028.7099999999991</v>
      </c>
      <c r="I35" s="130"/>
      <c r="J35" s="130"/>
      <c r="K35" s="130"/>
    </row>
    <row r="36" spans="1:11" ht="22.5" customHeight="1">
      <c r="A36" s="130"/>
      <c r="B36" s="125" t="s">
        <v>648</v>
      </c>
      <c r="C36" s="232"/>
      <c r="D36" s="232">
        <f t="shared" si="5"/>
        <v>0</v>
      </c>
      <c r="E36" s="231">
        <v>0</v>
      </c>
      <c r="F36" s="235">
        <v>150</v>
      </c>
      <c r="G36" s="231">
        <v>0</v>
      </c>
      <c r="H36" s="232">
        <f t="shared" si="6"/>
        <v>-150</v>
      </c>
      <c r="I36" s="130"/>
      <c r="J36" s="130"/>
      <c r="K36" s="130"/>
    </row>
    <row r="37" spans="1:11" ht="22.5" customHeight="1">
      <c r="A37" s="130"/>
      <c r="B37" s="125" t="s">
        <v>649</v>
      </c>
      <c r="C37" s="232">
        <v>50000</v>
      </c>
      <c r="D37" s="232">
        <f t="shared" si="5"/>
        <v>4166.666666666667</v>
      </c>
      <c r="E37" s="230">
        <v>0</v>
      </c>
      <c r="F37" s="235">
        <v>48033</v>
      </c>
      <c r="G37" s="230">
        <v>0</v>
      </c>
      <c r="H37" s="232">
        <f t="shared" si="6"/>
        <v>1967</v>
      </c>
      <c r="I37" s="130"/>
      <c r="J37" s="130"/>
      <c r="K37" s="130"/>
    </row>
    <row r="38" spans="1:11" ht="22.5" customHeight="1">
      <c r="A38" s="130"/>
      <c r="B38" s="125" t="s">
        <v>650</v>
      </c>
      <c r="C38" s="232">
        <v>15000</v>
      </c>
      <c r="D38" s="232">
        <f t="shared" si="5"/>
        <v>1250</v>
      </c>
      <c r="E38" s="230"/>
      <c r="F38" s="235">
        <v>15905.5</v>
      </c>
      <c r="G38" s="230"/>
      <c r="H38" s="232">
        <f t="shared" si="6"/>
        <v>-905.5</v>
      </c>
      <c r="I38" s="130"/>
      <c r="J38" s="130"/>
      <c r="K38" s="130"/>
    </row>
    <row r="39" spans="1:11" ht="22.5" customHeight="1">
      <c r="A39" s="130"/>
      <c r="B39" s="125" t="s">
        <v>651</v>
      </c>
      <c r="C39" s="232">
        <v>70000</v>
      </c>
      <c r="D39" s="232">
        <f t="shared" si="5"/>
        <v>5833.333333333333</v>
      </c>
      <c r="E39" s="231">
        <v>0</v>
      </c>
      <c r="F39" s="235">
        <v>53533.3</v>
      </c>
      <c r="G39" s="231">
        <v>0</v>
      </c>
      <c r="H39" s="232">
        <f t="shared" si="6"/>
        <v>16466.699999999997</v>
      </c>
      <c r="I39" s="130"/>
      <c r="J39" s="130"/>
      <c r="K39" s="130"/>
    </row>
    <row r="40" spans="1:11" ht="22.5" customHeight="1">
      <c r="A40" s="130"/>
      <c r="B40" s="125" t="s">
        <v>652</v>
      </c>
      <c r="C40" s="232"/>
      <c r="D40" s="232">
        <f t="shared" si="5"/>
        <v>0</v>
      </c>
      <c r="E40" s="231">
        <v>0</v>
      </c>
      <c r="F40" s="235">
        <v>1063</v>
      </c>
      <c r="G40" s="231">
        <v>0</v>
      </c>
      <c r="H40" s="232">
        <f t="shared" si="6"/>
        <v>-1063</v>
      </c>
      <c r="I40" s="130"/>
      <c r="J40" s="130"/>
      <c r="K40" s="130"/>
    </row>
    <row r="41" spans="1:11" ht="22.5" customHeight="1">
      <c r="A41" s="130"/>
      <c r="B41" s="125" t="s">
        <v>653</v>
      </c>
      <c r="C41" s="232">
        <v>10000</v>
      </c>
      <c r="D41" s="232">
        <f t="shared" si="5"/>
        <v>833.33333333333337</v>
      </c>
      <c r="E41" s="231">
        <v>0</v>
      </c>
      <c r="F41" s="235">
        <v>15649.45</v>
      </c>
      <c r="G41" s="231">
        <v>0</v>
      </c>
      <c r="H41" s="232">
        <f t="shared" si="6"/>
        <v>-5649.4500000000007</v>
      </c>
      <c r="I41" s="130"/>
      <c r="J41" s="130"/>
      <c r="K41" s="130"/>
    </row>
    <row r="42" spans="1:11" ht="22.5" customHeight="1">
      <c r="A42" s="130"/>
      <c r="B42" s="125" t="s">
        <v>654</v>
      </c>
      <c r="C42" s="232"/>
      <c r="D42" s="232">
        <f t="shared" si="5"/>
        <v>0</v>
      </c>
      <c r="E42" s="231">
        <v>0</v>
      </c>
      <c r="F42" s="235">
        <v>160</v>
      </c>
      <c r="G42" s="231">
        <v>0</v>
      </c>
      <c r="H42" s="232">
        <f t="shared" si="6"/>
        <v>-160</v>
      </c>
      <c r="I42" s="130"/>
      <c r="J42" s="130"/>
      <c r="K42" s="130"/>
    </row>
    <row r="43" spans="1:11" ht="22.5" customHeight="1">
      <c r="A43" s="130"/>
      <c r="B43" s="125" t="s">
        <v>655</v>
      </c>
      <c r="C43" s="232">
        <v>5000</v>
      </c>
      <c r="D43" s="232">
        <f t="shared" si="5"/>
        <v>416.66666666666669</v>
      </c>
      <c r="E43" s="231">
        <v>0</v>
      </c>
      <c r="F43" s="235">
        <v>3488</v>
      </c>
      <c r="G43" s="231">
        <v>0</v>
      </c>
      <c r="H43" s="232">
        <f t="shared" si="6"/>
        <v>1512</v>
      </c>
      <c r="I43" s="130"/>
      <c r="J43" s="130"/>
      <c r="K43" s="130"/>
    </row>
    <row r="44" spans="1:11" ht="22.5" customHeight="1">
      <c r="A44" s="130"/>
      <c r="B44" s="125" t="s">
        <v>656</v>
      </c>
      <c r="C44" s="232">
        <v>45000</v>
      </c>
      <c r="D44" s="232">
        <f t="shared" si="5"/>
        <v>3750</v>
      </c>
      <c r="E44" s="230">
        <v>0</v>
      </c>
      <c r="F44" s="235">
        <v>85544</v>
      </c>
      <c r="G44" s="230">
        <v>0</v>
      </c>
      <c r="H44" s="232">
        <f t="shared" si="6"/>
        <v>-40544</v>
      </c>
      <c r="I44" s="130"/>
      <c r="J44" s="130"/>
      <c r="K44" s="130"/>
    </row>
    <row r="45" spans="1:11" ht="22.5" customHeight="1">
      <c r="A45" s="130"/>
      <c r="B45" s="125" t="s">
        <v>657</v>
      </c>
      <c r="C45" s="237"/>
      <c r="D45" s="232">
        <f t="shared" si="5"/>
        <v>0</v>
      </c>
      <c r="E45" s="233"/>
      <c r="F45" s="235">
        <v>234735.5</v>
      </c>
      <c r="G45" s="233"/>
      <c r="H45" s="232">
        <f t="shared" si="6"/>
        <v>-234735.5</v>
      </c>
      <c r="I45" s="130"/>
      <c r="J45" s="130"/>
      <c r="K45" s="130"/>
    </row>
    <row r="46" spans="1:11" ht="22.5" customHeight="1">
      <c r="A46" s="130"/>
      <c r="B46" s="125" t="s">
        <v>658</v>
      </c>
      <c r="C46" s="232">
        <v>10000</v>
      </c>
      <c r="D46" s="232">
        <f t="shared" si="5"/>
        <v>833.33333333333337</v>
      </c>
      <c r="E46" s="230"/>
      <c r="F46" s="236">
        <v>17619.3</v>
      </c>
      <c r="G46" s="230"/>
      <c r="H46" s="232">
        <f t="shared" si="6"/>
        <v>-7619.2999999999993</v>
      </c>
      <c r="I46" s="130"/>
      <c r="J46" s="130"/>
      <c r="K46" s="130"/>
    </row>
    <row r="47" spans="1:11" ht="22.5" customHeight="1">
      <c r="A47" s="130"/>
      <c r="B47" s="125" t="s">
        <v>659</v>
      </c>
      <c r="C47" s="232">
        <v>100000</v>
      </c>
      <c r="D47" s="232">
        <f t="shared" si="5"/>
        <v>8333.3333333333339</v>
      </c>
      <c r="E47" s="231">
        <v>0</v>
      </c>
      <c r="F47" s="235">
        <v>44190.5</v>
      </c>
      <c r="G47" s="231">
        <v>0</v>
      </c>
      <c r="H47" s="232">
        <f t="shared" si="6"/>
        <v>55809.5</v>
      </c>
      <c r="I47" s="130"/>
      <c r="J47" s="130"/>
      <c r="K47" s="130"/>
    </row>
    <row r="48" spans="1:11" ht="22.5" customHeight="1">
      <c r="A48" s="130"/>
      <c r="B48" s="125" t="s">
        <v>660</v>
      </c>
      <c r="C48" s="232">
        <v>277000</v>
      </c>
      <c r="D48" s="232">
        <f t="shared" si="5"/>
        <v>23083.333333333332</v>
      </c>
      <c r="E48" s="231">
        <v>0</v>
      </c>
      <c r="F48" s="235">
        <v>317674.8</v>
      </c>
      <c r="G48" s="231">
        <v>0</v>
      </c>
      <c r="H48" s="232">
        <f t="shared" si="6"/>
        <v>-40674.799999999988</v>
      </c>
      <c r="I48" s="130"/>
      <c r="J48" s="130"/>
      <c r="K48" s="130"/>
    </row>
    <row r="49" spans="1:11" ht="22.5" customHeight="1">
      <c r="A49" s="130"/>
      <c r="B49" s="139" t="s">
        <v>661</v>
      </c>
      <c r="C49" s="232">
        <v>103900</v>
      </c>
      <c r="D49" s="232">
        <f t="shared" si="5"/>
        <v>8658.3333333333339</v>
      </c>
      <c r="E49" s="231">
        <v>0</v>
      </c>
      <c r="F49" s="238">
        <v>228455.25</v>
      </c>
      <c r="G49" s="231">
        <v>0</v>
      </c>
      <c r="H49" s="232">
        <f t="shared" si="6"/>
        <v>-124555.25</v>
      </c>
      <c r="I49" s="130"/>
      <c r="J49" s="130"/>
      <c r="K49" s="130"/>
    </row>
    <row r="50" spans="1:11" ht="22.5" customHeight="1">
      <c r="A50" s="130"/>
      <c r="B50" s="125" t="s">
        <v>662</v>
      </c>
      <c r="C50" s="232">
        <v>4000</v>
      </c>
      <c r="D50" s="232">
        <f t="shared" si="5"/>
        <v>333.33333333333331</v>
      </c>
      <c r="E50" s="231">
        <v>0</v>
      </c>
      <c r="F50" s="235">
        <v>729</v>
      </c>
      <c r="G50" s="231">
        <v>0</v>
      </c>
      <c r="H50" s="232">
        <f t="shared" si="6"/>
        <v>3271</v>
      </c>
      <c r="I50" s="130"/>
      <c r="J50" s="130"/>
      <c r="K50" s="130"/>
    </row>
    <row r="51" spans="1:11" ht="22.5" customHeight="1">
      <c r="A51" s="130"/>
      <c r="B51" s="125" t="s">
        <v>663</v>
      </c>
      <c r="C51" s="232"/>
      <c r="D51" s="232">
        <f t="shared" si="5"/>
        <v>0</v>
      </c>
      <c r="E51" s="231">
        <v>0</v>
      </c>
      <c r="F51" s="235">
        <v>170</v>
      </c>
      <c r="G51" s="231">
        <v>0</v>
      </c>
      <c r="H51" s="232">
        <f t="shared" si="6"/>
        <v>-170</v>
      </c>
      <c r="I51" s="130"/>
      <c r="J51" s="130"/>
      <c r="K51" s="130"/>
    </row>
    <row r="52" spans="1:11" ht="22.5" customHeight="1">
      <c r="A52" s="130"/>
      <c r="B52" s="125" t="s">
        <v>664</v>
      </c>
      <c r="C52" s="232">
        <v>2000</v>
      </c>
      <c r="D52" s="232">
        <f t="shared" si="5"/>
        <v>166.66666666666666</v>
      </c>
      <c r="E52" s="231">
        <v>0</v>
      </c>
      <c r="F52" s="235">
        <v>568</v>
      </c>
      <c r="G52" s="231">
        <v>0</v>
      </c>
      <c r="H52" s="232">
        <f t="shared" si="6"/>
        <v>1432</v>
      </c>
      <c r="I52" s="130"/>
      <c r="J52" s="130"/>
      <c r="K52" s="130"/>
    </row>
    <row r="53" spans="1:11" ht="22.5" customHeight="1">
      <c r="A53" s="130"/>
      <c r="B53" s="125" t="s">
        <v>665</v>
      </c>
      <c r="C53" s="232">
        <v>3000</v>
      </c>
      <c r="D53" s="232">
        <f t="shared" si="5"/>
        <v>250</v>
      </c>
      <c r="E53" s="231">
        <v>0</v>
      </c>
      <c r="F53" s="236">
        <v>5608.7</v>
      </c>
      <c r="G53" s="231">
        <v>0</v>
      </c>
      <c r="H53" s="232">
        <f t="shared" si="6"/>
        <v>-2608.6999999999998</v>
      </c>
      <c r="I53" s="130"/>
      <c r="J53" s="130"/>
      <c r="K53" s="130"/>
    </row>
    <row r="54" spans="1:11" ht="22.5" customHeight="1">
      <c r="A54" s="130"/>
      <c r="B54" s="125" t="s">
        <v>666</v>
      </c>
      <c r="C54" s="232">
        <v>5000</v>
      </c>
      <c r="D54" s="232">
        <f t="shared" si="5"/>
        <v>416.66666666666669</v>
      </c>
      <c r="E54" s="230">
        <v>0</v>
      </c>
      <c r="F54" s="236">
        <v>4285</v>
      </c>
      <c r="G54" s="230">
        <v>0</v>
      </c>
      <c r="H54" s="232">
        <f t="shared" si="6"/>
        <v>715</v>
      </c>
      <c r="I54" s="130"/>
      <c r="J54" s="130"/>
      <c r="K54" s="130"/>
    </row>
    <row r="55" spans="1:11" ht="22.5" customHeight="1">
      <c r="A55" s="130"/>
      <c r="B55" s="125" t="s">
        <v>667</v>
      </c>
      <c r="C55" s="237">
        <v>10000</v>
      </c>
      <c r="D55" s="232">
        <f t="shared" si="5"/>
        <v>833.33333333333337</v>
      </c>
      <c r="E55" s="233"/>
      <c r="F55" s="236">
        <v>1855.75</v>
      </c>
      <c r="G55" s="233"/>
      <c r="H55" s="232">
        <f t="shared" si="6"/>
        <v>8144.25</v>
      </c>
      <c r="I55" s="130"/>
      <c r="J55" s="130"/>
      <c r="K55" s="130"/>
    </row>
    <row r="56" spans="1:11" ht="22.5" customHeight="1">
      <c r="A56" s="130"/>
      <c r="B56" s="125" t="s">
        <v>668</v>
      </c>
      <c r="C56" s="232">
        <v>35000</v>
      </c>
      <c r="D56" s="232">
        <f t="shared" si="5"/>
        <v>2916.6666666666665</v>
      </c>
      <c r="E56" s="230"/>
      <c r="F56" s="235">
        <v>10521.75</v>
      </c>
      <c r="G56" s="230"/>
      <c r="H56" s="232">
        <f t="shared" si="6"/>
        <v>24478.25</v>
      </c>
      <c r="I56" s="130"/>
      <c r="J56" s="130"/>
      <c r="K56" s="130"/>
    </row>
    <row r="57" spans="1:11" ht="22.5" customHeight="1">
      <c r="A57" s="130"/>
      <c r="B57" s="125" t="s">
        <v>669</v>
      </c>
      <c r="C57" s="232"/>
      <c r="D57" s="232">
        <f t="shared" si="5"/>
        <v>0</v>
      </c>
      <c r="E57" s="231">
        <v>0</v>
      </c>
      <c r="F57" s="235">
        <v>10762.8</v>
      </c>
      <c r="G57" s="231">
        <v>0</v>
      </c>
      <c r="H57" s="232">
        <f t="shared" si="6"/>
        <v>-10762.8</v>
      </c>
      <c r="I57" s="130"/>
      <c r="J57" s="130"/>
      <c r="K57" s="130"/>
    </row>
    <row r="58" spans="1:11" ht="22.5" customHeight="1">
      <c r="A58" s="130"/>
      <c r="B58" s="125" t="s">
        <v>670</v>
      </c>
      <c r="C58" s="232">
        <v>100000</v>
      </c>
      <c r="D58" s="232">
        <f t="shared" si="5"/>
        <v>8333.3333333333339</v>
      </c>
      <c r="E58" s="231">
        <v>0</v>
      </c>
      <c r="F58" s="235">
        <v>11118</v>
      </c>
      <c r="G58" s="231">
        <v>0</v>
      </c>
      <c r="H58" s="232">
        <f t="shared" si="6"/>
        <v>88882</v>
      </c>
      <c r="I58" s="130"/>
      <c r="J58" s="130"/>
      <c r="K58" s="130"/>
    </row>
    <row r="59" spans="1:11" ht="22.5" customHeight="1">
      <c r="A59" s="130"/>
      <c r="B59" s="125" t="s">
        <v>671</v>
      </c>
      <c r="C59" s="232">
        <v>1000</v>
      </c>
      <c r="D59" s="232">
        <f t="shared" si="5"/>
        <v>83.333333333333329</v>
      </c>
      <c r="E59" s="231">
        <v>0</v>
      </c>
      <c r="F59" s="235">
        <v>2220</v>
      </c>
      <c r="G59" s="231">
        <v>0</v>
      </c>
      <c r="H59" s="232">
        <f t="shared" si="6"/>
        <v>-1220</v>
      </c>
      <c r="I59" s="130"/>
      <c r="J59" s="130"/>
      <c r="K59" s="130"/>
    </row>
    <row r="60" spans="1:11" ht="22.5" customHeight="1">
      <c r="A60" s="130"/>
      <c r="B60" s="125" t="s">
        <v>672</v>
      </c>
      <c r="C60" s="232">
        <v>1500</v>
      </c>
      <c r="D60" s="232">
        <f t="shared" si="5"/>
        <v>125</v>
      </c>
      <c r="E60" s="231">
        <v>0</v>
      </c>
      <c r="F60" s="235">
        <v>1739</v>
      </c>
      <c r="G60" s="231">
        <v>0</v>
      </c>
      <c r="H60" s="232">
        <f t="shared" si="6"/>
        <v>-239</v>
      </c>
      <c r="I60" s="130"/>
      <c r="J60" s="130"/>
      <c r="K60" s="130"/>
    </row>
    <row r="61" spans="1:11" ht="22.5" customHeight="1">
      <c r="A61" s="130"/>
      <c r="B61" s="125" t="s">
        <v>673</v>
      </c>
      <c r="C61" s="232">
        <v>20000</v>
      </c>
      <c r="D61" s="232">
        <f t="shared" si="5"/>
        <v>1666.6666666666667</v>
      </c>
      <c r="E61" s="231">
        <v>0</v>
      </c>
      <c r="F61" s="235">
        <v>31539.55</v>
      </c>
      <c r="G61" s="231">
        <v>0</v>
      </c>
      <c r="H61" s="232">
        <f t="shared" si="6"/>
        <v>-11539.55</v>
      </c>
      <c r="I61" s="130"/>
      <c r="J61" s="130"/>
      <c r="K61" s="130"/>
    </row>
    <row r="62" spans="1:11" ht="22.5" customHeight="1">
      <c r="A62" s="130"/>
      <c r="B62" s="139" t="s">
        <v>674</v>
      </c>
      <c r="C62" s="232"/>
      <c r="D62" s="232">
        <f t="shared" si="5"/>
        <v>0</v>
      </c>
      <c r="E62" s="231">
        <v>0</v>
      </c>
      <c r="F62" s="238">
        <v>814</v>
      </c>
      <c r="G62" s="231">
        <v>0</v>
      </c>
      <c r="H62" s="232">
        <f t="shared" si="6"/>
        <v>-814</v>
      </c>
      <c r="I62" s="130"/>
      <c r="J62" s="130"/>
      <c r="K62" s="130"/>
    </row>
    <row r="63" spans="1:11" ht="22.5" customHeight="1">
      <c r="A63" s="130"/>
      <c r="B63" s="125" t="s">
        <v>675</v>
      </c>
      <c r="C63" s="232">
        <v>10000</v>
      </c>
      <c r="D63" s="232">
        <f t="shared" si="5"/>
        <v>833.33333333333337</v>
      </c>
      <c r="E63" s="230">
        <v>0</v>
      </c>
      <c r="F63" s="236">
        <v>12761.2</v>
      </c>
      <c r="G63" s="230">
        <v>0</v>
      </c>
      <c r="H63" s="232">
        <f t="shared" si="6"/>
        <v>-2761.2000000000007</v>
      </c>
      <c r="I63" s="130"/>
      <c r="J63" s="130"/>
      <c r="K63" s="130"/>
    </row>
    <row r="64" spans="1:11" ht="22.5" customHeight="1">
      <c r="A64" s="130"/>
      <c r="B64" s="125" t="s">
        <v>676</v>
      </c>
      <c r="C64" s="237">
        <v>50000</v>
      </c>
      <c r="D64" s="232">
        <f t="shared" si="5"/>
        <v>4166.666666666667</v>
      </c>
      <c r="E64" s="233"/>
      <c r="F64" s="235">
        <v>55476</v>
      </c>
      <c r="G64" s="233"/>
      <c r="H64" s="232">
        <f t="shared" si="6"/>
        <v>-5476</v>
      </c>
      <c r="I64" s="130"/>
      <c r="J64" s="130"/>
      <c r="K64" s="130"/>
    </row>
    <row r="65" spans="1:11" ht="22.5" customHeight="1">
      <c r="A65" s="130"/>
      <c r="B65" s="125" t="s">
        <v>677</v>
      </c>
      <c r="C65" s="237"/>
      <c r="D65" s="232">
        <f t="shared" si="5"/>
        <v>0</v>
      </c>
      <c r="E65" s="233"/>
      <c r="F65" s="235">
        <v>922</v>
      </c>
      <c r="G65" s="233"/>
      <c r="H65" s="232">
        <f t="shared" si="6"/>
        <v>-922</v>
      </c>
      <c r="I65" s="130"/>
      <c r="J65" s="130"/>
      <c r="K65" s="130"/>
    </row>
    <row r="66" spans="1:11" ht="22.5" customHeight="1">
      <c r="A66" s="130"/>
      <c r="B66" s="125" t="s">
        <v>678</v>
      </c>
      <c r="C66" s="237"/>
      <c r="D66" s="232">
        <f t="shared" si="5"/>
        <v>0</v>
      </c>
      <c r="E66" s="233"/>
      <c r="F66" s="235">
        <v>1830</v>
      </c>
      <c r="G66" s="233"/>
      <c r="H66" s="232">
        <f t="shared" si="6"/>
        <v>-1830</v>
      </c>
      <c r="I66" s="130"/>
      <c r="J66" s="130"/>
      <c r="K66" s="130"/>
    </row>
    <row r="67" spans="1:11" ht="22.5" customHeight="1">
      <c r="A67" s="130"/>
      <c r="B67" s="125" t="s">
        <v>679</v>
      </c>
      <c r="C67" s="237">
        <v>5000</v>
      </c>
      <c r="D67" s="232">
        <f t="shared" si="5"/>
        <v>416.66666666666669</v>
      </c>
      <c r="E67" s="233"/>
      <c r="F67" s="235">
        <v>1626</v>
      </c>
      <c r="G67" s="233"/>
      <c r="H67" s="232">
        <f t="shared" si="6"/>
        <v>3374</v>
      </c>
      <c r="I67" s="130"/>
      <c r="J67" s="130"/>
      <c r="K67" s="130"/>
    </row>
    <row r="68" spans="1:11" ht="22.5" customHeight="1">
      <c r="A68" s="130"/>
      <c r="B68" s="125" t="s">
        <v>680</v>
      </c>
      <c r="C68" s="237">
        <v>20000</v>
      </c>
      <c r="D68" s="232">
        <f t="shared" si="5"/>
        <v>1666.6666666666667</v>
      </c>
      <c r="E68" s="233"/>
      <c r="F68" s="235">
        <v>1499.56</v>
      </c>
      <c r="G68" s="233"/>
      <c r="H68" s="232">
        <f t="shared" si="6"/>
        <v>18500.439999999999</v>
      </c>
      <c r="I68" s="130"/>
      <c r="J68" s="130"/>
      <c r="K68" s="130"/>
    </row>
    <row r="69" spans="1:11" ht="22.5" customHeight="1">
      <c r="A69" s="130"/>
      <c r="B69" s="125" t="s">
        <v>681</v>
      </c>
      <c r="C69" s="237">
        <v>5000</v>
      </c>
      <c r="D69" s="232">
        <f t="shared" si="5"/>
        <v>416.66666666666669</v>
      </c>
      <c r="E69" s="233"/>
      <c r="F69" s="235">
        <v>1182.81</v>
      </c>
      <c r="G69" s="233"/>
      <c r="H69" s="232">
        <f t="shared" si="6"/>
        <v>3817.19</v>
      </c>
      <c r="I69" s="130"/>
      <c r="J69" s="130"/>
      <c r="K69" s="130"/>
    </row>
    <row r="70" spans="1:11" ht="22.5" customHeight="1">
      <c r="A70" s="130"/>
      <c r="B70" s="125" t="s">
        <v>682</v>
      </c>
      <c r="C70" s="237"/>
      <c r="D70" s="232">
        <f t="shared" si="5"/>
        <v>0</v>
      </c>
      <c r="E70" s="233"/>
      <c r="F70" s="235">
        <v>477</v>
      </c>
      <c r="G70" s="233"/>
      <c r="H70" s="232">
        <f t="shared" si="6"/>
        <v>-477</v>
      </c>
      <c r="I70" s="130"/>
      <c r="J70" s="130"/>
      <c r="K70" s="130"/>
    </row>
    <row r="71" spans="1:11" ht="22.5" customHeight="1">
      <c r="A71" s="130"/>
      <c r="B71" s="125" t="s">
        <v>683</v>
      </c>
      <c r="C71" s="237">
        <v>10000</v>
      </c>
      <c r="D71" s="232">
        <f t="shared" si="5"/>
        <v>833.33333333333337</v>
      </c>
      <c r="E71" s="233"/>
      <c r="F71" s="235">
        <v>2742</v>
      </c>
      <c r="G71" s="233"/>
      <c r="H71" s="232">
        <f t="shared" si="6"/>
        <v>7258</v>
      </c>
      <c r="I71" s="130"/>
      <c r="J71" s="130"/>
      <c r="K71" s="130"/>
    </row>
    <row r="72" spans="1:11" ht="22.5" customHeight="1">
      <c r="A72" s="130"/>
      <c r="B72" s="125" t="s">
        <v>684</v>
      </c>
      <c r="C72" s="237">
        <v>25000</v>
      </c>
      <c r="D72" s="232">
        <f t="shared" si="5"/>
        <v>2083.3333333333335</v>
      </c>
      <c r="E72" s="233"/>
      <c r="F72" s="235">
        <v>21543</v>
      </c>
      <c r="G72" s="233"/>
      <c r="H72" s="232">
        <f t="shared" si="6"/>
        <v>3457</v>
      </c>
      <c r="I72" s="130"/>
      <c r="J72" s="130"/>
      <c r="K72" s="130"/>
    </row>
    <row r="73" spans="1:11" ht="22.5" customHeight="1">
      <c r="A73" s="130"/>
      <c r="B73" s="125" t="s">
        <v>685</v>
      </c>
      <c r="C73" s="237"/>
      <c r="D73" s="232">
        <f t="shared" si="5"/>
        <v>0</v>
      </c>
      <c r="E73" s="233"/>
      <c r="F73" s="235">
        <v>28220</v>
      </c>
      <c r="G73" s="233"/>
      <c r="H73" s="232">
        <f t="shared" si="6"/>
        <v>-28220</v>
      </c>
      <c r="I73" s="130"/>
      <c r="J73" s="130"/>
      <c r="K73" s="130"/>
    </row>
    <row r="74" spans="1:11" ht="22.5" customHeight="1">
      <c r="A74" s="130"/>
      <c r="B74" s="125" t="s">
        <v>686</v>
      </c>
      <c r="C74" s="237"/>
      <c r="D74" s="232">
        <f t="shared" si="5"/>
        <v>0</v>
      </c>
      <c r="E74" s="233"/>
      <c r="F74" s="235">
        <v>527</v>
      </c>
      <c r="G74" s="233"/>
      <c r="H74" s="232">
        <f t="shared" si="6"/>
        <v>-527</v>
      </c>
      <c r="I74" s="130"/>
      <c r="J74" s="130"/>
      <c r="K74" s="130"/>
    </row>
    <row r="75" spans="1:11" ht="22.5" customHeight="1">
      <c r="A75" s="130"/>
      <c r="B75" s="125" t="s">
        <v>687</v>
      </c>
      <c r="C75" s="237"/>
      <c r="D75" s="232">
        <f t="shared" si="5"/>
        <v>0</v>
      </c>
      <c r="E75" s="233"/>
      <c r="F75" s="235">
        <v>6650</v>
      </c>
      <c r="G75" s="233"/>
      <c r="H75" s="232">
        <f t="shared" si="6"/>
        <v>-6650</v>
      </c>
      <c r="I75" s="130"/>
      <c r="J75" s="130"/>
      <c r="K75" s="130"/>
    </row>
    <row r="76" spans="1:11" ht="22.5" customHeight="1">
      <c r="A76" s="130"/>
      <c r="B76" s="125" t="s">
        <v>688</v>
      </c>
      <c r="C76" s="237"/>
      <c r="D76" s="232">
        <f t="shared" si="5"/>
        <v>0</v>
      </c>
      <c r="E76" s="233"/>
      <c r="F76" s="235">
        <v>6989</v>
      </c>
      <c r="G76" s="233"/>
      <c r="H76" s="232">
        <f t="shared" si="6"/>
        <v>-6989</v>
      </c>
      <c r="I76" s="130"/>
      <c r="J76" s="130"/>
      <c r="K76" s="130"/>
    </row>
    <row r="77" spans="1:11" ht="22.5" customHeight="1">
      <c r="A77" s="130"/>
      <c r="B77" s="125" t="s">
        <v>689</v>
      </c>
      <c r="C77" s="237">
        <v>2000</v>
      </c>
      <c r="D77" s="232">
        <f t="shared" si="5"/>
        <v>166.66666666666666</v>
      </c>
      <c r="E77" s="233"/>
      <c r="F77" s="235">
        <v>7809</v>
      </c>
      <c r="G77" s="233"/>
      <c r="H77" s="232">
        <f t="shared" si="6"/>
        <v>-5809</v>
      </c>
      <c r="I77" s="130"/>
      <c r="J77" s="130"/>
      <c r="K77" s="130"/>
    </row>
    <row r="78" spans="1:11" ht="22.5" customHeight="1">
      <c r="A78" s="130"/>
      <c r="B78" s="125" t="s">
        <v>690</v>
      </c>
      <c r="C78" s="237">
        <v>10000</v>
      </c>
      <c r="D78" s="232">
        <f t="shared" si="5"/>
        <v>833.33333333333337</v>
      </c>
      <c r="E78" s="233"/>
      <c r="F78" s="235">
        <v>19279.59</v>
      </c>
      <c r="G78" s="233"/>
      <c r="H78" s="232">
        <f t="shared" si="6"/>
        <v>-9279.59</v>
      </c>
      <c r="I78" s="130"/>
      <c r="J78" s="130"/>
      <c r="K78" s="130"/>
    </row>
    <row r="79" spans="1:11" ht="22.5" customHeight="1">
      <c r="A79" s="130"/>
      <c r="B79" s="125" t="s">
        <v>691</v>
      </c>
      <c r="C79" s="237"/>
      <c r="D79" s="232">
        <f t="shared" si="5"/>
        <v>0</v>
      </c>
      <c r="E79" s="233"/>
      <c r="F79" s="235">
        <v>4983</v>
      </c>
      <c r="G79" s="233"/>
      <c r="H79" s="232">
        <f t="shared" si="6"/>
        <v>-4983</v>
      </c>
      <c r="I79" s="130"/>
      <c r="J79" s="130"/>
      <c r="K79" s="130"/>
    </row>
    <row r="80" spans="1:11" ht="22.5" customHeight="1">
      <c r="A80" s="130"/>
      <c r="B80" s="125" t="s">
        <v>692</v>
      </c>
      <c r="C80" s="237">
        <v>60000</v>
      </c>
      <c r="D80" s="232">
        <f t="shared" si="5"/>
        <v>5000</v>
      </c>
      <c r="E80" s="233"/>
      <c r="F80" s="235">
        <v>2493</v>
      </c>
      <c r="G80" s="233"/>
      <c r="H80" s="232">
        <f t="shared" si="6"/>
        <v>57507</v>
      </c>
      <c r="I80" s="130"/>
      <c r="J80" s="130"/>
      <c r="K80" s="130"/>
    </row>
    <row r="81" spans="1:11" ht="22.5" customHeight="1">
      <c r="A81" s="130"/>
      <c r="B81" s="125" t="s">
        <v>693</v>
      </c>
      <c r="C81" s="237"/>
      <c r="D81" s="232">
        <f t="shared" si="5"/>
        <v>0</v>
      </c>
      <c r="E81" s="233"/>
      <c r="F81" s="235">
        <v>762</v>
      </c>
      <c r="G81" s="233"/>
      <c r="H81" s="232">
        <f t="shared" si="6"/>
        <v>-762</v>
      </c>
      <c r="I81" s="130"/>
      <c r="J81" s="130"/>
      <c r="K81" s="130"/>
    </row>
    <row r="82" spans="1:11" ht="22.5" customHeight="1">
      <c r="A82" s="130"/>
      <c r="B82" s="125" t="s">
        <v>694</v>
      </c>
      <c r="C82" s="237">
        <v>5000</v>
      </c>
      <c r="D82" s="232">
        <f t="shared" ref="D82:D107" si="7">C82/12</f>
        <v>416.66666666666669</v>
      </c>
      <c r="E82" s="233"/>
      <c r="F82" s="235">
        <v>12550</v>
      </c>
      <c r="G82" s="233"/>
      <c r="H82" s="232">
        <f t="shared" ref="H82:H107" si="8">C82-F82</f>
        <v>-7550</v>
      </c>
      <c r="I82" s="130"/>
      <c r="J82" s="130"/>
      <c r="K82" s="130"/>
    </row>
    <row r="83" spans="1:11" ht="22.5" customHeight="1">
      <c r="A83" s="130"/>
      <c r="B83" s="125" t="s">
        <v>695</v>
      </c>
      <c r="C83" s="237"/>
      <c r="D83" s="232">
        <f t="shared" si="7"/>
        <v>0</v>
      </c>
      <c r="E83" s="233"/>
      <c r="F83" s="235">
        <v>920</v>
      </c>
      <c r="G83" s="233"/>
      <c r="H83" s="232">
        <f t="shared" si="8"/>
        <v>-920</v>
      </c>
      <c r="I83" s="130"/>
      <c r="J83" s="130"/>
      <c r="K83" s="130"/>
    </row>
    <row r="84" spans="1:11" ht="22.5" customHeight="1">
      <c r="A84" s="130"/>
      <c r="B84" s="125" t="s">
        <v>696</v>
      </c>
      <c r="C84" s="237">
        <v>5000</v>
      </c>
      <c r="D84" s="232">
        <f t="shared" si="7"/>
        <v>416.66666666666669</v>
      </c>
      <c r="E84" s="233"/>
      <c r="F84" s="235">
        <v>9249</v>
      </c>
      <c r="G84" s="233"/>
      <c r="H84" s="232">
        <f t="shared" si="8"/>
        <v>-4249</v>
      </c>
      <c r="I84" s="130"/>
      <c r="J84" s="130"/>
      <c r="K84" s="130"/>
    </row>
    <row r="85" spans="1:11" ht="22.5" customHeight="1">
      <c r="A85" s="130"/>
      <c r="B85" s="125" t="s">
        <v>697</v>
      </c>
      <c r="C85" s="237">
        <v>119800</v>
      </c>
      <c r="D85" s="232">
        <f t="shared" si="7"/>
        <v>9983.3333333333339</v>
      </c>
      <c r="E85" s="233"/>
      <c r="F85" s="235">
        <v>586364.63</v>
      </c>
      <c r="G85" s="233"/>
      <c r="H85" s="232">
        <f t="shared" si="8"/>
        <v>-466564.63</v>
      </c>
      <c r="I85" s="130"/>
      <c r="J85" s="130"/>
      <c r="K85" s="130"/>
    </row>
    <row r="86" spans="1:11" ht="22.5" customHeight="1">
      <c r="A86" s="130"/>
      <c r="B86" s="125" t="s">
        <v>698</v>
      </c>
      <c r="C86" s="237">
        <v>10000</v>
      </c>
      <c r="D86" s="232">
        <f t="shared" si="7"/>
        <v>833.33333333333337</v>
      </c>
      <c r="E86" s="233"/>
      <c r="F86" s="235">
        <v>16080</v>
      </c>
      <c r="G86" s="233"/>
      <c r="H86" s="232">
        <f t="shared" si="8"/>
        <v>-6080</v>
      </c>
      <c r="I86" s="130"/>
      <c r="J86" s="130"/>
      <c r="K86" s="130"/>
    </row>
    <row r="87" spans="1:11" ht="22.5" customHeight="1">
      <c r="A87" s="130"/>
      <c r="B87" s="125" t="s">
        <v>699</v>
      </c>
      <c r="C87" s="237"/>
      <c r="D87" s="232">
        <f t="shared" si="7"/>
        <v>0</v>
      </c>
      <c r="E87" s="233"/>
      <c r="F87" s="235">
        <v>2904</v>
      </c>
      <c r="G87" s="233"/>
      <c r="H87" s="232">
        <f t="shared" si="8"/>
        <v>-2904</v>
      </c>
      <c r="I87" s="130"/>
      <c r="J87" s="130"/>
      <c r="K87" s="130"/>
    </row>
    <row r="88" spans="1:11" ht="22.5" customHeight="1">
      <c r="A88" s="130"/>
      <c r="B88" s="125" t="s">
        <v>700</v>
      </c>
      <c r="C88" s="237">
        <v>10000</v>
      </c>
      <c r="D88" s="232">
        <f t="shared" si="7"/>
        <v>833.33333333333337</v>
      </c>
      <c r="E88" s="233"/>
      <c r="F88" s="235">
        <v>2623</v>
      </c>
      <c r="G88" s="233"/>
      <c r="H88" s="232">
        <f t="shared" si="8"/>
        <v>7377</v>
      </c>
      <c r="I88" s="130"/>
      <c r="J88" s="130"/>
      <c r="K88" s="130"/>
    </row>
    <row r="89" spans="1:11" ht="22.5" customHeight="1">
      <c r="A89" s="130"/>
      <c r="B89" s="125" t="s">
        <v>343</v>
      </c>
      <c r="C89" s="237">
        <v>35000</v>
      </c>
      <c r="D89" s="232">
        <f t="shared" si="7"/>
        <v>2916.6666666666665</v>
      </c>
      <c r="E89" s="233"/>
      <c r="F89" s="235">
        <f>2400+9750</f>
        <v>12150</v>
      </c>
      <c r="G89" s="233"/>
      <c r="H89" s="232">
        <f t="shared" si="8"/>
        <v>22850</v>
      </c>
      <c r="I89" s="130"/>
      <c r="J89" s="130"/>
      <c r="K89" s="130"/>
    </row>
    <row r="90" spans="1:11" ht="27" customHeight="1">
      <c r="B90" s="139" t="s">
        <v>701</v>
      </c>
      <c r="C90" s="239">
        <v>50000</v>
      </c>
      <c r="D90" s="232">
        <f t="shared" si="7"/>
        <v>4166.666666666667</v>
      </c>
      <c r="E90" s="239"/>
      <c r="F90" s="238">
        <v>52687</v>
      </c>
      <c r="G90" s="239"/>
      <c r="H90" s="232">
        <f t="shared" si="8"/>
        <v>-2687</v>
      </c>
    </row>
    <row r="91" spans="1:11" ht="27" customHeight="1">
      <c r="B91" s="139" t="s">
        <v>702</v>
      </c>
      <c r="C91" s="239"/>
      <c r="D91" s="232">
        <f t="shared" si="7"/>
        <v>0</v>
      </c>
      <c r="E91" s="239"/>
      <c r="F91" s="238">
        <v>32788</v>
      </c>
      <c r="G91" s="239"/>
      <c r="H91" s="232">
        <f t="shared" si="8"/>
        <v>-32788</v>
      </c>
    </row>
    <row r="92" spans="1:11" ht="27" customHeight="1">
      <c r="B92" s="139" t="s">
        <v>703</v>
      </c>
      <c r="C92" s="239">
        <v>50000</v>
      </c>
      <c r="D92" s="232">
        <f t="shared" si="7"/>
        <v>4166.666666666667</v>
      </c>
      <c r="E92" s="239"/>
      <c r="F92" s="238">
        <v>33329</v>
      </c>
      <c r="G92" s="239"/>
      <c r="H92" s="232">
        <f t="shared" si="8"/>
        <v>16671</v>
      </c>
    </row>
    <row r="93" spans="1:11" ht="27" customHeight="1">
      <c r="B93" s="139" t="s">
        <v>704</v>
      </c>
      <c r="C93" s="239"/>
      <c r="D93" s="232">
        <f t="shared" si="7"/>
        <v>0</v>
      </c>
      <c r="E93" s="239"/>
      <c r="F93" s="238">
        <v>3906</v>
      </c>
      <c r="G93" s="239"/>
      <c r="H93" s="232">
        <f t="shared" si="8"/>
        <v>-3906</v>
      </c>
    </row>
    <row r="94" spans="1:11" ht="27" customHeight="1">
      <c r="B94" s="125" t="s">
        <v>705</v>
      </c>
      <c r="C94" s="239">
        <v>150000</v>
      </c>
      <c r="D94" s="232">
        <f t="shared" si="7"/>
        <v>12500</v>
      </c>
      <c r="E94" s="239"/>
      <c r="F94" s="235">
        <v>76578.039999999994</v>
      </c>
      <c r="G94" s="239"/>
      <c r="H94" s="232">
        <f t="shared" si="8"/>
        <v>73421.960000000006</v>
      </c>
    </row>
    <row r="95" spans="1:11" ht="27" customHeight="1">
      <c r="B95" s="139" t="s">
        <v>706</v>
      </c>
      <c r="C95" s="239">
        <v>40000</v>
      </c>
      <c r="D95" s="232">
        <f t="shared" si="7"/>
        <v>3333.3333333333335</v>
      </c>
      <c r="E95" s="239"/>
      <c r="F95" s="240">
        <v>8890</v>
      </c>
      <c r="G95" s="239"/>
      <c r="H95" s="232">
        <f t="shared" si="8"/>
        <v>31110</v>
      </c>
    </row>
    <row r="96" spans="1:11" ht="27" customHeight="1">
      <c r="B96" s="125" t="s">
        <v>707</v>
      </c>
      <c r="C96" s="239">
        <v>15000</v>
      </c>
      <c r="D96" s="232">
        <f t="shared" si="7"/>
        <v>1250</v>
      </c>
      <c r="E96" s="239"/>
      <c r="F96" s="235">
        <v>5500</v>
      </c>
      <c r="G96" s="239"/>
      <c r="H96" s="232">
        <f t="shared" si="8"/>
        <v>9500</v>
      </c>
    </row>
    <row r="97" spans="2:8" ht="27" customHeight="1">
      <c r="B97" s="125" t="s">
        <v>708</v>
      </c>
      <c r="C97" s="239">
        <v>3000</v>
      </c>
      <c r="D97" s="232">
        <f t="shared" si="7"/>
        <v>250</v>
      </c>
      <c r="E97" s="239"/>
      <c r="F97" s="235">
        <v>110</v>
      </c>
      <c r="G97" s="239"/>
      <c r="H97" s="232">
        <f t="shared" si="8"/>
        <v>2890</v>
      </c>
    </row>
    <row r="98" spans="2:8" ht="27" customHeight="1">
      <c r="B98" s="125" t="s">
        <v>709</v>
      </c>
      <c r="C98" s="239">
        <v>15000</v>
      </c>
      <c r="D98" s="232">
        <f t="shared" si="7"/>
        <v>1250</v>
      </c>
      <c r="E98" s="239"/>
      <c r="F98" s="235">
        <v>618</v>
      </c>
      <c r="G98" s="239"/>
      <c r="H98" s="232">
        <f t="shared" si="8"/>
        <v>14382</v>
      </c>
    </row>
    <row r="99" spans="2:8" ht="27" customHeight="1">
      <c r="B99" s="125" t="s">
        <v>710</v>
      </c>
      <c r="C99" s="239">
        <v>1500</v>
      </c>
      <c r="D99" s="232">
        <f t="shared" si="7"/>
        <v>125</v>
      </c>
      <c r="E99" s="239"/>
      <c r="F99" s="235">
        <v>520</v>
      </c>
      <c r="G99" s="239"/>
      <c r="H99" s="232">
        <f t="shared" si="8"/>
        <v>980</v>
      </c>
    </row>
    <row r="100" spans="2:8" ht="27" customHeight="1">
      <c r="B100" s="125" t="s">
        <v>711</v>
      </c>
      <c r="C100" s="239"/>
      <c r="D100" s="232">
        <f t="shared" si="7"/>
        <v>0</v>
      </c>
      <c r="E100" s="239"/>
      <c r="F100" s="235">
        <v>3470</v>
      </c>
      <c r="G100" s="239"/>
      <c r="H100" s="232">
        <f t="shared" si="8"/>
        <v>-3470</v>
      </c>
    </row>
    <row r="101" spans="2:8" ht="27" customHeight="1">
      <c r="B101" s="125" t="s">
        <v>712</v>
      </c>
      <c r="C101" s="239">
        <v>10000</v>
      </c>
      <c r="D101" s="232">
        <f t="shared" si="7"/>
        <v>833.33333333333337</v>
      </c>
      <c r="E101" s="239"/>
      <c r="F101" s="235">
        <v>12316</v>
      </c>
      <c r="G101" s="239"/>
      <c r="H101" s="232">
        <f t="shared" si="8"/>
        <v>-2316</v>
      </c>
    </row>
    <row r="102" spans="2:8" ht="27" customHeight="1">
      <c r="B102" s="125" t="s">
        <v>713</v>
      </c>
      <c r="C102" s="239">
        <v>10000</v>
      </c>
      <c r="D102" s="232">
        <f t="shared" si="7"/>
        <v>833.33333333333337</v>
      </c>
      <c r="E102" s="239"/>
      <c r="F102" s="235">
        <v>2725</v>
      </c>
      <c r="G102" s="239"/>
      <c r="H102" s="232">
        <f t="shared" si="8"/>
        <v>7275</v>
      </c>
    </row>
    <row r="103" spans="2:8" ht="27" customHeight="1">
      <c r="B103" s="125" t="s">
        <v>714</v>
      </c>
      <c r="C103" s="239"/>
      <c r="D103" s="232">
        <f t="shared" si="7"/>
        <v>0</v>
      </c>
      <c r="E103" s="239"/>
      <c r="F103" s="236">
        <v>868</v>
      </c>
      <c r="G103" s="239"/>
      <c r="H103" s="232">
        <f t="shared" si="8"/>
        <v>-868</v>
      </c>
    </row>
    <row r="104" spans="2:8" ht="27" customHeight="1">
      <c r="B104" s="125" t="s">
        <v>716</v>
      </c>
      <c r="C104" s="239">
        <v>3000</v>
      </c>
      <c r="D104" s="232">
        <f t="shared" si="7"/>
        <v>250</v>
      </c>
      <c r="E104" s="239"/>
      <c r="F104" s="236">
        <v>600</v>
      </c>
      <c r="G104" s="239"/>
      <c r="H104" s="232">
        <f t="shared" si="8"/>
        <v>2400</v>
      </c>
    </row>
    <row r="105" spans="2:8" ht="27" customHeight="1">
      <c r="B105" s="125" t="s">
        <v>717</v>
      </c>
      <c r="C105" s="239">
        <v>5000</v>
      </c>
      <c r="D105" s="232">
        <f t="shared" si="7"/>
        <v>416.66666666666669</v>
      </c>
      <c r="E105" s="239"/>
      <c r="F105" s="236">
        <v>1735</v>
      </c>
      <c r="G105" s="239"/>
      <c r="H105" s="232">
        <f t="shared" si="8"/>
        <v>3265</v>
      </c>
    </row>
    <row r="106" spans="2:8" ht="27" customHeight="1">
      <c r="B106" s="125" t="s">
        <v>718</v>
      </c>
      <c r="C106" s="239">
        <v>5000</v>
      </c>
      <c r="D106" s="232">
        <f t="shared" si="7"/>
        <v>416.66666666666669</v>
      </c>
      <c r="E106" s="239"/>
      <c r="F106" s="236">
        <v>163</v>
      </c>
      <c r="G106" s="239"/>
      <c r="H106" s="232">
        <f t="shared" si="8"/>
        <v>4837</v>
      </c>
    </row>
    <row r="107" spans="2:8" ht="27" customHeight="1">
      <c r="B107" s="125" t="s">
        <v>719</v>
      </c>
      <c r="C107" s="239">
        <v>5000</v>
      </c>
      <c r="D107" s="232">
        <f t="shared" si="7"/>
        <v>416.66666666666669</v>
      </c>
      <c r="E107" s="239"/>
      <c r="F107" s="236">
        <v>450</v>
      </c>
      <c r="G107" s="239"/>
      <c r="H107" s="232">
        <f t="shared" si="8"/>
        <v>4550</v>
      </c>
    </row>
    <row r="108" spans="2:8" s="141" customFormat="1" ht="27" customHeight="1">
      <c r="B108" s="142" t="s">
        <v>120</v>
      </c>
      <c r="C108" s="241">
        <f t="shared" ref="C108:H108" si="9">SUM(C25:C107)</f>
        <v>1810700</v>
      </c>
      <c r="D108" s="241">
        <f t="shared" si="9"/>
        <v>150891.66666666669</v>
      </c>
      <c r="E108" s="241">
        <f t="shared" si="9"/>
        <v>0</v>
      </c>
      <c r="F108" s="241">
        <f t="shared" si="9"/>
        <v>2443313.2600000002</v>
      </c>
      <c r="G108" s="241">
        <f t="shared" si="9"/>
        <v>0</v>
      </c>
      <c r="H108" s="241">
        <f t="shared" si="9"/>
        <v>-632613.26</v>
      </c>
    </row>
    <row r="109" spans="2:8" ht="15" customHeight="1">
      <c r="B109" s="130"/>
      <c r="C109" s="239"/>
      <c r="D109" s="239"/>
      <c r="E109" s="239"/>
      <c r="F109" s="239"/>
      <c r="G109" s="239"/>
      <c r="H109" s="239"/>
    </row>
    <row r="110" spans="2:8" ht="29.25" customHeight="1">
      <c r="B110" s="127" t="s">
        <v>117</v>
      </c>
      <c r="C110" s="239"/>
      <c r="D110" s="239"/>
      <c r="E110" s="239"/>
      <c r="F110" s="239"/>
      <c r="G110" s="239"/>
      <c r="H110" s="239"/>
    </row>
    <row r="111" spans="2:8" ht="29.25" customHeight="1">
      <c r="B111" s="125" t="s">
        <v>720</v>
      </c>
      <c r="C111" s="242">
        <v>255000</v>
      </c>
      <c r="D111" s="239">
        <f>C111/12</f>
        <v>21250</v>
      </c>
      <c r="E111" s="239"/>
      <c r="F111" s="235">
        <v>7555</v>
      </c>
      <c r="G111" s="239"/>
      <c r="H111" s="239">
        <f>C111-F111</f>
        <v>247445</v>
      </c>
    </row>
    <row r="112" spans="2:8" ht="29.25" customHeight="1">
      <c r="B112" s="139" t="s">
        <v>721</v>
      </c>
      <c r="C112" s="243">
        <v>290700</v>
      </c>
      <c r="D112" s="239">
        <f t="shared" ref="D112:D116" si="10">C112/12</f>
        <v>24225</v>
      </c>
      <c r="E112" s="239"/>
      <c r="F112" s="238">
        <v>70421</v>
      </c>
      <c r="G112" s="239"/>
      <c r="H112" s="239">
        <f t="shared" ref="H112:H116" si="11">C112-F112</f>
        <v>220279</v>
      </c>
    </row>
    <row r="113" spans="2:8" ht="29.25" customHeight="1">
      <c r="B113" s="143" t="s">
        <v>722</v>
      </c>
      <c r="C113" s="239"/>
      <c r="D113" s="239">
        <f t="shared" si="10"/>
        <v>0</v>
      </c>
      <c r="E113" s="239"/>
      <c r="F113" s="234">
        <v>100</v>
      </c>
      <c r="G113" s="239"/>
      <c r="H113" s="239">
        <f t="shared" si="11"/>
        <v>-100</v>
      </c>
    </row>
    <row r="114" spans="2:8" ht="29.25" customHeight="1">
      <c r="B114" s="143" t="s">
        <v>723</v>
      </c>
      <c r="C114" s="239"/>
      <c r="D114" s="239">
        <f t="shared" si="10"/>
        <v>0</v>
      </c>
      <c r="E114" s="239"/>
      <c r="F114" s="244">
        <v>1000</v>
      </c>
      <c r="G114" s="239"/>
      <c r="H114" s="239">
        <f t="shared" si="11"/>
        <v>-1000</v>
      </c>
    </row>
    <row r="115" spans="2:8" ht="29.25" customHeight="1">
      <c r="B115" s="143" t="s">
        <v>724</v>
      </c>
      <c r="C115" s="239"/>
      <c r="D115" s="239">
        <f t="shared" si="10"/>
        <v>0</v>
      </c>
      <c r="E115" s="239"/>
      <c r="F115" s="234">
        <v>372</v>
      </c>
      <c r="G115" s="239"/>
      <c r="H115" s="239">
        <f t="shared" si="11"/>
        <v>-372</v>
      </c>
    </row>
    <row r="116" spans="2:8" ht="29.25" customHeight="1">
      <c r="B116" s="125" t="s">
        <v>715</v>
      </c>
      <c r="C116" s="239"/>
      <c r="D116" s="239">
        <f t="shared" si="10"/>
        <v>0</v>
      </c>
      <c r="E116" s="239"/>
      <c r="F116" s="235">
        <v>700</v>
      </c>
      <c r="G116" s="239"/>
      <c r="H116" s="239">
        <f t="shared" si="11"/>
        <v>-700</v>
      </c>
    </row>
    <row r="117" spans="2:8" s="141" customFormat="1" ht="29.25" customHeight="1">
      <c r="B117" s="126" t="s">
        <v>120</v>
      </c>
      <c r="C117" s="241">
        <f t="shared" ref="C117:H117" si="12">SUM(C111:C116)</f>
        <v>545700</v>
      </c>
      <c r="D117" s="241">
        <f t="shared" si="12"/>
        <v>45475</v>
      </c>
      <c r="E117" s="241">
        <f t="shared" si="12"/>
        <v>0</v>
      </c>
      <c r="F117" s="241">
        <f t="shared" si="12"/>
        <v>80148</v>
      </c>
      <c r="G117" s="241">
        <f t="shared" si="12"/>
        <v>0</v>
      </c>
      <c r="H117" s="241">
        <f t="shared" si="12"/>
        <v>465552</v>
      </c>
    </row>
    <row r="118" spans="2:8" ht="29.25" customHeight="1">
      <c r="B118" s="125"/>
      <c r="C118" s="239"/>
      <c r="D118" s="239"/>
      <c r="E118" s="239"/>
      <c r="F118" s="239"/>
      <c r="G118" s="239"/>
      <c r="H118" s="239"/>
    </row>
    <row r="119" spans="2:8" ht="29.25" customHeight="1">
      <c r="B119" s="127" t="s">
        <v>118</v>
      </c>
      <c r="C119" s="239"/>
      <c r="D119" s="239"/>
      <c r="E119" s="239"/>
      <c r="F119" s="239"/>
      <c r="G119" s="239"/>
      <c r="H119" s="239"/>
    </row>
    <row r="120" spans="2:8" ht="29.25" customHeight="1">
      <c r="B120" s="135" t="s">
        <v>725</v>
      </c>
      <c r="C120" s="239"/>
      <c r="D120" s="239">
        <f>C120/12</f>
        <v>0</v>
      </c>
      <c r="E120" s="239"/>
      <c r="F120" s="244">
        <v>5925</v>
      </c>
      <c r="G120" s="239"/>
      <c r="H120" s="239">
        <f>C120-F120</f>
        <v>-5925</v>
      </c>
    </row>
    <row r="121" spans="2:8" ht="29.25" customHeight="1">
      <c r="B121" s="136" t="s">
        <v>258</v>
      </c>
      <c r="C121" s="245">
        <v>5000</v>
      </c>
      <c r="D121" s="239">
        <f>C121/12</f>
        <v>416.66666666666669</v>
      </c>
      <c r="E121" s="239"/>
      <c r="F121" s="244">
        <v>164262</v>
      </c>
      <c r="G121" s="239"/>
      <c r="H121" s="239">
        <f>C121-F121</f>
        <v>-159262</v>
      </c>
    </row>
    <row r="122" spans="2:8" s="141" customFormat="1" ht="29.25" customHeight="1">
      <c r="B122" s="142" t="s">
        <v>120</v>
      </c>
      <c r="C122" s="241">
        <f t="shared" ref="C122:H122" si="13">SUM(C120:C121)</f>
        <v>5000</v>
      </c>
      <c r="D122" s="241">
        <f t="shared" si="13"/>
        <v>416.66666666666669</v>
      </c>
      <c r="E122" s="241">
        <f t="shared" si="13"/>
        <v>0</v>
      </c>
      <c r="F122" s="241">
        <f t="shared" si="13"/>
        <v>170187</v>
      </c>
      <c r="G122" s="241">
        <f t="shared" si="13"/>
        <v>0</v>
      </c>
      <c r="H122" s="241">
        <f t="shared" si="13"/>
        <v>-165187</v>
      </c>
    </row>
    <row r="123" spans="2:8" s="141" customFormat="1" ht="29.25" customHeight="1">
      <c r="B123" s="142"/>
      <c r="C123" s="241"/>
      <c r="D123" s="241"/>
      <c r="E123" s="241"/>
      <c r="F123" s="241"/>
      <c r="G123" s="241"/>
      <c r="H123" s="241"/>
    </row>
    <row r="124" spans="2:8" s="141" customFormat="1" ht="29.25" customHeight="1">
      <c r="B124" s="142"/>
      <c r="C124" s="241"/>
      <c r="D124" s="241"/>
      <c r="E124" s="241"/>
      <c r="F124" s="241"/>
      <c r="G124" s="241"/>
      <c r="H124" s="241"/>
    </row>
    <row r="125" spans="2:8" ht="29.25" customHeight="1">
      <c r="B125" s="130"/>
      <c r="C125" s="239"/>
      <c r="D125" s="239"/>
      <c r="E125" s="239"/>
      <c r="F125" s="239"/>
      <c r="G125" s="239"/>
      <c r="H125" s="239"/>
    </row>
    <row r="126" spans="2:8" ht="29.25" customHeight="1">
      <c r="B126" s="127" t="s">
        <v>259</v>
      </c>
      <c r="C126" s="239"/>
      <c r="D126" s="239"/>
      <c r="E126" s="239"/>
      <c r="F126" s="239"/>
      <c r="G126" s="239"/>
      <c r="H126" s="239"/>
    </row>
    <row r="127" spans="2:8" ht="29.25" customHeight="1">
      <c r="B127" s="144" t="s">
        <v>264</v>
      </c>
      <c r="C127" s="239"/>
      <c r="D127" s="239"/>
      <c r="E127" s="239"/>
      <c r="F127" s="246">
        <v>102541.78</v>
      </c>
      <c r="G127" s="239"/>
      <c r="H127" s="239">
        <f>C127-F127</f>
        <v>-102541.78</v>
      </c>
    </row>
    <row r="128" spans="2:8" ht="29.25" customHeight="1">
      <c r="B128" s="144" t="s">
        <v>726</v>
      </c>
      <c r="C128" s="239"/>
      <c r="D128" s="239"/>
      <c r="E128" s="239"/>
      <c r="F128" s="246">
        <v>109</v>
      </c>
      <c r="G128" s="239"/>
      <c r="H128" s="239">
        <f>C128-F128</f>
        <v>-109</v>
      </c>
    </row>
    <row r="129" spans="2:8" ht="29.25" customHeight="1">
      <c r="B129" s="144" t="s">
        <v>727</v>
      </c>
      <c r="C129" s="239"/>
      <c r="D129" s="239"/>
      <c r="E129" s="239"/>
      <c r="F129" s="246">
        <v>111594.3</v>
      </c>
      <c r="G129" s="239"/>
      <c r="H129" s="239">
        <f>C129-F129</f>
        <v>-111594.3</v>
      </c>
    </row>
    <row r="130" spans="2:8" ht="29.25" customHeight="1">
      <c r="B130" s="144" t="s">
        <v>728</v>
      </c>
      <c r="C130" s="239"/>
      <c r="D130" s="239"/>
      <c r="E130" s="239"/>
      <c r="F130" s="246">
        <v>15125</v>
      </c>
      <c r="G130" s="239"/>
      <c r="H130" s="239">
        <f>C130-F130</f>
        <v>-15125</v>
      </c>
    </row>
    <row r="131" spans="2:8" ht="29.25" customHeight="1">
      <c r="B131" s="139" t="s">
        <v>729</v>
      </c>
      <c r="C131" s="239"/>
      <c r="D131" s="239"/>
      <c r="E131" s="239"/>
      <c r="F131" s="247">
        <v>12023</v>
      </c>
      <c r="G131" s="239"/>
      <c r="H131" s="239">
        <f>C131-F131</f>
        <v>-12023</v>
      </c>
    </row>
    <row r="132" spans="2:8" s="141" customFormat="1" ht="29.25" customHeight="1">
      <c r="B132" s="142" t="s">
        <v>120</v>
      </c>
      <c r="C132" s="241">
        <f t="shared" ref="C132:H132" si="14">SUM(C127:C131)</f>
        <v>0</v>
      </c>
      <c r="D132" s="241">
        <f t="shared" si="14"/>
        <v>0</v>
      </c>
      <c r="E132" s="241">
        <f t="shared" si="14"/>
        <v>0</v>
      </c>
      <c r="F132" s="241">
        <f t="shared" si="14"/>
        <v>241393.08000000002</v>
      </c>
      <c r="G132" s="241">
        <f t="shared" si="14"/>
        <v>0</v>
      </c>
      <c r="H132" s="241">
        <f t="shared" si="14"/>
        <v>-241393.08000000002</v>
      </c>
    </row>
    <row r="133" spans="2:8" ht="15" customHeight="1">
      <c r="B133" s="130"/>
    </row>
    <row r="134" spans="2:8" s="239" customFormat="1" ht="15" customHeight="1">
      <c r="B134" s="233"/>
      <c r="C134" s="239">
        <f>C132+C122+C117+C108+C22+C18+C12</f>
        <v>4500000</v>
      </c>
      <c r="D134" s="239">
        <f>D132+D122+D117+D108+D22+D18+D12</f>
        <v>375000</v>
      </c>
      <c r="F134" s="239">
        <f>F132+F122+F117+F108+F22+F18+F12</f>
        <v>4784849.5500000007</v>
      </c>
      <c r="G134" s="239">
        <f t="shared" ref="G134:H134" si="15">G132+G122+G117+G108+G22+G18+G12</f>
        <v>0</v>
      </c>
      <c r="H134" s="239">
        <f t="shared" si="15"/>
        <v>-284849.55000000022</v>
      </c>
    </row>
    <row r="135" spans="2:8" ht="15" customHeight="1">
      <c r="B135" s="130"/>
    </row>
    <row r="136" spans="2:8" ht="15" customHeight="1">
      <c r="B136" s="130"/>
    </row>
    <row r="137" spans="2:8" ht="15" customHeight="1">
      <c r="B137" s="130"/>
    </row>
    <row r="138" spans="2:8" ht="15" customHeight="1">
      <c r="B138" s="130"/>
    </row>
    <row r="139" spans="2:8" ht="15" customHeight="1">
      <c r="B139" s="130"/>
    </row>
    <row r="140" spans="2:8" ht="15" customHeight="1">
      <c r="B140" s="130"/>
    </row>
    <row r="141" spans="2:8" ht="15" customHeight="1">
      <c r="B141" s="130"/>
    </row>
    <row r="142" spans="2:8" ht="15" customHeight="1">
      <c r="B142" s="130"/>
    </row>
    <row r="143" spans="2:8" ht="15" customHeight="1">
      <c r="B143" s="130"/>
    </row>
    <row r="144" spans="2:8" ht="15" customHeight="1">
      <c r="B144" s="130"/>
    </row>
    <row r="145" spans="2:2" ht="15" customHeight="1">
      <c r="B145" s="130"/>
    </row>
    <row r="146" spans="2:2" ht="15" customHeight="1">
      <c r="B146" s="130"/>
    </row>
    <row r="147" spans="2:2" ht="15" customHeight="1">
      <c r="B147" s="130"/>
    </row>
    <row r="148" spans="2:2" ht="15" customHeight="1">
      <c r="B148" s="130"/>
    </row>
    <row r="149" spans="2:2" ht="15" customHeight="1">
      <c r="B149" s="130"/>
    </row>
    <row r="150" spans="2:2" ht="15" customHeight="1">
      <c r="B150" s="130"/>
    </row>
    <row r="151" spans="2:2" ht="15" customHeight="1">
      <c r="B151" s="130"/>
    </row>
    <row r="152" spans="2:2" ht="15" customHeight="1">
      <c r="B152" s="130"/>
    </row>
    <row r="153" spans="2:2" ht="15" customHeight="1">
      <c r="B153" s="130"/>
    </row>
    <row r="154" spans="2:2" ht="15" customHeight="1">
      <c r="B154" s="130"/>
    </row>
    <row r="155" spans="2:2" ht="15" customHeight="1">
      <c r="B155" s="130"/>
    </row>
    <row r="156" spans="2:2" ht="15" customHeight="1">
      <c r="B156" s="130"/>
    </row>
    <row r="157" spans="2:2" ht="15" customHeight="1">
      <c r="B157" s="130"/>
    </row>
    <row r="158" spans="2:2" ht="15" customHeight="1">
      <c r="B158" s="130"/>
    </row>
    <row r="159" spans="2:2" ht="15" customHeight="1">
      <c r="B159" s="130"/>
    </row>
    <row r="160" spans="2:2" ht="15" customHeight="1">
      <c r="B160" s="130"/>
    </row>
    <row r="161" spans="2:2" ht="15" customHeight="1">
      <c r="B161" s="130"/>
    </row>
  </sheetData>
  <pageMargins left="0.32" right="0.17" top="0.75" bottom="0.75" header="0" footer="0"/>
  <pageSetup scale="59"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4"/>
  <sheetViews>
    <sheetView topLeftCell="A9" workbookViewId="0">
      <selection activeCell="I24" sqref="I24"/>
    </sheetView>
  </sheetViews>
  <sheetFormatPr defaultColWidth="14.42578125" defaultRowHeight="15" customHeight="1"/>
  <cols>
    <col min="1" max="1" width="2.7109375" style="31" customWidth="1"/>
    <col min="2" max="2" width="18.85546875" style="31" bestFit="1" customWidth="1"/>
    <col min="3" max="3" width="56" style="31" bestFit="1" customWidth="1"/>
    <col min="4" max="4" width="21.28515625" style="31" bestFit="1" customWidth="1"/>
    <col min="5" max="5" width="19.7109375" style="31" bestFit="1" customWidth="1"/>
    <col min="6" max="6" width="10.5703125" style="31" hidden="1" customWidth="1"/>
    <col min="7" max="7" width="19.7109375" style="31" bestFit="1" customWidth="1"/>
    <col min="8" max="8" width="12.28515625" style="31" hidden="1" customWidth="1"/>
    <col min="9" max="9" width="19.7109375" style="31" bestFit="1" customWidth="1"/>
    <col min="10" max="10" width="15.28515625" style="31" hidden="1" customWidth="1"/>
    <col min="11" max="11" width="20.42578125" style="31" bestFit="1" customWidth="1"/>
    <col min="12" max="16384" width="14.42578125" style="31"/>
  </cols>
  <sheetData>
    <row r="1" spans="1:12" ht="14.25" customHeight="1">
      <c r="A1" s="32">
        <v>2</v>
      </c>
      <c r="B1" s="1" t="s">
        <v>755</v>
      </c>
    </row>
    <row r="2" spans="1:12" ht="20.25">
      <c r="B2" s="362" t="s">
        <v>761</v>
      </c>
      <c r="C2" s="362"/>
      <c r="D2" s="362"/>
      <c r="E2" s="362"/>
      <c r="F2" s="362"/>
      <c r="G2" s="362"/>
      <c r="H2" s="362"/>
      <c r="I2" s="362"/>
      <c r="J2" s="362"/>
      <c r="K2" s="362"/>
    </row>
    <row r="3" spans="1:12" ht="14.25" customHeight="1">
      <c r="B3" s="113"/>
      <c r="C3" s="113"/>
      <c r="D3" s="113"/>
      <c r="E3" s="113"/>
      <c r="F3" s="113"/>
      <c r="G3" s="113"/>
      <c r="H3" s="113"/>
      <c r="I3" s="113"/>
      <c r="J3" s="113"/>
      <c r="K3" s="113"/>
    </row>
    <row r="4" spans="1:12" ht="14.25" customHeight="1">
      <c r="A4" s="33"/>
      <c r="B4" s="114"/>
      <c r="C4" s="115"/>
      <c r="D4" s="114" t="s">
        <v>443</v>
      </c>
      <c r="E4" s="114" t="s">
        <v>444</v>
      </c>
      <c r="F4" s="114" t="s">
        <v>30</v>
      </c>
      <c r="G4" s="114" t="s">
        <v>216</v>
      </c>
      <c r="H4" s="114" t="s">
        <v>216</v>
      </c>
      <c r="I4" s="114" t="s">
        <v>217</v>
      </c>
      <c r="J4" s="114" t="s">
        <v>1</v>
      </c>
      <c r="K4" s="114" t="s">
        <v>443</v>
      </c>
    </row>
    <row r="5" spans="1:12" ht="14.25" customHeight="1">
      <c r="A5" s="33"/>
      <c r="B5" s="114" t="s">
        <v>445</v>
      </c>
      <c r="C5" s="114" t="s">
        <v>446</v>
      </c>
      <c r="D5" s="114" t="s">
        <v>31</v>
      </c>
      <c r="E5" s="114" t="s">
        <v>31</v>
      </c>
      <c r="F5" s="114" t="s">
        <v>31</v>
      </c>
      <c r="G5" s="114" t="s">
        <v>4</v>
      </c>
      <c r="H5" s="114" t="s">
        <v>405</v>
      </c>
      <c r="I5" s="114" t="s">
        <v>216</v>
      </c>
      <c r="J5" s="114" t="s">
        <v>209</v>
      </c>
      <c r="K5" s="114" t="s">
        <v>211</v>
      </c>
    </row>
    <row r="6" spans="1:12" ht="14.25" customHeight="1">
      <c r="A6" s="33"/>
      <c r="B6" s="114" t="s">
        <v>447</v>
      </c>
      <c r="C6" s="114" t="s">
        <v>448</v>
      </c>
      <c r="D6" s="114" t="s">
        <v>212</v>
      </c>
      <c r="E6" s="114" t="s">
        <v>449</v>
      </c>
      <c r="F6" s="114" t="s">
        <v>275</v>
      </c>
      <c r="G6" s="114" t="s">
        <v>213</v>
      </c>
      <c r="H6" s="114" t="s">
        <v>213</v>
      </c>
      <c r="I6" s="114" t="s">
        <v>219</v>
      </c>
      <c r="J6" s="114" t="s">
        <v>220</v>
      </c>
      <c r="K6" s="114" t="s">
        <v>214</v>
      </c>
    </row>
    <row r="7" spans="1:12" ht="14.25" customHeight="1">
      <c r="A7" s="33"/>
      <c r="B7" s="116" t="s">
        <v>450</v>
      </c>
      <c r="C7" s="117"/>
      <c r="D7" s="117"/>
      <c r="E7" s="117"/>
      <c r="F7" s="117"/>
      <c r="G7" s="117"/>
      <c r="H7" s="117"/>
      <c r="I7" s="116"/>
      <c r="J7" s="116"/>
      <c r="K7" s="116"/>
    </row>
    <row r="8" spans="1:12" ht="20.25">
      <c r="A8" s="33"/>
      <c r="B8" s="118" t="s">
        <v>451</v>
      </c>
      <c r="C8" s="118" t="s">
        <v>452</v>
      </c>
      <c r="D8" s="171"/>
      <c r="E8" s="171">
        <f>D8/12</f>
        <v>0</v>
      </c>
      <c r="F8" s="171">
        <v>0</v>
      </c>
      <c r="G8" s="171">
        <v>0</v>
      </c>
      <c r="H8" s="171">
        <v>0</v>
      </c>
      <c r="I8" s="171">
        <f>0</f>
        <v>0</v>
      </c>
      <c r="J8" s="171">
        <v>0</v>
      </c>
      <c r="K8" s="171">
        <f>D8-I8</f>
        <v>0</v>
      </c>
    </row>
    <row r="9" spans="1:12" ht="20.25">
      <c r="A9" s="33"/>
      <c r="B9" s="118" t="s">
        <v>453</v>
      </c>
      <c r="C9" s="118" t="s">
        <v>276</v>
      </c>
      <c r="D9" s="171">
        <f>10025474.49+305681.47</f>
        <v>10331155.960000001</v>
      </c>
      <c r="E9" s="171">
        <f t="shared" ref="E9:E20" si="0">D9/12</f>
        <v>860929.66333333345</v>
      </c>
      <c r="F9" s="171">
        <v>0</v>
      </c>
      <c r="G9" s="171">
        <f>2571728.77+348689.44</f>
        <v>2920418.21</v>
      </c>
      <c r="H9" s="171">
        <v>0</v>
      </c>
      <c r="I9" s="171">
        <f>5138833.24+307233.53</f>
        <v>5446066.7700000005</v>
      </c>
      <c r="J9" s="171">
        <v>0</v>
      </c>
      <c r="K9" s="171">
        <f t="shared" ref="K9:K20" si="1">D9-I9</f>
        <v>4885089.1900000004</v>
      </c>
      <c r="L9" s="124"/>
    </row>
    <row r="10" spans="1:12" ht="20.25">
      <c r="A10" s="33"/>
      <c r="B10" s="118" t="s">
        <v>454</v>
      </c>
      <c r="C10" s="118" t="s">
        <v>455</v>
      </c>
      <c r="D10" s="171">
        <v>350000</v>
      </c>
      <c r="E10" s="171">
        <f t="shared" si="0"/>
        <v>29166.666666666668</v>
      </c>
      <c r="F10" s="171">
        <v>0</v>
      </c>
      <c r="G10" s="171">
        <v>239478.16</v>
      </c>
      <c r="H10" s="171">
        <v>0</v>
      </c>
      <c r="I10" s="171">
        <v>272865.76</v>
      </c>
      <c r="J10" s="171">
        <v>0</v>
      </c>
      <c r="K10" s="171">
        <f t="shared" si="1"/>
        <v>77134.239999999991</v>
      </c>
      <c r="L10" s="122"/>
    </row>
    <row r="11" spans="1:12" ht="20.25">
      <c r="A11" s="33"/>
      <c r="B11" s="118" t="s">
        <v>456</v>
      </c>
      <c r="C11" s="118" t="s">
        <v>277</v>
      </c>
      <c r="D11" s="171">
        <v>0</v>
      </c>
      <c r="E11" s="171">
        <f t="shared" si="0"/>
        <v>0</v>
      </c>
      <c r="F11" s="171">
        <v>0</v>
      </c>
      <c r="G11" s="171">
        <v>0</v>
      </c>
      <c r="H11" s="171">
        <v>0</v>
      </c>
      <c r="I11" s="171">
        <v>83799.86</v>
      </c>
      <c r="J11" s="171">
        <v>0</v>
      </c>
      <c r="K11" s="171">
        <f t="shared" si="1"/>
        <v>-83799.86</v>
      </c>
    </row>
    <row r="12" spans="1:12" ht="20.25">
      <c r="B12" s="118" t="s">
        <v>457</v>
      </c>
      <c r="C12" s="118" t="s">
        <v>278</v>
      </c>
      <c r="D12" s="171">
        <v>0</v>
      </c>
      <c r="E12" s="171">
        <f t="shared" si="0"/>
        <v>0</v>
      </c>
      <c r="F12" s="171">
        <v>0</v>
      </c>
      <c r="G12" s="171">
        <v>0</v>
      </c>
      <c r="H12" s="171">
        <v>0</v>
      </c>
      <c r="I12" s="171">
        <v>0</v>
      </c>
      <c r="J12" s="171">
        <v>0</v>
      </c>
      <c r="K12" s="171">
        <f t="shared" si="1"/>
        <v>0</v>
      </c>
    </row>
    <row r="13" spans="1:12" ht="20.25">
      <c r="A13" s="33"/>
      <c r="B13" s="118" t="s">
        <v>458</v>
      </c>
      <c r="C13" s="118" t="s">
        <v>279</v>
      </c>
      <c r="D13" s="171">
        <v>0</v>
      </c>
      <c r="E13" s="171">
        <f t="shared" si="0"/>
        <v>0</v>
      </c>
      <c r="F13" s="171">
        <v>0</v>
      </c>
      <c r="G13" s="171">
        <v>0</v>
      </c>
      <c r="H13" s="171">
        <v>0</v>
      </c>
      <c r="I13" s="171">
        <v>0</v>
      </c>
      <c r="J13" s="171">
        <v>0</v>
      </c>
      <c r="K13" s="171">
        <f t="shared" si="1"/>
        <v>0</v>
      </c>
    </row>
    <row r="14" spans="1:12" ht="20.25">
      <c r="A14" s="33"/>
      <c r="B14" s="118" t="s">
        <v>459</v>
      </c>
      <c r="C14" s="118" t="s">
        <v>280</v>
      </c>
      <c r="D14" s="171">
        <v>0</v>
      </c>
      <c r="E14" s="171">
        <f t="shared" si="0"/>
        <v>0</v>
      </c>
      <c r="F14" s="171">
        <v>0</v>
      </c>
      <c r="G14" s="171">
        <v>0</v>
      </c>
      <c r="H14" s="171">
        <v>0</v>
      </c>
      <c r="I14" s="171">
        <v>0</v>
      </c>
      <c r="J14" s="171">
        <v>0</v>
      </c>
      <c r="K14" s="171">
        <f t="shared" si="1"/>
        <v>0</v>
      </c>
    </row>
    <row r="15" spans="1:12" ht="20.25">
      <c r="A15" s="33"/>
      <c r="B15" s="118" t="s">
        <v>460</v>
      </c>
      <c r="C15" s="118" t="s">
        <v>281</v>
      </c>
      <c r="D15" s="171">
        <v>0</v>
      </c>
      <c r="E15" s="171">
        <f t="shared" si="0"/>
        <v>0</v>
      </c>
      <c r="F15" s="171">
        <v>0</v>
      </c>
      <c r="G15" s="171">
        <v>0</v>
      </c>
      <c r="H15" s="171">
        <v>0</v>
      </c>
      <c r="I15" s="171">
        <v>0</v>
      </c>
      <c r="J15" s="171">
        <v>0</v>
      </c>
      <c r="K15" s="171">
        <f t="shared" si="1"/>
        <v>0</v>
      </c>
    </row>
    <row r="16" spans="1:12" ht="20.25">
      <c r="A16" s="33"/>
      <c r="B16" s="118" t="s">
        <v>461</v>
      </c>
      <c r="C16" s="118" t="s">
        <v>282</v>
      </c>
      <c r="D16" s="171">
        <v>0</v>
      </c>
      <c r="E16" s="171">
        <f t="shared" si="0"/>
        <v>0</v>
      </c>
      <c r="F16" s="171">
        <v>0</v>
      </c>
      <c r="G16" s="171">
        <v>0</v>
      </c>
      <c r="H16" s="171">
        <v>0</v>
      </c>
      <c r="I16" s="171">
        <v>0</v>
      </c>
      <c r="J16" s="171">
        <v>0</v>
      </c>
      <c r="K16" s="171">
        <f t="shared" si="1"/>
        <v>0</v>
      </c>
    </row>
    <row r="17" spans="1:11" ht="20.25">
      <c r="A17" s="33"/>
      <c r="B17" s="118" t="s">
        <v>462</v>
      </c>
      <c r="C17" s="118" t="s">
        <v>463</v>
      </c>
      <c r="D17" s="171">
        <v>1092850.55</v>
      </c>
      <c r="E17" s="171">
        <f t="shared" si="0"/>
        <v>91070.879166666666</v>
      </c>
      <c r="F17" s="171">
        <v>0</v>
      </c>
      <c r="G17" s="171">
        <v>0</v>
      </c>
      <c r="H17" s="171">
        <v>0</v>
      </c>
      <c r="I17" s="171">
        <v>0</v>
      </c>
      <c r="J17" s="171">
        <v>0</v>
      </c>
      <c r="K17" s="171">
        <f t="shared" si="1"/>
        <v>1092850.55</v>
      </c>
    </row>
    <row r="18" spans="1:11" ht="20.25">
      <c r="B18" s="118" t="s">
        <v>464</v>
      </c>
      <c r="C18" s="118" t="s">
        <v>283</v>
      </c>
      <c r="D18" s="171">
        <v>54000</v>
      </c>
      <c r="E18" s="171">
        <f t="shared" si="0"/>
        <v>4500</v>
      </c>
      <c r="F18" s="171">
        <v>0</v>
      </c>
      <c r="G18" s="171">
        <v>184438</v>
      </c>
      <c r="H18" s="171">
        <v>0</v>
      </c>
      <c r="I18" s="171">
        <v>1144509.6499999999</v>
      </c>
      <c r="J18" s="171">
        <v>0</v>
      </c>
      <c r="K18" s="171">
        <f t="shared" si="1"/>
        <v>-1090509.6499999999</v>
      </c>
    </row>
    <row r="19" spans="1:11" ht="20.25">
      <c r="A19" s="33"/>
      <c r="B19" s="118" t="s">
        <v>465</v>
      </c>
      <c r="C19" s="118" t="s">
        <v>284</v>
      </c>
      <c r="D19" s="171">
        <v>0</v>
      </c>
      <c r="E19" s="171">
        <f t="shared" si="0"/>
        <v>0</v>
      </c>
      <c r="F19" s="171">
        <v>0</v>
      </c>
      <c r="G19" s="171">
        <v>0</v>
      </c>
      <c r="H19" s="171">
        <v>0</v>
      </c>
      <c r="I19" s="171">
        <v>0</v>
      </c>
      <c r="J19" s="171">
        <v>0</v>
      </c>
      <c r="K19" s="171">
        <f t="shared" si="1"/>
        <v>0</v>
      </c>
    </row>
    <row r="20" spans="1:11" ht="20.25">
      <c r="A20" s="33"/>
      <c r="B20" s="119" t="s">
        <v>466</v>
      </c>
      <c r="C20" s="118" t="s">
        <v>122</v>
      </c>
      <c r="D20" s="171">
        <v>220400</v>
      </c>
      <c r="E20" s="171">
        <f t="shared" si="0"/>
        <v>18366.666666666668</v>
      </c>
      <c r="F20" s="171">
        <v>0</v>
      </c>
      <c r="G20" s="171">
        <v>0</v>
      </c>
      <c r="H20" s="171">
        <v>0</v>
      </c>
      <c r="I20" s="171">
        <v>0</v>
      </c>
      <c r="J20" s="171">
        <v>0</v>
      </c>
      <c r="K20" s="171">
        <f t="shared" si="1"/>
        <v>220400</v>
      </c>
    </row>
    <row r="21" spans="1:11" ht="14.25" customHeight="1">
      <c r="A21" s="33"/>
      <c r="B21" s="120"/>
      <c r="C21" s="120" t="s">
        <v>120</v>
      </c>
      <c r="D21" s="172">
        <f>SUM(D8:D20)</f>
        <v>12048406.510000002</v>
      </c>
      <c r="E21" s="172">
        <f t="shared" ref="E21:K21" si="2">SUM(E8:E20)</f>
        <v>1004033.8758333334</v>
      </c>
      <c r="F21" s="172">
        <f t="shared" si="2"/>
        <v>0</v>
      </c>
      <c r="G21" s="172">
        <f t="shared" si="2"/>
        <v>3344334.37</v>
      </c>
      <c r="H21" s="172">
        <f t="shared" si="2"/>
        <v>0</v>
      </c>
      <c r="I21" s="172">
        <f t="shared" si="2"/>
        <v>6947242.040000001</v>
      </c>
      <c r="J21" s="172">
        <f t="shared" si="2"/>
        <v>0</v>
      </c>
      <c r="K21" s="172">
        <f t="shared" si="2"/>
        <v>5101164.4700000007</v>
      </c>
    </row>
    <row r="22" spans="1:11" ht="14.25" customHeight="1">
      <c r="A22" s="33"/>
      <c r="B22" s="116"/>
      <c r="C22" s="116"/>
      <c r="D22" s="121"/>
      <c r="E22" s="116"/>
      <c r="F22" s="116"/>
      <c r="G22" s="116"/>
      <c r="H22" s="116"/>
      <c r="I22" s="123"/>
      <c r="J22" s="116"/>
      <c r="K22" s="116"/>
    </row>
    <row r="23" spans="1:11" ht="14.25" customHeight="1"/>
    <row r="24" spans="1:11" ht="14.25" customHeight="1"/>
  </sheetData>
  <mergeCells count="1">
    <mergeCell ref="B2:K2"/>
  </mergeCells>
  <pageMargins left="0.36" right="0.19" top="0.75" bottom="0.75" header="0" footer="0"/>
  <pageSetup scale="93"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REPA</vt:lpstr>
      <vt:lpstr>REV &amp; EXP</vt:lpstr>
      <vt:lpstr>FP</vt:lpstr>
      <vt:lpstr>CASHFLOW</vt:lpstr>
      <vt:lpstr> POLICIES</vt:lpstr>
      <vt:lpstr>NOTES</vt:lpstr>
      <vt:lpstr>SOCE</vt:lpstr>
      <vt:lpstr>Schedule 1</vt:lpstr>
      <vt:lpstr>Schedule 2</vt:lpstr>
      <vt:lpstr>Schedule 3</vt:lpstr>
      <vt:lpstr>Schedule 3 </vt:lpstr>
      <vt:lpstr>Schedule 7 </vt:lpstr>
      <vt:lpstr>Schedule 4</vt:lpstr>
      <vt:lpstr>Schedule 5</vt:lpstr>
      <vt:lpstr>Schedule 6</vt:lpstr>
      <vt:lpstr>Schedule 7</vt:lpstr>
      <vt:lpstr>GIFMIS TRIAL BAL</vt:lpstr>
      <vt:lpstr>Schedule 12</vt:lpstr>
      <vt:lpstr>commitment</vt:lpstr>
    </vt:vector>
  </TitlesOfParts>
  <Company>Controller and Accoutant General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Salam Obodai;CAGD,Public Acounts</dc:creator>
  <cp:lastModifiedBy>PLANNING DEPARTMENT</cp:lastModifiedBy>
  <cp:lastPrinted>2023-03-29T08:09:42Z</cp:lastPrinted>
  <dcterms:created xsi:type="dcterms:W3CDTF">2017-05-12T05:22:23Z</dcterms:created>
  <dcterms:modified xsi:type="dcterms:W3CDTF">2023-04-17T11:39:09Z</dcterms:modified>
</cp:coreProperties>
</file>