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hidePivotFieldList="1" defaultThemeVersion="124226"/>
  <mc:AlternateContent xmlns:mc="http://schemas.openxmlformats.org/markup-compatibility/2006">
    <mc:Choice Requires="x15">
      <x15ac:absPath xmlns:x15ac="http://schemas.microsoft.com/office/spreadsheetml/2010/11/ac" url="https://d.docs.live.net/05278ede0f511f89/Documents/"/>
    </mc:Choice>
  </mc:AlternateContent>
  <xr:revisionPtr revIDLastSave="0" documentId="8_{2A0F51A2-4A48-4CAE-B71E-B6C14271D3FE}" xr6:coauthVersionLast="47" xr6:coauthVersionMax="47" xr10:uidLastSave="{00000000-0000-0000-0000-000000000000}"/>
  <bookViews>
    <workbookView xWindow="-120" yWindow="-120" windowWidth="20730" windowHeight="11040" activeTab="1" xr2:uid="{00000000-000D-0000-FFFF-FFFF00000000}"/>
  </bookViews>
  <sheets>
    <sheet name="Pivot Summary" sheetId="4" r:id="rId1"/>
    <sheet name="Dashboard" sheetId="5" r:id="rId2"/>
    <sheet name="Employee Data" sheetId="1" r:id="rId3"/>
    <sheet name="Summary" sheetId="3" r:id="rId4"/>
    <sheet name="Training Programme Data" sheetId="2" r:id="rId5"/>
  </sheets>
  <definedNames>
    <definedName name="_xlnm._FilterDatabase" localSheetId="2" hidden="1">'Employee Data'!$A$1:$N$80</definedName>
    <definedName name="_xlnm.Extract" localSheetId="2">'Employee Data'!$C$80:$P$80</definedName>
    <definedName name="Slicer_Department">#N/A</definedName>
    <definedName name="Slicer_Rol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I2" i="1"/>
  <c r="J2" i="1"/>
  <c r="H3" i="1"/>
  <c r="I3" i="1"/>
  <c r="J3" i="1"/>
  <c r="H4" i="1"/>
  <c r="I4" i="1"/>
  <c r="J4" i="1" s="1"/>
  <c r="H5" i="1"/>
  <c r="I5" i="1"/>
  <c r="J5" i="1"/>
  <c r="H6" i="1"/>
  <c r="I6" i="1"/>
  <c r="J6" i="1"/>
  <c r="H7" i="1"/>
  <c r="I7" i="1"/>
  <c r="J7" i="1" s="1"/>
  <c r="H8" i="1"/>
  <c r="I8" i="1"/>
  <c r="J8" i="1"/>
  <c r="H9" i="1"/>
  <c r="I9" i="1"/>
  <c r="J9" i="1"/>
  <c r="H10" i="1"/>
  <c r="I10" i="1"/>
  <c r="J10" i="1" s="1"/>
  <c r="H11" i="1"/>
  <c r="I11" i="1"/>
  <c r="J11" i="1"/>
  <c r="H12" i="1"/>
  <c r="I12" i="1"/>
  <c r="J12" i="1" s="1"/>
  <c r="H13" i="1"/>
  <c r="I13" i="1"/>
  <c r="J13" i="1" s="1"/>
  <c r="H14" i="1"/>
  <c r="I14" i="1"/>
  <c r="J14" i="1"/>
  <c r="H15" i="1"/>
  <c r="I15" i="1"/>
  <c r="J15" i="1"/>
  <c r="H16" i="1"/>
  <c r="I16" i="1"/>
  <c r="J16" i="1"/>
  <c r="H17" i="1"/>
  <c r="I17" i="1"/>
  <c r="J17" i="1"/>
  <c r="H18" i="1"/>
  <c r="I18" i="1"/>
  <c r="J18" i="1" s="1"/>
  <c r="H19" i="1"/>
  <c r="I19" i="1"/>
  <c r="J19" i="1"/>
  <c r="H20" i="1"/>
  <c r="I20" i="1"/>
  <c r="J20" i="1" s="1"/>
  <c r="H21" i="1"/>
  <c r="I21" i="1"/>
  <c r="J21" i="1" s="1"/>
  <c r="H22" i="1"/>
  <c r="I22" i="1"/>
  <c r="J22" i="1"/>
  <c r="H23" i="1"/>
  <c r="I23" i="1"/>
  <c r="J23" i="1"/>
  <c r="H24" i="1"/>
  <c r="I24" i="1"/>
  <c r="J24" i="1" s="1"/>
  <c r="H25" i="1"/>
  <c r="I25" i="1"/>
  <c r="J25" i="1"/>
  <c r="H26" i="1"/>
  <c r="I26" i="1"/>
  <c r="J26" i="1"/>
  <c r="H27" i="1"/>
  <c r="I27" i="1"/>
  <c r="J27" i="1"/>
  <c r="H28" i="1"/>
  <c r="I28" i="1"/>
  <c r="J28" i="1" s="1"/>
  <c r="H29" i="1"/>
  <c r="I29" i="1"/>
  <c r="J29" i="1"/>
  <c r="H30" i="1"/>
  <c r="I30" i="1"/>
  <c r="J30" i="1"/>
  <c r="H31" i="1"/>
  <c r="I31" i="1"/>
  <c r="J31" i="1"/>
  <c r="H32" i="1"/>
  <c r="I32" i="1"/>
  <c r="J32" i="1" s="1"/>
  <c r="H33" i="1"/>
  <c r="I33" i="1"/>
  <c r="J33" i="1"/>
  <c r="H34" i="1"/>
  <c r="I34" i="1"/>
  <c r="J34" i="1"/>
  <c r="H35" i="1"/>
  <c r="I35" i="1"/>
  <c r="J35" i="1"/>
  <c r="H36" i="1"/>
  <c r="I36" i="1"/>
  <c r="J36" i="1" s="1"/>
  <c r="H37" i="1"/>
  <c r="I37" i="1"/>
  <c r="J37" i="1"/>
  <c r="H38" i="1"/>
  <c r="I38" i="1"/>
  <c r="J38" i="1" s="1"/>
  <c r="H39" i="1"/>
  <c r="I39" i="1"/>
  <c r="J39" i="1"/>
  <c r="H40" i="1"/>
  <c r="I40" i="1"/>
  <c r="J40" i="1"/>
  <c r="H41" i="1"/>
  <c r="I41" i="1"/>
  <c r="J41" i="1"/>
  <c r="H42" i="1"/>
  <c r="I42" i="1"/>
  <c r="J42" i="1"/>
  <c r="H43" i="1"/>
  <c r="I43" i="1"/>
  <c r="J43" i="1" s="1"/>
  <c r="H44" i="1"/>
  <c r="I44" i="1"/>
  <c r="J44" i="1" s="1"/>
  <c r="H45" i="1"/>
  <c r="I45" i="1"/>
  <c r="J45" i="1"/>
  <c r="H46" i="1"/>
  <c r="I46" i="1"/>
  <c r="J46" i="1" s="1"/>
  <c r="H47" i="1"/>
  <c r="I47" i="1"/>
  <c r="J47" i="1"/>
  <c r="H48" i="1"/>
  <c r="I48" i="1"/>
  <c r="J48" i="1"/>
  <c r="H49" i="1"/>
  <c r="I49" i="1"/>
  <c r="J49" i="1" s="1"/>
  <c r="H50" i="1"/>
  <c r="I50" i="1"/>
  <c r="J50" i="1"/>
  <c r="H51" i="1"/>
  <c r="I51" i="1"/>
  <c r="J51" i="1"/>
  <c r="H52" i="1"/>
  <c r="I52" i="1"/>
  <c r="J52" i="1" s="1"/>
  <c r="H53" i="1"/>
  <c r="I53" i="1"/>
  <c r="J53" i="1"/>
  <c r="H54" i="1"/>
  <c r="I54" i="1"/>
  <c r="J54" i="1"/>
  <c r="H55" i="1"/>
  <c r="I55" i="1"/>
  <c r="J55" i="1"/>
  <c r="H56" i="1"/>
  <c r="I56" i="1"/>
  <c r="J56" i="1"/>
  <c r="H57" i="1"/>
  <c r="I57" i="1"/>
  <c r="J57" i="1" s="1"/>
  <c r="H58" i="1"/>
  <c r="I58" i="1"/>
  <c r="J58" i="1"/>
  <c r="H59" i="1"/>
  <c r="I59" i="1"/>
  <c r="J59" i="1"/>
  <c r="H60" i="1"/>
  <c r="I60" i="1"/>
  <c r="J60" i="1" s="1"/>
  <c r="H61" i="1"/>
  <c r="I61" i="1"/>
  <c r="J61" i="1"/>
  <c r="H62" i="1"/>
  <c r="I62" i="1"/>
  <c r="J62" i="1"/>
  <c r="H63" i="1"/>
  <c r="I63" i="1"/>
  <c r="J63" i="1" s="1"/>
  <c r="H64" i="1"/>
  <c r="I64" i="1"/>
  <c r="J64" i="1"/>
  <c r="H65" i="1"/>
  <c r="I65" i="1"/>
  <c r="J65" i="1"/>
  <c r="H66" i="1"/>
  <c r="I66" i="1"/>
  <c r="J66" i="1"/>
  <c r="H67" i="1"/>
  <c r="I67" i="1"/>
  <c r="J67" i="1"/>
  <c r="H68" i="1"/>
  <c r="I68" i="1"/>
  <c r="J68" i="1" s="1"/>
  <c r="H69" i="1"/>
  <c r="I69" i="1"/>
  <c r="J69" i="1"/>
  <c r="H70" i="1"/>
  <c r="I70" i="1"/>
  <c r="J70" i="1"/>
  <c r="H71" i="1"/>
  <c r="I71" i="1"/>
  <c r="J71" i="1" s="1"/>
  <c r="H72" i="1"/>
  <c r="I72" i="1"/>
  <c r="J72" i="1"/>
  <c r="H73" i="1"/>
  <c r="I73" i="1"/>
  <c r="J73" i="1"/>
  <c r="H74" i="1"/>
  <c r="I74" i="1"/>
  <c r="J74" i="1" s="1"/>
  <c r="H75" i="1"/>
  <c r="I75" i="1"/>
  <c r="J75" i="1"/>
  <c r="B2" i="3"/>
  <c r="C2" i="3"/>
  <c r="D2" i="3"/>
  <c r="B3" i="3"/>
  <c r="C3" i="3"/>
  <c r="D3" i="3"/>
  <c r="B4" i="3"/>
  <c r="C4" i="3"/>
  <c r="D4" i="3"/>
  <c r="B5" i="3"/>
  <c r="C5" i="3"/>
  <c r="D5" i="3"/>
  <c r="B6" i="3"/>
  <c r="C6" i="3"/>
  <c r="D6"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2" i="1"/>
</calcChain>
</file>

<file path=xl/sharedStrings.xml><?xml version="1.0" encoding="utf-8"?>
<sst xmlns="http://schemas.openxmlformats.org/spreadsheetml/2006/main" count="455" uniqueCount="204">
  <si>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</si>
  <si>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</si>
  <si>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</si>
  <si>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</si>
  <si>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</si>
  <si>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</si>
  <si>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</si>
  <si>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</si>
  <si>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</si>
  <si>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</si>
  <si>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</si>
  <si>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</si>
  <si>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</si>
  <si>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</si>
  <si>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</si>
  <si>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</si>
  <si>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</si>
  <si>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</si>
  <si>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</si>
  <si>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</si>
  <si>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</si>
  <si>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</si>
  <si>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</si>
  <si>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</si>
  <si>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</si>
  <si>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</si>
  <si>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</si>
  <si>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</si>
  <si>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</si>
  <si>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</si>
  <si>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</si>
  <si>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</si>
  <si>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</si>
  <si>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</si>
  <si>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</si>
  <si>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</si>
  <si>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</si>
  <si>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</si>
  <si>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</si>
  <si>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</si>
  <si>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</si>
  <si>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</si>
  <si>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</si>
  <si>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</si>
  <si>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</si>
  <si>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</si>
  <si>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</si>
  <si>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</si>
  <si>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</si>
  <si>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</si>
  <si>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</si>
  <si>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</si>
  <si>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</si>
  <si>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</si>
  <si>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</si>
  <si>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</si>
  <si>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</si>
  <si>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</si>
  <si>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</si>
  <si>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</si>
  <si>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</si>
  <si>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</si>
  <si>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</si>
  <si>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</si>
  <si>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</si>
  <si>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</si>
  <si>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</si>
  <si>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</si>
  <si>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</si>
  <si>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</si>
  <si>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</si>
  <si>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</si>
  <si>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</si>
  <si>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</si>
  <si>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</si>
  <si>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</si>
  <si>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</si>
  <si>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</si>
  <si>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</si>
  <si>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</si>
  <si>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</si>
  <si>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</si>
  <si>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</si>
  <si>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</si>
  <si>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</si>
  <si>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</si>
  <si>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</si>
  <si>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</si>
  <si>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</si>
  <si>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</si>
  <si>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</si>
  <si>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</si>
  <si>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</si>
  <si>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</si>
  <si>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</si>
  <si>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</si>
  <si>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</si>
  <si>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</si>
  <si>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</si>
  <si>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</si>
  <si>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</si>
  <si>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</si>
  <si>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</si>
  <si>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</si>
  <si>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</si>
  <si>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</si>
  <si>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</si>
  <si>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</si>
  <si>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</si>
  <si>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</si>
  <si>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</si>
  <si>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</si>
  <si>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</si>
  <si>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</si>
  <si>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</si>
  <si>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</si>
  <si>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</si>
  <si>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</si>
  <si>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</si>
  <si>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</si>
  <si>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</si>
  <si>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</si>
  <si>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</si>
  <si>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</si>
  <si>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</si>
  <si>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</si>
  <si>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</si>
  <si>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</si>
  <si>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</si>
  <si>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</si>
  <si>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</si>
  <si>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</si>
  <si>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</si>
  <si>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</si>
  <si>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</si>
  <si>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</si>
  <si>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</si>
  <si>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</si>
  <si>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</si>
  <si>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</si>
  <si>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</si>
  <si>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</si>
  <si>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</si>
  <si>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</si>
  <si>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</si>
  <si>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</si>
  <si>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</si>
  <si>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</si>
  <si>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</si>
  <si>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Development</t>
  </si>
  <si>
    <t>Finance</t>
  </si>
  <si>
    <t>IT Support</t>
  </si>
  <si>
    <t>HR</t>
  </si>
  <si>
    <t>Marketing</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</si>
  <si>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</si>
  <si>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</si>
  <si>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</si>
  <si>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</si>
  <si>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</si>
  <si>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</si>
  <si>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</si>
  <si>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</si>
  <si>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</si>
  <si>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</si>
  <si>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</si>
  <si>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</si>
  <si>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</si>
  <si>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</si>
  <si>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</si>
  <si>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</si>
  <si>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</si>
  <si>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</si>
  <si>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</si>
  <si>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</si>
  <si>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</si>
  <si>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</si>
  <si>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</si>
  <si>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</si>
  <si>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</si>
  <si>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</si>
  <si>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</si>
  <si>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</si>
  <si>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</si>
  <si>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</si>
  <si>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50</t>
  </si>
  <si>
    <t>Employee 52</t>
  </si>
  <si>
    <t>Employee 61</t>
  </si>
  <si>
    <t>Employee 64</t>
  </si>
  <si>
    <t>Employee 67</t>
  </si>
  <si>
    <t>Training Cost (£)</t>
  </si>
  <si>
    <t>Training Category</t>
  </si>
  <si>
    <t>Total Compensation (£)</t>
  </si>
  <si>
    <t>Performance Category</t>
  </si>
  <si>
    <t>Total Employees</t>
  </si>
  <si>
    <t>Average Salary (£)</t>
  </si>
  <si>
    <t>Average Performance Data</t>
  </si>
  <si>
    <t>Column1</t>
  </si>
  <si>
    <t>Row Labels</t>
  </si>
  <si>
    <t>Grand Total</t>
  </si>
  <si>
    <t>Count of Name</t>
  </si>
  <si>
    <t>GenTech HR Dashboard</t>
  </si>
  <si>
    <t>Average of Total Compensation (£)</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</si>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</sst>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1" fontId="0" fillId="0" borderId="0" xfId="0" applyNumberFormat="1"/>
    <xf numFmtId="0" fontId="1" fillId="0" borderId="0" xfId="0" applyFont="1"/>
    <xf numFmtId="0" fontId="1" fillId="0" borderId="2" xfId="0" applyFont="1" applyBorder="1" applyAlignment="1">
      <alignment horizontal="center" vertical="top"/>
    </xf>
    <xf numFmtId="164" fontId="1" fillId="0" borderId="0" xfId="0" applyNumberFormat="1" applyFont="1"/>
    <xf numFmtId="164" fontId="0" fillId="0" borderId="0" xfId="0" applyNumberFormat="1"/>
    <xf numFmtId="164" fontId="1" fillId="0" borderId="2" xfId="0" applyNumberFormat="1"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cellXfs>
  <cellStyles count="1">
    <cellStyle name="Normal" xfId="0" builtinId="0"/>
  </cellStyles>
  <dxfs count="30">
    <dxf>
      <numFmt numFmtId="1" formatCode="0"/>
    </dxf>
    <dxf>
      <numFmt numFmtId="164" formatCode="[$£-809]#,##0.00"/>
    </dxf>
    <dxf>
      <font>
        <b/>
        <i val="0"/>
        <strike val="0"/>
        <condense val="0"/>
        <extend val="0"/>
        <outline val="0"/>
        <shadow val="0"/>
        <u val="none"/>
        <vertAlign val="baseline"/>
        <sz val="11"/>
        <color theme="1"/>
        <name val="Calibri"/>
        <family val="2"/>
        <scheme val="minor"/>
      </font>
    </dxf>
    <dxf>
      <numFmt numFmtId="164" formatCode="[$£-809]#,##0.00"/>
    </dxf>
    <dxf>
      <numFmt numFmtId="164" formatCode="[$£-809]#,##0.00"/>
    </dxf>
    <dxf>
      <numFmt numFmtId="164" formatCode="[$£-809]#,##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Learner Dataset.xlsx]Pivot Summary!Average Total Compensation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Development</c:v>
                </c:pt>
                <c:pt idx="1">
                  <c:v>Finance</c:v>
                </c:pt>
                <c:pt idx="2">
                  <c:v>HR</c:v>
                </c:pt>
                <c:pt idx="3">
                  <c:v>IT Support</c:v>
                </c:pt>
                <c:pt idx="4">
                  <c:v>Marketing</c:v>
                </c:pt>
              </c:strCache>
            </c:strRef>
          </c:cat>
          <c:val>
            <c:numRef>
              <c:f>'Pivot Summary'!$B$2:$B$7</c:f>
              <c:numCache>
                <c:formatCode>General</c:formatCode>
                <c:ptCount val="5"/>
                <c:pt idx="0">
                  <c:v>41542.105263157893</c:v>
                </c:pt>
                <c:pt idx="1">
                  <c:v>47433.333333333336</c:v>
                </c:pt>
                <c:pt idx="2">
                  <c:v>46433.333333333336</c:v>
                </c:pt>
                <c:pt idx="3">
                  <c:v>43900</c:v>
                </c:pt>
                <c:pt idx="4">
                  <c:v>48611.76470588235</c:v>
                </c:pt>
              </c:numCache>
            </c:numRef>
          </c:val>
          <c:extLst>
            <c:ext xmlns:c16="http://schemas.microsoft.com/office/drawing/2014/chart" uri="{C3380CC4-5D6E-409C-BE32-E72D297353CC}">
              <c16:uniqueId val="{00000000-5FE1-4761-8599-F731B680FFBB}"/>
            </c:ext>
          </c:extLst>
        </c:ser>
        <c:dLbls>
          <c:showLegendKey val="0"/>
          <c:showVal val="0"/>
          <c:showCatName val="0"/>
          <c:showSerName val="0"/>
          <c:showPercent val="0"/>
          <c:showBubbleSize val="0"/>
        </c:dLbls>
        <c:gapWidth val="182"/>
        <c:axId val="532608911"/>
        <c:axId val="532606415"/>
      </c:barChart>
      <c:catAx>
        <c:axId val="53260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06415"/>
        <c:crosses val="autoZero"/>
        <c:auto val="1"/>
        <c:lblAlgn val="ctr"/>
        <c:lblOffset val="100"/>
        <c:noMultiLvlLbl val="0"/>
      </c:catAx>
      <c:valAx>
        <c:axId val="5326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Learner Dataset.xlsx]Pivot Summary!PivotTable5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By Training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Summary'!$H$2</c:f>
              <c:strCache>
                <c:ptCount val="1"/>
                <c:pt idx="0">
                  <c:v>Total</c:v>
                </c:pt>
              </c:strCache>
            </c:strRef>
          </c:tx>
          <c:spPr>
            <a:solidFill>
              <a:schemeClr val="accent1"/>
            </a:solidFill>
            <a:ln>
              <a:noFill/>
            </a:ln>
            <a:effectLst/>
          </c:spPr>
          <c:invertIfNegative val="0"/>
          <c:cat>
            <c:strRef>
              <c:f>'Pivot Summary'!$G$3:$G$8</c:f>
              <c:strCache>
                <c:ptCount val="5"/>
                <c:pt idx="0">
                  <c:v>Leadership</c:v>
                </c:pt>
                <c:pt idx="1">
                  <c:v>Project Management</c:v>
                </c:pt>
                <c:pt idx="2">
                  <c:v>Teamwork</c:v>
                </c:pt>
                <c:pt idx="3">
                  <c:v>Technical</c:v>
                </c:pt>
                <c:pt idx="4">
                  <c:v>Technical Tools</c:v>
                </c:pt>
              </c:strCache>
            </c:strRef>
          </c:cat>
          <c:val>
            <c:numRef>
              <c:f>'Pivot Summary'!$H$3:$H$8</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4B8F-452E-BBAC-6DFAD5DB72DA}"/>
            </c:ext>
          </c:extLst>
        </c:ser>
        <c:dLbls>
          <c:showLegendKey val="0"/>
          <c:showVal val="0"/>
          <c:showCatName val="0"/>
          <c:showSerName val="0"/>
          <c:showPercent val="0"/>
          <c:showBubbleSize val="0"/>
        </c:dLbls>
        <c:gapWidth val="219"/>
        <c:overlap val="-27"/>
        <c:axId val="1113258607"/>
        <c:axId val="1113255695"/>
      </c:barChart>
      <c:catAx>
        <c:axId val="11132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55695"/>
        <c:crosses val="autoZero"/>
        <c:auto val="1"/>
        <c:lblAlgn val="ctr"/>
        <c:lblOffset val="100"/>
        <c:noMultiLvlLbl val="0"/>
      </c:catAx>
      <c:valAx>
        <c:axId val="111325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5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Learner Dataset.xlsx]Pivot Summary!PivotTable6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Summary'!$B$12</c:f>
              <c:strCache>
                <c:ptCount val="1"/>
                <c:pt idx="0">
                  <c:v>Total</c:v>
                </c:pt>
              </c:strCache>
            </c:strRef>
          </c:tx>
          <c:spPr>
            <a:solidFill>
              <a:schemeClr val="accent1"/>
            </a:solidFill>
            <a:ln>
              <a:noFill/>
            </a:ln>
            <a:effectLst/>
          </c:spPr>
          <c:invertIfNegative val="0"/>
          <c:cat>
            <c:strRef>
              <c:f>'Pivot Summary'!$A$13:$A$23</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Summary'!$B$13:$B$23</c:f>
              <c:numCache>
                <c:formatCode>General</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81A2-4D31-8312-7D303086360A}"/>
            </c:ext>
          </c:extLst>
        </c:ser>
        <c:dLbls>
          <c:showLegendKey val="0"/>
          <c:showVal val="0"/>
          <c:showCatName val="0"/>
          <c:showSerName val="0"/>
          <c:showPercent val="0"/>
          <c:showBubbleSize val="0"/>
        </c:dLbls>
        <c:gapWidth val="182"/>
        <c:axId val="1113848175"/>
        <c:axId val="1113849839"/>
      </c:barChart>
      <c:catAx>
        <c:axId val="111384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49839"/>
        <c:crosses val="autoZero"/>
        <c:auto val="1"/>
        <c:lblAlgn val="ctr"/>
        <c:lblOffset val="100"/>
        <c:noMultiLvlLbl val="0"/>
      </c:catAx>
      <c:valAx>
        <c:axId val="111384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4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Learner Dataset.xlsx]Pivot Summary!PivotTable7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Summary'!$H$11</c:f>
              <c:strCache>
                <c:ptCount val="1"/>
                <c:pt idx="0">
                  <c:v>Total</c:v>
                </c:pt>
              </c:strCache>
            </c:strRef>
          </c:tx>
          <c:spPr>
            <a:solidFill>
              <a:schemeClr val="accent1"/>
            </a:solidFill>
            <a:ln>
              <a:noFill/>
            </a:ln>
            <a:effectLst/>
          </c:spPr>
          <c:invertIfNegative val="0"/>
          <c:cat>
            <c:strRef>
              <c:f>'Pivot Summary'!$G$12:$G$22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Summary'!$H$12:$H$22</c:f>
              <c:numCache>
                <c:formatCode>General</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3DEF-4AC4-8158-A8A06D73BAB6}"/>
            </c:ext>
          </c:extLst>
        </c:ser>
        <c:dLbls>
          <c:showLegendKey val="0"/>
          <c:showVal val="0"/>
          <c:showCatName val="0"/>
          <c:showSerName val="0"/>
          <c:showPercent val="0"/>
          <c:showBubbleSize val="0"/>
        </c:dLbls>
        <c:gapWidth val="219"/>
        <c:overlap val="-27"/>
        <c:axId val="1113868143"/>
        <c:axId val="1113864815"/>
      </c:barChart>
      <c:catAx>
        <c:axId val="111386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64815"/>
        <c:crosses val="autoZero"/>
        <c:auto val="1"/>
        <c:lblAlgn val="ctr"/>
        <c:lblOffset val="100"/>
        <c:noMultiLvlLbl val="0"/>
      </c:catAx>
      <c:valAx>
        <c:axId val="111386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371475</xdr:colOff>
      <xdr:row>3</xdr:row>
      <xdr:rowOff>100012</xdr:rowOff>
    </xdr:from>
    <xdr:to>
      <xdr:col>11</xdr:col>
      <xdr:colOff>66675</xdr:colOff>
      <xdr:row>17</xdr:row>
      <xdr:rowOff>176212</xdr:rowOff>
    </xdr:to>
    <xdr:graphicFrame macro="">
      <xdr:nvGraphicFramePr>
        <xdr:cNvPr id="2" name="Chart 1">
          <a:extLst>
            <a:ext uri="{FF2B5EF4-FFF2-40B4-BE49-F238E27FC236}">
              <a16:creationId xmlns:a16="http://schemas.microsoft.com/office/drawing/2014/main" id="{4884180C-9529-454D-A348-104D9FE24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3</xdr:row>
      <xdr:rowOff>52387</xdr:rowOff>
    </xdr:from>
    <xdr:to>
      <xdr:col>19</xdr:col>
      <xdr:colOff>9525</xdr:colOff>
      <xdr:row>17</xdr:row>
      <xdr:rowOff>128587</xdr:rowOff>
    </xdr:to>
    <xdr:graphicFrame macro="">
      <xdr:nvGraphicFramePr>
        <xdr:cNvPr id="3" name="Chart 2">
          <a:extLst>
            <a:ext uri="{FF2B5EF4-FFF2-40B4-BE49-F238E27FC236}">
              <a16:creationId xmlns:a16="http://schemas.microsoft.com/office/drawing/2014/main" id="{7E212C37-2A75-46F4-AEDE-7B232D2A7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180975</xdr:colOff>
      <xdr:row>2</xdr:row>
      <xdr:rowOff>247650</xdr:rowOff>
    </xdr:from>
    <xdr:to>
      <xdr:col>3</xdr:col>
      <xdr:colOff>180975</xdr:colOff>
      <xdr:row>15</xdr:row>
      <xdr:rowOff>57150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52F14004-0D1A-4384-9609-1E234386A0F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0975"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19</xdr:row>
      <xdr:rowOff>33337</xdr:rowOff>
    </xdr:from>
    <xdr:to>
      <xdr:col>10</xdr:col>
      <xdr:colOff>476250</xdr:colOff>
      <xdr:row>33</xdr:row>
      <xdr:rowOff>109537</xdr:rowOff>
    </xdr:to>
    <xdr:graphicFrame macro="">
      <xdr:nvGraphicFramePr>
        <xdr:cNvPr id="5" name="Chart 3">
          <a:extLst>
            <a:ext uri="{FF2B5EF4-FFF2-40B4-BE49-F238E27FC236}">
              <a16:creationId xmlns:a16="http://schemas.microsoft.com/office/drawing/2014/main" id="{60912F62-DB17-405D-A287-FA449B09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571500</xdr:colOff>
      <xdr:row>19</xdr:row>
      <xdr:rowOff>71437</xdr:rowOff>
    </xdr:from>
    <xdr:to>
      <xdr:col>18</xdr:col>
      <xdr:colOff>266700</xdr:colOff>
      <xdr:row>33</xdr:row>
      <xdr:rowOff>147637</xdr:rowOff>
    </xdr:to>
    <xdr:graphicFrame macro="">
      <xdr:nvGraphicFramePr>
        <xdr:cNvPr id="6" name="Chart 4">
          <a:extLst>
            <a:ext uri="{FF2B5EF4-FFF2-40B4-BE49-F238E27FC236}">
              <a16:creationId xmlns:a16="http://schemas.microsoft.com/office/drawing/2014/main" id="{3EDA3615-3680-4BD4-9D1E-826CA57E6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171450</xdr:colOff>
      <xdr:row>13</xdr:row>
      <xdr:rowOff>95250</xdr:rowOff>
    </xdr:from>
    <xdr:to>
      <xdr:col>3</xdr:col>
      <xdr:colOff>171450</xdr:colOff>
      <xdr:row>26</xdr:row>
      <xdr:rowOff>142875</xdr:rowOff>
    </xdr:to>
    <mc:AlternateContent xmlns:mc="http://schemas.openxmlformats.org/markup-compatibility/2006" xmlns:a14="http://schemas.microsoft.com/office/drawing/2010/main">
      <mc:Choice Requires="a14">
        <xdr:graphicFrame macro="">
          <xdr:nvGraphicFramePr>
            <xdr:cNvPr id="7" name="Role">
              <a:extLst>
                <a:ext uri="{FF2B5EF4-FFF2-40B4-BE49-F238E27FC236}">
                  <a16:creationId xmlns:a16="http://schemas.microsoft.com/office/drawing/2014/main" id="{9F0DA79A-3B4F-4468-AD28-6A804C9603C1}"/>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71450" y="2809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Ayivor" refreshedDate="45708.592063425924" createdVersion="7" refreshedVersion="7" minRefreshableVersion="3" recordCount="74" xr:uid="{E99DFB95-9CC8-4FDE-8FDD-6D0FD525E5CA}">
  <cacheSource type="worksheet">
    <worksheetSource name="Table1"/>
  </cacheSource>
  <cacheFields count="12">
    <cacheField name="Column1"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164">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Performance Category" numFmtId="0">
      <sharedItems/>
    </cacheField>
    <cacheField name="Training Cost (£)" numFmtId="164">
      <sharedItems containsSemiMixedTypes="0" containsString="0" containsNumber="1" containsInteger="1" minValue="500" maxValue="1000"/>
    </cacheField>
    <cacheField name="Total Compensation (£)" numFmtId="164">
      <sharedItems containsSemiMixedTypes="0" containsString="0" containsNumber="1" containsInteger="1" minValue="25500" maxValue="66000"/>
    </cacheField>
    <cacheField name="Training Category" numFmtId="0">
      <sharedItems count="5">
        <s v="Technical"/>
        <s v="Leadership"/>
        <s v="Technical Tools"/>
        <s v="Teamwork"/>
        <s v="Project Management"/>
      </sharedItems>
    </cacheField>
    <cacheField name="Last Training Completed" numFmtId="0">
      <sharedItems/>
    </cacheField>
  </cacheFields>
  <extLst>
    <ext xmlns:x14="http://schemas.microsoft.com/office/spreadsheetml/2009/9/main" uri="{725AE2AE-9491-48be-B2B4-4EB974FC3084}">
      <x14:pivotCacheDefinition pivotCacheId="311951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s v="Employee 1"/>
    <x v="0"/>
    <x v="0"/>
    <n v="30000"/>
    <n v="3"/>
    <n v="3"/>
    <s v="Satisfactory"/>
    <n v="500"/>
    <n v="30500"/>
    <x v="0"/>
    <s v="Data Analysis"/>
  </r>
  <r>
    <s v="E002"/>
    <s v="Employee 2"/>
    <x v="1"/>
    <x v="1"/>
    <n v="45000"/>
    <n v="5"/>
    <n v="4"/>
    <s v="High Performer"/>
    <n v="1000"/>
    <n v="46000"/>
    <x v="1"/>
    <s v="Leadership Essentials"/>
  </r>
  <r>
    <s v="E003"/>
    <s v="Employee 3"/>
    <x v="0"/>
    <x v="2"/>
    <n v="45000"/>
    <n v="9"/>
    <n v="2"/>
    <s v="Needs Improvement"/>
    <n v="600"/>
    <n v="45600"/>
    <x v="2"/>
    <s v="Advanced Excel"/>
  </r>
  <r>
    <s v="E004"/>
    <s v="Employee 4"/>
    <x v="0"/>
    <x v="3"/>
    <n v="50000"/>
    <n v="2"/>
    <n v="3"/>
    <s v="Satisfactory"/>
    <n v="500"/>
    <n v="50500"/>
    <x v="0"/>
    <s v="Data Analysis"/>
  </r>
  <r>
    <s v="E005"/>
    <s v="Employee 5"/>
    <x v="2"/>
    <x v="4"/>
    <n v="35000"/>
    <n v="8"/>
    <n v="4"/>
    <s v="High Performer"/>
    <n v="600"/>
    <n v="35600"/>
    <x v="2"/>
    <s v="Advanced Excel"/>
  </r>
  <r>
    <s v="E007"/>
    <s v="Employee 7"/>
    <x v="0"/>
    <x v="5"/>
    <n v="25000"/>
    <n v="5"/>
    <n v="1"/>
    <s v="Needs Improvement"/>
    <n v="1000"/>
    <n v="26000"/>
    <x v="1"/>
    <s v="Leadership Essentials"/>
  </r>
  <r>
    <s v="E008"/>
    <s v="Employee 8"/>
    <x v="3"/>
    <x v="0"/>
    <n v="50000"/>
    <n v="7"/>
    <n v="5"/>
    <s v="High Performer"/>
    <n v="500"/>
    <n v="50500"/>
    <x v="0"/>
    <s v="Data Analysis"/>
  </r>
  <r>
    <s v="E009"/>
    <s v="Employee 9"/>
    <x v="4"/>
    <x v="6"/>
    <n v="40000"/>
    <n v="8"/>
    <n v="3"/>
    <s v="Satisfactory"/>
    <n v="700"/>
    <n v="40700"/>
    <x v="3"/>
    <s v="Team Building"/>
  </r>
  <r>
    <s v="E010"/>
    <s v="Employee 10"/>
    <x v="1"/>
    <x v="5"/>
    <n v="25000"/>
    <n v="1"/>
    <n v="2"/>
    <s v="Needs Improvement"/>
    <n v="800"/>
    <n v="25800"/>
    <x v="4"/>
    <s v="Agile Project Management"/>
  </r>
  <r>
    <s v="E011"/>
    <s v="Employee 11"/>
    <x v="2"/>
    <x v="1"/>
    <n v="55000"/>
    <n v="6"/>
    <n v="3"/>
    <s v="Satisfactory"/>
    <n v="600"/>
    <n v="55600"/>
    <x v="2"/>
    <s v="Advanced Excel"/>
  </r>
  <r>
    <s v="E012"/>
    <s v="Employee 12"/>
    <x v="1"/>
    <x v="5"/>
    <n v="65000"/>
    <n v="1"/>
    <n v="5"/>
    <s v="High Performer"/>
    <n v="800"/>
    <n v="65800"/>
    <x v="4"/>
    <s v="Agile Project Management"/>
  </r>
  <r>
    <s v="E013"/>
    <s v="Employee 13"/>
    <x v="4"/>
    <x v="7"/>
    <n v="40000"/>
    <n v="2"/>
    <n v="3"/>
    <s v="Satisfactory"/>
    <n v="500"/>
    <n v="40500"/>
    <x v="0"/>
    <s v="Data Analysis"/>
  </r>
  <r>
    <s v="E014"/>
    <s v="Employee 14"/>
    <x v="4"/>
    <x v="0"/>
    <n v="40000"/>
    <n v="1"/>
    <n v="2"/>
    <s v="Needs Improvement"/>
    <n v="600"/>
    <n v="40600"/>
    <x v="2"/>
    <s v="Advanced Excel"/>
  </r>
  <r>
    <s v="E015"/>
    <s v="Employee 15"/>
    <x v="4"/>
    <x v="1"/>
    <n v="50000"/>
    <n v="5"/>
    <n v="2"/>
    <s v="Needs Improvement"/>
    <n v="1000"/>
    <n v="51000"/>
    <x v="1"/>
    <s v="Leadership Essentials"/>
  </r>
  <r>
    <s v="E016"/>
    <s v="Employee 15"/>
    <x v="1"/>
    <x v="5"/>
    <n v="35000"/>
    <n v="9"/>
    <n v="2"/>
    <s v="Needs Improvement"/>
    <n v="800"/>
    <n v="35800"/>
    <x v="4"/>
    <s v="Agile Project Management"/>
  </r>
  <r>
    <s v="E017"/>
    <s v="Employee 17"/>
    <x v="4"/>
    <x v="6"/>
    <n v="50000"/>
    <n v="6"/>
    <n v="1"/>
    <s v="Needs Improvement"/>
    <n v="500"/>
    <n v="50500"/>
    <x v="0"/>
    <s v="Data Analysis"/>
  </r>
  <r>
    <s v="E018"/>
    <s v="Employee 18"/>
    <x v="1"/>
    <x v="3"/>
    <n v="55000"/>
    <n v="1"/>
    <n v="1"/>
    <s v="Needs Improvement"/>
    <n v="700"/>
    <n v="55700"/>
    <x v="3"/>
    <s v="Team Building"/>
  </r>
  <r>
    <s v="E019"/>
    <s v="Employee 19"/>
    <x v="4"/>
    <x v="8"/>
    <n v="35000"/>
    <n v="1"/>
    <n v="1"/>
    <s v="Needs Improvement"/>
    <n v="600"/>
    <n v="35600"/>
    <x v="2"/>
    <s v="Advanced Excel"/>
  </r>
  <r>
    <s v="E020"/>
    <s v="Employee 20"/>
    <x v="3"/>
    <x v="1"/>
    <n v="55000"/>
    <n v="2"/>
    <n v="1"/>
    <s v="Needs Improvement"/>
    <n v="800"/>
    <n v="55800"/>
    <x v="4"/>
    <s v="Agile Project Management"/>
  </r>
  <r>
    <s v="E021"/>
    <s v="Employee 21"/>
    <x v="4"/>
    <x v="9"/>
    <n v="35000"/>
    <n v="9"/>
    <n v="2"/>
    <s v="Needs Improvement"/>
    <n v="800"/>
    <n v="35800"/>
    <x v="4"/>
    <s v="Agile Project Management"/>
  </r>
  <r>
    <s v="E022"/>
    <s v="Employee 22"/>
    <x v="1"/>
    <x v="4"/>
    <n v="30000"/>
    <n v="3"/>
    <n v="3"/>
    <s v="Satisfactory"/>
    <n v="1000"/>
    <n v="31000"/>
    <x v="1"/>
    <s v="Leadership Essentials"/>
  </r>
  <r>
    <s v="E023"/>
    <s v="Employee 23"/>
    <x v="0"/>
    <x v="5"/>
    <n v="40000"/>
    <n v="1"/>
    <n v="1"/>
    <s v="Needs Improvement"/>
    <n v="1000"/>
    <n v="41000"/>
    <x v="1"/>
    <s v="Leadership Essentials"/>
  </r>
  <r>
    <s v="E024"/>
    <s v="Employee 24"/>
    <x v="4"/>
    <x v="9"/>
    <n v="60000"/>
    <n v="5"/>
    <n v="2"/>
    <s v="Needs Improvement"/>
    <n v="500"/>
    <n v="60500"/>
    <x v="0"/>
    <s v="Data Analysis"/>
  </r>
  <r>
    <s v="E025"/>
    <s v="Employee 25"/>
    <x v="0"/>
    <x v="3"/>
    <n v="65000"/>
    <n v="7"/>
    <n v="4"/>
    <s v="High Performer"/>
    <n v="800"/>
    <n v="65800"/>
    <x v="4"/>
    <s v="Agile Project Management"/>
  </r>
  <r>
    <s v="E026"/>
    <s v="Employee 26"/>
    <x v="3"/>
    <x v="6"/>
    <n v="55000"/>
    <n v="6"/>
    <n v="3"/>
    <s v="Satisfactory"/>
    <n v="500"/>
    <n v="55500"/>
    <x v="0"/>
    <s v="Data Analysis"/>
  </r>
  <r>
    <s v="E027"/>
    <s v="Employee 27"/>
    <x v="2"/>
    <x v="0"/>
    <n v="25000"/>
    <n v="1"/>
    <n v="3"/>
    <s v="Satisfactory"/>
    <n v="500"/>
    <n v="25500"/>
    <x v="0"/>
    <s v="Data Analysis"/>
  </r>
  <r>
    <s v="E028"/>
    <s v="Employee 28"/>
    <x v="3"/>
    <x v="1"/>
    <n v="35000"/>
    <n v="5"/>
    <n v="1"/>
    <s v="Needs Improvement"/>
    <n v="600"/>
    <n v="35600"/>
    <x v="2"/>
    <s v="Advanced Excel"/>
  </r>
  <r>
    <s v="E029"/>
    <s v="Employee 29"/>
    <x v="4"/>
    <x v="7"/>
    <n v="65000"/>
    <n v="5"/>
    <n v="1"/>
    <s v="Needs Improvement"/>
    <n v="500"/>
    <n v="65500"/>
    <x v="0"/>
    <s v="Data Analysis"/>
  </r>
  <r>
    <s v="E030"/>
    <s v="Employee 30"/>
    <x v="0"/>
    <x v="8"/>
    <n v="25000"/>
    <n v="6"/>
    <n v="1"/>
    <s v="Needs Improvement"/>
    <n v="600"/>
    <n v="25600"/>
    <x v="2"/>
    <s v="Advanced Excel"/>
  </r>
  <r>
    <s v="E031"/>
    <s v="Employee 31"/>
    <x v="0"/>
    <x v="8"/>
    <n v="65000"/>
    <n v="3"/>
    <n v="1"/>
    <s v="Needs Improvement"/>
    <n v="1000"/>
    <n v="66000"/>
    <x v="1"/>
    <s v="Leadership Essentials"/>
  </r>
  <r>
    <s v="E032"/>
    <s v="Employee 32"/>
    <x v="1"/>
    <x v="5"/>
    <n v="60000"/>
    <n v="5"/>
    <n v="2"/>
    <s v="Needs Improvement"/>
    <n v="500"/>
    <n v="60500"/>
    <x v="0"/>
    <s v="Data Analysis"/>
  </r>
  <r>
    <s v="E033"/>
    <s v="Employee 33"/>
    <x v="0"/>
    <x v="0"/>
    <n v="25000"/>
    <n v="7"/>
    <n v="1"/>
    <s v="Needs Improvement"/>
    <n v="1000"/>
    <n v="26000"/>
    <x v="1"/>
    <s v="Leadership Essentials"/>
  </r>
  <r>
    <s v="E034"/>
    <s v="Employee 34"/>
    <x v="1"/>
    <x v="8"/>
    <n v="50000"/>
    <n v="5"/>
    <n v="1"/>
    <s v="Needs Improvement"/>
    <n v="1000"/>
    <n v="51000"/>
    <x v="1"/>
    <s v="Leadership Essentials"/>
  </r>
  <r>
    <s v="E035"/>
    <s v="Employee 35"/>
    <x v="2"/>
    <x v="9"/>
    <n v="45000"/>
    <n v="5"/>
    <n v="1"/>
    <s v="Needs Improvement"/>
    <n v="800"/>
    <n v="45800"/>
    <x v="4"/>
    <s v="Agile Project Management"/>
  </r>
  <r>
    <s v="E036"/>
    <s v="Employee 36"/>
    <x v="4"/>
    <x v="2"/>
    <n v="50000"/>
    <n v="5"/>
    <n v="3"/>
    <s v="Satisfactory"/>
    <n v="600"/>
    <n v="50600"/>
    <x v="2"/>
    <s v="Advanced Excel"/>
  </r>
  <r>
    <s v="E037"/>
    <s v="Employee 37"/>
    <x v="1"/>
    <x v="1"/>
    <n v="45000"/>
    <n v="3"/>
    <n v="2"/>
    <s v="Needs Improvement"/>
    <n v="800"/>
    <n v="45800"/>
    <x v="4"/>
    <s v="Agile Project Management"/>
  </r>
  <r>
    <s v="E038"/>
    <s v="Employee 38"/>
    <x v="2"/>
    <x v="3"/>
    <n v="50000"/>
    <n v="1"/>
    <n v="2"/>
    <s v="Needs Improvement"/>
    <n v="600"/>
    <n v="50600"/>
    <x v="2"/>
    <s v="Advanced Excel"/>
  </r>
  <r>
    <s v="E039"/>
    <s v="Employee 39"/>
    <x v="0"/>
    <x v="2"/>
    <n v="45000"/>
    <n v="5"/>
    <n v="3"/>
    <s v="Satisfactory"/>
    <n v="600"/>
    <n v="45600"/>
    <x v="2"/>
    <s v="Advanced Excel"/>
  </r>
  <r>
    <s v="E040"/>
    <s v="Employee 40"/>
    <x v="0"/>
    <x v="8"/>
    <n v="45000"/>
    <n v="9"/>
    <n v="3"/>
    <s v="Satisfactory"/>
    <n v="1000"/>
    <n v="46000"/>
    <x v="1"/>
    <s v="Leadership Essentials"/>
  </r>
  <r>
    <s v="E041"/>
    <s v="Employee 41"/>
    <x v="2"/>
    <x v="0"/>
    <n v="40000"/>
    <n v="1"/>
    <n v="2"/>
    <s v="Needs Improvement"/>
    <n v="600"/>
    <n v="40600"/>
    <x v="2"/>
    <s v="Advanced Excel"/>
  </r>
  <r>
    <s v="E042"/>
    <s v="Employee 42"/>
    <x v="0"/>
    <x v="2"/>
    <n v="35000"/>
    <n v="3"/>
    <n v="4"/>
    <s v="High Performer"/>
    <n v="500"/>
    <n v="35500"/>
    <x v="0"/>
    <s v="Data Analysis"/>
  </r>
  <r>
    <s v="E043"/>
    <s v="Employee 43"/>
    <x v="2"/>
    <x v="2"/>
    <n v="35000"/>
    <n v="4"/>
    <n v="3"/>
    <s v="Satisfactory"/>
    <n v="1000"/>
    <n v="36000"/>
    <x v="1"/>
    <s v="Leadership Essentials"/>
  </r>
  <r>
    <s v="E044"/>
    <s v="Employee 44"/>
    <x v="1"/>
    <x v="2"/>
    <n v="40000"/>
    <n v="1"/>
    <n v="1"/>
    <s v="Needs Improvement"/>
    <n v="500"/>
    <n v="40500"/>
    <x v="0"/>
    <s v="Data Analysis"/>
  </r>
  <r>
    <s v="E045"/>
    <s v="Employee 45"/>
    <x v="1"/>
    <x v="1"/>
    <n v="65000"/>
    <n v="1"/>
    <n v="4"/>
    <s v="High Performer"/>
    <n v="800"/>
    <n v="65800"/>
    <x v="4"/>
    <s v="Agile Project Management"/>
  </r>
  <r>
    <s v="E046"/>
    <s v="Employee 46"/>
    <x v="2"/>
    <x v="3"/>
    <n v="30000"/>
    <n v="8"/>
    <n v="5"/>
    <s v="High Performer"/>
    <n v="1000"/>
    <n v="31000"/>
    <x v="1"/>
    <s v="Leadership Essentials"/>
  </r>
  <r>
    <s v="E047"/>
    <s v="Employee 47"/>
    <x v="1"/>
    <x v="7"/>
    <n v="65000"/>
    <n v="2"/>
    <n v="1"/>
    <s v="Needs Improvement"/>
    <n v="800"/>
    <n v="65800"/>
    <x v="4"/>
    <s v="Agile Project Management"/>
  </r>
  <r>
    <s v="E048"/>
    <s v="Employee 48"/>
    <x v="1"/>
    <x v="2"/>
    <n v="25000"/>
    <n v="8"/>
    <n v="2"/>
    <s v="Needs Improvement"/>
    <n v="1000"/>
    <n v="26000"/>
    <x v="1"/>
    <s v="Leadership Essentials"/>
  </r>
  <r>
    <s v="E049"/>
    <s v="Employee 49"/>
    <x v="1"/>
    <x v="4"/>
    <n v="25000"/>
    <n v="7"/>
    <n v="4"/>
    <s v="High Performer"/>
    <n v="1000"/>
    <n v="26000"/>
    <x v="1"/>
    <s v="Leadership Essentials"/>
  </r>
  <r>
    <s v="E050"/>
    <s v="Employee 50"/>
    <x v="3"/>
    <x v="2"/>
    <n v="45000"/>
    <n v="2"/>
    <n v="2"/>
    <s v="Needs Improvement"/>
    <n v="600"/>
    <n v="45600"/>
    <x v="2"/>
    <s v="Advanced Excel"/>
  </r>
  <r>
    <s v="E051"/>
    <s v="Employee 51"/>
    <x v="4"/>
    <x v="4"/>
    <n v="50000"/>
    <n v="6"/>
    <n v="1"/>
    <s v="Needs Improvement"/>
    <n v="600"/>
    <n v="50600"/>
    <x v="2"/>
    <s v="Advanced Excel"/>
  </r>
  <r>
    <s v="E052"/>
    <s v="Employee 52"/>
    <x v="0"/>
    <x v="1"/>
    <n v="50000"/>
    <n v="6"/>
    <n v="2"/>
    <s v="Needs Improvement"/>
    <n v="800"/>
    <n v="50800"/>
    <x v="4"/>
    <s v="Agile Project Management"/>
  </r>
  <r>
    <s v="E053"/>
    <s v="Employee 53"/>
    <x v="3"/>
    <x v="8"/>
    <n v="35000"/>
    <n v="3"/>
    <n v="2"/>
    <s v="Needs Improvement"/>
    <n v="600"/>
    <n v="35600"/>
    <x v="2"/>
    <s v="Advanced Excel"/>
  </r>
  <r>
    <s v="E054"/>
    <s v="Employee 54"/>
    <x v="1"/>
    <x v="5"/>
    <n v="55000"/>
    <n v="2"/>
    <n v="3"/>
    <s v="Satisfactory"/>
    <n v="1000"/>
    <n v="56000"/>
    <x v="1"/>
    <s v="Leadership Essentials"/>
  </r>
  <r>
    <s v="E055"/>
    <s v="Employee 55"/>
    <x v="2"/>
    <x v="6"/>
    <n v="65000"/>
    <n v="1"/>
    <n v="3"/>
    <s v="Satisfactory"/>
    <n v="600"/>
    <n v="65600"/>
    <x v="2"/>
    <s v="Advanced Excel"/>
  </r>
  <r>
    <s v="E056"/>
    <s v="Employee 56"/>
    <x v="1"/>
    <x v="8"/>
    <n v="60000"/>
    <n v="6"/>
    <n v="2"/>
    <s v="Needs Improvement"/>
    <n v="500"/>
    <n v="60500"/>
    <x v="0"/>
    <s v="Data Analysis"/>
  </r>
  <r>
    <s v="E057"/>
    <s v="Employee 57"/>
    <x v="4"/>
    <x v="8"/>
    <n v="50000"/>
    <n v="5"/>
    <n v="3"/>
    <s v="Satisfactory"/>
    <n v="600"/>
    <n v="50600"/>
    <x v="2"/>
    <s v="Advanced Excel"/>
  </r>
  <r>
    <s v="E058"/>
    <s v="Employee 58"/>
    <x v="1"/>
    <x v="3"/>
    <n v="60000"/>
    <n v="9"/>
    <n v="4"/>
    <s v="High Performer"/>
    <n v="500"/>
    <n v="60500"/>
    <x v="0"/>
    <s v="Data Analysis"/>
  </r>
  <r>
    <s v="E059"/>
    <s v="Employee 59"/>
    <x v="2"/>
    <x v="5"/>
    <n v="45000"/>
    <n v="1"/>
    <n v="1"/>
    <s v="Needs Improvement"/>
    <n v="600"/>
    <n v="45600"/>
    <x v="2"/>
    <s v="Advanced Excel"/>
  </r>
  <r>
    <s v="E060"/>
    <s v="Employee 60"/>
    <x v="4"/>
    <x v="0"/>
    <n v="60000"/>
    <n v="7"/>
    <n v="2"/>
    <s v="Needs Improvement"/>
    <n v="500"/>
    <n v="60500"/>
    <x v="0"/>
    <s v="Data Analysis"/>
  </r>
  <r>
    <s v="E061"/>
    <s v="Employee 61"/>
    <x v="1"/>
    <x v="8"/>
    <n v="40000"/>
    <n v="5"/>
    <n v="4"/>
    <s v="High Performer"/>
    <n v="800"/>
    <n v="40800"/>
    <x v="4"/>
    <s v="Agile Project Management"/>
  </r>
  <r>
    <s v="E062"/>
    <s v="Employee 62"/>
    <x v="4"/>
    <x v="3"/>
    <n v="60000"/>
    <n v="5"/>
    <n v="4"/>
    <s v="High Performer"/>
    <n v="800"/>
    <n v="60800"/>
    <x v="4"/>
    <s v="Agile Project Management"/>
  </r>
  <r>
    <s v="E063"/>
    <s v="Employee 63"/>
    <x v="0"/>
    <x v="9"/>
    <n v="30000"/>
    <n v="2"/>
    <n v="3"/>
    <s v="Satisfactory"/>
    <n v="1000"/>
    <n v="31000"/>
    <x v="1"/>
    <s v="Leadership Essentials"/>
  </r>
  <r>
    <s v="E064"/>
    <s v="Employee 64"/>
    <x v="0"/>
    <x v="3"/>
    <n v="45000"/>
    <n v="3"/>
    <n v="3"/>
    <s v="Satisfactory"/>
    <n v="600"/>
    <n v="45600"/>
    <x v="2"/>
    <s v="Advanced Excel"/>
  </r>
  <r>
    <s v="E065"/>
    <s v="Employee 65"/>
    <x v="1"/>
    <x v="1"/>
    <n v="65000"/>
    <n v="7"/>
    <n v="1"/>
    <s v="Needs Improvement"/>
    <n v="500"/>
    <n v="65500"/>
    <x v="0"/>
    <s v="Data Analysis"/>
  </r>
  <r>
    <s v="E066"/>
    <s v="Employee 66"/>
    <x v="4"/>
    <x v="5"/>
    <n v="40000"/>
    <n v="6"/>
    <n v="3"/>
    <s v="Satisfactory"/>
    <n v="1000"/>
    <n v="41000"/>
    <x v="1"/>
    <s v="Leadership Essentials"/>
  </r>
  <r>
    <s v="E067"/>
    <s v="Employee 67"/>
    <x v="2"/>
    <x v="0"/>
    <n v="50000"/>
    <n v="2"/>
    <n v="3"/>
    <s v="Satisfactory"/>
    <n v="1000"/>
    <n v="51000"/>
    <x v="1"/>
    <s v="Leadership Essentials"/>
  </r>
  <r>
    <s v="E068"/>
    <s v="Employee 68"/>
    <x v="1"/>
    <x v="6"/>
    <n v="25000"/>
    <n v="6"/>
    <n v="2"/>
    <s v="Needs Improvement"/>
    <n v="500"/>
    <n v="25500"/>
    <x v="0"/>
    <s v="Data Analysis"/>
  </r>
  <r>
    <s v="E069"/>
    <s v="Employee 69"/>
    <x v="0"/>
    <x v="4"/>
    <n v="65000"/>
    <n v="2"/>
    <n v="2"/>
    <s v="Needs Improvement"/>
    <n v="800"/>
    <n v="65800"/>
    <x v="4"/>
    <s v="Agile Project Management"/>
  </r>
  <r>
    <s v="E070"/>
    <s v="Employee 70"/>
    <x v="0"/>
    <x v="5"/>
    <n v="25000"/>
    <n v="2"/>
    <n v="2"/>
    <s v="Needs Improvement"/>
    <n v="800"/>
    <n v="25800"/>
    <x v="4"/>
    <s v="Agile Project Management"/>
  </r>
  <r>
    <s v="E071"/>
    <s v="Employee 71"/>
    <x v="1"/>
    <x v="3"/>
    <n v="45000"/>
    <n v="2"/>
    <n v="1"/>
    <s v="Needs Improvement"/>
    <n v="800"/>
    <n v="45800"/>
    <x v="4"/>
    <s v="Agile Project Management"/>
  </r>
  <r>
    <s v="E072"/>
    <s v="Employee 72"/>
    <x v="4"/>
    <x v="4"/>
    <n v="40000"/>
    <n v="3"/>
    <n v="2"/>
    <s v="Needs Improvement"/>
    <n v="800"/>
    <n v="40800"/>
    <x v="4"/>
    <s v="Agile Project Management"/>
  </r>
  <r>
    <s v="E073"/>
    <s v="Employee 73"/>
    <x v="0"/>
    <x v="6"/>
    <n v="35000"/>
    <n v="2"/>
    <n v="2"/>
    <s v="Needs Improvement"/>
    <n v="600"/>
    <n v="35600"/>
    <x v="2"/>
    <s v="Advanced Excel"/>
  </r>
  <r>
    <s v="E074"/>
    <s v="Employee 74"/>
    <x v="4"/>
    <x v="9"/>
    <n v="50000"/>
    <n v="4"/>
    <n v="2"/>
    <s v="Needs Improvement"/>
    <n v="800"/>
    <n v="50800"/>
    <x v="4"/>
    <s v="Agile Project Management"/>
  </r>
  <r>
    <s v="E075"/>
    <s v="Employee 75"/>
    <x v="0"/>
    <x v="6"/>
    <n v="30000"/>
    <n v="9"/>
    <n v="1"/>
    <s v="Needs Improvement"/>
    <n v="600"/>
    <n v="30600"/>
    <x v="2"/>
    <s v="Advanced Exc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E0735-7AA1-4893-BF2E-4D4A8BDF717A}" name="Average Total Compens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7" firstHeaderRow="1" firstDataRow="1" firstDataCol="1"/>
  <pivotFields count="12">
    <pivotField showAll="0"/>
    <pivotField showAll="0"/>
    <pivotField axis="axisRow" showAll="0">
      <items count="6">
        <item x="0"/>
        <item x="1"/>
        <item x="3"/>
        <item x="2"/>
        <item x="4"/>
        <item t="default"/>
      </items>
    </pivotField>
    <pivotField showAll="0"/>
    <pivotField numFmtId="164" showAll="0"/>
    <pivotField showAll="0"/>
    <pivotField showAll="0"/>
    <pivotField showAll="0"/>
    <pivotField numFmtId="164" showAll="0"/>
    <pivotField dataField="1" numFmtId="164" showAll="0"/>
    <pivotField showAll="0"/>
    <pivotField showAll="0"/>
  </pivotFields>
  <rowFields count="1">
    <field x="2"/>
  </rowFields>
  <rowItems count="6">
    <i>
      <x/>
    </i>
    <i>
      <x v="1"/>
    </i>
    <i>
      <x v="2"/>
    </i>
    <i>
      <x v="3"/>
    </i>
    <i>
      <x v="4"/>
    </i>
    <i t="grand">
      <x/>
    </i>
  </rowItems>
  <colItems count="1">
    <i/>
  </colItems>
  <dataFields count="1">
    <dataField name="Average of Total Compensation (£)" fld="9" subtotal="average" baseField="2" baseItem="3"/>
  </dataFields>
  <formats count="5">
    <format dxfId="14">
      <pivotArea collapsedLevelsAreSubtotals="1" fieldPosition="0">
        <references count="1">
          <reference field="2" count="1">
            <x v="0"/>
          </reference>
        </references>
      </pivotArea>
    </format>
    <format dxfId="13">
      <pivotArea collapsedLevelsAreSubtotals="1" fieldPosition="0">
        <references count="1">
          <reference field="2" count="1">
            <x v="1"/>
          </reference>
        </references>
      </pivotArea>
    </format>
    <format dxfId="12">
      <pivotArea collapsedLevelsAreSubtotals="1" fieldPosition="0">
        <references count="1">
          <reference field="2" count="1">
            <x v="2"/>
          </reference>
        </references>
      </pivotArea>
    </format>
    <format dxfId="11">
      <pivotArea collapsedLevelsAreSubtotals="1" fieldPosition="0">
        <references count="1">
          <reference field="2" count="1">
            <x v="4"/>
          </reference>
        </references>
      </pivotArea>
    </format>
    <format dxfId="10">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64EF0A-E33F-40D8-9843-650E58A79A8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G11:H22" firstHeaderRow="1" firstDataRow="1" firstDataCol="1"/>
  <pivotFields count="12">
    <pivotField showAll="0"/>
    <pivotField showAll="0"/>
    <pivotField showAll="0"/>
    <pivotField axis="axisRow" showAll="0">
      <items count="11">
        <item x="8"/>
        <item x="3"/>
        <item x="7"/>
        <item x="0"/>
        <item x="4"/>
        <item x="9"/>
        <item x="1"/>
        <item x="5"/>
        <item x="2"/>
        <item x="6"/>
        <item t="default"/>
      </items>
    </pivotField>
    <pivotField numFmtId="164" showAll="0"/>
    <pivotField dataField="1" showAll="0"/>
    <pivotField showAll="0"/>
    <pivotField showAll="0"/>
    <pivotField numFmtId="164" showAll="0"/>
    <pivotField numFmtId="164"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dataFields>
  <formats count="9">
    <format dxfId="23">
      <pivotArea collapsedLevelsAreSubtotals="1" fieldPosition="0">
        <references count="1">
          <reference field="3" count="1">
            <x v="0"/>
          </reference>
        </references>
      </pivotArea>
    </format>
    <format dxfId="22">
      <pivotArea collapsedLevelsAreSubtotals="1" fieldPosition="0">
        <references count="1">
          <reference field="3" count="1">
            <x v="1"/>
          </reference>
        </references>
      </pivotArea>
    </format>
    <format dxfId="21">
      <pivotArea collapsedLevelsAreSubtotals="1" fieldPosition="0">
        <references count="1">
          <reference field="3" count="1">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1">
          <reference field="3" count="1">
            <x v="6"/>
          </reference>
        </references>
      </pivotArea>
    </format>
    <format dxfId="18">
      <pivotArea collapsedLevelsAreSubtotals="1" fieldPosition="0">
        <references count="1">
          <reference field="3" count="1">
            <x v="7"/>
          </reference>
        </references>
      </pivotArea>
    </format>
    <format dxfId="17">
      <pivotArea collapsedLevelsAreSubtotals="1" fieldPosition="0">
        <references count="1">
          <reference field="3" count="1">
            <x v="8"/>
          </reference>
        </references>
      </pivotArea>
    </format>
    <format dxfId="16">
      <pivotArea collapsedLevelsAreSubtotals="1" fieldPosition="0">
        <references count="1">
          <reference field="3" count="1">
            <x v="9"/>
          </reference>
        </references>
      </pivotArea>
    </format>
    <format dxfId="15">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7F8088-EF32-4067-AC7C-612B6FC52ED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2:B23" firstHeaderRow="1" firstDataRow="1" firstDataCol="1"/>
  <pivotFields count="12">
    <pivotField showAll="0"/>
    <pivotField showAll="0"/>
    <pivotField showAll="0"/>
    <pivotField axis="axisRow" showAll="0">
      <items count="11">
        <item x="8"/>
        <item x="3"/>
        <item x="7"/>
        <item x="0"/>
        <item x="4"/>
        <item x="9"/>
        <item x="1"/>
        <item x="5"/>
        <item x="2"/>
        <item x="6"/>
        <item t="default"/>
      </items>
    </pivotField>
    <pivotField dataField="1" numFmtId="164" showAll="0"/>
    <pivotField showAll="0"/>
    <pivotField showAll="0"/>
    <pivotField showAll="0"/>
    <pivotField numFmtId="164" showAll="0"/>
    <pivotField numFmtId="164"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dataFields>
  <formats count="6">
    <format dxfId="29">
      <pivotArea collapsedLevelsAreSubtotals="1" fieldPosition="0">
        <references count="1">
          <reference field="3" count="1">
            <x v="1"/>
          </reference>
        </references>
      </pivotArea>
    </format>
    <format dxfId="28">
      <pivotArea collapsedLevelsAreSubtotals="1" fieldPosition="0">
        <references count="1">
          <reference field="3" count="1">
            <x v="2"/>
          </reference>
        </references>
      </pivotArea>
    </format>
    <format dxfId="27">
      <pivotArea collapsedLevelsAreSubtotals="1" fieldPosition="0">
        <references count="1">
          <reference field="3" count="1">
            <x v="4"/>
          </reference>
        </references>
      </pivotArea>
    </format>
    <format dxfId="26">
      <pivotArea collapsedLevelsAreSubtotals="1" fieldPosition="0">
        <references count="1">
          <reference field="3" count="1">
            <x v="6"/>
          </reference>
        </references>
      </pivotArea>
    </format>
    <format dxfId="25">
      <pivotArea collapsedLevelsAreSubtotals="1" fieldPosition="0">
        <references count="1">
          <reference field="3" count="1">
            <x v="9"/>
          </reference>
        </references>
      </pivotArea>
    </format>
    <format dxfId="24">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E70998-7039-4F1F-9737-8E9C9B84B6C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G2:H8" firstHeaderRow="1" firstDataRow="1" firstDataCol="1"/>
  <pivotFields count="12">
    <pivotField showAll="0"/>
    <pivotField dataField="1" showAll="0"/>
    <pivotField showAll="0">
      <items count="6">
        <item x="0"/>
        <item x="1"/>
        <item x="3"/>
        <item x="2"/>
        <item x="4"/>
        <item t="default"/>
      </items>
    </pivotField>
    <pivotField showAll="0">
      <items count="11">
        <item x="8"/>
        <item x="3"/>
        <item x="7"/>
        <item x="0"/>
        <item x="4"/>
        <item x="9"/>
        <item x="1"/>
        <item x="5"/>
        <item x="2"/>
        <item x="6"/>
        <item t="default"/>
      </items>
    </pivotField>
    <pivotField numFmtId="164" showAll="0"/>
    <pivotField showAll="0"/>
    <pivotField showAll="0"/>
    <pivotField showAll="0"/>
    <pivotField numFmtId="164" showAll="0"/>
    <pivotField numFmtId="164" showAll="0"/>
    <pivotField axis="axisRow" showAll="0">
      <items count="6">
        <item x="1"/>
        <item x="4"/>
        <item x="3"/>
        <item x="0"/>
        <item x="2"/>
        <item t="default"/>
      </items>
    </pivotField>
    <pivotField showAll="0"/>
  </pivotFields>
  <rowFields count="1">
    <field x="10"/>
  </rowFields>
  <rowItems count="6">
    <i>
      <x/>
    </i>
    <i>
      <x v="1"/>
    </i>
    <i>
      <x v="2"/>
    </i>
    <i>
      <x v="3"/>
    </i>
    <i>
      <x v="4"/>
    </i>
    <i t="grand">
      <x/>
    </i>
  </rowItems>
  <colItems count="1">
    <i/>
  </colItems>
  <dataFields count="1">
    <dataField name="Count of Name" fld="1" subtotal="count" baseField="10" baseItem="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885D7D2-5477-4557-93FA-F10AA199D268}" sourceName="Department">
  <pivotTables>
    <pivotTable tabId="4" name="PivotTable5"/>
    <pivotTable tabId="4" name="Average Total Compensation"/>
  </pivotTables>
  <data>
    <tabular pivotCacheId="311951194">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436EF28C-AD83-45E3-82B9-871A0D430CD1}" sourceName="Role">
  <pivotTables>
    <pivotTable tabId="4" name="PivotTable6"/>
    <pivotTable tabId="4" name="PivotTable5"/>
    <pivotTable tabId="4" name="PivotTable7"/>
  </pivotTables>
  <data>
    <tabular pivotCacheId="311951194">
      <items count="10">
        <i x="8" s="1"/>
        <i x="3" s="1"/>
        <i x="7" s="1"/>
        <i x="0" s="1"/>
        <i x="4" s="1"/>
        <i x="9" s="1"/>
        <i x="1" s="1"/>
        <i x="5"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73D9A6B-9A4B-4981-84F4-4B3D23C3516C}" cache="Slicer_Department" caption="Department" rowHeight="241300"/>
  <slicer name="Role" xr10:uid="{929E829D-78D0-4B7B-A50F-5E667FCA9DE7}" cache="Slicer_Role" caption="Role"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580662-3A1D-41B2-B5B9-AE367A54AE14}" name="Table1" displayName="Table1" ref="A1:L75" totalsRowShown="0" headerRowDxfId="8" headerRowBorderDxfId="7" tableBorderDxfId="6">
  <tableColumns count="12">
    <tableColumn id="1" xr3:uid="{6CB5403E-D2A7-4AB7-9159-BFA51D3EFA4F}" name="Column1"/>
    <tableColumn id="2" xr3:uid="{3CC0F395-CA84-4DB0-87A0-EDDADA9D291C}" name="Name"/>
    <tableColumn id="3" xr3:uid="{D4CD17FC-ADD9-4AA4-A376-E3F3823A3CEC}" name="Department"/>
    <tableColumn id="4" xr3:uid="{D041DEF6-B721-48BE-9822-6312C368CA92}" name="Role"/>
    <tableColumn id="5" xr3:uid="{3094065E-007C-45A8-AEE3-2D84FD299027}" name="Salary (£)" dataDxfId="5"/>
    <tableColumn id="6" xr3:uid="{DA961954-E0A2-42D0-B8CC-9B5D2621B708}" name="Years with Company"/>
    <tableColumn id="7" xr3:uid="{32B0CFAB-5A65-4DF6-B0FD-39F9B50E3885}" name="Performance Rating"/>
    <tableColumn id="8" xr3:uid="{CB96ADDA-19D0-47D6-8A67-126C02F06B28}" name="Performance Category">
      <calculatedColumnFormula>IF(G2 &gt;= 4, "High Performer", IF(G2 &lt;= 2, "Needs Improvement", IF(G2 = 3, "Satisfactory", "Invalid Rating")))</calculatedColumnFormula>
    </tableColumn>
    <tableColumn id="9" xr3:uid="{25C859FB-90C1-4C5F-8C61-F45B6F1E6992}" name="Training Cost (£)" dataDxfId="4">
      <calculatedColumnFormula>VLOOKUP(L2,'Training Programme Data'!$B$2:$D$6,3,)</calculatedColumnFormula>
    </tableColumn>
    <tableColumn id="10" xr3:uid="{1B67A495-29BC-41B7-A254-101B6DF0F481}" name="Total Compensation (£)" dataDxfId="3">
      <calculatedColumnFormula>SUM(E2,I2)</calculatedColumnFormula>
    </tableColumn>
    <tableColumn id="11" xr3:uid="{FE31E595-AE67-45F9-8C0F-C94526DAEBD3}" name="Training Category">
      <calculatedColumnFormula>VLOOKUP(L2,'Training Programme Data'!$B$2:$D$6,2,)</calculatedColumnFormula>
    </tableColumn>
    <tableColumn id="12" xr3:uid="{247D51B0-69BA-4D0D-896B-BAC94838B260}" name="Last Training Completed"/>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869891-F346-4385-A410-3C46588E70B6}" name="Table2" displayName="Table2" ref="A1:D6" totalsRowShown="0" headerRowDxfId="2">
  <autoFilter ref="A1:D6" xr:uid="{87869891-F346-4385-A410-3C46588E70B6}"/>
  <tableColumns count="4">
    <tableColumn id="1" xr3:uid="{DB3C2CCC-AB81-40C5-9F10-E17D10393A37}" name="Column1"/>
    <tableColumn id="2" xr3:uid="{59A04719-6C5C-4977-89BC-99419783023B}" name="Total Employees">
      <calculatedColumnFormula>COUNTIF(Table1[Department],Summary!A2)</calculatedColumnFormula>
    </tableColumn>
    <tableColumn id="3" xr3:uid="{32EFAC2A-26E9-4407-8B7E-54EA6C102F07}" name="Average Salary (£)" dataDxfId="1">
      <calculatedColumnFormula>AVERAGEIF(Table1[Department],Summary!A2,Table1[Salary (£)])</calculatedColumnFormula>
    </tableColumn>
    <tableColumn id="4" xr3:uid="{8FFB58D9-A4A6-4682-ACFC-C0791ACD934D}" name="Average Performance Data" dataDxfId="0">
      <calculatedColumnFormula>AVERAGEIF(Table1[Department],Summary!A2,Table1[Performance Rating])</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C4D3C-1116-4D1D-B11E-DF7BD21994E9}">
  <dimension ref="A1:H23"/>
  <sheetViews>
    <sheetView topLeftCell="A6" workbookViewId="0">
      <selection activeCell="O27" sqref="O27"/>
    </sheetView>
  </sheetViews>
  <sheetFormatPr defaultRowHeight="15" x14ac:dyDescent="0.25"/>
  <cols>
    <col min="1" max="1" width="13.28515625" bestFit="1" customWidth="1"/>
    <col min="2" max="2" width="32.28515625" bestFit="1" customWidth="1"/>
    <col min="7" max="7" width="19.7109375" bestFit="1" customWidth="1"/>
    <col min="8" max="8" width="14.42578125" bestFit="1" customWidth="1"/>
  </cols>
  <sheetData>
    <row r="1" spans="1:8" x14ac:dyDescent="0.25">
      <c r="A1" s="10" t="s">
        <v>197</v>
      </c>
      <c r="B1" t="s">
        <v>201</v>
      </c>
    </row>
    <row r="2" spans="1:8" x14ac:dyDescent="0.25">
      <c r="A2" s="11" t="s">
        <v>149</v>
      </c>
      <c r="B2" s="3">
        <v>41542.105263157893</v>
      </c>
      <c r="G2" s="10" t="s">
        <v>197</v>
      </c>
      <c r="H2" t="s">
        <v>199</v>
      </c>
    </row>
    <row r="3" spans="1:8" x14ac:dyDescent="0.25">
      <c r="A3" s="11" t="s">
        <v>150</v>
      </c>
      <c r="B3" s="3">
        <v>47433.333333333336</v>
      </c>
      <c r="G3" s="11" t="s">
        <v>180</v>
      </c>
      <c r="H3" s="9">
        <v>17</v>
      </c>
    </row>
    <row r="4" spans="1:8" x14ac:dyDescent="0.25">
      <c r="A4" s="11" t="s">
        <v>152</v>
      </c>
      <c r="B4" s="3">
        <v>46433.333333333336</v>
      </c>
      <c r="G4" s="11" t="s">
        <v>183</v>
      </c>
      <c r="H4" s="9">
        <v>18</v>
      </c>
    </row>
    <row r="5" spans="1:8" x14ac:dyDescent="0.25">
      <c r="A5" s="11" t="s">
        <v>151</v>
      </c>
      <c r="B5" s="9">
        <v>43900</v>
      </c>
      <c r="G5" s="11" t="s">
        <v>181</v>
      </c>
      <c r="H5" s="9">
        <v>2</v>
      </c>
    </row>
    <row r="6" spans="1:8" x14ac:dyDescent="0.25">
      <c r="A6" s="11" t="s">
        <v>153</v>
      </c>
      <c r="B6" s="3">
        <v>48611.76470588235</v>
      </c>
      <c r="G6" s="11" t="s">
        <v>179</v>
      </c>
      <c r="H6" s="9">
        <v>17</v>
      </c>
    </row>
    <row r="7" spans="1:8" x14ac:dyDescent="0.25">
      <c r="A7" s="11" t="s">
        <v>198</v>
      </c>
      <c r="B7" s="3">
        <v>45585.135135135133</v>
      </c>
      <c r="G7" s="11" t="s">
        <v>182</v>
      </c>
      <c r="H7" s="9">
        <v>20</v>
      </c>
    </row>
    <row r="8" spans="1:8" x14ac:dyDescent="0.25">
      <c r="G8" s="11" t="s">
        <v>198</v>
      </c>
      <c r="H8" s="9">
        <v>74</v>
      </c>
    </row>
    <row r="11" spans="1:8" x14ac:dyDescent="0.25">
      <c r="G11" s="10" t="s">
        <v>197</v>
      </c>
      <c r="H11" t="s">
        <v>203</v>
      </c>
    </row>
    <row r="12" spans="1:8" x14ac:dyDescent="0.25">
      <c r="A12" s="10" t="s">
        <v>197</v>
      </c>
      <c r="B12" t="s">
        <v>202</v>
      </c>
      <c r="G12" s="11" t="s">
        <v>162</v>
      </c>
      <c r="H12" s="3">
        <v>4.7777777777777777</v>
      </c>
    </row>
    <row r="13" spans="1:8" x14ac:dyDescent="0.25">
      <c r="A13" s="11" t="s">
        <v>162</v>
      </c>
      <c r="B13" s="9">
        <v>45000</v>
      </c>
      <c r="G13" s="11" t="s">
        <v>157</v>
      </c>
      <c r="H13" s="3">
        <v>4.2222222222222223</v>
      </c>
    </row>
    <row r="14" spans="1:8" x14ac:dyDescent="0.25">
      <c r="A14" s="11" t="s">
        <v>157</v>
      </c>
      <c r="B14" s="3">
        <v>51111.111111111109</v>
      </c>
      <c r="G14" s="11" t="s">
        <v>161</v>
      </c>
      <c r="H14" s="9">
        <v>3</v>
      </c>
    </row>
    <row r="15" spans="1:8" x14ac:dyDescent="0.25">
      <c r="A15" s="11" t="s">
        <v>161</v>
      </c>
      <c r="B15" s="3">
        <v>56666.666666666664</v>
      </c>
      <c r="G15" s="11" t="s">
        <v>154</v>
      </c>
      <c r="H15" s="3">
        <v>3.625</v>
      </c>
    </row>
    <row r="16" spans="1:8" x14ac:dyDescent="0.25">
      <c r="A16" s="11" t="s">
        <v>154</v>
      </c>
      <c r="B16" s="9">
        <v>40000</v>
      </c>
      <c r="G16" s="11" t="s">
        <v>158</v>
      </c>
      <c r="H16" s="3">
        <v>4.833333333333333</v>
      </c>
    </row>
    <row r="17" spans="1:8" x14ac:dyDescent="0.25">
      <c r="A17" s="11" t="s">
        <v>158</v>
      </c>
      <c r="B17" s="3">
        <v>40833.333333333336</v>
      </c>
      <c r="G17" s="11" t="s">
        <v>163</v>
      </c>
      <c r="H17" s="9">
        <v>5</v>
      </c>
    </row>
    <row r="18" spans="1:8" x14ac:dyDescent="0.25">
      <c r="A18" s="11" t="s">
        <v>163</v>
      </c>
      <c r="B18" s="9">
        <v>44000</v>
      </c>
      <c r="G18" s="11" t="s">
        <v>155</v>
      </c>
      <c r="H18" s="3">
        <v>4.4444444444444446</v>
      </c>
    </row>
    <row r="19" spans="1:8" x14ac:dyDescent="0.25">
      <c r="A19" s="11" t="s">
        <v>155</v>
      </c>
      <c r="B19" s="3">
        <v>51666.666666666664</v>
      </c>
      <c r="G19" s="11" t="s">
        <v>159</v>
      </c>
      <c r="H19" s="3">
        <v>3.3</v>
      </c>
    </row>
    <row r="20" spans="1:8" x14ac:dyDescent="0.25">
      <c r="A20" s="11" t="s">
        <v>159</v>
      </c>
      <c r="B20" s="9">
        <v>41500</v>
      </c>
      <c r="G20" s="11" t="s">
        <v>156</v>
      </c>
      <c r="H20" s="3">
        <v>4.625</v>
      </c>
    </row>
    <row r="21" spans="1:8" x14ac:dyDescent="0.25">
      <c r="A21" s="11" t="s">
        <v>156</v>
      </c>
      <c r="B21" s="9">
        <v>40000</v>
      </c>
      <c r="G21" s="11" t="s">
        <v>160</v>
      </c>
      <c r="H21" s="3">
        <v>5.4285714285714288</v>
      </c>
    </row>
    <row r="22" spans="1:8" x14ac:dyDescent="0.25">
      <c r="A22" s="11" t="s">
        <v>160</v>
      </c>
      <c r="B22" s="3">
        <v>42857.142857142855</v>
      </c>
      <c r="G22" s="11" t="s">
        <v>198</v>
      </c>
      <c r="H22" s="3">
        <v>4.3378378378378377</v>
      </c>
    </row>
    <row r="23" spans="1:8" x14ac:dyDescent="0.25">
      <c r="A23" s="11" t="s">
        <v>198</v>
      </c>
      <c r="B23" s="3">
        <v>44864.864864864867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053E-87A3-48BF-B146-74E1B7D58648}">
  <dimension ref="A1:Y78"/>
  <sheetViews>
    <sheetView tabSelected="1" workbookViewId="0">
      <selection activeCell="O27" sqref="O27"/>
    </sheetView>
  </sheetViews>
  <sheetFormatPr defaultRowHeight="15" x14ac:dyDescent="0.25"/>
  <sheetData>
    <row r="1" spans="1:25" x14ac:dyDescent="0.25">
      <c r="A1" s="12"/>
      <c r="B1" s="12"/>
      <c r="C1" s="12"/>
      <c r="D1" s="12"/>
      <c r="E1" s="12"/>
      <c r="F1" s="12"/>
      <c r="G1" s="12"/>
      <c r="H1" s="12"/>
      <c r="I1" s="12"/>
      <c r="J1" s="12"/>
      <c r="K1" s="12"/>
      <c r="L1" s="12"/>
      <c r="M1" s="12"/>
      <c r="N1" s="12"/>
      <c r="O1" s="12"/>
      <c r="P1" s="12"/>
      <c r="Q1" s="12"/>
      <c r="R1" s="12"/>
      <c r="S1" s="12"/>
      <c r="T1" s="12"/>
      <c r="U1" s="12"/>
      <c r="V1" s="12"/>
      <c r="W1" s="12"/>
      <c r="X1" s="12"/>
      <c r="Y1" s="12"/>
    </row>
    <row r="2" spans="1:25" x14ac:dyDescent="0.25">
      <c r="A2" s="12"/>
      <c r="B2" s="12"/>
      <c r="C2" s="12"/>
      <c r="D2" s="12"/>
      <c r="E2" s="12"/>
      <c r="F2" s="12"/>
      <c r="G2" s="12"/>
      <c r="H2" s="12"/>
      <c r="I2" s="12"/>
      <c r="J2" s="12"/>
      <c r="K2" s="12"/>
      <c r="L2" s="12"/>
      <c r="M2" s="12"/>
      <c r="N2" s="12"/>
      <c r="O2" s="12"/>
      <c r="P2" s="12"/>
      <c r="Q2" s="12"/>
      <c r="R2" s="12"/>
      <c r="S2" s="12"/>
      <c r="T2" s="12"/>
      <c r="U2" s="12"/>
      <c r="V2" s="12"/>
      <c r="W2" s="12"/>
      <c r="X2" s="12"/>
      <c r="Y2" s="12"/>
    </row>
    <row r="3" spans="1:25" ht="33.75" x14ac:dyDescent="0.5">
      <c r="A3" s="12"/>
      <c r="B3" s="12"/>
      <c r="C3" s="12"/>
      <c r="D3" s="12"/>
      <c r="E3" s="12"/>
      <c r="F3" s="12"/>
      <c r="G3" s="12"/>
      <c r="H3" s="13" t="s">
        <v>200</v>
      </c>
      <c r="I3" s="12"/>
      <c r="J3" s="12"/>
      <c r="K3" s="12"/>
      <c r="L3" s="12"/>
      <c r="M3" s="12"/>
      <c r="N3" s="12"/>
      <c r="O3" s="12"/>
      <c r="P3" s="12"/>
      <c r="Q3" s="12"/>
      <c r="R3" s="12"/>
      <c r="S3" s="12"/>
      <c r="T3" s="12"/>
      <c r="U3" s="12"/>
      <c r="V3" s="12"/>
      <c r="W3" s="12"/>
      <c r="X3" s="12"/>
      <c r="Y3" s="12"/>
    </row>
    <row r="4" spans="1:25" x14ac:dyDescent="0.25">
      <c r="A4" s="12"/>
      <c r="B4" s="12"/>
      <c r="C4" s="12"/>
      <c r="D4" s="12"/>
      <c r="E4" s="12"/>
      <c r="F4" s="12"/>
      <c r="G4" s="12"/>
      <c r="H4" s="12"/>
      <c r="I4" s="12"/>
      <c r="J4" s="12"/>
      <c r="K4" s="12"/>
      <c r="L4" s="12"/>
      <c r="M4" s="12"/>
      <c r="N4" s="12"/>
      <c r="O4" s="12"/>
      <c r="P4" s="12"/>
      <c r="Q4" s="12"/>
      <c r="R4" s="12"/>
      <c r="S4" s="12"/>
      <c r="T4" s="12"/>
      <c r="U4" s="12"/>
      <c r="V4" s="12"/>
      <c r="W4" s="12"/>
      <c r="X4" s="12"/>
      <c r="Y4" s="12"/>
    </row>
    <row r="5" spans="1:25" x14ac:dyDescent="0.25">
      <c r="A5" s="12"/>
      <c r="B5" s="12"/>
      <c r="C5" s="12"/>
      <c r="D5" s="12"/>
      <c r="E5" s="12"/>
      <c r="F5" s="12"/>
      <c r="G5" s="12"/>
      <c r="H5" s="12"/>
      <c r="I5" s="12"/>
      <c r="J5" s="12"/>
      <c r="K5" s="12"/>
      <c r="L5" s="12"/>
      <c r="M5" s="12"/>
      <c r="N5" s="12"/>
      <c r="O5" s="12"/>
      <c r="P5" s="12"/>
      <c r="Q5" s="12"/>
      <c r="R5" s="12"/>
      <c r="S5" s="12"/>
      <c r="T5" s="12"/>
      <c r="U5" s="12"/>
      <c r="V5" s="12"/>
      <c r="W5" s="12"/>
      <c r="X5" s="12"/>
      <c r="Y5" s="12"/>
    </row>
    <row r="6" spans="1:25" x14ac:dyDescent="0.25">
      <c r="A6" s="12"/>
      <c r="B6" s="12"/>
      <c r="C6" s="12"/>
      <c r="D6" s="12"/>
      <c r="E6" s="12"/>
      <c r="F6" s="12"/>
      <c r="G6" s="12"/>
      <c r="H6" s="12"/>
      <c r="I6" s="12"/>
      <c r="J6" s="12"/>
      <c r="K6" s="12"/>
      <c r="L6" s="12"/>
      <c r="M6" s="12"/>
      <c r="N6" s="12"/>
      <c r="O6" s="12"/>
      <c r="P6" s="12"/>
      <c r="Q6" s="12"/>
      <c r="R6" s="12"/>
      <c r="S6" s="12"/>
      <c r="T6" s="12"/>
      <c r="U6" s="12"/>
      <c r="V6" s="12"/>
      <c r="W6" s="12"/>
      <c r="X6" s="12"/>
      <c r="Y6" s="12"/>
    </row>
    <row r="7" spans="1:25" x14ac:dyDescent="0.25">
      <c r="A7" s="12"/>
      <c r="B7" s="12"/>
      <c r="C7" s="12"/>
      <c r="D7" s="12"/>
      <c r="E7" s="12"/>
      <c r="F7" s="12"/>
      <c r="G7" s="12"/>
      <c r="H7" s="12"/>
      <c r="I7" s="12"/>
      <c r="J7" s="12"/>
      <c r="K7" s="12"/>
      <c r="L7" s="12"/>
      <c r="M7" s="12"/>
      <c r="N7" s="12"/>
      <c r="O7" s="12"/>
      <c r="P7" s="12"/>
      <c r="Q7" s="12"/>
      <c r="R7" s="12"/>
      <c r="S7" s="12"/>
      <c r="T7" s="12"/>
      <c r="U7" s="12"/>
      <c r="V7" s="12"/>
      <c r="W7" s="12"/>
      <c r="X7" s="12"/>
      <c r="Y7" s="12"/>
    </row>
    <row r="8" spans="1:25" x14ac:dyDescent="0.25">
      <c r="A8" s="12"/>
      <c r="B8" s="12"/>
      <c r="C8" s="12"/>
      <c r="D8" s="12"/>
      <c r="E8" s="12"/>
      <c r="F8" s="12"/>
      <c r="G8" s="12"/>
      <c r="H8" s="12"/>
      <c r="I8" s="12"/>
      <c r="J8" s="12"/>
      <c r="K8" s="12"/>
      <c r="L8" s="12"/>
      <c r="M8" s="12"/>
      <c r="N8" s="12"/>
      <c r="O8" s="12"/>
      <c r="P8" s="12"/>
      <c r="Q8" s="12"/>
      <c r="R8" s="12"/>
      <c r="S8" s="12"/>
      <c r="T8" s="12"/>
      <c r="U8" s="12"/>
      <c r="V8" s="12"/>
      <c r="W8" s="12"/>
      <c r="X8" s="12"/>
      <c r="Y8" s="12"/>
    </row>
    <row r="9" spans="1:25" x14ac:dyDescent="0.25">
      <c r="A9" s="12"/>
      <c r="B9" s="12"/>
      <c r="C9" s="12"/>
      <c r="D9" s="12"/>
      <c r="E9" s="12"/>
      <c r="F9" s="12"/>
      <c r="G9" s="12"/>
      <c r="H9" s="12"/>
      <c r="I9" s="12"/>
      <c r="J9" s="12"/>
      <c r="K9" s="12"/>
      <c r="L9" s="12"/>
      <c r="M9" s="12"/>
      <c r="N9" s="12"/>
      <c r="O9" s="12"/>
      <c r="P9" s="12"/>
      <c r="Q9" s="12"/>
      <c r="R9" s="12"/>
      <c r="S9" s="12"/>
      <c r="T9" s="12"/>
      <c r="U9" s="12"/>
      <c r="V9" s="12"/>
      <c r="W9" s="12"/>
      <c r="X9" s="12"/>
      <c r="Y9" s="12"/>
    </row>
    <row r="10" spans="1:2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row>
    <row r="13" spans="1:2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row>
    <row r="14" spans="1:2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row>
    <row r="15" spans="1:2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row>
    <row r="16" spans="1:2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row>
    <row r="17" spans="1:25"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spans="1:25"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row>
    <row r="25" spans="1:25"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row>
    <row r="27" spans="1:25"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row>
    <row r="28" spans="1:25"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row>
    <row r="29" spans="1:25"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row>
    <row r="30" spans="1:25"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row>
    <row r="31" spans="1:25"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row>
    <row r="32" spans="1:25"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row>
    <row r="34" spans="1:25"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row>
    <row r="35" spans="1:25"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
  <sheetViews>
    <sheetView workbookViewId="0">
      <selection activeCell="K151" sqref="K151"/>
    </sheetView>
  </sheetViews>
  <sheetFormatPr defaultRowHeight="15" x14ac:dyDescent="0.25"/>
  <cols>
    <col min="1" max="1" width="14.28515625" customWidth="1"/>
    <col min="2" max="2" width="14.5703125" bestFit="1" customWidth="1"/>
    <col min="3" max="3" width="13.85546875" customWidth="1"/>
    <col min="4" max="4" width="16" bestFit="1" customWidth="1"/>
    <col min="5" max="5" width="11.28515625" style="7" customWidth="1"/>
    <col min="6" max="6" width="23.85546875" bestFit="1" customWidth="1"/>
    <col min="7" max="7" width="23.28515625" bestFit="1" customWidth="1"/>
    <col min="8" max="8" width="22.85546875" customWidth="1"/>
    <col min="9" max="9" width="17.85546875" style="7" customWidth="1"/>
    <col min="10" max="10" width="23.7109375" style="7" customWidth="1"/>
    <col min="11" max="11" width="19.7109375" bestFit="1" customWidth="1"/>
    <col min="12" max="12" width="24.85546875" bestFit="1" customWidth="1"/>
    <col min="13" max="13" width="22.7109375" customWidth="1"/>
    <col min="14" max="14" width="16.28515625" bestFit="1" customWidth="1"/>
    <col min="15" max="15" width="16.28515625" customWidth="1"/>
    <col min="16" max="16" width="20.140625" bestFit="1" customWidth="1"/>
  </cols>
  <sheetData>
    <row r="1" spans="1:16" x14ac:dyDescent="0.25">
      <c r="A1" s="5" t="s">
        <v>196</v>
      </c>
      <c r="B1" s="5" t="s">
        <v>0</v>
      </c>
      <c r="C1" s="5" t="s">
        <v>1</v>
      </c>
      <c r="D1" s="5" t="s">
        <v>2</v>
      </c>
      <c r="E1" s="8" t="s">
        <v>3</v>
      </c>
      <c r="F1" s="5" t="s">
        <v>4</v>
      </c>
      <c r="G1" s="5" t="s">
        <v>5</v>
      </c>
      <c r="H1" s="5" t="s">
        <v>192</v>
      </c>
      <c r="I1" s="8" t="s">
        <v>189</v>
      </c>
      <c r="J1" s="8" t="s">
        <v>191</v>
      </c>
      <c r="K1" s="5" t="s">
        <v>190</v>
      </c>
      <c r="L1" s="5" t="s">
        <v>6</v>
      </c>
      <c r="M1" s="2"/>
      <c r="N1" s="2"/>
      <c r="O1" s="2"/>
      <c r="P1" s="2"/>
    </row>
    <row r="2" spans="1:16" x14ac:dyDescent="0.25">
      <c r="A2" t="s">
        <v>7</v>
      </c>
      <c r="B2" t="s">
        <v>81</v>
      </c>
      <c r="C2" t="s">
        <v>149</v>
      </c>
      <c r="D2" t="s">
        <v>154</v>
      </c>
      <c r="E2" s="7">
        <v>30000</v>
      </c>
      <c r="F2">
        <v>3</v>
      </c>
      <c r="G2">
        <v>3</v>
      </c>
      <c r="H2" t="str">
        <f>IF(G2 &gt;= 4, "High Performer", IF(G2 &lt;= 2, "Needs Improvement", IF(G2 = 3, "Satisfactory", "Invalid Rating")))</f>
        <v>Satisfactory</v>
      </c>
      <c r="I2" s="7">
        <f>VLOOKUP(L2,'Training Programme Data'!$B$2:$D$6,3,)</f>
        <v>500</v>
      </c>
      <c r="J2" s="7">
        <f>SUM(E2,I2)</f>
        <v>30500</v>
      </c>
      <c r="K2" t="str">
        <f>VLOOKUP(L2,'Training Programme Data'!$B$2:$D$6,2,)</f>
        <v>Technical</v>
      </c>
      <c r="L2" t="s">
        <v>164</v>
      </c>
    </row>
    <row r="3" spans="1:16" x14ac:dyDescent="0.25">
      <c r="A3" t="s">
        <v>8</v>
      </c>
      <c r="B3" t="s">
        <v>82</v>
      </c>
      <c r="C3" t="s">
        <v>150</v>
      </c>
      <c r="D3" t="s">
        <v>155</v>
      </c>
      <c r="E3" s="7">
        <v>45000</v>
      </c>
      <c r="F3">
        <v>5</v>
      </c>
      <c r="G3">
        <v>4</v>
      </c>
      <c r="H3" t="str">
        <f t="shared" ref="H3:H66" si="0">IF(G3 &gt;= 4, "High Performer", IF(G3 &lt;= 2, "Needs Improvement", IF(G3 = 3, "Satisfactory", "Invalid Rating")))</f>
        <v>High Performer</v>
      </c>
      <c r="I3" s="7">
        <f>VLOOKUP(L3,'Training Programme Data'!$B$2:$D$6,3,)</f>
        <v>1000</v>
      </c>
      <c r="J3" s="7">
        <f t="shared" ref="J3:J66" si="1">SUM(E3,I3)</f>
        <v>46000</v>
      </c>
      <c r="K3" t="str">
        <f>VLOOKUP(L3,'Training Programme Data'!$B$2:$D$6,2,)</f>
        <v>Leadership</v>
      </c>
      <c r="L3" t="s">
        <v>166</v>
      </c>
    </row>
    <row r="4" spans="1:16" x14ac:dyDescent="0.25">
      <c r="A4" t="s">
        <v>9</v>
      </c>
      <c r="B4" t="s">
        <v>83</v>
      </c>
      <c r="C4" t="s">
        <v>149</v>
      </c>
      <c r="D4" t="s">
        <v>156</v>
      </c>
      <c r="E4" s="7">
        <v>45000</v>
      </c>
      <c r="F4">
        <v>9</v>
      </c>
      <c r="G4">
        <v>2</v>
      </c>
      <c r="H4" t="str">
        <f t="shared" si="0"/>
        <v>Needs Improvement</v>
      </c>
      <c r="I4" s="7">
        <f>VLOOKUP(L4,'Training Programme Data'!$B$2:$D$6,3,)</f>
        <v>600</v>
      </c>
      <c r="J4" s="7">
        <f t="shared" si="1"/>
        <v>45600</v>
      </c>
      <c r="K4" t="str">
        <f>VLOOKUP(L4,'Training Programme Data'!$B$2:$D$6,2,)</f>
        <v>Technical Tools</v>
      </c>
      <c r="L4" t="s">
        <v>165</v>
      </c>
    </row>
    <row r="5" spans="1:16" x14ac:dyDescent="0.25">
      <c r="A5" t="s">
        <v>10</v>
      </c>
      <c r="B5" t="s">
        <v>84</v>
      </c>
      <c r="C5" t="s">
        <v>149</v>
      </c>
      <c r="D5" t="s">
        <v>157</v>
      </c>
      <c r="E5" s="7">
        <v>50000</v>
      </c>
      <c r="F5">
        <v>2</v>
      </c>
      <c r="G5">
        <v>3</v>
      </c>
      <c r="H5" t="str">
        <f t="shared" si="0"/>
        <v>Satisfactory</v>
      </c>
      <c r="I5" s="7">
        <f>VLOOKUP(L5,'Training Programme Data'!$B$2:$D$6,3,)</f>
        <v>500</v>
      </c>
      <c r="J5" s="7">
        <f t="shared" si="1"/>
        <v>50500</v>
      </c>
      <c r="K5" t="str">
        <f>VLOOKUP(L5,'Training Programme Data'!$B$2:$D$6,2,)</f>
        <v>Technical</v>
      </c>
      <c r="L5" t="s">
        <v>164</v>
      </c>
    </row>
    <row r="6" spans="1:16" x14ac:dyDescent="0.25">
      <c r="A6" t="s">
        <v>11</v>
      </c>
      <c r="B6" t="s">
        <v>85</v>
      </c>
      <c r="C6" t="s">
        <v>151</v>
      </c>
      <c r="D6" t="s">
        <v>158</v>
      </c>
      <c r="E6" s="7">
        <v>35000</v>
      </c>
      <c r="F6">
        <v>8</v>
      </c>
      <c r="G6">
        <v>4</v>
      </c>
      <c r="H6" t="str">
        <f t="shared" si="0"/>
        <v>High Performer</v>
      </c>
      <c r="I6" s="7">
        <f>VLOOKUP(L6,'Training Programme Data'!$B$2:$D$6,3,)</f>
        <v>600</v>
      </c>
      <c r="J6" s="7">
        <f t="shared" si="1"/>
        <v>35600</v>
      </c>
      <c r="K6" t="str">
        <f>VLOOKUP(L6,'Training Programme Data'!$B$2:$D$6,2,)</f>
        <v>Technical Tools</v>
      </c>
      <c r="L6" t="s">
        <v>165</v>
      </c>
    </row>
    <row r="7" spans="1:16" x14ac:dyDescent="0.25">
      <c r="A7" t="s">
        <v>12</v>
      </c>
      <c r="B7" t="s">
        <v>86</v>
      </c>
      <c r="C7" t="s">
        <v>149</v>
      </c>
      <c r="D7" t="s">
        <v>159</v>
      </c>
      <c r="E7" s="7">
        <v>25000</v>
      </c>
      <c r="F7">
        <v>5</v>
      </c>
      <c r="G7">
        <v>1</v>
      </c>
      <c r="H7" t="str">
        <f t="shared" si="0"/>
        <v>Needs Improvement</v>
      </c>
      <c r="I7" s="7">
        <f>VLOOKUP(L7,'Training Programme Data'!$B$2:$D$6,3,)</f>
        <v>1000</v>
      </c>
      <c r="J7" s="7">
        <f t="shared" si="1"/>
        <v>26000</v>
      </c>
      <c r="K7" t="str">
        <f>VLOOKUP(L7,'Training Programme Data'!$B$2:$D$6,2,)</f>
        <v>Leadership</v>
      </c>
      <c r="L7" t="s">
        <v>166</v>
      </c>
    </row>
    <row r="8" spans="1:16" x14ac:dyDescent="0.25">
      <c r="A8" t="s">
        <v>13</v>
      </c>
      <c r="B8" t="s">
        <v>87</v>
      </c>
      <c r="C8" t="s">
        <v>152</v>
      </c>
      <c r="D8" t="s">
        <v>154</v>
      </c>
      <c r="E8" s="7">
        <v>50000</v>
      </c>
      <c r="F8">
        <v>7</v>
      </c>
      <c r="G8">
        <v>5</v>
      </c>
      <c r="H8" t="str">
        <f t="shared" si="0"/>
        <v>High Performer</v>
      </c>
      <c r="I8" s="7">
        <f>VLOOKUP(L8,'Training Programme Data'!$B$2:$D$6,3,)</f>
        <v>500</v>
      </c>
      <c r="J8" s="7">
        <f t="shared" si="1"/>
        <v>50500</v>
      </c>
      <c r="K8" t="str">
        <f>VLOOKUP(L8,'Training Programme Data'!$B$2:$D$6,2,)</f>
        <v>Technical</v>
      </c>
      <c r="L8" t="s">
        <v>164</v>
      </c>
      <c r="M8" s="3"/>
    </row>
    <row r="9" spans="1:16" x14ac:dyDescent="0.25">
      <c r="A9" t="s">
        <v>14</v>
      </c>
      <c r="B9" t="s">
        <v>88</v>
      </c>
      <c r="C9" t="s">
        <v>153</v>
      </c>
      <c r="D9" t="s">
        <v>160</v>
      </c>
      <c r="E9" s="7">
        <v>40000</v>
      </c>
      <c r="F9">
        <v>8</v>
      </c>
      <c r="G9">
        <v>3</v>
      </c>
      <c r="H9" t="str">
        <f t="shared" si="0"/>
        <v>Satisfactory</v>
      </c>
      <c r="I9" s="7">
        <f>VLOOKUP(L9,'Training Programme Data'!$B$2:$D$6,3,)</f>
        <v>700</v>
      </c>
      <c r="J9" s="7">
        <f t="shared" si="1"/>
        <v>40700</v>
      </c>
      <c r="K9" t="str">
        <f>VLOOKUP(L9,'Training Programme Data'!$B$2:$D$6,2,)</f>
        <v>Teamwork</v>
      </c>
      <c r="L9" t="s">
        <v>178</v>
      </c>
    </row>
    <row r="10" spans="1:16" x14ac:dyDescent="0.25">
      <c r="A10" t="s">
        <v>15</v>
      </c>
      <c r="B10" t="s">
        <v>89</v>
      </c>
      <c r="C10" t="s">
        <v>150</v>
      </c>
      <c r="D10" t="s">
        <v>159</v>
      </c>
      <c r="E10" s="7">
        <v>25000</v>
      </c>
      <c r="F10">
        <v>1</v>
      </c>
      <c r="G10">
        <v>2</v>
      </c>
      <c r="H10" t="str">
        <f t="shared" si="0"/>
        <v>Needs Improvement</v>
      </c>
      <c r="I10" s="7">
        <f>VLOOKUP(L10,'Training Programme Data'!$B$2:$D$6,3,)</f>
        <v>800</v>
      </c>
      <c r="J10" s="7">
        <f t="shared" si="1"/>
        <v>25800</v>
      </c>
      <c r="K10" t="str">
        <f>VLOOKUP(L10,'Training Programme Data'!$B$2:$D$6,2,)</f>
        <v>Project Management</v>
      </c>
      <c r="L10" t="s">
        <v>167</v>
      </c>
    </row>
    <row r="11" spans="1:16" x14ac:dyDescent="0.25">
      <c r="A11" t="s">
        <v>16</v>
      </c>
      <c r="B11" t="s">
        <v>90</v>
      </c>
      <c r="C11" t="s">
        <v>151</v>
      </c>
      <c r="D11" t="s">
        <v>155</v>
      </c>
      <c r="E11" s="7">
        <v>55000</v>
      </c>
      <c r="F11">
        <v>6</v>
      </c>
      <c r="G11">
        <v>3</v>
      </c>
      <c r="H11" t="str">
        <f t="shared" si="0"/>
        <v>Satisfactory</v>
      </c>
      <c r="I11" s="7">
        <f>VLOOKUP(L11,'Training Programme Data'!$B$2:$D$6,3,)</f>
        <v>600</v>
      </c>
      <c r="J11" s="7">
        <f t="shared" si="1"/>
        <v>55600</v>
      </c>
      <c r="K11" t="str">
        <f>VLOOKUP(L11,'Training Programme Data'!$B$2:$D$6,2,)</f>
        <v>Technical Tools</v>
      </c>
      <c r="L11" t="s">
        <v>165</v>
      </c>
    </row>
    <row r="12" spans="1:16" x14ac:dyDescent="0.25">
      <c r="A12" t="s">
        <v>17</v>
      </c>
      <c r="B12" t="s">
        <v>91</v>
      </c>
      <c r="C12" t="s">
        <v>150</v>
      </c>
      <c r="D12" t="s">
        <v>159</v>
      </c>
      <c r="E12" s="7">
        <v>65000</v>
      </c>
      <c r="F12">
        <v>1</v>
      </c>
      <c r="G12">
        <v>5</v>
      </c>
      <c r="H12" t="str">
        <f t="shared" si="0"/>
        <v>High Performer</v>
      </c>
      <c r="I12" s="7">
        <f>VLOOKUP(L12,'Training Programme Data'!$B$2:$D$6,3,)</f>
        <v>800</v>
      </c>
      <c r="J12" s="7">
        <f t="shared" si="1"/>
        <v>65800</v>
      </c>
      <c r="K12" t="str">
        <f>VLOOKUP(L12,'Training Programme Data'!$B$2:$D$6,2,)</f>
        <v>Project Management</v>
      </c>
      <c r="L12" t="s">
        <v>167</v>
      </c>
    </row>
    <row r="13" spans="1:16" x14ac:dyDescent="0.25">
      <c r="A13" t="s">
        <v>18</v>
      </c>
      <c r="B13" t="s">
        <v>92</v>
      </c>
      <c r="C13" t="s">
        <v>153</v>
      </c>
      <c r="D13" t="s">
        <v>161</v>
      </c>
      <c r="E13" s="7">
        <v>40000</v>
      </c>
      <c r="F13">
        <v>2</v>
      </c>
      <c r="G13">
        <v>3</v>
      </c>
      <c r="H13" t="str">
        <f t="shared" si="0"/>
        <v>Satisfactory</v>
      </c>
      <c r="I13" s="7">
        <f>VLOOKUP(L13,'Training Programme Data'!$B$2:$D$6,3,)</f>
        <v>500</v>
      </c>
      <c r="J13" s="7">
        <f t="shared" si="1"/>
        <v>40500</v>
      </c>
      <c r="K13" t="str">
        <f>VLOOKUP(L13,'Training Programme Data'!$B$2:$D$6,2,)</f>
        <v>Technical</v>
      </c>
      <c r="L13" t="s">
        <v>164</v>
      </c>
    </row>
    <row r="14" spans="1:16" x14ac:dyDescent="0.25">
      <c r="A14" t="s">
        <v>19</v>
      </c>
      <c r="B14" t="s">
        <v>93</v>
      </c>
      <c r="C14" t="s">
        <v>153</v>
      </c>
      <c r="D14" t="s">
        <v>154</v>
      </c>
      <c r="E14" s="7">
        <v>40000</v>
      </c>
      <c r="F14">
        <v>1</v>
      </c>
      <c r="G14">
        <v>2</v>
      </c>
      <c r="H14" t="str">
        <f t="shared" si="0"/>
        <v>Needs Improvement</v>
      </c>
      <c r="I14" s="7">
        <f>VLOOKUP(L14,'Training Programme Data'!$B$2:$D$6,3,)</f>
        <v>600</v>
      </c>
      <c r="J14" s="7">
        <f t="shared" si="1"/>
        <v>40600</v>
      </c>
      <c r="K14" t="str">
        <f>VLOOKUP(L14,'Training Programme Data'!$B$2:$D$6,2,)</f>
        <v>Technical Tools</v>
      </c>
      <c r="L14" t="s">
        <v>165</v>
      </c>
    </row>
    <row r="15" spans="1:16" x14ac:dyDescent="0.25">
      <c r="A15" t="s">
        <v>20</v>
      </c>
      <c r="B15" t="s">
        <v>94</v>
      </c>
      <c r="C15" t="s">
        <v>153</v>
      </c>
      <c r="D15" t="s">
        <v>155</v>
      </c>
      <c r="E15" s="7">
        <v>50000</v>
      </c>
      <c r="F15">
        <v>5</v>
      </c>
      <c r="G15">
        <v>2</v>
      </c>
      <c r="H15" t="str">
        <f t="shared" si="0"/>
        <v>Needs Improvement</v>
      </c>
      <c r="I15" s="7">
        <f>VLOOKUP(L15,'Training Programme Data'!$B$2:$D$6,3,)</f>
        <v>1000</v>
      </c>
      <c r="J15" s="7">
        <f t="shared" si="1"/>
        <v>51000</v>
      </c>
      <c r="K15" t="str">
        <f>VLOOKUP(L15,'Training Programme Data'!$B$2:$D$6,2,)</f>
        <v>Leadership</v>
      </c>
      <c r="L15" t="s">
        <v>166</v>
      </c>
    </row>
    <row r="16" spans="1:16" x14ac:dyDescent="0.25">
      <c r="A16" t="s">
        <v>21</v>
      </c>
      <c r="B16" t="s">
        <v>94</v>
      </c>
      <c r="C16" t="s">
        <v>150</v>
      </c>
      <c r="D16" t="s">
        <v>159</v>
      </c>
      <c r="E16" s="7">
        <v>35000</v>
      </c>
      <c r="F16">
        <v>9</v>
      </c>
      <c r="G16">
        <v>2</v>
      </c>
      <c r="H16" t="str">
        <f t="shared" si="0"/>
        <v>Needs Improvement</v>
      </c>
      <c r="I16" s="7">
        <f>VLOOKUP(L16,'Training Programme Data'!$B$2:$D$6,3,)</f>
        <v>800</v>
      </c>
      <c r="J16" s="7">
        <f t="shared" si="1"/>
        <v>35800</v>
      </c>
      <c r="K16" t="str">
        <f>VLOOKUP(L16,'Training Programme Data'!$B$2:$D$6,2,)</f>
        <v>Project Management</v>
      </c>
      <c r="L16" t="s">
        <v>167</v>
      </c>
    </row>
    <row r="17" spans="1:12" x14ac:dyDescent="0.25">
      <c r="A17" t="s">
        <v>22</v>
      </c>
      <c r="B17" t="s">
        <v>95</v>
      </c>
      <c r="C17" t="s">
        <v>153</v>
      </c>
      <c r="D17" t="s">
        <v>160</v>
      </c>
      <c r="E17" s="7">
        <v>50000</v>
      </c>
      <c r="F17">
        <v>6</v>
      </c>
      <c r="G17">
        <v>1</v>
      </c>
      <c r="H17" t="str">
        <f t="shared" si="0"/>
        <v>Needs Improvement</v>
      </c>
      <c r="I17" s="7">
        <f>VLOOKUP(L17,'Training Programme Data'!$B$2:$D$6,3,)</f>
        <v>500</v>
      </c>
      <c r="J17" s="7">
        <f t="shared" si="1"/>
        <v>50500</v>
      </c>
      <c r="K17" t="str">
        <f>VLOOKUP(L17,'Training Programme Data'!$B$2:$D$6,2,)</f>
        <v>Technical</v>
      </c>
      <c r="L17" t="s">
        <v>164</v>
      </c>
    </row>
    <row r="18" spans="1:12" x14ac:dyDescent="0.25">
      <c r="A18" t="s">
        <v>23</v>
      </c>
      <c r="B18" t="s">
        <v>96</v>
      </c>
      <c r="C18" t="s">
        <v>150</v>
      </c>
      <c r="D18" t="s">
        <v>157</v>
      </c>
      <c r="E18" s="7">
        <v>55000</v>
      </c>
      <c r="F18">
        <v>1</v>
      </c>
      <c r="G18">
        <v>1</v>
      </c>
      <c r="H18" t="str">
        <f t="shared" si="0"/>
        <v>Needs Improvement</v>
      </c>
      <c r="I18" s="7">
        <f>VLOOKUP(L18,'Training Programme Data'!$B$2:$D$6,3,)</f>
        <v>700</v>
      </c>
      <c r="J18" s="7">
        <f t="shared" si="1"/>
        <v>55700</v>
      </c>
      <c r="K18" t="str">
        <f>VLOOKUP(L18,'Training Programme Data'!$B$2:$D$6,2,)</f>
        <v>Teamwork</v>
      </c>
      <c r="L18" t="s">
        <v>178</v>
      </c>
    </row>
    <row r="19" spans="1:12" x14ac:dyDescent="0.25">
      <c r="A19" t="s">
        <v>24</v>
      </c>
      <c r="B19" t="s">
        <v>97</v>
      </c>
      <c r="C19" t="s">
        <v>153</v>
      </c>
      <c r="D19" t="s">
        <v>162</v>
      </c>
      <c r="E19" s="7">
        <v>35000</v>
      </c>
      <c r="F19">
        <v>1</v>
      </c>
      <c r="G19">
        <v>1</v>
      </c>
      <c r="H19" t="str">
        <f t="shared" si="0"/>
        <v>Needs Improvement</v>
      </c>
      <c r="I19" s="7">
        <f>VLOOKUP(L19,'Training Programme Data'!$B$2:$D$6,3,)</f>
        <v>600</v>
      </c>
      <c r="J19" s="7">
        <f t="shared" si="1"/>
        <v>35600</v>
      </c>
      <c r="K19" t="str">
        <f>VLOOKUP(L19,'Training Programme Data'!$B$2:$D$6,2,)</f>
        <v>Technical Tools</v>
      </c>
      <c r="L19" t="s">
        <v>165</v>
      </c>
    </row>
    <row r="20" spans="1:12" x14ac:dyDescent="0.25">
      <c r="A20" t="s">
        <v>25</v>
      </c>
      <c r="B20" t="s">
        <v>98</v>
      </c>
      <c r="C20" t="s">
        <v>152</v>
      </c>
      <c r="D20" t="s">
        <v>155</v>
      </c>
      <c r="E20" s="7">
        <v>55000</v>
      </c>
      <c r="F20">
        <v>2</v>
      </c>
      <c r="G20">
        <v>1</v>
      </c>
      <c r="H20" t="str">
        <f t="shared" si="0"/>
        <v>Needs Improvement</v>
      </c>
      <c r="I20" s="7">
        <f>VLOOKUP(L20,'Training Programme Data'!$B$2:$D$6,3,)</f>
        <v>800</v>
      </c>
      <c r="J20" s="7">
        <f t="shared" si="1"/>
        <v>55800</v>
      </c>
      <c r="K20" t="str">
        <f>VLOOKUP(L20,'Training Programme Data'!$B$2:$D$6,2,)</f>
        <v>Project Management</v>
      </c>
      <c r="L20" t="s">
        <v>167</v>
      </c>
    </row>
    <row r="21" spans="1:12" x14ac:dyDescent="0.25">
      <c r="A21" t="s">
        <v>26</v>
      </c>
      <c r="B21" t="s">
        <v>99</v>
      </c>
      <c r="C21" t="s">
        <v>153</v>
      </c>
      <c r="D21" t="s">
        <v>163</v>
      </c>
      <c r="E21" s="7">
        <v>35000</v>
      </c>
      <c r="F21">
        <v>9</v>
      </c>
      <c r="G21">
        <v>2</v>
      </c>
      <c r="H21" t="str">
        <f t="shared" si="0"/>
        <v>Needs Improvement</v>
      </c>
      <c r="I21" s="7">
        <f>VLOOKUP(L21,'Training Programme Data'!$B$2:$D$6,3,)</f>
        <v>800</v>
      </c>
      <c r="J21" s="7">
        <f t="shared" si="1"/>
        <v>35800</v>
      </c>
      <c r="K21" t="str">
        <f>VLOOKUP(L21,'Training Programme Data'!$B$2:$D$6,2,)</f>
        <v>Project Management</v>
      </c>
      <c r="L21" t="s">
        <v>167</v>
      </c>
    </row>
    <row r="22" spans="1:12" x14ac:dyDescent="0.25">
      <c r="A22" t="s">
        <v>27</v>
      </c>
      <c r="B22" t="s">
        <v>100</v>
      </c>
      <c r="C22" t="s">
        <v>150</v>
      </c>
      <c r="D22" t="s">
        <v>158</v>
      </c>
      <c r="E22" s="7">
        <v>30000</v>
      </c>
      <c r="F22">
        <v>3</v>
      </c>
      <c r="G22">
        <v>3</v>
      </c>
      <c r="H22" t="str">
        <f t="shared" si="0"/>
        <v>Satisfactory</v>
      </c>
      <c r="I22" s="7">
        <f>VLOOKUP(L22,'Training Programme Data'!$B$2:$D$6,3,)</f>
        <v>1000</v>
      </c>
      <c r="J22" s="7">
        <f t="shared" si="1"/>
        <v>31000</v>
      </c>
      <c r="K22" t="str">
        <f>VLOOKUP(L22,'Training Programme Data'!$B$2:$D$6,2,)</f>
        <v>Leadership</v>
      </c>
      <c r="L22" t="s">
        <v>166</v>
      </c>
    </row>
    <row r="23" spans="1:12" x14ac:dyDescent="0.25">
      <c r="A23" t="s">
        <v>28</v>
      </c>
      <c r="B23" t="s">
        <v>101</v>
      </c>
      <c r="C23" t="s">
        <v>149</v>
      </c>
      <c r="D23" t="s">
        <v>159</v>
      </c>
      <c r="E23" s="7">
        <v>40000</v>
      </c>
      <c r="F23">
        <v>1</v>
      </c>
      <c r="G23">
        <v>1</v>
      </c>
      <c r="H23" t="str">
        <f t="shared" si="0"/>
        <v>Needs Improvement</v>
      </c>
      <c r="I23" s="7">
        <f>VLOOKUP(L23,'Training Programme Data'!$B$2:$D$6,3,)</f>
        <v>1000</v>
      </c>
      <c r="J23" s="7">
        <f t="shared" si="1"/>
        <v>41000</v>
      </c>
      <c r="K23" t="str">
        <f>VLOOKUP(L23,'Training Programme Data'!$B$2:$D$6,2,)</f>
        <v>Leadership</v>
      </c>
      <c r="L23" t="s">
        <v>166</v>
      </c>
    </row>
    <row r="24" spans="1:12" x14ac:dyDescent="0.25">
      <c r="A24" t="s">
        <v>29</v>
      </c>
      <c r="B24" t="s">
        <v>102</v>
      </c>
      <c r="C24" t="s">
        <v>153</v>
      </c>
      <c r="D24" t="s">
        <v>163</v>
      </c>
      <c r="E24" s="7">
        <v>60000</v>
      </c>
      <c r="F24">
        <v>5</v>
      </c>
      <c r="G24">
        <v>2</v>
      </c>
      <c r="H24" t="str">
        <f t="shared" si="0"/>
        <v>Needs Improvement</v>
      </c>
      <c r="I24" s="7">
        <f>VLOOKUP(L24,'Training Programme Data'!$B$2:$D$6,3,)</f>
        <v>500</v>
      </c>
      <c r="J24" s="7">
        <f t="shared" si="1"/>
        <v>60500</v>
      </c>
      <c r="K24" t="str">
        <f>VLOOKUP(L24,'Training Programme Data'!$B$2:$D$6,2,)</f>
        <v>Technical</v>
      </c>
      <c r="L24" t="s">
        <v>164</v>
      </c>
    </row>
    <row r="25" spans="1:12" x14ac:dyDescent="0.25">
      <c r="A25" t="s">
        <v>30</v>
      </c>
      <c r="B25" t="s">
        <v>103</v>
      </c>
      <c r="C25" t="s">
        <v>149</v>
      </c>
      <c r="D25" t="s">
        <v>157</v>
      </c>
      <c r="E25" s="7">
        <v>65000</v>
      </c>
      <c r="F25">
        <v>7</v>
      </c>
      <c r="G25">
        <v>4</v>
      </c>
      <c r="H25" t="str">
        <f t="shared" si="0"/>
        <v>High Performer</v>
      </c>
      <c r="I25" s="7">
        <f>VLOOKUP(L25,'Training Programme Data'!$B$2:$D$6,3,)</f>
        <v>800</v>
      </c>
      <c r="J25" s="7">
        <f t="shared" si="1"/>
        <v>65800</v>
      </c>
      <c r="K25" t="str">
        <f>VLOOKUP(L25,'Training Programme Data'!$B$2:$D$6,2,)</f>
        <v>Project Management</v>
      </c>
      <c r="L25" t="s">
        <v>167</v>
      </c>
    </row>
    <row r="26" spans="1:12" x14ac:dyDescent="0.25">
      <c r="A26" t="s">
        <v>31</v>
      </c>
      <c r="B26" t="s">
        <v>104</v>
      </c>
      <c r="C26" t="s">
        <v>152</v>
      </c>
      <c r="D26" t="s">
        <v>160</v>
      </c>
      <c r="E26" s="7">
        <v>55000</v>
      </c>
      <c r="F26">
        <v>6</v>
      </c>
      <c r="G26">
        <v>3</v>
      </c>
      <c r="H26" t="str">
        <f t="shared" si="0"/>
        <v>Satisfactory</v>
      </c>
      <c r="I26" s="7">
        <f>VLOOKUP(L26,'Training Programme Data'!$B$2:$D$6,3,)</f>
        <v>500</v>
      </c>
      <c r="J26" s="7">
        <f t="shared" si="1"/>
        <v>55500</v>
      </c>
      <c r="K26" t="str">
        <f>VLOOKUP(L26,'Training Programme Data'!$B$2:$D$6,2,)</f>
        <v>Technical</v>
      </c>
      <c r="L26" t="s">
        <v>164</v>
      </c>
    </row>
    <row r="27" spans="1:12" x14ac:dyDescent="0.25">
      <c r="A27" t="s">
        <v>32</v>
      </c>
      <c r="B27" t="s">
        <v>105</v>
      </c>
      <c r="C27" t="s">
        <v>151</v>
      </c>
      <c r="D27" t="s">
        <v>154</v>
      </c>
      <c r="E27" s="7">
        <v>25000</v>
      </c>
      <c r="F27">
        <v>1</v>
      </c>
      <c r="G27">
        <v>3</v>
      </c>
      <c r="H27" t="str">
        <f t="shared" si="0"/>
        <v>Satisfactory</v>
      </c>
      <c r="I27" s="7">
        <f>VLOOKUP(L27,'Training Programme Data'!$B$2:$D$6,3,)</f>
        <v>500</v>
      </c>
      <c r="J27" s="7">
        <f t="shared" si="1"/>
        <v>25500</v>
      </c>
      <c r="K27" t="str">
        <f>VLOOKUP(L27,'Training Programme Data'!$B$2:$D$6,2,)</f>
        <v>Technical</v>
      </c>
      <c r="L27" t="s">
        <v>164</v>
      </c>
    </row>
    <row r="28" spans="1:12" x14ac:dyDescent="0.25">
      <c r="A28" t="s">
        <v>33</v>
      </c>
      <c r="B28" t="s">
        <v>106</v>
      </c>
      <c r="C28" t="s">
        <v>152</v>
      </c>
      <c r="D28" t="s">
        <v>155</v>
      </c>
      <c r="E28" s="7">
        <v>35000</v>
      </c>
      <c r="F28">
        <v>5</v>
      </c>
      <c r="G28">
        <v>1</v>
      </c>
      <c r="H28" t="str">
        <f t="shared" si="0"/>
        <v>Needs Improvement</v>
      </c>
      <c r="I28" s="7">
        <f>VLOOKUP(L28,'Training Programme Data'!$B$2:$D$6,3,)</f>
        <v>600</v>
      </c>
      <c r="J28" s="7">
        <f t="shared" si="1"/>
        <v>35600</v>
      </c>
      <c r="K28" t="str">
        <f>VLOOKUP(L28,'Training Programme Data'!$B$2:$D$6,2,)</f>
        <v>Technical Tools</v>
      </c>
      <c r="L28" t="s">
        <v>165</v>
      </c>
    </row>
    <row r="29" spans="1:12" x14ac:dyDescent="0.25">
      <c r="A29" t="s">
        <v>34</v>
      </c>
      <c r="B29" t="s">
        <v>107</v>
      </c>
      <c r="C29" t="s">
        <v>153</v>
      </c>
      <c r="D29" t="s">
        <v>161</v>
      </c>
      <c r="E29" s="7">
        <v>65000</v>
      </c>
      <c r="F29">
        <v>5</v>
      </c>
      <c r="G29">
        <v>1</v>
      </c>
      <c r="H29" t="str">
        <f t="shared" si="0"/>
        <v>Needs Improvement</v>
      </c>
      <c r="I29" s="7">
        <f>VLOOKUP(L29,'Training Programme Data'!$B$2:$D$6,3,)</f>
        <v>500</v>
      </c>
      <c r="J29" s="7">
        <f t="shared" si="1"/>
        <v>65500</v>
      </c>
      <c r="K29" t="str">
        <f>VLOOKUP(L29,'Training Programme Data'!$B$2:$D$6,2,)</f>
        <v>Technical</v>
      </c>
      <c r="L29" t="s">
        <v>164</v>
      </c>
    </row>
    <row r="30" spans="1:12" x14ac:dyDescent="0.25">
      <c r="A30" t="s">
        <v>35</v>
      </c>
      <c r="B30" t="s">
        <v>108</v>
      </c>
      <c r="C30" t="s">
        <v>149</v>
      </c>
      <c r="D30" t="s">
        <v>162</v>
      </c>
      <c r="E30" s="7">
        <v>25000</v>
      </c>
      <c r="F30">
        <v>6</v>
      </c>
      <c r="G30">
        <v>1</v>
      </c>
      <c r="H30" t="str">
        <f t="shared" si="0"/>
        <v>Needs Improvement</v>
      </c>
      <c r="I30" s="7">
        <f>VLOOKUP(L30,'Training Programme Data'!$B$2:$D$6,3,)</f>
        <v>600</v>
      </c>
      <c r="J30" s="7">
        <f t="shared" si="1"/>
        <v>25600</v>
      </c>
      <c r="K30" t="str">
        <f>VLOOKUP(L30,'Training Programme Data'!$B$2:$D$6,2,)</f>
        <v>Technical Tools</v>
      </c>
      <c r="L30" t="s">
        <v>165</v>
      </c>
    </row>
    <row r="31" spans="1:12" x14ac:dyDescent="0.25">
      <c r="A31" t="s">
        <v>36</v>
      </c>
      <c r="B31" t="s">
        <v>109</v>
      </c>
      <c r="C31" t="s">
        <v>149</v>
      </c>
      <c r="D31" t="s">
        <v>162</v>
      </c>
      <c r="E31" s="7">
        <v>65000</v>
      </c>
      <c r="F31">
        <v>3</v>
      </c>
      <c r="G31">
        <v>1</v>
      </c>
      <c r="H31" t="str">
        <f t="shared" si="0"/>
        <v>Needs Improvement</v>
      </c>
      <c r="I31" s="7">
        <f>VLOOKUP(L31,'Training Programme Data'!$B$2:$D$6,3,)</f>
        <v>1000</v>
      </c>
      <c r="J31" s="7">
        <f t="shared" si="1"/>
        <v>66000</v>
      </c>
      <c r="K31" t="str">
        <f>VLOOKUP(L31,'Training Programme Data'!$B$2:$D$6,2,)</f>
        <v>Leadership</v>
      </c>
      <c r="L31" t="s">
        <v>166</v>
      </c>
    </row>
    <row r="32" spans="1:12" x14ac:dyDescent="0.25">
      <c r="A32" t="s">
        <v>37</v>
      </c>
      <c r="B32" t="s">
        <v>110</v>
      </c>
      <c r="C32" t="s">
        <v>150</v>
      </c>
      <c r="D32" t="s">
        <v>159</v>
      </c>
      <c r="E32" s="7">
        <v>60000</v>
      </c>
      <c r="F32">
        <v>5</v>
      </c>
      <c r="G32">
        <v>2</v>
      </c>
      <c r="H32" t="str">
        <f t="shared" si="0"/>
        <v>Needs Improvement</v>
      </c>
      <c r="I32" s="7">
        <f>VLOOKUP(L32,'Training Programme Data'!$B$2:$D$6,3,)</f>
        <v>500</v>
      </c>
      <c r="J32" s="7">
        <f t="shared" si="1"/>
        <v>60500</v>
      </c>
      <c r="K32" t="str">
        <f>VLOOKUP(L32,'Training Programme Data'!$B$2:$D$6,2,)</f>
        <v>Technical</v>
      </c>
      <c r="L32" t="s">
        <v>164</v>
      </c>
    </row>
    <row r="33" spans="1:12" x14ac:dyDescent="0.25">
      <c r="A33" t="s">
        <v>38</v>
      </c>
      <c r="B33" t="s">
        <v>111</v>
      </c>
      <c r="C33" t="s">
        <v>149</v>
      </c>
      <c r="D33" t="s">
        <v>154</v>
      </c>
      <c r="E33" s="7">
        <v>25000</v>
      </c>
      <c r="F33">
        <v>7</v>
      </c>
      <c r="G33">
        <v>1</v>
      </c>
      <c r="H33" t="str">
        <f t="shared" si="0"/>
        <v>Needs Improvement</v>
      </c>
      <c r="I33" s="7">
        <f>VLOOKUP(L33,'Training Programme Data'!$B$2:$D$6,3,)</f>
        <v>1000</v>
      </c>
      <c r="J33" s="7">
        <f t="shared" si="1"/>
        <v>26000</v>
      </c>
      <c r="K33" t="str">
        <f>VLOOKUP(L33,'Training Programme Data'!$B$2:$D$6,2,)</f>
        <v>Leadership</v>
      </c>
      <c r="L33" t="s">
        <v>166</v>
      </c>
    </row>
    <row r="34" spans="1:12" x14ac:dyDescent="0.25">
      <c r="A34" t="s">
        <v>39</v>
      </c>
      <c r="B34" t="s">
        <v>112</v>
      </c>
      <c r="C34" t="s">
        <v>150</v>
      </c>
      <c r="D34" t="s">
        <v>162</v>
      </c>
      <c r="E34" s="7">
        <v>50000</v>
      </c>
      <c r="F34">
        <v>5</v>
      </c>
      <c r="G34">
        <v>1</v>
      </c>
      <c r="H34" t="str">
        <f t="shared" si="0"/>
        <v>Needs Improvement</v>
      </c>
      <c r="I34" s="7">
        <f>VLOOKUP(L34,'Training Programme Data'!$B$2:$D$6,3,)</f>
        <v>1000</v>
      </c>
      <c r="J34" s="7">
        <f t="shared" si="1"/>
        <v>51000</v>
      </c>
      <c r="K34" t="str">
        <f>VLOOKUP(L34,'Training Programme Data'!$B$2:$D$6,2,)</f>
        <v>Leadership</v>
      </c>
      <c r="L34" t="s">
        <v>166</v>
      </c>
    </row>
    <row r="35" spans="1:12" x14ac:dyDescent="0.25">
      <c r="A35" t="s">
        <v>40</v>
      </c>
      <c r="B35" t="s">
        <v>113</v>
      </c>
      <c r="C35" t="s">
        <v>151</v>
      </c>
      <c r="D35" t="s">
        <v>163</v>
      </c>
      <c r="E35" s="7">
        <v>45000</v>
      </c>
      <c r="F35">
        <v>5</v>
      </c>
      <c r="G35">
        <v>1</v>
      </c>
      <c r="H35" t="str">
        <f t="shared" si="0"/>
        <v>Needs Improvement</v>
      </c>
      <c r="I35" s="7">
        <f>VLOOKUP(L35,'Training Programme Data'!$B$2:$D$6,3,)</f>
        <v>800</v>
      </c>
      <c r="J35" s="7">
        <f t="shared" si="1"/>
        <v>45800</v>
      </c>
      <c r="K35" t="str">
        <f>VLOOKUP(L35,'Training Programme Data'!$B$2:$D$6,2,)</f>
        <v>Project Management</v>
      </c>
      <c r="L35" t="s">
        <v>167</v>
      </c>
    </row>
    <row r="36" spans="1:12" x14ac:dyDescent="0.25">
      <c r="A36" t="s">
        <v>41</v>
      </c>
      <c r="B36" t="s">
        <v>114</v>
      </c>
      <c r="C36" t="s">
        <v>153</v>
      </c>
      <c r="D36" t="s">
        <v>156</v>
      </c>
      <c r="E36" s="7">
        <v>50000</v>
      </c>
      <c r="F36">
        <v>5</v>
      </c>
      <c r="G36">
        <v>3</v>
      </c>
      <c r="H36" t="str">
        <f t="shared" si="0"/>
        <v>Satisfactory</v>
      </c>
      <c r="I36" s="7">
        <f>VLOOKUP(L36,'Training Programme Data'!$B$2:$D$6,3,)</f>
        <v>600</v>
      </c>
      <c r="J36" s="7">
        <f t="shared" si="1"/>
        <v>50600</v>
      </c>
      <c r="K36" t="str">
        <f>VLOOKUP(L36,'Training Programme Data'!$B$2:$D$6,2,)</f>
        <v>Technical Tools</v>
      </c>
      <c r="L36" t="s">
        <v>165</v>
      </c>
    </row>
    <row r="37" spans="1:12" x14ac:dyDescent="0.25">
      <c r="A37" t="s">
        <v>42</v>
      </c>
      <c r="B37" t="s">
        <v>115</v>
      </c>
      <c r="C37" t="s">
        <v>150</v>
      </c>
      <c r="D37" t="s">
        <v>155</v>
      </c>
      <c r="E37" s="7">
        <v>45000</v>
      </c>
      <c r="F37">
        <v>3</v>
      </c>
      <c r="G37">
        <v>2</v>
      </c>
      <c r="H37" t="str">
        <f t="shared" si="0"/>
        <v>Needs Improvement</v>
      </c>
      <c r="I37" s="7">
        <f>VLOOKUP(L37,'Training Programme Data'!$B$2:$D$6,3,)</f>
        <v>800</v>
      </c>
      <c r="J37" s="7">
        <f t="shared" si="1"/>
        <v>45800</v>
      </c>
      <c r="K37" t="str">
        <f>VLOOKUP(L37,'Training Programme Data'!$B$2:$D$6,2,)</f>
        <v>Project Management</v>
      </c>
      <c r="L37" t="s">
        <v>167</v>
      </c>
    </row>
    <row r="38" spans="1:12" x14ac:dyDescent="0.25">
      <c r="A38" t="s">
        <v>43</v>
      </c>
      <c r="B38" t="s">
        <v>116</v>
      </c>
      <c r="C38" t="s">
        <v>151</v>
      </c>
      <c r="D38" t="s">
        <v>157</v>
      </c>
      <c r="E38" s="7">
        <v>50000</v>
      </c>
      <c r="F38">
        <v>1</v>
      </c>
      <c r="G38">
        <v>2</v>
      </c>
      <c r="H38" t="str">
        <f t="shared" si="0"/>
        <v>Needs Improvement</v>
      </c>
      <c r="I38" s="7">
        <f>VLOOKUP(L38,'Training Programme Data'!$B$2:$D$6,3,)</f>
        <v>600</v>
      </c>
      <c r="J38" s="7">
        <f t="shared" si="1"/>
        <v>50600</v>
      </c>
      <c r="K38" t="str">
        <f>VLOOKUP(L38,'Training Programme Data'!$B$2:$D$6,2,)</f>
        <v>Technical Tools</v>
      </c>
      <c r="L38" t="s">
        <v>165</v>
      </c>
    </row>
    <row r="39" spans="1:12" x14ac:dyDescent="0.25">
      <c r="A39" t="s">
        <v>44</v>
      </c>
      <c r="B39" t="s">
        <v>117</v>
      </c>
      <c r="C39" t="s">
        <v>149</v>
      </c>
      <c r="D39" t="s">
        <v>156</v>
      </c>
      <c r="E39" s="7">
        <v>45000</v>
      </c>
      <c r="F39">
        <v>5</v>
      </c>
      <c r="G39">
        <v>3</v>
      </c>
      <c r="H39" t="str">
        <f t="shared" si="0"/>
        <v>Satisfactory</v>
      </c>
      <c r="I39" s="7">
        <f>VLOOKUP(L39,'Training Programme Data'!$B$2:$D$6,3,)</f>
        <v>600</v>
      </c>
      <c r="J39" s="7">
        <f t="shared" si="1"/>
        <v>45600</v>
      </c>
      <c r="K39" t="str">
        <f>VLOOKUP(L39,'Training Programme Data'!$B$2:$D$6,2,)</f>
        <v>Technical Tools</v>
      </c>
      <c r="L39" t="s">
        <v>165</v>
      </c>
    </row>
    <row r="40" spans="1:12" x14ac:dyDescent="0.25">
      <c r="A40" t="s">
        <v>45</v>
      </c>
      <c r="B40" t="s">
        <v>118</v>
      </c>
      <c r="C40" t="s">
        <v>149</v>
      </c>
      <c r="D40" t="s">
        <v>162</v>
      </c>
      <c r="E40" s="7">
        <v>45000</v>
      </c>
      <c r="F40">
        <v>9</v>
      </c>
      <c r="G40">
        <v>3</v>
      </c>
      <c r="H40" t="str">
        <f t="shared" si="0"/>
        <v>Satisfactory</v>
      </c>
      <c r="I40" s="7">
        <f>VLOOKUP(L40,'Training Programme Data'!$B$2:$D$6,3,)</f>
        <v>1000</v>
      </c>
      <c r="J40" s="7">
        <f t="shared" si="1"/>
        <v>46000</v>
      </c>
      <c r="K40" t="str">
        <f>VLOOKUP(L40,'Training Programme Data'!$B$2:$D$6,2,)</f>
        <v>Leadership</v>
      </c>
      <c r="L40" t="s">
        <v>166</v>
      </c>
    </row>
    <row r="41" spans="1:12" x14ac:dyDescent="0.25">
      <c r="A41" t="s">
        <v>46</v>
      </c>
      <c r="B41" t="s">
        <v>119</v>
      </c>
      <c r="C41" t="s">
        <v>151</v>
      </c>
      <c r="D41" t="s">
        <v>154</v>
      </c>
      <c r="E41" s="7">
        <v>40000</v>
      </c>
      <c r="F41">
        <v>1</v>
      </c>
      <c r="G41">
        <v>2</v>
      </c>
      <c r="H41" t="str">
        <f t="shared" si="0"/>
        <v>Needs Improvement</v>
      </c>
      <c r="I41" s="7">
        <f>VLOOKUP(L41,'Training Programme Data'!$B$2:$D$6,3,)</f>
        <v>600</v>
      </c>
      <c r="J41" s="7">
        <f t="shared" si="1"/>
        <v>40600</v>
      </c>
      <c r="K41" t="str">
        <f>VLOOKUP(L41,'Training Programme Data'!$B$2:$D$6,2,)</f>
        <v>Technical Tools</v>
      </c>
      <c r="L41" t="s">
        <v>165</v>
      </c>
    </row>
    <row r="42" spans="1:12" x14ac:dyDescent="0.25">
      <c r="A42" t="s">
        <v>47</v>
      </c>
      <c r="B42" t="s">
        <v>120</v>
      </c>
      <c r="C42" t="s">
        <v>149</v>
      </c>
      <c r="D42" t="s">
        <v>156</v>
      </c>
      <c r="E42" s="7">
        <v>35000</v>
      </c>
      <c r="F42">
        <v>3</v>
      </c>
      <c r="G42">
        <v>4</v>
      </c>
      <c r="H42" t="str">
        <f t="shared" si="0"/>
        <v>High Performer</v>
      </c>
      <c r="I42" s="7">
        <f>VLOOKUP(L42,'Training Programme Data'!$B$2:$D$6,3,)</f>
        <v>500</v>
      </c>
      <c r="J42" s="7">
        <f t="shared" si="1"/>
        <v>35500</v>
      </c>
      <c r="K42" t="str">
        <f>VLOOKUP(L42,'Training Programme Data'!$B$2:$D$6,2,)</f>
        <v>Technical</v>
      </c>
      <c r="L42" t="s">
        <v>164</v>
      </c>
    </row>
    <row r="43" spans="1:12" x14ac:dyDescent="0.25">
      <c r="A43" t="s">
        <v>48</v>
      </c>
      <c r="B43" t="s">
        <v>121</v>
      </c>
      <c r="C43" t="s">
        <v>151</v>
      </c>
      <c r="D43" t="s">
        <v>156</v>
      </c>
      <c r="E43" s="7">
        <v>35000</v>
      </c>
      <c r="F43">
        <v>4</v>
      </c>
      <c r="G43">
        <v>3</v>
      </c>
      <c r="H43" t="str">
        <f t="shared" si="0"/>
        <v>Satisfactory</v>
      </c>
      <c r="I43" s="7">
        <f>VLOOKUP(L43,'Training Programme Data'!$B$2:$D$6,3,)</f>
        <v>1000</v>
      </c>
      <c r="J43" s="7">
        <f t="shared" si="1"/>
        <v>36000</v>
      </c>
      <c r="K43" t="str">
        <f>VLOOKUP(L43,'Training Programme Data'!$B$2:$D$6,2,)</f>
        <v>Leadership</v>
      </c>
      <c r="L43" t="s">
        <v>166</v>
      </c>
    </row>
    <row r="44" spans="1:12" x14ac:dyDescent="0.25">
      <c r="A44" t="s">
        <v>49</v>
      </c>
      <c r="B44" t="s">
        <v>122</v>
      </c>
      <c r="C44" t="s">
        <v>150</v>
      </c>
      <c r="D44" t="s">
        <v>156</v>
      </c>
      <c r="E44" s="7">
        <v>40000</v>
      </c>
      <c r="F44">
        <v>1</v>
      </c>
      <c r="G44">
        <v>1</v>
      </c>
      <c r="H44" t="str">
        <f t="shared" si="0"/>
        <v>Needs Improvement</v>
      </c>
      <c r="I44" s="7">
        <f>VLOOKUP(L44,'Training Programme Data'!$B$2:$D$6,3,)</f>
        <v>500</v>
      </c>
      <c r="J44" s="7">
        <f t="shared" si="1"/>
        <v>40500</v>
      </c>
      <c r="K44" t="str">
        <f>VLOOKUP(L44,'Training Programme Data'!$B$2:$D$6,2,)</f>
        <v>Technical</v>
      </c>
      <c r="L44" t="s">
        <v>164</v>
      </c>
    </row>
    <row r="45" spans="1:12" x14ac:dyDescent="0.25">
      <c r="A45" t="s">
        <v>50</v>
      </c>
      <c r="B45" t="s">
        <v>123</v>
      </c>
      <c r="C45" t="s">
        <v>150</v>
      </c>
      <c r="D45" t="s">
        <v>155</v>
      </c>
      <c r="E45" s="7">
        <v>65000</v>
      </c>
      <c r="F45">
        <v>1</v>
      </c>
      <c r="G45">
        <v>4</v>
      </c>
      <c r="H45" t="str">
        <f t="shared" si="0"/>
        <v>High Performer</v>
      </c>
      <c r="I45" s="7">
        <f>VLOOKUP(L45,'Training Programme Data'!$B$2:$D$6,3,)</f>
        <v>800</v>
      </c>
      <c r="J45" s="7">
        <f t="shared" si="1"/>
        <v>65800</v>
      </c>
      <c r="K45" t="str">
        <f>VLOOKUP(L45,'Training Programme Data'!$B$2:$D$6,2,)</f>
        <v>Project Management</v>
      </c>
      <c r="L45" t="s">
        <v>167</v>
      </c>
    </row>
    <row r="46" spans="1:12" x14ac:dyDescent="0.25">
      <c r="A46" t="s">
        <v>51</v>
      </c>
      <c r="B46" t="s">
        <v>124</v>
      </c>
      <c r="C46" t="s">
        <v>151</v>
      </c>
      <c r="D46" t="s">
        <v>157</v>
      </c>
      <c r="E46" s="7">
        <v>30000</v>
      </c>
      <c r="F46">
        <v>8</v>
      </c>
      <c r="G46">
        <v>5</v>
      </c>
      <c r="H46" t="str">
        <f t="shared" si="0"/>
        <v>High Performer</v>
      </c>
      <c r="I46" s="7">
        <f>VLOOKUP(L46,'Training Programme Data'!$B$2:$D$6,3,)</f>
        <v>1000</v>
      </c>
      <c r="J46" s="7">
        <f t="shared" si="1"/>
        <v>31000</v>
      </c>
      <c r="K46" t="str">
        <f>VLOOKUP(L46,'Training Programme Data'!$B$2:$D$6,2,)</f>
        <v>Leadership</v>
      </c>
      <c r="L46" t="s">
        <v>166</v>
      </c>
    </row>
    <row r="47" spans="1:12" x14ac:dyDescent="0.25">
      <c r="A47" t="s">
        <v>52</v>
      </c>
      <c r="B47" t="s">
        <v>125</v>
      </c>
      <c r="C47" t="s">
        <v>150</v>
      </c>
      <c r="D47" t="s">
        <v>161</v>
      </c>
      <c r="E47" s="7">
        <v>65000</v>
      </c>
      <c r="F47">
        <v>2</v>
      </c>
      <c r="G47">
        <v>1</v>
      </c>
      <c r="H47" t="str">
        <f t="shared" si="0"/>
        <v>Needs Improvement</v>
      </c>
      <c r="I47" s="7">
        <f>VLOOKUP(L47,'Training Programme Data'!$B$2:$D$6,3,)</f>
        <v>800</v>
      </c>
      <c r="J47" s="7">
        <f t="shared" si="1"/>
        <v>65800</v>
      </c>
      <c r="K47" t="str">
        <f>VLOOKUP(L47,'Training Programme Data'!$B$2:$D$6,2,)</f>
        <v>Project Management</v>
      </c>
      <c r="L47" t="s">
        <v>167</v>
      </c>
    </row>
    <row r="48" spans="1:12" x14ac:dyDescent="0.25">
      <c r="A48" t="s">
        <v>53</v>
      </c>
      <c r="B48" t="s">
        <v>126</v>
      </c>
      <c r="C48" t="s">
        <v>150</v>
      </c>
      <c r="D48" t="s">
        <v>156</v>
      </c>
      <c r="E48" s="7">
        <v>25000</v>
      </c>
      <c r="F48">
        <v>8</v>
      </c>
      <c r="G48">
        <v>2</v>
      </c>
      <c r="H48" t="str">
        <f t="shared" si="0"/>
        <v>Needs Improvement</v>
      </c>
      <c r="I48" s="7">
        <f>VLOOKUP(L48,'Training Programme Data'!$B$2:$D$6,3,)</f>
        <v>1000</v>
      </c>
      <c r="J48" s="7">
        <f t="shared" si="1"/>
        <v>26000</v>
      </c>
      <c r="K48" t="str">
        <f>VLOOKUP(L48,'Training Programme Data'!$B$2:$D$6,2,)</f>
        <v>Leadership</v>
      </c>
      <c r="L48" t="s">
        <v>166</v>
      </c>
    </row>
    <row r="49" spans="1:12" x14ac:dyDescent="0.25">
      <c r="A49" t="s">
        <v>54</v>
      </c>
      <c r="B49" t="s">
        <v>127</v>
      </c>
      <c r="C49" t="s">
        <v>150</v>
      </c>
      <c r="D49" t="s">
        <v>158</v>
      </c>
      <c r="E49" s="7">
        <v>25000</v>
      </c>
      <c r="F49">
        <v>7</v>
      </c>
      <c r="G49">
        <v>4</v>
      </c>
      <c r="H49" t="str">
        <f t="shared" si="0"/>
        <v>High Performer</v>
      </c>
      <c r="I49" s="7">
        <f>VLOOKUP(L49,'Training Programme Data'!$B$2:$D$6,3,)</f>
        <v>1000</v>
      </c>
      <c r="J49" s="7">
        <f t="shared" si="1"/>
        <v>26000</v>
      </c>
      <c r="K49" t="str">
        <f>VLOOKUP(L49,'Training Programme Data'!$B$2:$D$6,2,)</f>
        <v>Leadership</v>
      </c>
      <c r="L49" t="s">
        <v>166</v>
      </c>
    </row>
    <row r="50" spans="1:12" x14ac:dyDescent="0.25">
      <c r="A50" t="s">
        <v>55</v>
      </c>
      <c r="B50" t="s">
        <v>184</v>
      </c>
      <c r="C50" t="s">
        <v>152</v>
      </c>
      <c r="D50" t="s">
        <v>156</v>
      </c>
      <c r="E50" s="7">
        <v>45000</v>
      </c>
      <c r="F50">
        <v>2</v>
      </c>
      <c r="G50">
        <v>2</v>
      </c>
      <c r="H50" t="str">
        <f t="shared" si="0"/>
        <v>Needs Improvement</v>
      </c>
      <c r="I50" s="7">
        <f>VLOOKUP(L50,'Training Programme Data'!$B$2:$D$6,3,)</f>
        <v>600</v>
      </c>
      <c r="J50" s="7">
        <f t="shared" si="1"/>
        <v>45600</v>
      </c>
      <c r="K50" t="str">
        <f>VLOOKUP(L50,'Training Programme Data'!$B$2:$D$6,2,)</f>
        <v>Technical Tools</v>
      </c>
      <c r="L50" t="s">
        <v>165</v>
      </c>
    </row>
    <row r="51" spans="1:12" x14ac:dyDescent="0.25">
      <c r="A51" t="s">
        <v>56</v>
      </c>
      <c r="B51" t="s">
        <v>128</v>
      </c>
      <c r="C51" t="s">
        <v>153</v>
      </c>
      <c r="D51" t="s">
        <v>158</v>
      </c>
      <c r="E51" s="7">
        <v>50000</v>
      </c>
      <c r="F51">
        <v>6</v>
      </c>
      <c r="G51">
        <v>1</v>
      </c>
      <c r="H51" t="str">
        <f t="shared" si="0"/>
        <v>Needs Improvement</v>
      </c>
      <c r="I51" s="7">
        <f>VLOOKUP(L51,'Training Programme Data'!$B$2:$D$6,3,)</f>
        <v>600</v>
      </c>
      <c r="J51" s="7">
        <f t="shared" si="1"/>
        <v>50600</v>
      </c>
      <c r="K51" t="str">
        <f>VLOOKUP(L51,'Training Programme Data'!$B$2:$D$6,2,)</f>
        <v>Technical Tools</v>
      </c>
      <c r="L51" t="s">
        <v>165</v>
      </c>
    </row>
    <row r="52" spans="1:12" x14ac:dyDescent="0.25">
      <c r="A52" t="s">
        <v>57</v>
      </c>
      <c r="B52" t="s">
        <v>185</v>
      </c>
      <c r="C52" t="s">
        <v>149</v>
      </c>
      <c r="D52" t="s">
        <v>155</v>
      </c>
      <c r="E52" s="7">
        <v>50000</v>
      </c>
      <c r="F52">
        <v>6</v>
      </c>
      <c r="G52">
        <v>2</v>
      </c>
      <c r="H52" t="str">
        <f t="shared" si="0"/>
        <v>Needs Improvement</v>
      </c>
      <c r="I52" s="7">
        <f>VLOOKUP(L52,'Training Programme Data'!$B$2:$D$6,3,)</f>
        <v>800</v>
      </c>
      <c r="J52" s="7">
        <f t="shared" si="1"/>
        <v>50800</v>
      </c>
      <c r="K52" t="str">
        <f>VLOOKUP(L52,'Training Programme Data'!$B$2:$D$6,2,)</f>
        <v>Project Management</v>
      </c>
      <c r="L52" t="s">
        <v>167</v>
      </c>
    </row>
    <row r="53" spans="1:12" x14ac:dyDescent="0.25">
      <c r="A53" t="s">
        <v>58</v>
      </c>
      <c r="B53" t="s">
        <v>129</v>
      </c>
      <c r="C53" t="s">
        <v>152</v>
      </c>
      <c r="D53" t="s">
        <v>162</v>
      </c>
      <c r="E53" s="7">
        <v>35000</v>
      </c>
      <c r="F53">
        <v>3</v>
      </c>
      <c r="G53">
        <v>2</v>
      </c>
      <c r="H53" t="str">
        <f t="shared" si="0"/>
        <v>Needs Improvement</v>
      </c>
      <c r="I53" s="7">
        <f>VLOOKUP(L53,'Training Programme Data'!$B$2:$D$6,3,)</f>
        <v>600</v>
      </c>
      <c r="J53" s="7">
        <f t="shared" si="1"/>
        <v>35600</v>
      </c>
      <c r="K53" t="str">
        <f>VLOOKUP(L53,'Training Programme Data'!$B$2:$D$6,2,)</f>
        <v>Technical Tools</v>
      </c>
      <c r="L53" t="s">
        <v>165</v>
      </c>
    </row>
    <row r="54" spans="1:12" x14ac:dyDescent="0.25">
      <c r="A54" t="s">
        <v>59</v>
      </c>
      <c r="B54" t="s">
        <v>130</v>
      </c>
      <c r="C54" t="s">
        <v>150</v>
      </c>
      <c r="D54" t="s">
        <v>159</v>
      </c>
      <c r="E54" s="7">
        <v>55000</v>
      </c>
      <c r="F54">
        <v>2</v>
      </c>
      <c r="G54">
        <v>3</v>
      </c>
      <c r="H54" t="str">
        <f t="shared" si="0"/>
        <v>Satisfactory</v>
      </c>
      <c r="I54" s="7">
        <f>VLOOKUP(L54,'Training Programme Data'!$B$2:$D$6,3,)</f>
        <v>1000</v>
      </c>
      <c r="J54" s="7">
        <f t="shared" si="1"/>
        <v>56000</v>
      </c>
      <c r="K54" t="str">
        <f>VLOOKUP(L54,'Training Programme Data'!$B$2:$D$6,2,)</f>
        <v>Leadership</v>
      </c>
      <c r="L54" t="s">
        <v>166</v>
      </c>
    </row>
    <row r="55" spans="1:12" x14ac:dyDescent="0.25">
      <c r="A55" t="s">
        <v>60</v>
      </c>
      <c r="B55" t="s">
        <v>131</v>
      </c>
      <c r="C55" t="s">
        <v>151</v>
      </c>
      <c r="D55" t="s">
        <v>160</v>
      </c>
      <c r="E55" s="7">
        <v>65000</v>
      </c>
      <c r="F55">
        <v>1</v>
      </c>
      <c r="G55">
        <v>3</v>
      </c>
      <c r="H55" t="str">
        <f t="shared" si="0"/>
        <v>Satisfactory</v>
      </c>
      <c r="I55" s="7">
        <f>VLOOKUP(L55,'Training Programme Data'!$B$2:$D$6,3,)</f>
        <v>600</v>
      </c>
      <c r="J55" s="7">
        <f t="shared" si="1"/>
        <v>65600</v>
      </c>
      <c r="K55" t="str">
        <f>VLOOKUP(L55,'Training Programme Data'!$B$2:$D$6,2,)</f>
        <v>Technical Tools</v>
      </c>
      <c r="L55" t="s">
        <v>165</v>
      </c>
    </row>
    <row r="56" spans="1:12" x14ac:dyDescent="0.25">
      <c r="A56" t="s">
        <v>61</v>
      </c>
      <c r="B56" t="s">
        <v>132</v>
      </c>
      <c r="C56" t="s">
        <v>150</v>
      </c>
      <c r="D56" t="s">
        <v>162</v>
      </c>
      <c r="E56" s="7">
        <v>60000</v>
      </c>
      <c r="F56">
        <v>6</v>
      </c>
      <c r="G56">
        <v>2</v>
      </c>
      <c r="H56" t="str">
        <f t="shared" si="0"/>
        <v>Needs Improvement</v>
      </c>
      <c r="I56" s="7">
        <f>VLOOKUP(L56,'Training Programme Data'!$B$2:$D$6,3,)</f>
        <v>500</v>
      </c>
      <c r="J56" s="7">
        <f t="shared" si="1"/>
        <v>60500</v>
      </c>
      <c r="K56" t="str">
        <f>VLOOKUP(L56,'Training Programme Data'!$B$2:$D$6,2,)</f>
        <v>Technical</v>
      </c>
      <c r="L56" t="s">
        <v>164</v>
      </c>
    </row>
    <row r="57" spans="1:12" x14ac:dyDescent="0.25">
      <c r="A57" t="s">
        <v>62</v>
      </c>
      <c r="B57" t="s">
        <v>133</v>
      </c>
      <c r="C57" t="s">
        <v>153</v>
      </c>
      <c r="D57" t="s">
        <v>162</v>
      </c>
      <c r="E57" s="7">
        <v>50000</v>
      </c>
      <c r="F57">
        <v>5</v>
      </c>
      <c r="G57">
        <v>3</v>
      </c>
      <c r="H57" t="str">
        <f t="shared" si="0"/>
        <v>Satisfactory</v>
      </c>
      <c r="I57" s="7">
        <f>VLOOKUP(L57,'Training Programme Data'!$B$2:$D$6,3,)</f>
        <v>600</v>
      </c>
      <c r="J57" s="7">
        <f t="shared" si="1"/>
        <v>50600</v>
      </c>
      <c r="K57" t="str">
        <f>VLOOKUP(L57,'Training Programme Data'!$B$2:$D$6,2,)</f>
        <v>Technical Tools</v>
      </c>
      <c r="L57" t="s">
        <v>165</v>
      </c>
    </row>
    <row r="58" spans="1:12" x14ac:dyDescent="0.25">
      <c r="A58" t="s">
        <v>63</v>
      </c>
      <c r="B58" t="s">
        <v>134</v>
      </c>
      <c r="C58" t="s">
        <v>150</v>
      </c>
      <c r="D58" t="s">
        <v>157</v>
      </c>
      <c r="E58" s="7">
        <v>60000</v>
      </c>
      <c r="F58">
        <v>9</v>
      </c>
      <c r="G58">
        <v>4</v>
      </c>
      <c r="H58" t="str">
        <f t="shared" si="0"/>
        <v>High Performer</v>
      </c>
      <c r="I58" s="7">
        <f>VLOOKUP(L58,'Training Programme Data'!$B$2:$D$6,3,)</f>
        <v>500</v>
      </c>
      <c r="J58" s="7">
        <f t="shared" si="1"/>
        <v>60500</v>
      </c>
      <c r="K58" t="str">
        <f>VLOOKUP(L58,'Training Programme Data'!$B$2:$D$6,2,)</f>
        <v>Technical</v>
      </c>
      <c r="L58" t="s">
        <v>164</v>
      </c>
    </row>
    <row r="59" spans="1:12" x14ac:dyDescent="0.25">
      <c r="A59" t="s">
        <v>64</v>
      </c>
      <c r="B59" t="s">
        <v>135</v>
      </c>
      <c r="C59" t="s">
        <v>151</v>
      </c>
      <c r="D59" t="s">
        <v>159</v>
      </c>
      <c r="E59" s="7">
        <v>45000</v>
      </c>
      <c r="F59">
        <v>1</v>
      </c>
      <c r="G59">
        <v>1</v>
      </c>
      <c r="H59" t="str">
        <f t="shared" si="0"/>
        <v>Needs Improvement</v>
      </c>
      <c r="I59" s="7">
        <f>VLOOKUP(L59,'Training Programme Data'!$B$2:$D$6,3,)</f>
        <v>600</v>
      </c>
      <c r="J59" s="7">
        <f t="shared" si="1"/>
        <v>45600</v>
      </c>
      <c r="K59" t="str">
        <f>VLOOKUP(L59,'Training Programme Data'!$B$2:$D$6,2,)</f>
        <v>Technical Tools</v>
      </c>
      <c r="L59" t="s">
        <v>165</v>
      </c>
    </row>
    <row r="60" spans="1:12" x14ac:dyDescent="0.25">
      <c r="A60" t="s">
        <v>65</v>
      </c>
      <c r="B60" t="s">
        <v>136</v>
      </c>
      <c r="C60" t="s">
        <v>153</v>
      </c>
      <c r="D60" t="s">
        <v>154</v>
      </c>
      <c r="E60" s="7">
        <v>60000</v>
      </c>
      <c r="F60">
        <v>7</v>
      </c>
      <c r="G60">
        <v>2</v>
      </c>
      <c r="H60" t="str">
        <f t="shared" si="0"/>
        <v>Needs Improvement</v>
      </c>
      <c r="I60" s="7">
        <f>VLOOKUP(L60,'Training Programme Data'!$B$2:$D$6,3,)</f>
        <v>500</v>
      </c>
      <c r="J60" s="7">
        <f t="shared" si="1"/>
        <v>60500</v>
      </c>
      <c r="K60" t="str">
        <f>VLOOKUP(L60,'Training Programme Data'!$B$2:$D$6,2,)</f>
        <v>Technical</v>
      </c>
      <c r="L60" t="s">
        <v>164</v>
      </c>
    </row>
    <row r="61" spans="1:12" x14ac:dyDescent="0.25">
      <c r="A61" t="s">
        <v>66</v>
      </c>
      <c r="B61" t="s">
        <v>186</v>
      </c>
      <c r="C61" t="s">
        <v>150</v>
      </c>
      <c r="D61" t="s">
        <v>162</v>
      </c>
      <c r="E61" s="7">
        <v>40000</v>
      </c>
      <c r="F61">
        <v>5</v>
      </c>
      <c r="G61">
        <v>4</v>
      </c>
      <c r="H61" t="str">
        <f t="shared" si="0"/>
        <v>High Performer</v>
      </c>
      <c r="I61" s="7">
        <f>VLOOKUP(L61,'Training Programme Data'!$B$2:$D$6,3,)</f>
        <v>800</v>
      </c>
      <c r="J61" s="7">
        <f t="shared" si="1"/>
        <v>40800</v>
      </c>
      <c r="K61" t="str">
        <f>VLOOKUP(L61,'Training Programme Data'!$B$2:$D$6,2,)</f>
        <v>Project Management</v>
      </c>
      <c r="L61" t="s">
        <v>167</v>
      </c>
    </row>
    <row r="62" spans="1:12" x14ac:dyDescent="0.25">
      <c r="A62" t="s">
        <v>67</v>
      </c>
      <c r="B62" t="s">
        <v>137</v>
      </c>
      <c r="C62" t="s">
        <v>153</v>
      </c>
      <c r="D62" t="s">
        <v>157</v>
      </c>
      <c r="E62" s="7">
        <v>60000</v>
      </c>
      <c r="F62">
        <v>5</v>
      </c>
      <c r="G62">
        <v>4</v>
      </c>
      <c r="H62" t="str">
        <f t="shared" si="0"/>
        <v>High Performer</v>
      </c>
      <c r="I62" s="7">
        <f>VLOOKUP(L62,'Training Programme Data'!$B$2:$D$6,3,)</f>
        <v>800</v>
      </c>
      <c r="J62" s="7">
        <f t="shared" si="1"/>
        <v>60800</v>
      </c>
      <c r="K62" t="str">
        <f>VLOOKUP(L62,'Training Programme Data'!$B$2:$D$6,2,)</f>
        <v>Project Management</v>
      </c>
      <c r="L62" t="s">
        <v>167</v>
      </c>
    </row>
    <row r="63" spans="1:12" x14ac:dyDescent="0.25">
      <c r="A63" t="s">
        <v>68</v>
      </c>
      <c r="B63" t="s">
        <v>138</v>
      </c>
      <c r="C63" t="s">
        <v>149</v>
      </c>
      <c r="D63" t="s">
        <v>163</v>
      </c>
      <c r="E63" s="7">
        <v>30000</v>
      </c>
      <c r="F63">
        <v>2</v>
      </c>
      <c r="G63">
        <v>3</v>
      </c>
      <c r="H63" t="str">
        <f t="shared" si="0"/>
        <v>Satisfactory</v>
      </c>
      <c r="I63" s="7">
        <f>VLOOKUP(L63,'Training Programme Data'!$B$2:$D$6,3,)</f>
        <v>1000</v>
      </c>
      <c r="J63" s="7">
        <f t="shared" si="1"/>
        <v>31000</v>
      </c>
      <c r="K63" t="str">
        <f>VLOOKUP(L63,'Training Programme Data'!$B$2:$D$6,2,)</f>
        <v>Leadership</v>
      </c>
      <c r="L63" t="s">
        <v>166</v>
      </c>
    </row>
    <row r="64" spans="1:12" x14ac:dyDescent="0.25">
      <c r="A64" t="s">
        <v>69</v>
      </c>
      <c r="B64" t="s">
        <v>187</v>
      </c>
      <c r="C64" t="s">
        <v>149</v>
      </c>
      <c r="D64" t="s">
        <v>157</v>
      </c>
      <c r="E64" s="7">
        <v>45000</v>
      </c>
      <c r="F64">
        <v>3</v>
      </c>
      <c r="G64">
        <v>3</v>
      </c>
      <c r="H64" t="str">
        <f t="shared" si="0"/>
        <v>Satisfactory</v>
      </c>
      <c r="I64" s="7">
        <f>VLOOKUP(L64,'Training Programme Data'!$B$2:$D$6,3,)</f>
        <v>600</v>
      </c>
      <c r="J64" s="7">
        <f t="shared" si="1"/>
        <v>45600</v>
      </c>
      <c r="K64" t="str">
        <f>VLOOKUP(L64,'Training Programme Data'!$B$2:$D$6,2,)</f>
        <v>Technical Tools</v>
      </c>
      <c r="L64" t="s">
        <v>165</v>
      </c>
    </row>
    <row r="65" spans="1:12" x14ac:dyDescent="0.25">
      <c r="A65" t="s">
        <v>70</v>
      </c>
      <c r="B65" t="s">
        <v>139</v>
      </c>
      <c r="C65" t="s">
        <v>150</v>
      </c>
      <c r="D65" t="s">
        <v>155</v>
      </c>
      <c r="E65" s="7">
        <v>65000</v>
      </c>
      <c r="F65">
        <v>7</v>
      </c>
      <c r="G65">
        <v>1</v>
      </c>
      <c r="H65" t="str">
        <f t="shared" si="0"/>
        <v>Needs Improvement</v>
      </c>
      <c r="I65" s="7">
        <f>VLOOKUP(L65,'Training Programme Data'!$B$2:$D$6,3,)</f>
        <v>500</v>
      </c>
      <c r="J65" s="7">
        <f t="shared" si="1"/>
        <v>65500</v>
      </c>
      <c r="K65" t="str">
        <f>VLOOKUP(L65,'Training Programme Data'!$B$2:$D$6,2,)</f>
        <v>Technical</v>
      </c>
      <c r="L65" t="s">
        <v>164</v>
      </c>
    </row>
    <row r="66" spans="1:12" x14ac:dyDescent="0.25">
      <c r="A66" t="s">
        <v>71</v>
      </c>
      <c r="B66" t="s">
        <v>140</v>
      </c>
      <c r="C66" t="s">
        <v>153</v>
      </c>
      <c r="D66" t="s">
        <v>159</v>
      </c>
      <c r="E66" s="7">
        <v>40000</v>
      </c>
      <c r="F66">
        <v>6</v>
      </c>
      <c r="G66">
        <v>3</v>
      </c>
      <c r="H66" t="str">
        <f t="shared" si="0"/>
        <v>Satisfactory</v>
      </c>
      <c r="I66" s="7">
        <f>VLOOKUP(L66,'Training Programme Data'!$B$2:$D$6,3,)</f>
        <v>1000</v>
      </c>
      <c r="J66" s="7">
        <f t="shared" si="1"/>
        <v>41000</v>
      </c>
      <c r="K66" t="str">
        <f>VLOOKUP(L66,'Training Programme Data'!$B$2:$D$6,2,)</f>
        <v>Leadership</v>
      </c>
      <c r="L66" t="s">
        <v>166</v>
      </c>
    </row>
    <row r="67" spans="1:12" x14ac:dyDescent="0.25">
      <c r="A67" t="s">
        <v>72</v>
      </c>
      <c r="B67" t="s">
        <v>188</v>
      </c>
      <c r="C67" t="s">
        <v>151</v>
      </c>
      <c r="D67" t="s">
        <v>154</v>
      </c>
      <c r="E67" s="7">
        <v>50000</v>
      </c>
      <c r="F67">
        <v>2</v>
      </c>
      <c r="G67">
        <v>3</v>
      </c>
      <c r="H67" t="str">
        <f t="shared" ref="H67:H75" si="2">IF(G67 &gt;= 4, "High Performer", IF(G67 &lt;= 2, "Needs Improvement", IF(G67 = 3, "Satisfactory", "Invalid Rating")))</f>
        <v>Satisfactory</v>
      </c>
      <c r="I67" s="7">
        <f>VLOOKUP(L67,'Training Programme Data'!$B$2:$D$6,3,)</f>
        <v>1000</v>
      </c>
      <c r="J67" s="7">
        <f t="shared" ref="J67:J75" si="3">SUM(E67,I67)</f>
        <v>51000</v>
      </c>
      <c r="K67" t="str">
        <f>VLOOKUP(L67,'Training Programme Data'!$B$2:$D$6,2,)</f>
        <v>Leadership</v>
      </c>
      <c r="L67" t="s">
        <v>166</v>
      </c>
    </row>
    <row r="68" spans="1:12" x14ac:dyDescent="0.25">
      <c r="A68" t="s">
        <v>73</v>
      </c>
      <c r="B68" t="s">
        <v>141</v>
      </c>
      <c r="C68" t="s">
        <v>150</v>
      </c>
      <c r="D68" t="s">
        <v>160</v>
      </c>
      <c r="E68" s="7">
        <v>25000</v>
      </c>
      <c r="F68">
        <v>6</v>
      </c>
      <c r="G68">
        <v>2</v>
      </c>
      <c r="H68" t="str">
        <f t="shared" si="2"/>
        <v>Needs Improvement</v>
      </c>
      <c r="I68" s="7">
        <f>VLOOKUP(L68,'Training Programme Data'!$B$2:$D$6,3,)</f>
        <v>500</v>
      </c>
      <c r="J68" s="7">
        <f t="shared" si="3"/>
        <v>25500</v>
      </c>
      <c r="K68" t="str">
        <f>VLOOKUP(L68,'Training Programme Data'!$B$2:$D$6,2,)</f>
        <v>Technical</v>
      </c>
      <c r="L68" t="s">
        <v>164</v>
      </c>
    </row>
    <row r="69" spans="1:12" x14ac:dyDescent="0.25">
      <c r="A69" t="s">
        <v>74</v>
      </c>
      <c r="B69" t="s">
        <v>142</v>
      </c>
      <c r="C69" t="s">
        <v>149</v>
      </c>
      <c r="D69" t="s">
        <v>158</v>
      </c>
      <c r="E69" s="7">
        <v>65000</v>
      </c>
      <c r="F69">
        <v>2</v>
      </c>
      <c r="G69">
        <v>2</v>
      </c>
      <c r="H69" t="str">
        <f t="shared" si="2"/>
        <v>Needs Improvement</v>
      </c>
      <c r="I69" s="7">
        <f>VLOOKUP(L69,'Training Programme Data'!$B$2:$D$6,3,)</f>
        <v>800</v>
      </c>
      <c r="J69" s="7">
        <f t="shared" si="3"/>
        <v>65800</v>
      </c>
      <c r="K69" t="str">
        <f>VLOOKUP(L69,'Training Programme Data'!$B$2:$D$6,2,)</f>
        <v>Project Management</v>
      </c>
      <c r="L69" t="s">
        <v>167</v>
      </c>
    </row>
    <row r="70" spans="1:12" x14ac:dyDescent="0.25">
      <c r="A70" t="s">
        <v>75</v>
      </c>
      <c r="B70" t="s">
        <v>143</v>
      </c>
      <c r="C70" t="s">
        <v>149</v>
      </c>
      <c r="D70" t="s">
        <v>159</v>
      </c>
      <c r="E70" s="7">
        <v>25000</v>
      </c>
      <c r="F70">
        <v>2</v>
      </c>
      <c r="G70">
        <v>2</v>
      </c>
      <c r="H70" t="str">
        <f t="shared" si="2"/>
        <v>Needs Improvement</v>
      </c>
      <c r="I70" s="7">
        <f>VLOOKUP(L70,'Training Programme Data'!$B$2:$D$6,3,)</f>
        <v>800</v>
      </c>
      <c r="J70" s="7">
        <f t="shared" si="3"/>
        <v>25800</v>
      </c>
      <c r="K70" t="str">
        <f>VLOOKUP(L70,'Training Programme Data'!$B$2:$D$6,2,)</f>
        <v>Project Management</v>
      </c>
      <c r="L70" t="s">
        <v>167</v>
      </c>
    </row>
    <row r="71" spans="1:12" x14ac:dyDescent="0.25">
      <c r="A71" t="s">
        <v>76</v>
      </c>
      <c r="B71" t="s">
        <v>144</v>
      </c>
      <c r="C71" t="s">
        <v>150</v>
      </c>
      <c r="D71" t="s">
        <v>157</v>
      </c>
      <c r="E71" s="7">
        <v>45000</v>
      </c>
      <c r="F71">
        <v>2</v>
      </c>
      <c r="G71">
        <v>1</v>
      </c>
      <c r="H71" t="str">
        <f t="shared" si="2"/>
        <v>Needs Improvement</v>
      </c>
      <c r="I71" s="7">
        <f>VLOOKUP(L71,'Training Programme Data'!$B$2:$D$6,3,)</f>
        <v>800</v>
      </c>
      <c r="J71" s="7">
        <f t="shared" si="3"/>
        <v>45800</v>
      </c>
      <c r="K71" t="str">
        <f>VLOOKUP(L71,'Training Programme Data'!$B$2:$D$6,2,)</f>
        <v>Project Management</v>
      </c>
      <c r="L71" t="s">
        <v>167</v>
      </c>
    </row>
    <row r="72" spans="1:12" x14ac:dyDescent="0.25">
      <c r="A72" t="s">
        <v>77</v>
      </c>
      <c r="B72" t="s">
        <v>145</v>
      </c>
      <c r="C72" t="s">
        <v>153</v>
      </c>
      <c r="D72" t="s">
        <v>158</v>
      </c>
      <c r="E72" s="7">
        <v>40000</v>
      </c>
      <c r="F72">
        <v>3</v>
      </c>
      <c r="G72">
        <v>2</v>
      </c>
      <c r="H72" t="str">
        <f t="shared" si="2"/>
        <v>Needs Improvement</v>
      </c>
      <c r="I72" s="7">
        <f>VLOOKUP(L72,'Training Programme Data'!$B$2:$D$6,3,)</f>
        <v>800</v>
      </c>
      <c r="J72" s="7">
        <f t="shared" si="3"/>
        <v>40800</v>
      </c>
      <c r="K72" t="str">
        <f>VLOOKUP(L72,'Training Programme Data'!$B$2:$D$6,2,)</f>
        <v>Project Management</v>
      </c>
      <c r="L72" t="s">
        <v>167</v>
      </c>
    </row>
    <row r="73" spans="1:12" x14ac:dyDescent="0.25">
      <c r="A73" t="s">
        <v>78</v>
      </c>
      <c r="B73" t="s">
        <v>146</v>
      </c>
      <c r="C73" t="s">
        <v>149</v>
      </c>
      <c r="D73" t="s">
        <v>160</v>
      </c>
      <c r="E73" s="7">
        <v>35000</v>
      </c>
      <c r="F73">
        <v>2</v>
      </c>
      <c r="G73">
        <v>2</v>
      </c>
      <c r="H73" t="str">
        <f t="shared" si="2"/>
        <v>Needs Improvement</v>
      </c>
      <c r="I73" s="7">
        <f>VLOOKUP(L73,'Training Programme Data'!$B$2:$D$6,3,)</f>
        <v>600</v>
      </c>
      <c r="J73" s="7">
        <f t="shared" si="3"/>
        <v>35600</v>
      </c>
      <c r="K73" t="str">
        <f>VLOOKUP(L73,'Training Programme Data'!$B$2:$D$6,2,)</f>
        <v>Technical Tools</v>
      </c>
      <c r="L73" t="s">
        <v>165</v>
      </c>
    </row>
    <row r="74" spans="1:12" x14ac:dyDescent="0.25">
      <c r="A74" t="s">
        <v>79</v>
      </c>
      <c r="B74" t="s">
        <v>147</v>
      </c>
      <c r="C74" t="s">
        <v>153</v>
      </c>
      <c r="D74" t="s">
        <v>163</v>
      </c>
      <c r="E74" s="7">
        <v>50000</v>
      </c>
      <c r="F74">
        <v>4</v>
      </c>
      <c r="G74">
        <v>2</v>
      </c>
      <c r="H74" t="str">
        <f t="shared" si="2"/>
        <v>Needs Improvement</v>
      </c>
      <c r="I74" s="7">
        <f>VLOOKUP(L74,'Training Programme Data'!$B$2:$D$6,3,)</f>
        <v>800</v>
      </c>
      <c r="J74" s="7">
        <f t="shared" si="3"/>
        <v>50800</v>
      </c>
      <c r="K74" t="str">
        <f>VLOOKUP(L74,'Training Programme Data'!$B$2:$D$6,2,)</f>
        <v>Project Management</v>
      </c>
      <c r="L74" t="s">
        <v>167</v>
      </c>
    </row>
    <row r="75" spans="1:12" x14ac:dyDescent="0.25">
      <c r="A75" t="s">
        <v>80</v>
      </c>
      <c r="B75" t="s">
        <v>148</v>
      </c>
      <c r="C75" t="s">
        <v>149</v>
      </c>
      <c r="D75" t="s">
        <v>160</v>
      </c>
      <c r="E75" s="7">
        <v>30000</v>
      </c>
      <c r="F75">
        <v>9</v>
      </c>
      <c r="G75">
        <v>1</v>
      </c>
      <c r="H75" t="str">
        <f t="shared" si="2"/>
        <v>Needs Improvement</v>
      </c>
      <c r="I75" s="7">
        <f>VLOOKUP(L75,'Training Programme Data'!$B$2:$D$6,3,)</f>
        <v>600</v>
      </c>
      <c r="J75" s="7">
        <f t="shared" si="3"/>
        <v>30600</v>
      </c>
      <c r="K75" t="str">
        <f>VLOOKUP(L75,'Training Programme Data'!$B$2:$D$6,2,)</f>
        <v>Technical Tools</v>
      </c>
      <c r="L75" t="s">
        <v>165</v>
      </c>
    </row>
    <row r="80" spans="1:12" x14ac:dyDescent="0.25">
      <c r="E80"/>
      <c r="I80"/>
      <c r="J80"/>
    </row>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spans="3:10" x14ac:dyDescent="0.25">
      <c r="E145"/>
      <c r="I145"/>
      <c r="J145"/>
    </row>
    <row r="146" spans="3:10" x14ac:dyDescent="0.25">
      <c r="E146"/>
      <c r="I146"/>
      <c r="J146"/>
    </row>
    <row r="147" spans="3:10" x14ac:dyDescent="0.25">
      <c r="E147"/>
      <c r="I147"/>
      <c r="J147"/>
    </row>
    <row r="148" spans="3:10" x14ac:dyDescent="0.25">
      <c r="E148"/>
      <c r="I148"/>
      <c r="J148"/>
    </row>
    <row r="149" spans="3:10" x14ac:dyDescent="0.25">
      <c r="E149"/>
      <c r="I149"/>
      <c r="J149"/>
    </row>
    <row r="150" spans="3:10" x14ac:dyDescent="0.25">
      <c r="E150"/>
      <c r="I150"/>
      <c r="J150"/>
    </row>
    <row r="151" spans="3:10" x14ac:dyDescent="0.25">
      <c r="E151"/>
      <c r="I151"/>
      <c r="J151"/>
    </row>
    <row r="152" spans="3:10" x14ac:dyDescent="0.25">
      <c r="E152"/>
      <c r="I152"/>
      <c r="J152"/>
    </row>
    <row r="153" spans="3:10" x14ac:dyDescent="0.25">
      <c r="E153"/>
      <c r="I153"/>
      <c r="J153"/>
    </row>
    <row r="154" spans="3:10" x14ac:dyDescent="0.25">
      <c r="C154" t="s">
        <v>80</v>
      </c>
      <c r="E154"/>
      <c r="I154"/>
      <c r="J154"/>
    </row>
    <row r="155" spans="3:10" x14ac:dyDescent="0.25">
      <c r="E155"/>
      <c r="I155"/>
      <c r="J155"/>
    </row>
    <row r="156" spans="3:10" x14ac:dyDescent="0.25">
      <c r="E156"/>
      <c r="I156"/>
      <c r="J156"/>
    </row>
    <row r="157" spans="3:10" x14ac:dyDescent="0.25">
      <c r="E157"/>
      <c r="I157"/>
      <c r="J157"/>
    </row>
  </sheetData>
  <conditionalFormatting sqref="A80:A1048576 A1:A75">
    <cfRule type="duplicateValues" dxfId="9"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47E81-ECA8-4685-96F3-30E15F5F09FA}">
  <dimension ref="A1:D6"/>
  <sheetViews>
    <sheetView workbookViewId="0">
      <selection activeCell="A9" sqref="A9"/>
    </sheetView>
  </sheetViews>
  <sheetFormatPr defaultRowHeight="15" x14ac:dyDescent="0.25"/>
  <cols>
    <col min="1" max="1" width="14.28515625" customWidth="1"/>
    <col min="2" max="2" width="17.7109375" customWidth="1"/>
    <col min="3" max="3" width="19" style="7" customWidth="1"/>
    <col min="4" max="4" width="26.7109375" customWidth="1"/>
  </cols>
  <sheetData>
    <row r="1" spans="1:4" x14ac:dyDescent="0.25">
      <c r="A1" s="4" t="s">
        <v>196</v>
      </c>
      <c r="B1" s="4" t="s">
        <v>193</v>
      </c>
      <c r="C1" s="6" t="s">
        <v>194</v>
      </c>
      <c r="D1" s="4" t="s">
        <v>195</v>
      </c>
    </row>
    <row r="2" spans="1:4" x14ac:dyDescent="0.25">
      <c r="A2" t="s">
        <v>149</v>
      </c>
      <c r="B2">
        <f>COUNTIF(Table1[Department],Summary!A2)</f>
        <v>19</v>
      </c>
      <c r="C2" s="7">
        <f>AVERAGEIF(Table1[Department],Summary!A2,Table1[Salary (£)])</f>
        <v>40789.473684210527</v>
      </c>
      <c r="D2" s="3">
        <f>AVERAGEIF(Table1[Department],Summary!A2,Table1[Performance Rating])</f>
        <v>2.2105263157894739</v>
      </c>
    </row>
    <row r="3" spans="1:4" x14ac:dyDescent="0.25">
      <c r="A3" t="s">
        <v>150</v>
      </c>
      <c r="B3">
        <f>COUNTIF(Table1[Department],Summary!A3)</f>
        <v>21</v>
      </c>
      <c r="C3" s="7">
        <f>AVERAGEIF(Table1[Department],Summary!A3,Table1[Salary (£)])</f>
        <v>46666.666666666664</v>
      </c>
      <c r="D3" s="3">
        <f>AVERAGEIF(Table1[Department],Summary!A3,Table1[Performance Rating])</f>
        <v>2.4285714285714284</v>
      </c>
    </row>
    <row r="4" spans="1:4" x14ac:dyDescent="0.25">
      <c r="A4" t="s">
        <v>152</v>
      </c>
      <c r="B4">
        <f>COUNTIF(Table1[Department],Summary!A4)</f>
        <v>6</v>
      </c>
      <c r="C4" s="7">
        <f>AVERAGEIF(Table1[Department],Summary!A4,Table1[Salary (£)])</f>
        <v>45833.333333333336</v>
      </c>
      <c r="D4" s="3">
        <f>AVERAGEIF(Table1[Department],Summary!A4,Table1[Performance Rating])</f>
        <v>2.3333333333333335</v>
      </c>
    </row>
    <row r="5" spans="1:4" x14ac:dyDescent="0.25">
      <c r="A5" t="s">
        <v>151</v>
      </c>
      <c r="B5">
        <f>COUNTIF(Table1[Department],Summary!A5)</f>
        <v>11</v>
      </c>
      <c r="C5" s="7">
        <f>AVERAGEIF(Table1[Department],Summary!A5,Table1[Salary (£)])</f>
        <v>43181.818181818184</v>
      </c>
      <c r="D5" s="3">
        <f>AVERAGEIF(Table1[Department],Summary!A5,Table1[Performance Rating])</f>
        <v>2.7272727272727271</v>
      </c>
    </row>
    <row r="6" spans="1:4" x14ac:dyDescent="0.25">
      <c r="A6" t="s">
        <v>153</v>
      </c>
      <c r="B6">
        <f>COUNTIF(Table1[Department],Summary!A6)</f>
        <v>17</v>
      </c>
      <c r="C6" s="7">
        <f>AVERAGEIF(Table1[Department],Summary!A6,Table1[Salary (£)])</f>
        <v>47941.176470588238</v>
      </c>
      <c r="D6" s="3">
        <f>AVERAGEIF(Table1[Department],Summary!A6,Table1[Performance Rating])</f>
        <v>2.1764705882352939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H22" sqref="H22"/>
    </sheetView>
  </sheetViews>
  <sheetFormatPr defaultRowHeight="15" x14ac:dyDescent="0.25"/>
  <cols>
    <col min="1" max="1" width="9" bestFit="1" customWidth="1"/>
    <col min="2" max="2" width="24.85546875" bestFit="1" customWidth="1"/>
    <col min="3" max="3" width="19.7109375" bestFit="1" customWidth="1"/>
    <col min="4" max="4" width="7.42578125" bestFit="1" customWidth="1"/>
    <col min="5" max="5" width="14.28515625" bestFit="1" customWidth="1"/>
  </cols>
  <sheetData>
    <row r="1" spans="1:5" x14ac:dyDescent="0.25">
      <c r="A1" s="1" t="s">
        <v>168</v>
      </c>
      <c r="B1" s="1" t="s">
        <v>169</v>
      </c>
      <c r="C1" s="1" t="s">
        <v>170</v>
      </c>
      <c r="D1" s="1" t="s">
        <v>171</v>
      </c>
      <c r="E1" s="1" t="s">
        <v>172</v>
      </c>
    </row>
    <row r="2" spans="1:5" x14ac:dyDescent="0.25">
      <c r="A2" t="s">
        <v>173</v>
      </c>
      <c r="B2" t="s">
        <v>164</v>
      </c>
      <c r="C2" t="s">
        <v>179</v>
      </c>
      <c r="D2">
        <v>500</v>
      </c>
      <c r="E2">
        <v>2</v>
      </c>
    </row>
    <row r="3" spans="1:5" x14ac:dyDescent="0.25">
      <c r="A3" t="s">
        <v>174</v>
      </c>
      <c r="B3" t="s">
        <v>167</v>
      </c>
      <c r="C3" t="s">
        <v>183</v>
      </c>
      <c r="D3">
        <v>800</v>
      </c>
      <c r="E3">
        <v>3</v>
      </c>
    </row>
    <row r="4" spans="1:5" x14ac:dyDescent="0.25">
      <c r="A4" t="s">
        <v>175</v>
      </c>
      <c r="B4" t="s">
        <v>166</v>
      </c>
      <c r="C4" t="s">
        <v>180</v>
      </c>
      <c r="D4">
        <v>1000</v>
      </c>
      <c r="E4">
        <v>3</v>
      </c>
    </row>
    <row r="5" spans="1:5" x14ac:dyDescent="0.25">
      <c r="A5" t="s">
        <v>176</v>
      </c>
      <c r="B5" t="s">
        <v>165</v>
      </c>
      <c r="C5" t="s">
        <v>182</v>
      </c>
      <c r="D5">
        <v>600</v>
      </c>
      <c r="E5">
        <v>2</v>
      </c>
    </row>
    <row r="6" spans="1:5" x14ac:dyDescent="0.25">
      <c r="A6" t="s">
        <v>177</v>
      </c>
      <c r="B6" t="s">
        <v>178</v>
      </c>
      <c r="C6" t="s">
        <v>181</v>
      </c>
      <c r="D6">
        <v>700</v>
      </c>
      <c r="E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 Summary</vt:lpstr>
      <vt:lpstr>Dashboard</vt:lpstr>
      <vt:lpstr>Employee Data</vt:lpstr>
      <vt:lpstr>Summary</vt:lpstr>
      <vt:lpstr>Training Programme Data</vt:lpstr>
      <vt:lpstr>'Employee 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Ayivor</dc:creator>
  <cp:lastModifiedBy>Stephanie Ayivor</cp:lastModifiedBy>
  <dcterms:created xsi:type="dcterms:W3CDTF">2024-12-02T07:45:41Z</dcterms:created>
  <dcterms:modified xsi:type="dcterms:W3CDTF">2025-03-05T21:10:00Z</dcterms:modified>
</cp:coreProperties>
</file>