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20"/>
  </bookViews>
  <sheets>
    <sheet name="Motor Parameters" sheetId="1" r:id="rId1"/>
    <sheet name="DC Bus Parameters" sheetId="5" r:id="rId2"/>
    <sheet name="IGBT Selection Parameters" sheetId="3" r:id="rId3"/>
    <sheet name="LC Filter Parameters" sheetId="2" r:id="rId4"/>
    <sheet name="Li Inductor Design Parameter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3" l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B19" i="5"/>
  <c r="A19" i="5"/>
  <c r="B18" i="5"/>
  <c r="A18" i="5"/>
  <c r="B17" i="5"/>
  <c r="A17" i="5"/>
  <c r="B16" i="5"/>
  <c r="A16" i="5"/>
  <c r="B15" i="5"/>
  <c r="A15" i="5"/>
  <c r="B14" i="5"/>
  <c r="A14" i="5"/>
  <c r="B13" i="5"/>
  <c r="A13" i="5"/>
  <c r="B12" i="5"/>
  <c r="A12" i="5"/>
  <c r="B11" i="5"/>
  <c r="A11" i="5"/>
  <c r="B10" i="5"/>
  <c r="A10" i="5"/>
  <c r="B9" i="5"/>
  <c r="A9" i="5"/>
  <c r="B8" i="5"/>
  <c r="A8" i="5"/>
  <c r="B7" i="5"/>
  <c r="A7" i="5"/>
  <c r="B6" i="5"/>
  <c r="A6" i="5"/>
  <c r="B5" i="5"/>
  <c r="A5" i="5"/>
  <c r="B4" i="5"/>
  <c r="A4" i="5"/>
  <c r="B3" i="5"/>
  <c r="A3" i="5"/>
  <c r="B2" i="5"/>
  <c r="A2" i="5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" i="1" l="1"/>
  <c r="C2" i="2" s="1"/>
  <c r="D2" i="2" l="1"/>
  <c r="G2" i="2" s="1"/>
  <c r="C7" i="1"/>
  <c r="C7" i="2" s="1"/>
  <c r="D7" i="2" s="1"/>
  <c r="C14" i="1"/>
  <c r="C14" i="2" s="1"/>
  <c r="D14" i="2" s="1"/>
  <c r="C12" i="1"/>
  <c r="C12" i="2" s="1"/>
  <c r="D12" i="2" s="1"/>
  <c r="C9" i="1"/>
  <c r="C9" i="2" s="1"/>
  <c r="D9" i="2" s="1"/>
  <c r="C8" i="1"/>
  <c r="C8" i="2" s="1"/>
  <c r="D8" i="2" s="1"/>
  <c r="C16" i="1"/>
  <c r="C16" i="2" s="1"/>
  <c r="D16" i="2" s="1"/>
  <c r="C15" i="1"/>
  <c r="C15" i="2" s="1"/>
  <c r="D15" i="2" s="1"/>
  <c r="C4" i="1"/>
  <c r="C4" i="2" s="1"/>
  <c r="D4" i="2" s="1"/>
  <c r="C11" i="1"/>
  <c r="C11" i="2" s="1"/>
  <c r="D11" i="2" s="1"/>
  <c r="C10" i="1"/>
  <c r="C10" i="2" s="1"/>
  <c r="D10" i="2" s="1"/>
  <c r="C13" i="1"/>
  <c r="C13" i="2" s="1"/>
  <c r="D13" i="2" s="1"/>
  <c r="C5" i="1"/>
  <c r="C5" i="2" s="1"/>
  <c r="D5" i="2" s="1"/>
  <c r="C3" i="1"/>
  <c r="C3" i="2" s="1"/>
  <c r="D3" i="2" s="1"/>
  <c r="C6" i="1"/>
  <c r="C6" i="2" s="1"/>
  <c r="D6" i="2" s="1"/>
  <c r="C19" i="1"/>
  <c r="C19" i="2" s="1"/>
  <c r="D19" i="2" s="1"/>
  <c r="C17" i="1"/>
  <c r="C17" i="2" s="1"/>
  <c r="D17" i="2" s="1"/>
  <c r="C18" i="1"/>
  <c r="C18" i="2" s="1"/>
  <c r="D18" i="2" s="1"/>
  <c r="E2" i="4" l="1"/>
  <c r="G18" i="2"/>
  <c r="E18" i="4"/>
  <c r="E3" i="4"/>
  <c r="G3" i="2"/>
  <c r="E11" i="4"/>
  <c r="G11" i="2"/>
  <c r="E8" i="4"/>
  <c r="G8" i="2"/>
  <c r="E7" i="4"/>
  <c r="G7" i="2"/>
  <c r="G17" i="2"/>
  <c r="E17" i="4"/>
  <c r="E5" i="4"/>
  <c r="G5" i="2"/>
  <c r="E4" i="4"/>
  <c r="G4" i="2"/>
  <c r="G9" i="2"/>
  <c r="E9" i="4"/>
  <c r="E19" i="4"/>
  <c r="G19" i="2"/>
  <c r="E13" i="4"/>
  <c r="G13" i="2"/>
  <c r="E15" i="4"/>
  <c r="G15" i="2"/>
  <c r="E12" i="4"/>
  <c r="G12" i="2"/>
  <c r="G6" i="2"/>
  <c r="E6" i="4"/>
  <c r="G10" i="2"/>
  <c r="E10" i="4"/>
  <c r="E16" i="4"/>
  <c r="G16" i="2"/>
  <c r="E14" i="4"/>
  <c r="G14" i="2"/>
</calcChain>
</file>

<file path=xl/sharedStrings.xml><?xml version="1.0" encoding="utf-8"?>
<sst xmlns="http://schemas.openxmlformats.org/spreadsheetml/2006/main" count="40" uniqueCount="23">
  <si>
    <t>Power (W)</t>
  </si>
  <si>
    <t>Frequency (HZ)</t>
  </si>
  <si>
    <t>Switching Frequency (HZ)</t>
  </si>
  <si>
    <t>Inductance (H)</t>
  </si>
  <si>
    <t xml:space="preserve">Voltage (Vrms) </t>
  </si>
  <si>
    <t>Current (Arms)</t>
  </si>
  <si>
    <t>Reactive Power % (VAR)</t>
  </si>
  <si>
    <t>Capcitance (uF)</t>
  </si>
  <si>
    <t>LC Cutoff (HZ)</t>
  </si>
  <si>
    <t>Current Ripple %</t>
  </si>
  <si>
    <t>DC Power (Wpeak)</t>
  </si>
  <si>
    <t>Outter Daimter (m)</t>
  </si>
  <si>
    <t>Inner Diamter (m)</t>
  </si>
  <si>
    <t>Height (m)</t>
  </si>
  <si>
    <t>DC Bus Current (Amin)</t>
  </si>
  <si>
    <t>DC Bus Voltage (Vpeak)</t>
  </si>
  <si>
    <t>Current Ripple (A)</t>
  </si>
  <si>
    <t>IGBT Voltage Rating (Vmin)</t>
  </si>
  <si>
    <t>IGBT Current Rating (Amin)</t>
  </si>
  <si>
    <t>IGBT Frequency Rating (HZmin)</t>
  </si>
  <si>
    <t>Core Type</t>
  </si>
  <si>
    <t>No. of turns (N)</t>
  </si>
  <si>
    <t>Toroid Ferrite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</si>
</sst>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readingOrder="1"/>
    </xf>
    <xf numFmtId="0" fontId="1" fillId="0" borderId="0" xfId="0" applyFont="1" applyAlignment="1">
      <alignment horizontal="center" readingOrder="1"/>
    </xf>
    <xf numFmtId="0" fontId="0" fillId="0" borderId="0" xfId="0" applyNumberFormat="1" applyAlignment="1">
      <alignment horizontal="center" readingOrder="1"/>
    </xf>
  </cellXfs>
  <cellStyles count="1">
    <cellStyle name="Normal" xfId="0" builtinId="0"/>
  </cellStyles>
  <dxfs count="31">
    <dxf>
      <alignment horizontal="center" vertical="bottom" textRotation="0" wrapText="0" indent="0" justifyLastLine="0" shrinkToFit="0" readingOrder="1"/>
    </dxf>
    <dxf>
      <numFmt numFmtId="0" formatCode="General"/>
      <alignment horizontal="center" vertical="bottom" textRotation="0" wrapText="0" indent="0" justifyLastLine="0" shrinkToFit="0" readingOrder="1"/>
    </dxf>
    <dxf>
      <numFmt numFmtId="0" formatCode="General"/>
      <alignment horizontal="center" vertical="bottom" textRotation="0" wrapText="0" indent="0" justifyLastLine="0" shrinkToFit="0" readingOrder="1"/>
    </dxf>
    <dxf>
      <numFmt numFmtId="0" formatCode="General"/>
      <alignment horizontal="center" vertical="bottom" textRotation="0" wrapText="0" indent="0" justifyLastLine="0" shrinkToFit="0" readingOrder="1"/>
    </dxf>
    <dxf>
      <numFmt numFmtId="0" formatCode="General"/>
      <alignment horizontal="center" vertical="bottom" textRotation="0" wrapText="0" indent="0" justifyLastLine="0" shrinkToFit="0" readingOrder="1"/>
    </dxf>
    <dxf>
      <numFmt numFmtId="0" formatCode="General"/>
      <alignment horizontal="center" vertical="bottom" textRotation="0" wrapText="0" indent="0" justifyLastLine="0" shrinkToFit="0" readingOrder="1"/>
    </dxf>
    <dxf>
      <alignment horizontal="center" vertical="bottom" textRotation="0" wrapText="0" indent="0" justifyLastLine="0" shrinkToFit="0" readingOrder="1"/>
    </dxf>
    <dxf>
      <alignment horizontal="center" vertical="bottom" textRotation="0" wrapText="0" indent="0" justifyLastLine="0" shrinkToFit="0" readingOrder="1"/>
    </dxf>
    <dxf>
      <alignment horizontal="center" vertical="bottom" textRotation="0" wrapText="0" indent="0" justifyLastLine="0" shrinkToFit="0" readingOrder="1"/>
    </dxf>
    <dxf>
      <alignment horizontal="center" vertical="bottom" textRotation="0" wrapText="0" indent="0" justifyLastLine="0" shrinkToFit="0" readingOrder="1"/>
    </dxf>
    <dxf>
      <numFmt numFmtId="0" formatCode="General"/>
      <alignment horizontal="center" vertical="bottom" textRotation="0" wrapText="0" indent="0" justifyLastLine="0" shrinkToFit="0" readingOrder="1"/>
    </dxf>
    <dxf>
      <numFmt numFmtId="0" formatCode="General"/>
      <alignment horizontal="center" vertical="bottom" textRotation="0" wrapText="0" indent="0" justifyLastLine="0" shrinkToFit="0" readingOrder="1"/>
    </dxf>
    <dxf>
      <numFmt numFmtId="0" formatCode="General"/>
      <alignment horizontal="center" vertical="bottom" textRotation="0" wrapText="0" indent="0" justifyLastLine="0" shrinkToFit="0" readingOrder="1"/>
    </dxf>
    <dxf>
      <numFmt numFmtId="0" formatCode="General"/>
      <alignment horizontal="center" vertical="bottom" textRotation="0" wrapText="0" indent="0" justifyLastLine="0" shrinkToFit="0" readingOrder="1"/>
    </dxf>
    <dxf>
      <numFmt numFmtId="0" formatCode="General"/>
      <alignment horizontal="center" vertical="bottom" textRotation="0" wrapText="0" indent="0" justifyLastLine="0" shrinkToFit="0" readingOrder="1"/>
    </dxf>
    <dxf>
      <alignment horizontal="center" vertical="bottom" textRotation="0" wrapText="0" indent="0" justifyLastLine="0" shrinkToFit="0" readingOrder="1"/>
    </dxf>
    <dxf>
      <numFmt numFmtId="0" formatCode="General"/>
      <alignment horizontal="center" vertical="bottom" textRotation="0" wrapText="0" indent="0" justifyLastLine="0" shrinkToFit="0" readingOrder="1"/>
    </dxf>
    <dxf>
      <alignment horizontal="center" vertical="bottom" textRotation="0" wrapText="0" indent="0" justifyLastLine="0" shrinkToFit="0" readingOrder="1"/>
    </dxf>
    <dxf>
      <alignment horizontal="center" vertical="bottom" textRotation="0" wrapText="0" indent="0" justifyLastLine="0" shrinkToFit="0" readingOrder="1"/>
    </dxf>
    <dxf>
      <alignment horizontal="center" vertical="bottom" textRotation="0" wrapText="0" indent="0" justifyLastLine="0" shrinkToFit="0" readingOrder="1"/>
    </dxf>
    <dxf>
      <alignment horizontal="center" vertical="bottom" textRotation="0" wrapText="0" indent="0" justifyLastLine="0" shrinkToFit="0" readingOrder="1"/>
    </dxf>
    <dxf>
      <alignment horizontal="center" vertical="bottom" textRotation="0" wrapText="0" indent="0" justifyLastLine="0" shrinkToFit="0" readingOrder="1"/>
    </dxf>
    <dxf>
      <alignment horizontal="center" vertical="bottom" textRotation="0" wrapText="0" indent="0" justifyLastLine="0" shrinkToFit="0" readingOrder="1"/>
    </dxf>
    <dxf>
      <alignment horizontal="center" vertical="bottom" textRotation="0" wrapText="0" indent="0" justifyLastLine="0" shrinkToFit="0" readingOrder="1"/>
    </dxf>
    <dxf>
      <alignment horizontal="center" vertical="bottom" textRotation="0" wrapText="0" indent="0" justifyLastLine="0" shrinkToFit="0" readingOrder="1"/>
    </dxf>
    <dxf>
      <numFmt numFmtId="0" formatCode="General"/>
      <alignment horizontal="center" vertical="bottom" textRotation="0" wrapText="0" indent="0" justifyLastLine="0" shrinkToFit="0" readingOrder="1"/>
    </dxf>
    <dxf>
      <alignment horizontal="center" vertical="bottom" textRotation="0" wrapText="0" indent="0" justifyLastLine="0" shrinkToFit="0" readingOrder="1"/>
    </dxf>
    <dxf>
      <numFmt numFmtId="0" formatCode="General"/>
      <alignment horizontal="center" vertical="bottom" textRotation="0" wrapText="0" indent="0" justifyLastLine="0" shrinkToFit="0" readingOrder="1"/>
    </dxf>
    <dxf>
      <alignment horizontal="center" vertical="bottom" textRotation="0" wrapText="0" indent="0" justifyLastLine="0" shrinkToFit="0" readingOrder="1"/>
    </dxf>
    <dxf>
      <alignment horizontal="center" vertical="bottom" textRotation="0" wrapText="0" indent="0" justifyLastLine="0" shrinkToFit="0" readingOrder="1"/>
    </dxf>
    <dxf>
      <alignment horizontal="center" vertical="bottom" textRotation="0" wrapText="0" indent="0" justifyLastLine="0" shrinkToFit="0" readingOrder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2" name="Table2" displayName="Table2" ref="A1:D19" totalsRowShown="0" headerRowDxfId="30" dataDxfId="29">
  <autoFilter ref="A1:D19"/>
  <tableColumns count="4">
    <tableColumn id="1" name="Power (W)" dataDxfId="28"/>
    <tableColumn id="2" name="Voltage (Vrms) " dataDxfId="27">
      <calculatedColumnFormula>Table2[[#This Row],[Current (Arms)]]*#REF!</calculatedColumnFormula>
    </tableColumn>
    <tableColumn id="3" name="Current (Arms)" dataDxfId="25">
      <calculatedColumnFormula>Table2[[#This Row],[Power (W)]]/Table2[[#This Row],[Voltage (Vrms) ]]</calculatedColumnFormula>
    </tableColumn>
    <tableColumn id="11" name="Frequency (HZ)" dataDxfId="2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C19" totalsRowShown="0" headerRowDxfId="6" dataDxfId="7">
  <autoFilter ref="A1:C19"/>
  <tableColumns count="3">
    <tableColumn id="1" name="DC Power (Wpeak)" dataDxfId="9">
      <calculatedColumnFormula>Table2[[#This Row],[Power (W)]]</calculatedColumnFormula>
    </tableColumn>
    <tableColumn id="2" name="DC Bus Voltage (Vpeak)" dataDxfId="8">
      <calculatedColumnFormula>Table2[[#This Row],[Voltage (Vrms) ]]*1.414</calculatedColumnFormula>
    </tableColumn>
    <tableColumn id="3" name="DC Bus Current (Amin)" dataDxfId="5">
      <calculatedColumnFormula>Table5[[#This Row],[DC Power (Wpeak)]]/Table5[[#This Row],[DC Bus Voltage (Vpeak)]]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19" totalsRowShown="0" headerRowDxfId="19" dataDxfId="20">
  <autoFilter ref="A1:C19"/>
  <tableColumns count="3">
    <tableColumn id="1" name="IGBT Voltage Rating (Vmin)" dataDxfId="4">
      <calculatedColumnFormula>Table5[[#This Row],[DC Bus Voltage (Vpeak)]]</calculatedColumnFormula>
    </tableColumn>
    <tableColumn id="2" name="IGBT Current Rating (Amin)" dataDxfId="3">
      <calculatedColumnFormula>Table5[[#This Row],[DC Bus Current (Amin)]]</calculatedColumnFormula>
    </tableColumn>
    <tableColumn id="3" name="IGBT Frequency Rating (HZmin)" dataDxfId="14">
      <calculatedColumnFormula>Table1[[#This Row],[Switching Frequency (HZ)]]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A1:G19" totalsRowShown="0" headerRowDxfId="21" dataDxfId="22">
  <autoFilter ref="A1:G19"/>
  <tableColumns count="7">
    <tableColumn id="3" name="Switching Frequency (HZ)" dataDxfId="0"/>
    <tableColumn id="1" name="Current Ripple %" dataDxfId="24"/>
    <tableColumn id="2" name="Current Ripple (A)" dataDxfId="13">
      <calculatedColumnFormula>Table1[[#This Row],[Current Ripple %]]*Table2[[#This Row],[Current (Arms)]]*1.414</calculatedColumnFormula>
    </tableColumn>
    <tableColumn id="4" name="Inductance (H)" dataDxfId="2">
      <calculatedColumnFormula>Table5[[#This Row],[DC Bus Voltage (Vpeak)]]/(4*Table1[[#This Row],[Current Ripple (A)]]*Table1[[#This Row],[Switching Frequency (HZ)]])</calculatedColumnFormula>
    </tableColumn>
    <tableColumn id="5" name="Reactive Power % (VAR)" dataDxfId="23"/>
    <tableColumn id="6" name="Capcitance (uF)" dataDxfId="12">
      <calculatedColumnFormula>(Table1[[#This Row],[Reactive Power % (VAR)]]*Table2[[#This Row],[Power (W)]]*10^6)/(2*3.14*Table2[[#This Row],[Frequency (HZ)]]*Table2[[#This Row],[Voltage (Vrms) ]]*Table2[[#This Row],[Voltage (Vrms) ]])</calculatedColumnFormula>
    </tableColumn>
    <tableColumn id="7" name="LC Cutoff (HZ)" dataDxfId="11">
      <calculatedColumnFormula>1/(2*3.14*SQRT(Table1[[#This Row],[Inductance (H)]]*Table1[[#This Row],[Capcitance (uF)]]*10^-6))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Table4" displayName="Table4" ref="A1:E19" totalsRowShown="0" headerRowDxfId="15">
  <autoFilter ref="A1:E19"/>
  <tableColumns count="5">
    <tableColumn id="5" name="Core Type" dataDxfId="1"/>
    <tableColumn id="1" name="Height (m)" dataDxfId="18"/>
    <tableColumn id="2" name="Inner Diamter (m)" dataDxfId="17"/>
    <tableColumn id="3" name="Outter Daimter (m)" dataDxfId="16"/>
    <tableColumn id="4" name="No. of turns (N)" dataDxfId="10">
      <calculatedColumnFormula>SQRT(Table1[[#This Row],[Inductance (H)]]*10^6/(0.2*Table4[[#This Row],[Height (m)]]*LN(Table4[[#This Row],[Outter Daimter (m)]]/Table4[[#This Row],[Inner Diamter (m)]])))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A2" sqref="A2"/>
    </sheetView>
  </sheetViews>
  <sheetFormatPr defaultColWidth="9" defaultRowHeight="15" x14ac:dyDescent="0.25"/>
  <cols>
    <col min="1" max="1" width="15.85546875" style="1" customWidth="1"/>
    <col min="2" max="2" width="22.42578125" style="1" customWidth="1"/>
    <col min="3" max="3" width="19.28515625" style="1" customWidth="1"/>
    <col min="4" max="4" width="21.85546875" style="1" customWidth="1"/>
    <col min="5" max="5" width="22.5703125" customWidth="1"/>
    <col min="6" max="6" width="25.7109375" style="1" customWidth="1"/>
    <col min="7" max="7" width="24.85546875" style="1" customWidth="1"/>
    <col min="8" max="8" width="27.85546875" style="1" customWidth="1"/>
    <col min="10" max="10" width="29" style="1" customWidth="1"/>
    <col min="11" max="11" width="13.85546875" style="1" customWidth="1"/>
    <col min="12" max="12" width="20.85546875" style="1" customWidth="1"/>
    <col min="13" max="13" width="22.28515625" style="1" customWidth="1"/>
    <col min="14" max="14" width="16" style="1" customWidth="1"/>
    <col min="15" max="16384" width="9" style="1"/>
  </cols>
  <sheetData>
    <row r="1" spans="1:9" x14ac:dyDescent="0.25">
      <c r="A1" s="1" t="s">
        <v>0</v>
      </c>
      <c r="B1" s="1" t="s">
        <v>4</v>
      </c>
      <c r="C1" s="1" t="s">
        <v>5</v>
      </c>
      <c r="D1" s="1" t="s">
        <v>1</v>
      </c>
      <c r="E1" s="1"/>
      <c r="I1" s="1"/>
    </row>
    <row r="2" spans="1:9" x14ac:dyDescent="0.25">
      <c r="A2" s="1">
        <v>12</v>
      </c>
      <c r="B2" s="1">
        <v>8.4864999999999995</v>
      </c>
      <c r="C2" s="1">
        <f>Table2[[#This Row],[Power (W)]]/Table2[[#This Row],[Voltage (Vrms) ]]</f>
        <v>1.4140104872444472</v>
      </c>
      <c r="D2" s="1">
        <v>50</v>
      </c>
      <c r="E2" s="1"/>
      <c r="I2" s="1"/>
    </row>
    <row r="3" spans="1:9" x14ac:dyDescent="0.25">
      <c r="A3" s="1">
        <v>3000</v>
      </c>
      <c r="B3" s="1">
        <v>5000</v>
      </c>
      <c r="C3" s="1">
        <f>Table2[[#This Row],[Power (W)]]/Table2[[#This Row],[Voltage (Vrms) ]]</f>
        <v>0.6</v>
      </c>
      <c r="D3" s="1">
        <v>60</v>
      </c>
      <c r="E3" s="1"/>
      <c r="I3" s="1"/>
    </row>
    <row r="4" spans="1:9" x14ac:dyDescent="0.25">
      <c r="A4" s="1">
        <v>0</v>
      </c>
      <c r="B4" s="1">
        <v>0</v>
      </c>
      <c r="C4" s="1" t="e">
        <f>Table2[[#This Row],[Power (W)]]/Table2[[#This Row],[Voltage (Vrms) ]]</f>
        <v>#DIV/0!</v>
      </c>
      <c r="D4" s="1">
        <v>0</v>
      </c>
      <c r="E4" s="1"/>
      <c r="I4" s="1"/>
    </row>
    <row r="5" spans="1:9" x14ac:dyDescent="0.25">
      <c r="A5" s="1">
        <v>0</v>
      </c>
      <c r="B5" s="1">
        <v>0</v>
      </c>
      <c r="C5" s="1" t="e">
        <f>Table2[[#This Row],[Power (W)]]/Table2[[#This Row],[Voltage (Vrms) ]]</f>
        <v>#DIV/0!</v>
      </c>
      <c r="D5" s="1">
        <v>0</v>
      </c>
      <c r="E5" s="1"/>
      <c r="I5" s="1"/>
    </row>
    <row r="6" spans="1:9" x14ac:dyDescent="0.25">
      <c r="A6" s="1">
        <v>0</v>
      </c>
      <c r="B6" s="1">
        <v>0</v>
      </c>
      <c r="C6" s="1" t="e">
        <f>Table2[[#This Row],[Power (W)]]/Table2[[#This Row],[Voltage (Vrms) ]]</f>
        <v>#DIV/0!</v>
      </c>
      <c r="D6" s="1">
        <v>0</v>
      </c>
      <c r="E6" s="1"/>
      <c r="I6" s="1"/>
    </row>
    <row r="7" spans="1:9" x14ac:dyDescent="0.25">
      <c r="A7" s="1">
        <v>0</v>
      </c>
      <c r="B7" s="1">
        <v>0</v>
      </c>
      <c r="C7" s="1" t="e">
        <f>Table2[[#This Row],[Power (W)]]/Table2[[#This Row],[Voltage (Vrms) ]]</f>
        <v>#DIV/0!</v>
      </c>
      <c r="D7" s="1">
        <v>0</v>
      </c>
      <c r="E7" s="1"/>
      <c r="I7" s="1"/>
    </row>
    <row r="8" spans="1:9" x14ac:dyDescent="0.25">
      <c r="A8" s="1">
        <v>0</v>
      </c>
      <c r="B8" s="1">
        <v>0</v>
      </c>
      <c r="C8" s="1" t="e">
        <f>Table2[[#This Row],[Power (W)]]/Table2[[#This Row],[Voltage (Vrms) ]]</f>
        <v>#DIV/0!</v>
      </c>
      <c r="D8" s="1">
        <v>0</v>
      </c>
      <c r="E8" s="1"/>
      <c r="I8" s="1"/>
    </row>
    <row r="9" spans="1:9" x14ac:dyDescent="0.25">
      <c r="A9" s="1">
        <v>0</v>
      </c>
      <c r="B9" s="1">
        <v>0</v>
      </c>
      <c r="C9" s="1" t="e">
        <f>Table2[[#This Row],[Power (W)]]/Table2[[#This Row],[Voltage (Vrms) ]]</f>
        <v>#DIV/0!</v>
      </c>
      <c r="D9" s="1">
        <v>0</v>
      </c>
      <c r="E9" s="1"/>
      <c r="I9" s="1"/>
    </row>
    <row r="10" spans="1:9" x14ac:dyDescent="0.25">
      <c r="A10" s="1">
        <v>0</v>
      </c>
      <c r="B10" s="1">
        <v>0</v>
      </c>
      <c r="C10" s="1" t="e">
        <f>Table2[[#This Row],[Power (W)]]/Table2[[#This Row],[Voltage (Vrms) ]]</f>
        <v>#DIV/0!</v>
      </c>
      <c r="D10" s="1">
        <v>0</v>
      </c>
      <c r="E10" s="1"/>
      <c r="I10" s="1"/>
    </row>
    <row r="11" spans="1:9" x14ac:dyDescent="0.25">
      <c r="A11" s="1">
        <v>0</v>
      </c>
      <c r="B11" s="1">
        <v>0</v>
      </c>
      <c r="C11" s="1" t="e">
        <f>Table2[[#This Row],[Power (W)]]/Table2[[#This Row],[Voltage (Vrms) ]]</f>
        <v>#DIV/0!</v>
      </c>
      <c r="D11" s="1">
        <v>0</v>
      </c>
      <c r="E11" s="1"/>
      <c r="I11" s="1"/>
    </row>
    <row r="12" spans="1:9" x14ac:dyDescent="0.25">
      <c r="A12" s="1">
        <v>0</v>
      </c>
      <c r="B12" s="1">
        <v>0</v>
      </c>
      <c r="C12" s="1" t="e">
        <f>Table2[[#This Row],[Power (W)]]/Table2[[#This Row],[Voltage (Vrms) ]]</f>
        <v>#DIV/0!</v>
      </c>
      <c r="D12" s="1">
        <v>0</v>
      </c>
      <c r="E12" s="1"/>
      <c r="I12" s="1"/>
    </row>
    <row r="13" spans="1:9" x14ac:dyDescent="0.25">
      <c r="A13" s="1">
        <v>0</v>
      </c>
      <c r="B13" s="1">
        <v>0</v>
      </c>
      <c r="C13" s="1" t="e">
        <f>Table2[[#This Row],[Power (W)]]/Table2[[#This Row],[Voltage (Vrms) ]]</f>
        <v>#DIV/0!</v>
      </c>
      <c r="D13" s="1">
        <v>0</v>
      </c>
      <c r="E13" s="1"/>
      <c r="I13" s="1"/>
    </row>
    <row r="14" spans="1:9" x14ac:dyDescent="0.25">
      <c r="A14" s="1">
        <v>0</v>
      </c>
      <c r="B14" s="1">
        <v>0</v>
      </c>
      <c r="C14" s="1" t="e">
        <f>Table2[[#This Row],[Power (W)]]/Table2[[#This Row],[Voltage (Vrms) ]]</f>
        <v>#DIV/0!</v>
      </c>
      <c r="D14" s="1">
        <v>0</v>
      </c>
      <c r="E14" s="1"/>
      <c r="I14" s="1"/>
    </row>
    <row r="15" spans="1:9" x14ac:dyDescent="0.25">
      <c r="A15" s="1">
        <v>0</v>
      </c>
      <c r="B15" s="1">
        <v>0</v>
      </c>
      <c r="C15" s="1" t="e">
        <f>Table2[[#This Row],[Power (W)]]/Table2[[#This Row],[Voltage (Vrms) ]]</f>
        <v>#DIV/0!</v>
      </c>
      <c r="D15" s="1">
        <v>0</v>
      </c>
      <c r="E15" s="1"/>
      <c r="I15" s="1"/>
    </row>
    <row r="16" spans="1:9" x14ac:dyDescent="0.25">
      <c r="A16" s="1">
        <v>0</v>
      </c>
      <c r="B16" s="1">
        <v>0</v>
      </c>
      <c r="C16" s="1" t="e">
        <f>Table2[[#This Row],[Power (W)]]/Table2[[#This Row],[Voltage (Vrms) ]]</f>
        <v>#DIV/0!</v>
      </c>
      <c r="D16" s="1">
        <v>0</v>
      </c>
      <c r="E16" s="1"/>
      <c r="I16" s="1"/>
    </row>
    <row r="17" spans="1:9" x14ac:dyDescent="0.25">
      <c r="A17" s="1">
        <v>0</v>
      </c>
      <c r="B17" s="1">
        <v>0</v>
      </c>
      <c r="C17" s="1" t="e">
        <f>Table2[[#This Row],[Power (W)]]/Table2[[#This Row],[Voltage (Vrms) ]]</f>
        <v>#DIV/0!</v>
      </c>
      <c r="D17" s="1">
        <v>0</v>
      </c>
      <c r="E17" s="1"/>
      <c r="I17" s="1"/>
    </row>
    <row r="18" spans="1:9" x14ac:dyDescent="0.25">
      <c r="A18" s="1">
        <v>0</v>
      </c>
      <c r="B18" s="1">
        <v>0</v>
      </c>
      <c r="C18" s="1" t="e">
        <f>Table2[[#This Row],[Power (W)]]/Table2[[#This Row],[Voltage (Vrms) ]]</f>
        <v>#DIV/0!</v>
      </c>
      <c r="D18" s="1">
        <v>0</v>
      </c>
      <c r="E18" s="1"/>
      <c r="I18" s="1"/>
    </row>
    <row r="19" spans="1:9" x14ac:dyDescent="0.25">
      <c r="A19" s="1">
        <v>0</v>
      </c>
      <c r="B19" s="1">
        <v>0</v>
      </c>
      <c r="C19" s="1" t="e">
        <f>Table2[[#This Row],[Power (W)]]/Table2[[#This Row],[Voltage (Vrms) ]]</f>
        <v>#DIV/0!</v>
      </c>
      <c r="D19" s="1">
        <v>0</v>
      </c>
      <c r="E19" s="1"/>
      <c r="I19" s="1"/>
    </row>
  </sheetData>
  <dataConsolidate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3" sqref="C3"/>
    </sheetView>
  </sheetViews>
  <sheetFormatPr defaultRowHeight="15" x14ac:dyDescent="0.25"/>
  <cols>
    <col min="1" max="1" width="22.5703125" customWidth="1"/>
    <col min="2" max="2" width="25.7109375" style="1" customWidth="1"/>
    <col min="3" max="3" width="24.85546875" style="1" customWidth="1"/>
  </cols>
  <sheetData>
    <row r="1" spans="1:3" x14ac:dyDescent="0.25">
      <c r="A1" s="1" t="s">
        <v>10</v>
      </c>
      <c r="B1" s="1" t="s">
        <v>15</v>
      </c>
      <c r="C1" s="1" t="s">
        <v>14</v>
      </c>
    </row>
    <row r="2" spans="1:3" x14ac:dyDescent="0.25">
      <c r="A2" s="1">
        <f>Table2[[#This Row],[Power (W)]]</f>
        <v>12</v>
      </c>
      <c r="B2" s="1">
        <f>Table2[[#This Row],[Voltage (Vrms) ]]*1.414</f>
        <v>11.999910999999999</v>
      </c>
      <c r="C2" s="1">
        <f>Table5[[#This Row],[DC Power (Wpeak)]]/Table5[[#This Row],[DC Bus Voltage (Vpeak)]]</f>
        <v>1.0000074167216741</v>
      </c>
    </row>
    <row r="3" spans="1:3" x14ac:dyDescent="0.25">
      <c r="A3" s="1">
        <f>Table2[[#This Row],[Power (W)]]</f>
        <v>3000</v>
      </c>
      <c r="B3" s="1">
        <f>Table2[[#This Row],[Voltage (Vrms) ]]*1.414</f>
        <v>7070</v>
      </c>
      <c r="C3" s="1">
        <f>Table5[[#This Row],[DC Power (Wpeak)]]/Table5[[#This Row],[DC Bus Voltage (Vpeak)]]</f>
        <v>0.42432814710042432</v>
      </c>
    </row>
    <row r="4" spans="1:3" x14ac:dyDescent="0.25">
      <c r="A4" s="1">
        <f>Table2[[#This Row],[Power (W)]]</f>
        <v>0</v>
      </c>
      <c r="B4" s="1">
        <f>Table2[[#This Row],[Voltage (Vrms) ]]*1.414</f>
        <v>0</v>
      </c>
      <c r="C4" s="1" t="e">
        <f>Table5[[#This Row],[DC Power (Wpeak)]]/Table5[[#This Row],[DC Bus Voltage (Vpeak)]]</f>
        <v>#DIV/0!</v>
      </c>
    </row>
    <row r="5" spans="1:3" x14ac:dyDescent="0.25">
      <c r="A5" s="1">
        <f>Table2[[#This Row],[Power (W)]]</f>
        <v>0</v>
      </c>
      <c r="B5" s="1">
        <f>Table2[[#This Row],[Voltage (Vrms) ]]*1.414</f>
        <v>0</v>
      </c>
      <c r="C5" s="1" t="e">
        <f>Table5[[#This Row],[DC Power (Wpeak)]]/Table5[[#This Row],[DC Bus Voltage (Vpeak)]]</f>
        <v>#DIV/0!</v>
      </c>
    </row>
    <row r="6" spans="1:3" x14ac:dyDescent="0.25">
      <c r="A6" s="1">
        <f>Table2[[#This Row],[Power (W)]]</f>
        <v>0</v>
      </c>
      <c r="B6" s="1">
        <f>Table2[[#This Row],[Voltage (Vrms) ]]*1.414</f>
        <v>0</v>
      </c>
      <c r="C6" s="1" t="e">
        <f>Table5[[#This Row],[DC Power (Wpeak)]]/Table5[[#This Row],[DC Bus Voltage (Vpeak)]]</f>
        <v>#DIV/0!</v>
      </c>
    </row>
    <row r="7" spans="1:3" x14ac:dyDescent="0.25">
      <c r="A7" s="1">
        <f>Table2[[#This Row],[Power (W)]]</f>
        <v>0</v>
      </c>
      <c r="B7" s="1">
        <f>Table2[[#This Row],[Voltage (Vrms) ]]*1.414</f>
        <v>0</v>
      </c>
      <c r="C7" s="1" t="e">
        <f>Table5[[#This Row],[DC Power (Wpeak)]]/Table5[[#This Row],[DC Bus Voltage (Vpeak)]]</f>
        <v>#DIV/0!</v>
      </c>
    </row>
    <row r="8" spans="1:3" x14ac:dyDescent="0.25">
      <c r="A8" s="1">
        <f>Table2[[#This Row],[Power (W)]]</f>
        <v>0</v>
      </c>
      <c r="B8" s="1">
        <f>Table2[[#This Row],[Voltage (Vrms) ]]*1.414</f>
        <v>0</v>
      </c>
      <c r="C8" s="1" t="e">
        <f>Table5[[#This Row],[DC Power (Wpeak)]]/Table5[[#This Row],[DC Bus Voltage (Vpeak)]]</f>
        <v>#DIV/0!</v>
      </c>
    </row>
    <row r="9" spans="1:3" x14ac:dyDescent="0.25">
      <c r="A9" s="1">
        <f>Table2[[#This Row],[Power (W)]]</f>
        <v>0</v>
      </c>
      <c r="B9" s="1">
        <f>Table2[[#This Row],[Voltage (Vrms) ]]*1.414</f>
        <v>0</v>
      </c>
      <c r="C9" s="1" t="e">
        <f>Table5[[#This Row],[DC Power (Wpeak)]]/Table5[[#This Row],[DC Bus Voltage (Vpeak)]]</f>
        <v>#DIV/0!</v>
      </c>
    </row>
    <row r="10" spans="1:3" x14ac:dyDescent="0.25">
      <c r="A10" s="1">
        <f>Table2[[#This Row],[Power (W)]]</f>
        <v>0</v>
      </c>
      <c r="B10" s="1">
        <f>Table2[[#This Row],[Voltage (Vrms) ]]*1.414</f>
        <v>0</v>
      </c>
      <c r="C10" s="1" t="e">
        <f>Table5[[#This Row],[DC Power (Wpeak)]]/Table5[[#This Row],[DC Bus Voltage (Vpeak)]]</f>
        <v>#DIV/0!</v>
      </c>
    </row>
    <row r="11" spans="1:3" x14ac:dyDescent="0.25">
      <c r="A11" s="1">
        <f>Table2[[#This Row],[Power (W)]]</f>
        <v>0</v>
      </c>
      <c r="B11" s="1">
        <f>Table2[[#This Row],[Voltage (Vrms) ]]*1.414</f>
        <v>0</v>
      </c>
      <c r="C11" s="1" t="e">
        <f>Table5[[#This Row],[DC Power (Wpeak)]]/Table5[[#This Row],[DC Bus Voltage (Vpeak)]]</f>
        <v>#DIV/0!</v>
      </c>
    </row>
    <row r="12" spans="1:3" x14ac:dyDescent="0.25">
      <c r="A12" s="1">
        <f>Table2[[#This Row],[Power (W)]]</f>
        <v>0</v>
      </c>
      <c r="B12" s="1">
        <f>Table2[[#This Row],[Voltage (Vrms) ]]*1.414</f>
        <v>0</v>
      </c>
      <c r="C12" s="1" t="e">
        <f>Table5[[#This Row],[DC Power (Wpeak)]]/Table5[[#This Row],[DC Bus Voltage (Vpeak)]]</f>
        <v>#DIV/0!</v>
      </c>
    </row>
    <row r="13" spans="1:3" x14ac:dyDescent="0.25">
      <c r="A13" s="1">
        <f>Table2[[#This Row],[Power (W)]]</f>
        <v>0</v>
      </c>
      <c r="B13" s="1">
        <f>Table2[[#This Row],[Voltage (Vrms) ]]*1.414</f>
        <v>0</v>
      </c>
      <c r="C13" s="1" t="e">
        <f>Table5[[#This Row],[DC Power (Wpeak)]]/Table5[[#This Row],[DC Bus Voltage (Vpeak)]]</f>
        <v>#DIV/0!</v>
      </c>
    </row>
    <row r="14" spans="1:3" x14ac:dyDescent="0.25">
      <c r="A14" s="1">
        <f>Table2[[#This Row],[Power (W)]]</f>
        <v>0</v>
      </c>
      <c r="B14" s="1">
        <f>Table2[[#This Row],[Voltage (Vrms) ]]*1.414</f>
        <v>0</v>
      </c>
      <c r="C14" s="1" t="e">
        <f>Table5[[#This Row],[DC Power (Wpeak)]]/Table5[[#This Row],[DC Bus Voltage (Vpeak)]]</f>
        <v>#DIV/0!</v>
      </c>
    </row>
    <row r="15" spans="1:3" x14ac:dyDescent="0.25">
      <c r="A15" s="1">
        <f>Table2[[#This Row],[Power (W)]]</f>
        <v>0</v>
      </c>
      <c r="B15" s="1">
        <f>Table2[[#This Row],[Voltage (Vrms) ]]*1.414</f>
        <v>0</v>
      </c>
      <c r="C15" s="1" t="e">
        <f>Table5[[#This Row],[DC Power (Wpeak)]]/Table5[[#This Row],[DC Bus Voltage (Vpeak)]]</f>
        <v>#DIV/0!</v>
      </c>
    </row>
    <row r="16" spans="1:3" x14ac:dyDescent="0.25">
      <c r="A16" s="1">
        <f>Table2[[#This Row],[Power (W)]]</f>
        <v>0</v>
      </c>
      <c r="B16" s="1">
        <f>Table2[[#This Row],[Voltage (Vrms) ]]*1.414</f>
        <v>0</v>
      </c>
      <c r="C16" s="1" t="e">
        <f>Table5[[#This Row],[DC Power (Wpeak)]]/Table5[[#This Row],[DC Bus Voltage (Vpeak)]]</f>
        <v>#DIV/0!</v>
      </c>
    </row>
    <row r="17" spans="1:3" x14ac:dyDescent="0.25">
      <c r="A17" s="1">
        <f>Table2[[#This Row],[Power (W)]]</f>
        <v>0</v>
      </c>
      <c r="B17" s="1">
        <f>Table2[[#This Row],[Voltage (Vrms) ]]*1.414</f>
        <v>0</v>
      </c>
      <c r="C17" s="1" t="e">
        <f>Table5[[#This Row],[DC Power (Wpeak)]]/Table5[[#This Row],[DC Bus Voltage (Vpeak)]]</f>
        <v>#DIV/0!</v>
      </c>
    </row>
    <row r="18" spans="1:3" x14ac:dyDescent="0.25">
      <c r="A18" s="1">
        <f>Table2[[#This Row],[Power (W)]]</f>
        <v>0</v>
      </c>
      <c r="B18" s="1">
        <f>Table2[[#This Row],[Voltage (Vrms) ]]*1.414</f>
        <v>0</v>
      </c>
      <c r="C18" s="1" t="e">
        <f>Table5[[#This Row],[DC Power (Wpeak)]]/Table5[[#This Row],[DC Bus Voltage (Vpeak)]]</f>
        <v>#DIV/0!</v>
      </c>
    </row>
    <row r="19" spans="1:3" x14ac:dyDescent="0.25">
      <c r="A19" s="1">
        <f>Table2[[#This Row],[Power (W)]]</f>
        <v>0</v>
      </c>
      <c r="B19" s="1">
        <f>Table2[[#This Row],[Voltage (Vrms) ]]*1.414</f>
        <v>0</v>
      </c>
      <c r="C19" s="1" t="e">
        <f>Table5[[#This Row],[DC Power (Wpeak)]]/Table5[[#This Row],[DC Bus Voltage (Vpeak)]]</f>
        <v>#DIV/0!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3" sqref="B3"/>
    </sheetView>
  </sheetViews>
  <sheetFormatPr defaultRowHeight="15" x14ac:dyDescent="0.25"/>
  <cols>
    <col min="1" max="1" width="30.140625" style="1" bestFit="1" customWidth="1"/>
    <col min="2" max="2" width="30.42578125" customWidth="1"/>
    <col min="3" max="3" width="33.5703125" style="1" bestFit="1" customWidth="1"/>
    <col min="4" max="4" width="30.140625" style="1" customWidth="1"/>
  </cols>
  <sheetData>
    <row r="1" spans="1:4" x14ac:dyDescent="0.25">
      <c r="A1" s="1" t="s">
        <v>17</v>
      </c>
      <c r="B1" s="1" t="s">
        <v>18</v>
      </c>
      <c r="C1" s="1" t="s">
        <v>19</v>
      </c>
      <c r="D1"/>
    </row>
    <row r="2" spans="1:4" x14ac:dyDescent="0.25">
      <c r="A2" s="1">
        <f>Table5[[#This Row],[DC Bus Voltage (Vpeak)]]</f>
        <v>11.999910999999999</v>
      </c>
      <c r="B2" s="1">
        <f>Table5[[#This Row],[DC Bus Current (Amin)]]</f>
        <v>1.0000074167216741</v>
      </c>
      <c r="C2" s="1">
        <f>Table1[[#This Row],[Switching Frequency (HZ)]]</f>
        <v>7000</v>
      </c>
      <c r="D2"/>
    </row>
    <row r="3" spans="1:4" x14ac:dyDescent="0.25">
      <c r="A3" s="1">
        <f>Table5[[#This Row],[DC Bus Voltage (Vpeak)]]</f>
        <v>7070</v>
      </c>
      <c r="B3" s="1">
        <f>Table5[[#This Row],[DC Bus Current (Amin)]]</f>
        <v>0.42432814710042432</v>
      </c>
      <c r="C3" s="1">
        <f>Table1[[#This Row],[Switching Frequency (HZ)]]</f>
        <v>7000</v>
      </c>
      <c r="D3"/>
    </row>
    <row r="4" spans="1:4" x14ac:dyDescent="0.25">
      <c r="A4" s="1">
        <f>Table5[[#This Row],[DC Bus Voltage (Vpeak)]]</f>
        <v>0</v>
      </c>
      <c r="B4" s="1" t="e">
        <f>Table5[[#This Row],[DC Bus Current (Amin)]]</f>
        <v>#DIV/0!</v>
      </c>
      <c r="C4" s="1">
        <f>Table1[[#This Row],[Switching Frequency (HZ)]]</f>
        <v>7000</v>
      </c>
      <c r="D4"/>
    </row>
    <row r="5" spans="1:4" x14ac:dyDescent="0.25">
      <c r="A5" s="1">
        <f>Table5[[#This Row],[DC Bus Voltage (Vpeak)]]</f>
        <v>0</v>
      </c>
      <c r="B5" s="1" t="e">
        <f>Table5[[#This Row],[DC Bus Current (Amin)]]</f>
        <v>#DIV/0!</v>
      </c>
      <c r="C5" s="1">
        <f>Table1[[#This Row],[Switching Frequency (HZ)]]</f>
        <v>7000</v>
      </c>
      <c r="D5"/>
    </row>
    <row r="6" spans="1:4" x14ac:dyDescent="0.25">
      <c r="A6" s="1">
        <f>Table5[[#This Row],[DC Bus Voltage (Vpeak)]]</f>
        <v>0</v>
      </c>
      <c r="B6" s="1" t="e">
        <f>Table5[[#This Row],[DC Bus Current (Amin)]]</f>
        <v>#DIV/0!</v>
      </c>
      <c r="C6" s="1">
        <f>Table1[[#This Row],[Switching Frequency (HZ)]]</f>
        <v>7000</v>
      </c>
      <c r="D6"/>
    </row>
    <row r="7" spans="1:4" x14ac:dyDescent="0.25">
      <c r="A7" s="1">
        <f>Table5[[#This Row],[DC Bus Voltage (Vpeak)]]</f>
        <v>0</v>
      </c>
      <c r="B7" s="1" t="e">
        <f>Table5[[#This Row],[DC Bus Current (Amin)]]</f>
        <v>#DIV/0!</v>
      </c>
      <c r="C7" s="1">
        <f>Table1[[#This Row],[Switching Frequency (HZ)]]</f>
        <v>7000</v>
      </c>
      <c r="D7"/>
    </row>
    <row r="8" spans="1:4" x14ac:dyDescent="0.25">
      <c r="A8" s="1">
        <f>Table5[[#This Row],[DC Bus Voltage (Vpeak)]]</f>
        <v>0</v>
      </c>
      <c r="B8" s="1" t="e">
        <f>Table5[[#This Row],[DC Bus Current (Amin)]]</f>
        <v>#DIV/0!</v>
      </c>
      <c r="C8" s="1">
        <f>Table1[[#This Row],[Switching Frequency (HZ)]]</f>
        <v>7000</v>
      </c>
      <c r="D8"/>
    </row>
    <row r="9" spans="1:4" x14ac:dyDescent="0.25">
      <c r="A9" s="1">
        <f>Table5[[#This Row],[DC Bus Voltage (Vpeak)]]</f>
        <v>0</v>
      </c>
      <c r="B9" s="1" t="e">
        <f>Table5[[#This Row],[DC Bus Current (Amin)]]</f>
        <v>#DIV/0!</v>
      </c>
      <c r="C9" s="1">
        <f>Table1[[#This Row],[Switching Frequency (HZ)]]</f>
        <v>7000</v>
      </c>
      <c r="D9"/>
    </row>
    <row r="10" spans="1:4" x14ac:dyDescent="0.25">
      <c r="A10" s="1">
        <f>Table5[[#This Row],[DC Bus Voltage (Vpeak)]]</f>
        <v>0</v>
      </c>
      <c r="B10" s="1" t="e">
        <f>Table5[[#This Row],[DC Bus Current (Amin)]]</f>
        <v>#DIV/0!</v>
      </c>
      <c r="C10" s="1">
        <f>Table1[[#This Row],[Switching Frequency (HZ)]]</f>
        <v>7000</v>
      </c>
      <c r="D10"/>
    </row>
    <row r="11" spans="1:4" x14ac:dyDescent="0.25">
      <c r="A11" s="1">
        <f>Table5[[#This Row],[DC Bus Voltage (Vpeak)]]</f>
        <v>0</v>
      </c>
      <c r="B11" s="1" t="e">
        <f>Table5[[#This Row],[DC Bus Current (Amin)]]</f>
        <v>#DIV/0!</v>
      </c>
      <c r="C11" s="1">
        <f>Table1[[#This Row],[Switching Frequency (HZ)]]</f>
        <v>7000</v>
      </c>
      <c r="D11"/>
    </row>
    <row r="12" spans="1:4" x14ac:dyDescent="0.25">
      <c r="A12" s="1">
        <f>Table5[[#This Row],[DC Bus Voltage (Vpeak)]]</f>
        <v>0</v>
      </c>
      <c r="B12" s="1" t="e">
        <f>Table5[[#This Row],[DC Bus Current (Amin)]]</f>
        <v>#DIV/0!</v>
      </c>
      <c r="C12" s="1">
        <f>Table1[[#This Row],[Switching Frequency (HZ)]]</f>
        <v>7000</v>
      </c>
      <c r="D12"/>
    </row>
    <row r="13" spans="1:4" x14ac:dyDescent="0.25">
      <c r="A13" s="1">
        <f>Table5[[#This Row],[DC Bus Voltage (Vpeak)]]</f>
        <v>0</v>
      </c>
      <c r="B13" s="1" t="e">
        <f>Table5[[#This Row],[DC Bus Current (Amin)]]</f>
        <v>#DIV/0!</v>
      </c>
      <c r="C13" s="1">
        <f>Table1[[#This Row],[Switching Frequency (HZ)]]</f>
        <v>7000</v>
      </c>
      <c r="D13"/>
    </row>
    <row r="14" spans="1:4" x14ac:dyDescent="0.25">
      <c r="A14" s="1">
        <f>Table5[[#This Row],[DC Bus Voltage (Vpeak)]]</f>
        <v>0</v>
      </c>
      <c r="B14" s="1" t="e">
        <f>Table5[[#This Row],[DC Bus Current (Amin)]]</f>
        <v>#DIV/0!</v>
      </c>
      <c r="C14" s="1">
        <f>Table1[[#This Row],[Switching Frequency (HZ)]]</f>
        <v>7000</v>
      </c>
      <c r="D14"/>
    </row>
    <row r="15" spans="1:4" x14ac:dyDescent="0.25">
      <c r="A15" s="1">
        <f>Table5[[#This Row],[DC Bus Voltage (Vpeak)]]</f>
        <v>0</v>
      </c>
      <c r="B15" s="1" t="e">
        <f>Table5[[#This Row],[DC Bus Current (Amin)]]</f>
        <v>#DIV/0!</v>
      </c>
      <c r="C15" s="1">
        <f>Table1[[#This Row],[Switching Frequency (HZ)]]</f>
        <v>7000</v>
      </c>
      <c r="D15"/>
    </row>
    <row r="16" spans="1:4" x14ac:dyDescent="0.25">
      <c r="A16" s="1">
        <f>Table5[[#This Row],[DC Bus Voltage (Vpeak)]]</f>
        <v>0</v>
      </c>
      <c r="B16" s="1" t="e">
        <f>Table5[[#This Row],[DC Bus Current (Amin)]]</f>
        <v>#DIV/0!</v>
      </c>
      <c r="C16" s="1">
        <f>Table1[[#This Row],[Switching Frequency (HZ)]]</f>
        <v>7000</v>
      </c>
      <c r="D16"/>
    </row>
    <row r="17" spans="1:4" x14ac:dyDescent="0.25">
      <c r="A17" s="1">
        <f>Table5[[#This Row],[DC Bus Voltage (Vpeak)]]</f>
        <v>0</v>
      </c>
      <c r="B17" s="1" t="e">
        <f>Table5[[#This Row],[DC Bus Current (Amin)]]</f>
        <v>#DIV/0!</v>
      </c>
      <c r="C17" s="1">
        <f>Table1[[#This Row],[Switching Frequency (HZ)]]</f>
        <v>7000</v>
      </c>
      <c r="D17"/>
    </row>
    <row r="18" spans="1:4" x14ac:dyDescent="0.25">
      <c r="A18" s="1">
        <f>Table5[[#This Row],[DC Bus Voltage (Vpeak)]]</f>
        <v>0</v>
      </c>
      <c r="B18" s="1" t="e">
        <f>Table5[[#This Row],[DC Bus Current (Amin)]]</f>
        <v>#DIV/0!</v>
      </c>
      <c r="C18" s="1">
        <f>Table1[[#This Row],[Switching Frequency (HZ)]]</f>
        <v>7000</v>
      </c>
      <c r="D18"/>
    </row>
    <row r="19" spans="1:4" x14ac:dyDescent="0.25">
      <c r="A19" s="1">
        <f>Table5[[#This Row],[DC Bus Voltage (Vpeak)]]</f>
        <v>0</v>
      </c>
      <c r="B19" s="1" t="e">
        <f>Table5[[#This Row],[DC Bus Current (Amin)]]</f>
        <v>#DIV/0!</v>
      </c>
      <c r="C19" s="1">
        <f>Table1[[#This Row],[Switching Frequency (HZ)]]</f>
        <v>7000</v>
      </c>
      <c r="D19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12" sqref="B12"/>
    </sheetView>
  </sheetViews>
  <sheetFormatPr defaultRowHeight="15" x14ac:dyDescent="0.25"/>
  <cols>
    <col min="1" max="1" width="28.7109375" style="1" customWidth="1"/>
    <col min="2" max="2" width="21.140625" customWidth="1"/>
    <col min="3" max="3" width="25.28515625" customWidth="1"/>
    <col min="4" max="4" width="19" customWidth="1"/>
    <col min="5" max="5" width="21.28515625" style="1" customWidth="1"/>
    <col min="6" max="6" width="27.140625" style="1" customWidth="1"/>
    <col min="7" max="7" width="25.7109375" style="1" customWidth="1"/>
    <col min="8" max="8" width="19.42578125" style="1" customWidth="1"/>
  </cols>
  <sheetData>
    <row r="1" spans="1:8" x14ac:dyDescent="0.25">
      <c r="A1" s="1" t="s">
        <v>2</v>
      </c>
      <c r="B1" s="1" t="s">
        <v>9</v>
      </c>
      <c r="C1" s="2" t="s">
        <v>16</v>
      </c>
      <c r="D1" s="1" t="s">
        <v>3</v>
      </c>
      <c r="E1" s="1" t="s">
        <v>6</v>
      </c>
      <c r="F1" s="1" t="s">
        <v>7</v>
      </c>
      <c r="G1" s="1" t="s">
        <v>8</v>
      </c>
      <c r="H1"/>
    </row>
    <row r="2" spans="1:8" x14ac:dyDescent="0.25">
      <c r="A2" s="1">
        <v>7000</v>
      </c>
      <c r="B2" s="1">
        <v>0.2</v>
      </c>
      <c r="C2" s="1">
        <f>Table1[[#This Row],[Current Ripple %]]*Table2[[#This Row],[Current (Arms)]]*1.414</f>
        <v>0.39988216579272967</v>
      </c>
      <c r="D2" s="1">
        <f>Table5[[#This Row],[DC Bus Voltage (Vpeak)]]/(4*Table1[[#This Row],[Current Ripple (A)]]*Table1[[#This Row],[Switching Frequency (HZ)]])</f>
        <v>1.0717363430059522E-3</v>
      </c>
      <c r="E2" s="1">
        <v>2E-3</v>
      </c>
      <c r="F2" s="1">
        <f>(Table1[[#This Row],[Reactive Power % (VAR)]]*Table2[[#This Row],[Power (W)]]*10^6)/(2*3.14*Table2[[#This Row],[Frequency (HZ)]]*Table2[[#This Row],[Voltage (Vrms) ]]*Table2[[#This Row],[Voltage (Vrms) ]])</f>
        <v>1.0612662728435662</v>
      </c>
      <c r="G2" s="1">
        <f>1/(2*3.14*SQRT(Table1[[#This Row],[Inductance (H)]]*Table1[[#This Row],[Capcitance (uF)]]*10^-6))</f>
        <v>4721.5456823558588</v>
      </c>
      <c r="H2"/>
    </row>
    <row r="3" spans="1:8" x14ac:dyDescent="0.25">
      <c r="A3" s="1">
        <v>7000</v>
      </c>
      <c r="B3" s="1">
        <v>0.2</v>
      </c>
      <c r="C3" s="1">
        <f>Table1[[#This Row],[Current Ripple %]]*Table2[[#This Row],[Current (Arms)]]*1.414</f>
        <v>0.16968</v>
      </c>
      <c r="D3" s="1">
        <f>Table5[[#This Row],[DC Bus Voltage (Vpeak)]]/(4*Table1[[#This Row],[Current Ripple (A)]]*Table1[[#This Row],[Switching Frequency (HZ)]])</f>
        <v>1.4880952380952381</v>
      </c>
      <c r="E3" s="1">
        <v>2.5999999999999999E-2</v>
      </c>
      <c r="F3" s="1">
        <f>(Table1[[#This Row],[Reactive Power % (VAR)]]*Table2[[#This Row],[Power (W)]]*10^6)/(2*3.14*Table2[[#This Row],[Frequency (HZ)]]*Table2[[#This Row],[Voltage (Vrms) ]]*Table2[[#This Row],[Voltage (Vrms) ]])</f>
        <v>8.2802547770700636E-3</v>
      </c>
      <c r="G3" s="1">
        <f>1/(2*3.14*SQRT(Table1[[#This Row],[Inductance (H)]]*Table1[[#This Row],[Capcitance (uF)]]*10^-6))</f>
        <v>1434.5085558017074</v>
      </c>
      <c r="H3"/>
    </row>
    <row r="4" spans="1:8" x14ac:dyDescent="0.25">
      <c r="A4" s="1">
        <v>7000</v>
      </c>
      <c r="B4" s="1">
        <v>0.2</v>
      </c>
      <c r="C4" s="1" t="e">
        <f>Table1[[#This Row],[Current Ripple %]]*Table2[[#This Row],[Current (Arms)]]*1.414</f>
        <v>#DIV/0!</v>
      </c>
      <c r="D4" s="1" t="e">
        <f>Table5[[#This Row],[DC Bus Voltage (Vpeak)]]/(4*Table1[[#This Row],[Current Ripple (A)]]*Table1[[#This Row],[Switching Frequency (HZ)]])</f>
        <v>#DIV/0!</v>
      </c>
      <c r="E4" s="1">
        <v>2.5999999999999999E-2</v>
      </c>
      <c r="F4" s="1" t="e">
        <f>(Table1[[#This Row],[Reactive Power % (VAR)]]*Table2[[#This Row],[Power (W)]]*10^6)/(2*3.14*Table2[[#This Row],[Frequency (HZ)]]*Table2[[#This Row],[Voltage (Vrms) ]]*Table2[[#This Row],[Voltage (Vrms) ]])</f>
        <v>#DIV/0!</v>
      </c>
      <c r="G4" s="1" t="e">
        <f>1/(2*3.14*SQRT(Table1[[#This Row],[Inductance (H)]]*Table1[[#This Row],[Capcitance (uF)]]*10^-6))</f>
        <v>#DIV/0!</v>
      </c>
      <c r="H4"/>
    </row>
    <row r="5" spans="1:8" x14ac:dyDescent="0.25">
      <c r="A5" s="1">
        <v>7000</v>
      </c>
      <c r="B5" s="1">
        <v>0.2</v>
      </c>
      <c r="C5" s="1" t="e">
        <f>Table1[[#This Row],[Current Ripple %]]*Table2[[#This Row],[Current (Arms)]]*1.414</f>
        <v>#DIV/0!</v>
      </c>
      <c r="D5" s="1" t="e">
        <f>Table5[[#This Row],[DC Bus Voltage (Vpeak)]]/(4*Table1[[#This Row],[Current Ripple (A)]]*Table1[[#This Row],[Switching Frequency (HZ)]])</f>
        <v>#DIV/0!</v>
      </c>
      <c r="E5" s="1">
        <v>2.5999999999999999E-2</v>
      </c>
      <c r="F5" s="1" t="e">
        <f>(Table1[[#This Row],[Reactive Power % (VAR)]]*Table2[[#This Row],[Power (W)]]*10^6)/(2*3.14*Table2[[#This Row],[Frequency (HZ)]]*Table2[[#This Row],[Voltage (Vrms) ]]*Table2[[#This Row],[Voltage (Vrms) ]])</f>
        <v>#DIV/0!</v>
      </c>
      <c r="G5" s="1" t="e">
        <f>1/(2*3.14*SQRT(Table1[[#This Row],[Inductance (H)]]*Table1[[#This Row],[Capcitance (uF)]]*10^-6))</f>
        <v>#DIV/0!</v>
      </c>
      <c r="H5"/>
    </row>
    <row r="6" spans="1:8" x14ac:dyDescent="0.25">
      <c r="A6" s="1">
        <v>7000</v>
      </c>
      <c r="B6" s="1">
        <v>0.2</v>
      </c>
      <c r="C6" s="1" t="e">
        <f>Table1[[#This Row],[Current Ripple %]]*Table2[[#This Row],[Current (Arms)]]*1.414</f>
        <v>#DIV/0!</v>
      </c>
      <c r="D6" s="1" t="e">
        <f>Table5[[#This Row],[DC Bus Voltage (Vpeak)]]/(4*Table1[[#This Row],[Current Ripple (A)]]*Table1[[#This Row],[Switching Frequency (HZ)]])</f>
        <v>#DIV/0!</v>
      </c>
      <c r="E6" s="1">
        <v>2.5999999999999999E-2</v>
      </c>
      <c r="F6" s="1" t="e">
        <f>(Table1[[#This Row],[Reactive Power % (VAR)]]*Table2[[#This Row],[Power (W)]]*10^6)/(2*3.14*Table2[[#This Row],[Frequency (HZ)]]*Table2[[#This Row],[Voltage (Vrms) ]]*Table2[[#This Row],[Voltage (Vrms) ]])</f>
        <v>#DIV/0!</v>
      </c>
      <c r="G6" s="1" t="e">
        <f>1/(2*3.14*SQRT(Table1[[#This Row],[Inductance (H)]]*Table1[[#This Row],[Capcitance (uF)]]*10^-6))</f>
        <v>#DIV/0!</v>
      </c>
      <c r="H6"/>
    </row>
    <row r="7" spans="1:8" x14ac:dyDescent="0.25">
      <c r="A7" s="1">
        <v>7000</v>
      </c>
      <c r="B7" s="1">
        <v>0.2</v>
      </c>
      <c r="C7" s="1" t="e">
        <f>Table1[[#This Row],[Current Ripple %]]*Table2[[#This Row],[Current (Arms)]]*1.414</f>
        <v>#DIV/0!</v>
      </c>
      <c r="D7" s="1" t="e">
        <f>Table5[[#This Row],[DC Bus Voltage (Vpeak)]]/(4*Table1[[#This Row],[Current Ripple (A)]]*Table1[[#This Row],[Switching Frequency (HZ)]])</f>
        <v>#DIV/0!</v>
      </c>
      <c r="E7" s="1">
        <v>2.5999999999999999E-2</v>
      </c>
      <c r="F7" s="1" t="e">
        <f>(Table1[[#This Row],[Reactive Power % (VAR)]]*Table2[[#This Row],[Power (W)]]*10^6)/(2*3.14*Table2[[#This Row],[Frequency (HZ)]]*Table2[[#This Row],[Voltage (Vrms) ]]*Table2[[#This Row],[Voltage (Vrms) ]])</f>
        <v>#DIV/0!</v>
      </c>
      <c r="G7" s="1" t="e">
        <f>1/(2*3.14*SQRT(Table1[[#This Row],[Inductance (H)]]*Table1[[#This Row],[Capcitance (uF)]]*10^-6))</f>
        <v>#DIV/0!</v>
      </c>
      <c r="H7"/>
    </row>
    <row r="8" spans="1:8" x14ac:dyDescent="0.25">
      <c r="A8" s="1">
        <v>7000</v>
      </c>
      <c r="B8" s="1">
        <v>0.2</v>
      </c>
      <c r="C8" s="1" t="e">
        <f>Table1[[#This Row],[Current Ripple %]]*Table2[[#This Row],[Current (Arms)]]*1.414</f>
        <v>#DIV/0!</v>
      </c>
      <c r="D8" s="1" t="e">
        <f>Table5[[#This Row],[DC Bus Voltage (Vpeak)]]/(4*Table1[[#This Row],[Current Ripple (A)]]*Table1[[#This Row],[Switching Frequency (HZ)]])</f>
        <v>#DIV/0!</v>
      </c>
      <c r="E8" s="1">
        <v>2.5999999999999999E-2</v>
      </c>
      <c r="F8" s="1" t="e">
        <f>(Table1[[#This Row],[Reactive Power % (VAR)]]*Table2[[#This Row],[Power (W)]]*10^6)/(2*3.14*Table2[[#This Row],[Frequency (HZ)]]*Table2[[#This Row],[Voltage (Vrms) ]]*Table2[[#This Row],[Voltage (Vrms) ]])</f>
        <v>#DIV/0!</v>
      </c>
      <c r="G8" s="1" t="e">
        <f>1/(2*3.14*SQRT(Table1[[#This Row],[Inductance (H)]]*Table1[[#This Row],[Capcitance (uF)]]*10^-6))</f>
        <v>#DIV/0!</v>
      </c>
      <c r="H8"/>
    </row>
    <row r="9" spans="1:8" x14ac:dyDescent="0.25">
      <c r="A9" s="1">
        <v>7000</v>
      </c>
      <c r="B9" s="1">
        <v>0.2</v>
      </c>
      <c r="C9" s="1" t="e">
        <f>Table1[[#This Row],[Current Ripple %]]*Table2[[#This Row],[Current (Arms)]]*1.414</f>
        <v>#DIV/0!</v>
      </c>
      <c r="D9" s="1" t="e">
        <f>Table5[[#This Row],[DC Bus Voltage (Vpeak)]]/(4*Table1[[#This Row],[Current Ripple (A)]]*Table1[[#This Row],[Switching Frequency (HZ)]])</f>
        <v>#DIV/0!</v>
      </c>
      <c r="E9" s="1">
        <v>2.5999999999999999E-2</v>
      </c>
      <c r="F9" s="1" t="e">
        <f>(Table1[[#This Row],[Reactive Power % (VAR)]]*Table2[[#This Row],[Power (W)]]*10^6)/(2*3.14*Table2[[#This Row],[Frequency (HZ)]]*Table2[[#This Row],[Voltage (Vrms) ]]*Table2[[#This Row],[Voltage (Vrms) ]])</f>
        <v>#DIV/0!</v>
      </c>
      <c r="G9" s="1" t="e">
        <f>1/(2*3.14*SQRT(Table1[[#This Row],[Inductance (H)]]*Table1[[#This Row],[Capcitance (uF)]]*10^-6))</f>
        <v>#DIV/0!</v>
      </c>
      <c r="H9"/>
    </row>
    <row r="10" spans="1:8" x14ac:dyDescent="0.25">
      <c r="A10" s="1">
        <v>7000</v>
      </c>
      <c r="B10" s="1">
        <v>0.2</v>
      </c>
      <c r="C10" s="1" t="e">
        <f>Table1[[#This Row],[Current Ripple %]]*Table2[[#This Row],[Current (Arms)]]*1.414</f>
        <v>#DIV/0!</v>
      </c>
      <c r="D10" s="1" t="e">
        <f>Table5[[#This Row],[DC Bus Voltage (Vpeak)]]/(4*Table1[[#This Row],[Current Ripple (A)]]*Table1[[#This Row],[Switching Frequency (HZ)]])</f>
        <v>#DIV/0!</v>
      </c>
      <c r="E10" s="1">
        <v>2.5999999999999999E-2</v>
      </c>
      <c r="F10" s="1" t="e">
        <f>(Table1[[#This Row],[Reactive Power % (VAR)]]*Table2[[#This Row],[Power (W)]]*10^6)/(2*3.14*Table2[[#This Row],[Frequency (HZ)]]*Table2[[#This Row],[Voltage (Vrms) ]]*Table2[[#This Row],[Voltage (Vrms) ]])</f>
        <v>#DIV/0!</v>
      </c>
      <c r="G10" s="1" t="e">
        <f>1/(2*3.14*SQRT(Table1[[#This Row],[Inductance (H)]]*Table1[[#This Row],[Capcitance (uF)]]*10^-6))</f>
        <v>#DIV/0!</v>
      </c>
      <c r="H10"/>
    </row>
    <row r="11" spans="1:8" x14ac:dyDescent="0.25">
      <c r="A11" s="1">
        <v>7000</v>
      </c>
      <c r="B11" s="1">
        <v>0.2</v>
      </c>
      <c r="C11" s="1" t="e">
        <f>Table1[[#This Row],[Current Ripple %]]*Table2[[#This Row],[Current (Arms)]]*1.414</f>
        <v>#DIV/0!</v>
      </c>
      <c r="D11" s="1" t="e">
        <f>Table5[[#This Row],[DC Bus Voltage (Vpeak)]]/(4*Table1[[#This Row],[Current Ripple (A)]]*Table1[[#This Row],[Switching Frequency (HZ)]])</f>
        <v>#DIV/0!</v>
      </c>
      <c r="E11" s="1">
        <v>2.5999999999999999E-2</v>
      </c>
      <c r="F11" s="1" t="e">
        <f>(Table1[[#This Row],[Reactive Power % (VAR)]]*Table2[[#This Row],[Power (W)]]*10^6)/(2*3.14*Table2[[#This Row],[Frequency (HZ)]]*Table2[[#This Row],[Voltage (Vrms) ]]*Table2[[#This Row],[Voltage (Vrms) ]])</f>
        <v>#DIV/0!</v>
      </c>
      <c r="G11" s="1" t="e">
        <f>1/(2*3.14*SQRT(Table1[[#This Row],[Inductance (H)]]*Table1[[#This Row],[Capcitance (uF)]]*10^-6))</f>
        <v>#DIV/0!</v>
      </c>
      <c r="H11"/>
    </row>
    <row r="12" spans="1:8" x14ac:dyDescent="0.25">
      <c r="A12" s="1">
        <v>7000</v>
      </c>
      <c r="B12" s="1">
        <v>0.2</v>
      </c>
      <c r="C12" s="1" t="e">
        <f>Table1[[#This Row],[Current Ripple %]]*Table2[[#This Row],[Current (Arms)]]*1.414</f>
        <v>#DIV/0!</v>
      </c>
      <c r="D12" s="1" t="e">
        <f>Table5[[#This Row],[DC Bus Voltage (Vpeak)]]/(4*Table1[[#This Row],[Current Ripple (A)]]*Table1[[#This Row],[Switching Frequency (HZ)]])</f>
        <v>#DIV/0!</v>
      </c>
      <c r="E12" s="1">
        <v>2.5999999999999999E-2</v>
      </c>
      <c r="F12" s="1" t="e">
        <f>(Table1[[#This Row],[Reactive Power % (VAR)]]*Table2[[#This Row],[Power (W)]]*10^6)/(2*3.14*Table2[[#This Row],[Frequency (HZ)]]*Table2[[#This Row],[Voltage (Vrms) ]]*Table2[[#This Row],[Voltage (Vrms) ]])</f>
        <v>#DIV/0!</v>
      </c>
      <c r="G12" s="1" t="e">
        <f>1/(2*3.14*SQRT(Table1[[#This Row],[Inductance (H)]]*Table1[[#This Row],[Capcitance (uF)]]*10^-6))</f>
        <v>#DIV/0!</v>
      </c>
      <c r="H12"/>
    </row>
    <row r="13" spans="1:8" x14ac:dyDescent="0.25">
      <c r="A13" s="1">
        <v>7000</v>
      </c>
      <c r="B13" s="1">
        <v>0.2</v>
      </c>
      <c r="C13" s="1" t="e">
        <f>Table1[[#This Row],[Current Ripple %]]*Table2[[#This Row],[Current (Arms)]]*1.414</f>
        <v>#DIV/0!</v>
      </c>
      <c r="D13" s="1" t="e">
        <f>Table5[[#This Row],[DC Bus Voltage (Vpeak)]]/(4*Table1[[#This Row],[Current Ripple (A)]]*Table1[[#This Row],[Switching Frequency (HZ)]])</f>
        <v>#DIV/0!</v>
      </c>
      <c r="E13" s="1">
        <v>2.5999999999999999E-2</v>
      </c>
      <c r="F13" s="1" t="e">
        <f>(Table1[[#This Row],[Reactive Power % (VAR)]]*Table2[[#This Row],[Power (W)]]*10^6)/(2*3.14*Table2[[#This Row],[Frequency (HZ)]]*Table2[[#This Row],[Voltage (Vrms) ]]*Table2[[#This Row],[Voltage (Vrms) ]])</f>
        <v>#DIV/0!</v>
      </c>
      <c r="G13" s="1" t="e">
        <f>1/(2*3.14*SQRT(Table1[[#This Row],[Inductance (H)]]*Table1[[#This Row],[Capcitance (uF)]]*10^-6))</f>
        <v>#DIV/0!</v>
      </c>
      <c r="H13"/>
    </row>
    <row r="14" spans="1:8" x14ac:dyDescent="0.25">
      <c r="A14" s="1">
        <v>7000</v>
      </c>
      <c r="B14" s="1">
        <v>0.2</v>
      </c>
      <c r="C14" s="1" t="e">
        <f>Table1[[#This Row],[Current Ripple %]]*Table2[[#This Row],[Current (Arms)]]*1.414</f>
        <v>#DIV/0!</v>
      </c>
      <c r="D14" s="1" t="e">
        <f>Table5[[#This Row],[DC Bus Voltage (Vpeak)]]/(4*Table1[[#This Row],[Current Ripple (A)]]*Table1[[#This Row],[Switching Frequency (HZ)]])</f>
        <v>#DIV/0!</v>
      </c>
      <c r="E14" s="1">
        <v>2.5999999999999999E-2</v>
      </c>
      <c r="F14" s="1" t="e">
        <f>(Table1[[#This Row],[Reactive Power % (VAR)]]*Table2[[#This Row],[Power (W)]]*10^6)/(2*3.14*Table2[[#This Row],[Frequency (HZ)]]*Table2[[#This Row],[Voltage (Vrms) ]]*Table2[[#This Row],[Voltage (Vrms) ]])</f>
        <v>#DIV/0!</v>
      </c>
      <c r="G14" s="1" t="e">
        <f>1/(2*3.14*SQRT(Table1[[#This Row],[Inductance (H)]]*Table1[[#This Row],[Capcitance (uF)]]*10^-6))</f>
        <v>#DIV/0!</v>
      </c>
      <c r="H14"/>
    </row>
    <row r="15" spans="1:8" x14ac:dyDescent="0.25">
      <c r="A15" s="1">
        <v>7000</v>
      </c>
      <c r="B15" s="1">
        <v>0.2</v>
      </c>
      <c r="C15" s="1" t="e">
        <f>Table1[[#This Row],[Current Ripple %]]*Table2[[#This Row],[Current (Arms)]]*1.414</f>
        <v>#DIV/0!</v>
      </c>
      <c r="D15" s="1" t="e">
        <f>Table5[[#This Row],[DC Bus Voltage (Vpeak)]]/(4*Table1[[#This Row],[Current Ripple (A)]]*Table1[[#This Row],[Switching Frequency (HZ)]])</f>
        <v>#DIV/0!</v>
      </c>
      <c r="E15" s="1">
        <v>2.5999999999999999E-2</v>
      </c>
      <c r="F15" s="1" t="e">
        <f>(Table1[[#This Row],[Reactive Power % (VAR)]]*Table2[[#This Row],[Power (W)]]*10^6)/(2*3.14*Table2[[#This Row],[Frequency (HZ)]]*Table2[[#This Row],[Voltage (Vrms) ]]*Table2[[#This Row],[Voltage (Vrms) ]])</f>
        <v>#DIV/0!</v>
      </c>
      <c r="G15" s="1" t="e">
        <f>1/(2*3.14*SQRT(Table1[[#This Row],[Inductance (H)]]*Table1[[#This Row],[Capcitance (uF)]]*10^-6))</f>
        <v>#DIV/0!</v>
      </c>
      <c r="H15"/>
    </row>
    <row r="16" spans="1:8" x14ac:dyDescent="0.25">
      <c r="A16" s="1">
        <v>7000</v>
      </c>
      <c r="B16" s="1">
        <v>0.2</v>
      </c>
      <c r="C16" s="1" t="e">
        <f>Table1[[#This Row],[Current Ripple %]]*Table2[[#This Row],[Current (Arms)]]*1.414</f>
        <v>#DIV/0!</v>
      </c>
      <c r="D16" s="1" t="e">
        <f>Table5[[#This Row],[DC Bus Voltage (Vpeak)]]/(4*Table1[[#This Row],[Current Ripple (A)]]*Table1[[#This Row],[Switching Frequency (HZ)]])</f>
        <v>#DIV/0!</v>
      </c>
      <c r="E16" s="1">
        <v>2.5999999999999999E-2</v>
      </c>
      <c r="F16" s="1" t="e">
        <f>(Table1[[#This Row],[Reactive Power % (VAR)]]*Table2[[#This Row],[Power (W)]]*10^6)/(2*3.14*Table2[[#This Row],[Frequency (HZ)]]*Table2[[#This Row],[Voltage (Vrms) ]]*Table2[[#This Row],[Voltage (Vrms) ]])</f>
        <v>#DIV/0!</v>
      </c>
      <c r="G16" s="1" t="e">
        <f>1/(2*3.14*SQRT(Table1[[#This Row],[Inductance (H)]]*Table1[[#This Row],[Capcitance (uF)]]*10^-6))</f>
        <v>#DIV/0!</v>
      </c>
      <c r="H16"/>
    </row>
    <row r="17" spans="1:8" x14ac:dyDescent="0.25">
      <c r="A17" s="1">
        <v>7000</v>
      </c>
      <c r="B17" s="1">
        <v>0.2</v>
      </c>
      <c r="C17" s="1" t="e">
        <f>Table1[[#This Row],[Current Ripple %]]*Table2[[#This Row],[Current (Arms)]]*1.414</f>
        <v>#DIV/0!</v>
      </c>
      <c r="D17" s="1" t="e">
        <f>Table5[[#This Row],[DC Bus Voltage (Vpeak)]]/(4*Table1[[#This Row],[Current Ripple (A)]]*Table1[[#This Row],[Switching Frequency (HZ)]])</f>
        <v>#DIV/0!</v>
      </c>
      <c r="E17" s="1">
        <v>2.5999999999999999E-2</v>
      </c>
      <c r="F17" s="1" t="e">
        <f>(Table1[[#This Row],[Reactive Power % (VAR)]]*Table2[[#This Row],[Power (W)]]*10^6)/(2*3.14*Table2[[#This Row],[Frequency (HZ)]]*Table2[[#This Row],[Voltage (Vrms) ]]*Table2[[#This Row],[Voltage (Vrms) ]])</f>
        <v>#DIV/0!</v>
      </c>
      <c r="G17" s="1" t="e">
        <f>1/(2*3.14*SQRT(Table1[[#This Row],[Inductance (H)]]*Table1[[#This Row],[Capcitance (uF)]]*10^-6))</f>
        <v>#DIV/0!</v>
      </c>
      <c r="H17"/>
    </row>
    <row r="18" spans="1:8" x14ac:dyDescent="0.25">
      <c r="A18" s="1">
        <v>7000</v>
      </c>
      <c r="B18" s="1">
        <v>0.2</v>
      </c>
      <c r="C18" s="1" t="e">
        <f>Table1[[#This Row],[Current Ripple %]]*Table2[[#This Row],[Current (Arms)]]*1.414</f>
        <v>#DIV/0!</v>
      </c>
      <c r="D18" s="1" t="e">
        <f>Table5[[#This Row],[DC Bus Voltage (Vpeak)]]/(4*Table1[[#This Row],[Current Ripple (A)]]*Table1[[#This Row],[Switching Frequency (HZ)]])</f>
        <v>#DIV/0!</v>
      </c>
      <c r="E18" s="1">
        <v>2.5999999999999999E-2</v>
      </c>
      <c r="F18" s="1" t="e">
        <f>(Table1[[#This Row],[Reactive Power % (VAR)]]*Table2[[#This Row],[Power (W)]]*10^6)/(2*3.14*Table2[[#This Row],[Frequency (HZ)]]*Table2[[#This Row],[Voltage (Vrms) ]]*Table2[[#This Row],[Voltage (Vrms) ]])</f>
        <v>#DIV/0!</v>
      </c>
      <c r="G18" s="1" t="e">
        <f>1/(2*3.14*SQRT(Table1[[#This Row],[Inductance (H)]]*Table1[[#This Row],[Capcitance (uF)]]*10^-6))</f>
        <v>#DIV/0!</v>
      </c>
      <c r="H18"/>
    </row>
    <row r="19" spans="1:8" x14ac:dyDescent="0.25">
      <c r="A19" s="1">
        <v>7000</v>
      </c>
      <c r="B19" s="1">
        <v>0.2</v>
      </c>
      <c r="C19" s="1" t="e">
        <f>Table1[[#This Row],[Current Ripple %]]*Table2[[#This Row],[Current (Arms)]]*1.414</f>
        <v>#DIV/0!</v>
      </c>
      <c r="D19" s="1" t="e">
        <f>Table5[[#This Row],[DC Bus Voltage (Vpeak)]]/(4*Table1[[#This Row],[Current Ripple (A)]]*Table1[[#This Row],[Switching Frequency (HZ)]])</f>
        <v>#DIV/0!</v>
      </c>
      <c r="E19" s="1">
        <v>2.5999999999999999E-2</v>
      </c>
      <c r="F19" s="1" t="e">
        <f>(Table1[[#This Row],[Reactive Power % (VAR)]]*Table2[[#This Row],[Power (W)]]*10^6)/(2*3.14*Table2[[#This Row],[Frequency (HZ)]]*Table2[[#This Row],[Voltage (Vrms) ]]*Table2[[#This Row],[Voltage (Vrms) ]])</f>
        <v>#DIV/0!</v>
      </c>
      <c r="G19" s="1" t="e">
        <f>1/(2*3.14*SQRT(Table1[[#This Row],[Inductance (H)]]*Table1[[#This Row],[Capcitance (uF)]]*10^-6))</f>
        <v>#DIV/0!</v>
      </c>
      <c r="H19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C14" sqref="C14"/>
    </sheetView>
  </sheetViews>
  <sheetFormatPr defaultRowHeight="15" x14ac:dyDescent="0.25"/>
  <cols>
    <col min="1" max="1" width="21.140625" style="1" customWidth="1"/>
    <col min="2" max="2" width="16.85546875" customWidth="1"/>
    <col min="3" max="3" width="22" customWidth="1"/>
    <col min="4" max="4" width="23" style="1" customWidth="1"/>
    <col min="5" max="5" width="19.85546875" customWidth="1"/>
    <col min="7" max="7" width="23" style="1" customWidth="1"/>
  </cols>
  <sheetData>
    <row r="1" spans="1:7" x14ac:dyDescent="0.25">
      <c r="A1" s="1" t="s">
        <v>20</v>
      </c>
      <c r="B1" s="1" t="s">
        <v>13</v>
      </c>
      <c r="C1" s="1" t="s">
        <v>12</v>
      </c>
      <c r="D1" s="1" t="s">
        <v>11</v>
      </c>
      <c r="E1" s="1" t="s">
        <v>21</v>
      </c>
      <c r="G1"/>
    </row>
    <row r="2" spans="1:7" x14ac:dyDescent="0.25">
      <c r="A2" s="3" t="s">
        <v>22</v>
      </c>
      <c r="B2" s="1">
        <v>0.01</v>
      </c>
      <c r="C2" s="1">
        <v>1.9599999999999999E-2</v>
      </c>
      <c r="D2" s="3">
        <v>3.3000000000000002E-2</v>
      </c>
      <c r="E2" s="3">
        <f>SQRT(Table1[[#This Row],[Inductance (H)]]*10^6/(0.2*Table4[[#This Row],[Height (m)]]*LN(Table4[[#This Row],[Outter Daimter (m)]]/Table4[[#This Row],[Inner Diamter (m)]])))</f>
        <v>1014.1899230379609</v>
      </c>
      <c r="G2"/>
    </row>
    <row r="3" spans="1:7" x14ac:dyDescent="0.25">
      <c r="A3" s="3" t="s">
        <v>22</v>
      </c>
      <c r="B3" s="1">
        <v>0.01</v>
      </c>
      <c r="C3" s="1">
        <v>1.9599999999999999E-2</v>
      </c>
      <c r="D3" s="3">
        <v>3.3000000000000002E-2</v>
      </c>
      <c r="E3" s="3">
        <f>SQRT(Table1[[#This Row],[Inductance (H)]]*10^6/(0.2*Table4[[#This Row],[Height (m)]]*LN(Table4[[#This Row],[Outter Daimter (m)]]/Table4[[#This Row],[Inner Diamter (m)]])))</f>
        <v>37791.199396580829</v>
      </c>
      <c r="G3"/>
    </row>
    <row r="4" spans="1:7" x14ac:dyDescent="0.25">
      <c r="A4" s="3" t="s">
        <v>22</v>
      </c>
      <c r="B4" s="1">
        <v>0.01</v>
      </c>
      <c r="C4" s="1">
        <v>1.9599999999999999E-2</v>
      </c>
      <c r="D4" s="3">
        <v>3.3000000000000002E-2</v>
      </c>
      <c r="E4" s="3" t="e">
        <f>SQRT(Table1[[#This Row],[Inductance (H)]]*10^6/(0.2*Table4[[#This Row],[Height (m)]]*LN(Table4[[#This Row],[Outter Daimter (m)]]/Table4[[#This Row],[Inner Diamter (m)]])))</f>
        <v>#DIV/0!</v>
      </c>
      <c r="G4"/>
    </row>
    <row r="5" spans="1:7" x14ac:dyDescent="0.25">
      <c r="A5" s="3" t="s">
        <v>22</v>
      </c>
      <c r="B5" s="1">
        <v>0.01</v>
      </c>
      <c r="C5" s="1">
        <v>1.9599999999999999E-2</v>
      </c>
      <c r="D5" s="3">
        <v>3.3000000000000002E-2</v>
      </c>
      <c r="E5" s="3" t="e">
        <f>SQRT(Table1[[#This Row],[Inductance (H)]]*10^6/(0.2*Table4[[#This Row],[Height (m)]]*LN(Table4[[#This Row],[Outter Daimter (m)]]/Table4[[#This Row],[Inner Diamter (m)]])))</f>
        <v>#DIV/0!</v>
      </c>
      <c r="G5"/>
    </row>
    <row r="6" spans="1:7" x14ac:dyDescent="0.25">
      <c r="A6" s="3" t="s">
        <v>22</v>
      </c>
      <c r="B6" s="1">
        <v>0.01</v>
      </c>
      <c r="C6" s="1">
        <v>1.9599999999999999E-2</v>
      </c>
      <c r="D6" s="3">
        <v>3.3000000000000002E-2</v>
      </c>
      <c r="E6" s="3" t="e">
        <f>SQRT(Table1[[#This Row],[Inductance (H)]]*10^6/(0.2*Table4[[#This Row],[Height (m)]]*LN(Table4[[#This Row],[Outter Daimter (m)]]/Table4[[#This Row],[Inner Diamter (m)]])))</f>
        <v>#DIV/0!</v>
      </c>
      <c r="G6"/>
    </row>
    <row r="7" spans="1:7" x14ac:dyDescent="0.25">
      <c r="A7" s="3" t="s">
        <v>22</v>
      </c>
      <c r="B7" s="1">
        <v>0.01</v>
      </c>
      <c r="C7" s="1">
        <v>1.9599999999999999E-2</v>
      </c>
      <c r="D7" s="3">
        <v>3.3000000000000002E-2</v>
      </c>
      <c r="E7" s="3" t="e">
        <f>SQRT(Table1[[#This Row],[Inductance (H)]]*10^6/(0.2*Table4[[#This Row],[Height (m)]]*LN(Table4[[#This Row],[Outter Daimter (m)]]/Table4[[#This Row],[Inner Diamter (m)]])))</f>
        <v>#DIV/0!</v>
      </c>
      <c r="G7"/>
    </row>
    <row r="8" spans="1:7" x14ac:dyDescent="0.25">
      <c r="A8" s="3" t="s">
        <v>22</v>
      </c>
      <c r="B8" s="1">
        <v>0.01</v>
      </c>
      <c r="C8" s="1">
        <v>1.9599999999999999E-2</v>
      </c>
      <c r="D8" s="3">
        <v>3.3000000000000002E-2</v>
      </c>
      <c r="E8" s="3" t="e">
        <f>SQRT(Table1[[#This Row],[Inductance (H)]]*10^6/(0.2*Table4[[#This Row],[Height (m)]]*LN(Table4[[#This Row],[Outter Daimter (m)]]/Table4[[#This Row],[Inner Diamter (m)]])))</f>
        <v>#DIV/0!</v>
      </c>
      <c r="G8"/>
    </row>
    <row r="9" spans="1:7" x14ac:dyDescent="0.25">
      <c r="A9" s="3" t="s">
        <v>22</v>
      </c>
      <c r="B9" s="1">
        <v>0.01</v>
      </c>
      <c r="C9" s="1">
        <v>1.9599999999999999E-2</v>
      </c>
      <c r="D9" s="3">
        <v>3.3000000000000002E-2</v>
      </c>
      <c r="E9" s="3" t="e">
        <f>SQRT(Table1[[#This Row],[Inductance (H)]]*10^6/(0.2*Table4[[#This Row],[Height (m)]]*LN(Table4[[#This Row],[Outter Daimter (m)]]/Table4[[#This Row],[Inner Diamter (m)]])))</f>
        <v>#DIV/0!</v>
      </c>
      <c r="G9"/>
    </row>
    <row r="10" spans="1:7" x14ac:dyDescent="0.25">
      <c r="A10" s="3" t="s">
        <v>22</v>
      </c>
      <c r="B10" s="1">
        <v>0.01</v>
      </c>
      <c r="C10" s="1">
        <v>1.9599999999999999E-2</v>
      </c>
      <c r="D10" s="3">
        <v>3.3000000000000002E-2</v>
      </c>
      <c r="E10" s="3" t="e">
        <f>SQRT(Table1[[#This Row],[Inductance (H)]]*10^6/(0.2*Table4[[#This Row],[Height (m)]]*LN(Table4[[#This Row],[Outter Daimter (m)]]/Table4[[#This Row],[Inner Diamter (m)]])))</f>
        <v>#DIV/0!</v>
      </c>
      <c r="G10"/>
    </row>
    <row r="11" spans="1:7" x14ac:dyDescent="0.25">
      <c r="A11" s="3" t="s">
        <v>22</v>
      </c>
      <c r="B11" s="1">
        <v>0.01</v>
      </c>
      <c r="C11" s="1">
        <v>1.9599999999999999E-2</v>
      </c>
      <c r="D11" s="3">
        <v>3.3000000000000002E-2</v>
      </c>
      <c r="E11" s="3" t="e">
        <f>SQRT(Table1[[#This Row],[Inductance (H)]]*10^6/(0.2*Table4[[#This Row],[Height (m)]]*LN(Table4[[#This Row],[Outter Daimter (m)]]/Table4[[#This Row],[Inner Diamter (m)]])))</f>
        <v>#DIV/0!</v>
      </c>
      <c r="G11"/>
    </row>
    <row r="12" spans="1:7" x14ac:dyDescent="0.25">
      <c r="A12" s="3" t="s">
        <v>22</v>
      </c>
      <c r="B12" s="1">
        <v>0.01</v>
      </c>
      <c r="C12" s="1">
        <v>1.9599999999999999E-2</v>
      </c>
      <c r="D12" s="3">
        <v>3.3000000000000002E-2</v>
      </c>
      <c r="E12" s="3" t="e">
        <f>SQRT(Table1[[#This Row],[Inductance (H)]]*10^6/(0.2*Table4[[#This Row],[Height (m)]]*LN(Table4[[#This Row],[Outter Daimter (m)]]/Table4[[#This Row],[Inner Diamter (m)]])))</f>
        <v>#DIV/0!</v>
      </c>
      <c r="G12"/>
    </row>
    <row r="13" spans="1:7" x14ac:dyDescent="0.25">
      <c r="A13" s="3" t="s">
        <v>22</v>
      </c>
      <c r="B13" s="1">
        <v>0.01</v>
      </c>
      <c r="C13" s="1">
        <v>1.9599999999999999E-2</v>
      </c>
      <c r="D13" s="3">
        <v>3.3000000000000002E-2</v>
      </c>
      <c r="E13" s="3" t="e">
        <f>SQRT(Table1[[#This Row],[Inductance (H)]]*10^6/(0.2*Table4[[#This Row],[Height (m)]]*LN(Table4[[#This Row],[Outter Daimter (m)]]/Table4[[#This Row],[Inner Diamter (m)]])))</f>
        <v>#DIV/0!</v>
      </c>
      <c r="G13"/>
    </row>
    <row r="14" spans="1:7" x14ac:dyDescent="0.25">
      <c r="A14" s="3" t="s">
        <v>22</v>
      </c>
      <c r="B14" s="1">
        <v>0.01</v>
      </c>
      <c r="C14" s="1">
        <v>1.9599999999999999E-2</v>
      </c>
      <c r="D14" s="3">
        <v>3.3000000000000002E-2</v>
      </c>
      <c r="E14" s="3" t="e">
        <f>SQRT(Table1[[#This Row],[Inductance (H)]]*10^6/(0.2*Table4[[#This Row],[Height (m)]]*LN(Table4[[#This Row],[Outter Daimter (m)]]/Table4[[#This Row],[Inner Diamter (m)]])))</f>
        <v>#DIV/0!</v>
      </c>
      <c r="G14"/>
    </row>
    <row r="15" spans="1:7" x14ac:dyDescent="0.25">
      <c r="A15" s="3" t="s">
        <v>22</v>
      </c>
      <c r="B15" s="1">
        <v>0.01</v>
      </c>
      <c r="C15" s="1">
        <v>1.9599999999999999E-2</v>
      </c>
      <c r="D15" s="3">
        <v>3.3000000000000002E-2</v>
      </c>
      <c r="E15" s="3" t="e">
        <f>SQRT(Table1[[#This Row],[Inductance (H)]]*10^6/(0.2*Table4[[#This Row],[Height (m)]]*LN(Table4[[#This Row],[Outter Daimter (m)]]/Table4[[#This Row],[Inner Diamter (m)]])))</f>
        <v>#DIV/0!</v>
      </c>
      <c r="G15"/>
    </row>
    <row r="16" spans="1:7" x14ac:dyDescent="0.25">
      <c r="A16" s="3" t="s">
        <v>22</v>
      </c>
      <c r="B16" s="1">
        <v>0.01</v>
      </c>
      <c r="C16" s="1">
        <v>1.9599999999999999E-2</v>
      </c>
      <c r="D16" s="3">
        <v>3.3000000000000002E-2</v>
      </c>
      <c r="E16" s="3" t="e">
        <f>SQRT(Table1[[#This Row],[Inductance (H)]]*10^6/(0.2*Table4[[#This Row],[Height (m)]]*LN(Table4[[#This Row],[Outter Daimter (m)]]/Table4[[#This Row],[Inner Diamter (m)]])))</f>
        <v>#DIV/0!</v>
      </c>
      <c r="G16"/>
    </row>
    <row r="17" spans="1:7" x14ac:dyDescent="0.25">
      <c r="A17" s="3" t="s">
        <v>22</v>
      </c>
      <c r="B17" s="1">
        <v>0.01</v>
      </c>
      <c r="C17" s="1">
        <v>1.9599999999999999E-2</v>
      </c>
      <c r="D17" s="3">
        <v>3.3000000000000002E-2</v>
      </c>
      <c r="E17" s="3" t="e">
        <f>SQRT(Table1[[#This Row],[Inductance (H)]]*10^6/(0.2*Table4[[#This Row],[Height (m)]]*LN(Table4[[#This Row],[Outter Daimter (m)]]/Table4[[#This Row],[Inner Diamter (m)]])))</f>
        <v>#DIV/0!</v>
      </c>
      <c r="G17"/>
    </row>
    <row r="18" spans="1:7" x14ac:dyDescent="0.25">
      <c r="A18" s="3" t="s">
        <v>22</v>
      </c>
      <c r="B18" s="1">
        <v>0.01</v>
      </c>
      <c r="C18" s="1">
        <v>1.9599999999999999E-2</v>
      </c>
      <c r="D18" s="3">
        <v>3.3000000000000002E-2</v>
      </c>
      <c r="E18" s="3" t="e">
        <f>SQRT(Table1[[#This Row],[Inductance (H)]]*10^6/(0.2*Table4[[#This Row],[Height (m)]]*LN(Table4[[#This Row],[Outter Daimter (m)]]/Table4[[#This Row],[Inner Diamter (m)]])))</f>
        <v>#DIV/0!</v>
      </c>
      <c r="G18"/>
    </row>
    <row r="19" spans="1:7" x14ac:dyDescent="0.25">
      <c r="A19" s="3" t="s">
        <v>22</v>
      </c>
      <c r="B19" s="1">
        <v>0.01</v>
      </c>
      <c r="C19" s="1">
        <v>1.9599999999999999E-2</v>
      </c>
      <c r="D19" s="3">
        <v>3.3000000000000002E-2</v>
      </c>
      <c r="E19" s="3" t="e">
        <f>SQRT(Table1[[#This Row],[Inductance (H)]]*10^6/(0.2*Table4[[#This Row],[Height (m)]]*LN(Table4[[#This Row],[Outter Daimter (m)]]/Table4[[#This Row],[Inner Diamter (m)]])))</f>
        <v>#DIV/0!</v>
      </c>
      <c r="G1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Motor Parameters</vt:lpstr>
      <vt:lpstr>DC Bus Parameters</vt:lpstr>
      <vt:lpstr>IGBT Selection Parameters</vt:lpstr>
      <vt:lpstr>LC Filter Parameters</vt:lpstr>
      <vt:lpstr>Li Inductor Design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muahmmmed</dc:creator>
  <cp:lastModifiedBy>Loay Ashraf</cp:lastModifiedBy>
  <dcterms:created xsi:type="dcterms:W3CDTF">2018-11-13T13:03:38Z</dcterms:created>
  <dcterms:modified xsi:type="dcterms:W3CDTF">2018-11-16T23:54:29Z</dcterms:modified>
</cp:coreProperties>
</file>