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TMO\INF\Лабораторные работы\lab5\"/>
    </mc:Choice>
  </mc:AlternateContent>
  <xr:revisionPtr revIDLastSave="0" documentId="13_ncr:1_{3780D01C-932B-4E02-BA77-421D4D45897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Задание" sheetId="1" r:id="rId1"/>
    <sheet name="Комментари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P34" i="1"/>
  <c r="P41" i="1"/>
  <c r="U17" i="1"/>
  <c r="P17" i="1"/>
  <c r="K66" i="1"/>
  <c r="P66" i="1"/>
  <c r="U66" i="1"/>
  <c r="K65" i="1"/>
  <c r="P65" i="1"/>
  <c r="U65" i="1"/>
  <c r="K58" i="1"/>
  <c r="P58" i="1"/>
  <c r="U58" i="1"/>
  <c r="K57" i="1"/>
  <c r="U57" i="1"/>
  <c r="K50" i="1"/>
  <c r="P50" i="1"/>
  <c r="U50" i="1"/>
  <c r="K49" i="1"/>
  <c r="P49" i="1"/>
  <c r="U49" i="1"/>
  <c r="K42" i="1"/>
  <c r="P42" i="1"/>
  <c r="U42" i="1"/>
  <c r="K41" i="1"/>
  <c r="K34" i="1"/>
  <c r="K33" i="1"/>
  <c r="P33" i="1"/>
  <c r="U33" i="1"/>
  <c r="K26" i="1"/>
  <c r="P26" i="1"/>
  <c r="U26" i="1"/>
  <c r="K25" i="1"/>
  <c r="P25" i="1"/>
  <c r="U25" i="1"/>
  <c r="K18" i="1"/>
  <c r="P18" i="1"/>
  <c r="U18" i="1"/>
  <c r="K17" i="1"/>
  <c r="C8" i="1"/>
  <c r="R8" i="1" s="1"/>
  <c r="C7" i="1"/>
  <c r="L7" i="1" s="1"/>
  <c r="C6" i="1"/>
  <c r="N6" i="1" s="1"/>
  <c r="C5" i="1"/>
  <c r="Q5" i="1" s="1"/>
  <c r="C4" i="1"/>
  <c r="M4" i="1" s="1"/>
  <c r="R5" i="1" l="1"/>
  <c r="Y5" i="1"/>
  <c r="Y11" i="1" s="1"/>
  <c r="J5" i="1"/>
  <c r="V5" i="1"/>
  <c r="AE25" i="1"/>
  <c r="M5" i="1"/>
  <c r="G5" i="1"/>
  <c r="G33" i="1" s="1"/>
  <c r="O5" i="1"/>
  <c r="X5" i="1"/>
  <c r="L5" i="1"/>
  <c r="T5" i="1"/>
  <c r="I4" i="1"/>
  <c r="T4" i="1"/>
  <c r="N4" i="1"/>
  <c r="V4" i="1"/>
  <c r="X4" i="1"/>
  <c r="W4" i="1"/>
  <c r="G4" i="1"/>
  <c r="R4" i="1"/>
  <c r="H4" i="1"/>
  <c r="S4" i="1"/>
  <c r="L6" i="1"/>
  <c r="V6" i="1"/>
  <c r="X8" i="1"/>
  <c r="G6" i="1"/>
  <c r="Q6" i="1"/>
  <c r="I8" i="1"/>
  <c r="R6" i="1"/>
  <c r="I6" i="1"/>
  <c r="O4" i="1"/>
  <c r="I5" i="1"/>
  <c r="S6" i="1"/>
  <c r="Y4" i="1"/>
  <c r="M6" i="1"/>
  <c r="X6" i="1"/>
  <c r="O6" i="1"/>
  <c r="Q4" i="1"/>
  <c r="Q17" i="1" s="1"/>
  <c r="J6" i="1"/>
  <c r="J26" i="1" s="1"/>
  <c r="S5" i="1"/>
  <c r="G7" i="1"/>
  <c r="M8" i="1"/>
  <c r="J7" i="1"/>
  <c r="Q8" i="1"/>
  <c r="H8" i="1"/>
  <c r="AE57" i="1"/>
  <c r="J4" i="1"/>
  <c r="Y8" i="1"/>
  <c r="H6" i="1"/>
  <c r="N7" i="1"/>
  <c r="T8" i="1"/>
  <c r="W6" i="1"/>
  <c r="I7" i="1"/>
  <c r="O8" i="1"/>
  <c r="X7" i="1"/>
  <c r="G8" i="1"/>
  <c r="O7" i="1"/>
  <c r="V8" i="1"/>
  <c r="V7" i="1"/>
  <c r="M7" i="1"/>
  <c r="S8" i="1"/>
  <c r="Q7" i="1"/>
  <c r="N8" i="1"/>
  <c r="W7" i="1"/>
  <c r="L4" i="1"/>
  <c r="Y7" i="1"/>
  <c r="H5" i="1"/>
  <c r="L8" i="1"/>
  <c r="T7" i="1"/>
  <c r="W5" i="1"/>
  <c r="AE33" i="1"/>
  <c r="R7" i="1"/>
  <c r="J8" i="1"/>
  <c r="S7" i="1"/>
  <c r="W8" i="1"/>
  <c r="H7" i="1"/>
  <c r="Y6" i="1"/>
  <c r="N5" i="1"/>
  <c r="T6" i="1"/>
  <c r="U34" i="1"/>
  <c r="P57" i="1"/>
  <c r="AE26" i="1"/>
  <c r="AE66" i="1"/>
  <c r="AE17" i="1"/>
  <c r="AE18" i="1"/>
  <c r="C13" i="1"/>
  <c r="C9" i="1"/>
  <c r="C10" i="1"/>
  <c r="C12" i="1"/>
  <c r="C11" i="1"/>
  <c r="C14" i="1"/>
  <c r="X11" i="1" l="1"/>
  <c r="AE28" i="1"/>
  <c r="V11" i="1"/>
  <c r="G18" i="1"/>
  <c r="Q57" i="1"/>
  <c r="W11" i="1"/>
  <c r="G11" i="1"/>
  <c r="H11" i="1"/>
  <c r="R11" i="1"/>
  <c r="I11" i="1"/>
  <c r="S11" i="1"/>
  <c r="J11" i="1"/>
  <c r="T11" i="1"/>
  <c r="L11" i="1"/>
  <c r="M11" i="1"/>
  <c r="N11" i="1"/>
  <c r="O11" i="1"/>
  <c r="Q11" i="1"/>
  <c r="G25" i="1"/>
  <c r="O12" i="1"/>
  <c r="O50" i="1" s="1"/>
  <c r="G12" i="1"/>
  <c r="Q12" i="1"/>
  <c r="Q50" i="1" s="1"/>
  <c r="R12" i="1"/>
  <c r="R50" i="1" s="1"/>
  <c r="H12" i="1"/>
  <c r="H50" i="1" s="1"/>
  <c r="I12" i="1"/>
  <c r="I50" i="1" s="1"/>
  <c r="S12" i="1"/>
  <c r="S50" i="1" s="1"/>
  <c r="J12" i="1"/>
  <c r="J50" i="1" s="1"/>
  <c r="T12" i="1"/>
  <c r="T50" i="1" s="1"/>
  <c r="L12" i="1"/>
  <c r="M12" i="1"/>
  <c r="M50" i="1" s="1"/>
  <c r="N12" i="1"/>
  <c r="N50" i="1" s="1"/>
  <c r="W12" i="1"/>
  <c r="W50" i="1" s="1"/>
  <c r="X12" i="1"/>
  <c r="X50" i="1" s="1"/>
  <c r="V12" i="1"/>
  <c r="V50" i="1" s="1"/>
  <c r="Y12" i="1"/>
  <c r="Y50" i="1" s="1"/>
  <c r="G13" i="1"/>
  <c r="Q13" i="1"/>
  <c r="S13" i="1"/>
  <c r="N13" i="1"/>
  <c r="H13" i="1"/>
  <c r="R13" i="1"/>
  <c r="I13" i="1"/>
  <c r="J13" i="1"/>
  <c r="T13" i="1"/>
  <c r="L13" i="1"/>
  <c r="M13" i="1"/>
  <c r="O13" i="1"/>
  <c r="V13" i="1"/>
  <c r="X13" i="1"/>
  <c r="W13" i="1"/>
  <c r="Y13" i="1"/>
  <c r="AE20" i="1"/>
  <c r="W10" i="1"/>
  <c r="X10" i="1"/>
  <c r="V10" i="1"/>
  <c r="Y10" i="1"/>
  <c r="G14" i="1"/>
  <c r="G65" i="1" s="1"/>
  <c r="Q14" i="1"/>
  <c r="Q65" i="1" s="1"/>
  <c r="H14" i="1"/>
  <c r="H65" i="1" s="1"/>
  <c r="R14" i="1"/>
  <c r="R65" i="1" s="1"/>
  <c r="I14" i="1"/>
  <c r="I65" i="1" s="1"/>
  <c r="S14" i="1"/>
  <c r="S65" i="1" s="1"/>
  <c r="J14" i="1"/>
  <c r="J65" i="1" s="1"/>
  <c r="T14" i="1"/>
  <c r="T65" i="1" s="1"/>
  <c r="N14" i="1"/>
  <c r="N65" i="1" s="1"/>
  <c r="L14" i="1"/>
  <c r="L65" i="1" s="1"/>
  <c r="M14" i="1"/>
  <c r="M65" i="1" s="1"/>
  <c r="O14" i="1"/>
  <c r="O65" i="1" s="1"/>
  <c r="V14" i="1"/>
  <c r="V65" i="1" s="1"/>
  <c r="W14" i="1"/>
  <c r="W65" i="1" s="1"/>
  <c r="Y14" i="1"/>
  <c r="Y65" i="1" s="1"/>
  <c r="X14" i="1"/>
  <c r="X65" i="1" s="1"/>
  <c r="J66" i="1"/>
  <c r="M10" i="1"/>
  <c r="Q10" i="1"/>
  <c r="N10" i="1"/>
  <c r="L10" i="1"/>
  <c r="T10" i="1"/>
  <c r="H10" i="1"/>
  <c r="G10" i="1"/>
  <c r="J10" i="1"/>
  <c r="I10" i="1"/>
  <c r="S10" i="1"/>
  <c r="R10" i="1"/>
  <c r="O10" i="1"/>
  <c r="X9" i="1"/>
  <c r="I9" i="1"/>
  <c r="T9" i="1"/>
  <c r="Y9" i="1"/>
  <c r="N9" i="1"/>
  <c r="R9" i="1"/>
  <c r="Q9" i="1"/>
  <c r="M9" i="1"/>
  <c r="O9" i="1"/>
  <c r="L9" i="1"/>
  <c r="W9" i="1"/>
  <c r="H9" i="1"/>
  <c r="J9" i="1"/>
  <c r="S9" i="1"/>
  <c r="V9" i="1"/>
  <c r="G9" i="1"/>
  <c r="AE50" i="1"/>
  <c r="L50" i="1"/>
  <c r="G50" i="1"/>
  <c r="AE65" i="1"/>
  <c r="AE68" i="1" s="1"/>
  <c r="Q18" i="1"/>
  <c r="Q25" i="1"/>
  <c r="Q33" i="1"/>
  <c r="S18" i="1"/>
  <c r="S33" i="1"/>
  <c r="S25" i="1"/>
  <c r="W18" i="1"/>
  <c r="W33" i="1"/>
  <c r="W25" i="1"/>
  <c r="M18" i="1"/>
  <c r="M33" i="1"/>
  <c r="M25" i="1"/>
  <c r="V18" i="1"/>
  <c r="V33" i="1"/>
  <c r="V25" i="1"/>
  <c r="H18" i="1"/>
  <c r="H33" i="1"/>
  <c r="H25" i="1"/>
  <c r="I18" i="1"/>
  <c r="I25" i="1"/>
  <c r="I33" i="1"/>
  <c r="R18" i="1"/>
  <c r="R33" i="1"/>
  <c r="R25" i="1"/>
  <c r="L18" i="1"/>
  <c r="L33" i="1"/>
  <c r="L25" i="1"/>
  <c r="X18" i="1"/>
  <c r="X33" i="1"/>
  <c r="X25" i="1"/>
  <c r="AE49" i="1"/>
  <c r="AE42" i="1"/>
  <c r="AE58" i="1"/>
  <c r="AE60" i="1" s="1"/>
  <c r="O18" i="1"/>
  <c r="O33" i="1"/>
  <c r="O25" i="1"/>
  <c r="J18" i="1"/>
  <c r="J33" i="1"/>
  <c r="J25" i="1"/>
  <c r="N18" i="1"/>
  <c r="N33" i="1"/>
  <c r="N25" i="1"/>
  <c r="T18" i="1"/>
  <c r="T25" i="1"/>
  <c r="T33" i="1"/>
  <c r="Y18" i="1"/>
  <c r="Y33" i="1"/>
  <c r="Y25" i="1"/>
  <c r="X17" i="1"/>
  <c r="X57" i="1"/>
  <c r="J17" i="1"/>
  <c r="J57" i="1"/>
  <c r="T26" i="1"/>
  <c r="T66" i="1"/>
  <c r="AE41" i="1"/>
  <c r="AE34" i="1"/>
  <c r="AE36" i="1" s="1"/>
  <c r="V66" i="1"/>
  <c r="V26" i="1"/>
  <c r="W17" i="1"/>
  <c r="W57" i="1"/>
  <c r="X66" i="1"/>
  <c r="X26" i="1"/>
  <c r="H17" i="1"/>
  <c r="H57" i="1"/>
  <c r="R17" i="1"/>
  <c r="R57" i="1"/>
  <c r="H26" i="1"/>
  <c r="H66" i="1"/>
  <c r="T17" i="1"/>
  <c r="T57" i="1"/>
  <c r="O66" i="1"/>
  <c r="O26" i="1"/>
  <c r="N66" i="1"/>
  <c r="N26" i="1"/>
  <c r="R26" i="1"/>
  <c r="R66" i="1"/>
  <c r="M17" i="1"/>
  <c r="M57" i="1"/>
  <c r="I17" i="1"/>
  <c r="I57" i="1"/>
  <c r="I26" i="1"/>
  <c r="I66" i="1"/>
  <c r="G66" i="1"/>
  <c r="G26" i="1"/>
  <c r="M66" i="1"/>
  <c r="M26" i="1"/>
  <c r="S66" i="1"/>
  <c r="S26" i="1"/>
  <c r="V17" i="1"/>
  <c r="V57" i="1"/>
  <c r="W66" i="1"/>
  <c r="W26" i="1"/>
  <c r="L66" i="1"/>
  <c r="L26" i="1"/>
  <c r="S17" i="1"/>
  <c r="S57" i="1"/>
  <c r="G17" i="1"/>
  <c r="G57" i="1"/>
  <c r="Q66" i="1"/>
  <c r="Q26" i="1"/>
  <c r="Y66" i="1"/>
  <c r="Y26" i="1"/>
  <c r="N17" i="1"/>
  <c r="N57" i="1"/>
  <c r="Y17" i="1"/>
  <c r="Y57" i="1"/>
  <c r="L17" i="1"/>
  <c r="L57" i="1"/>
  <c r="O17" i="1"/>
  <c r="O57" i="1"/>
  <c r="C15" i="1"/>
  <c r="Y20" i="1" l="1"/>
  <c r="G15" i="1"/>
  <c r="Q15" i="1"/>
  <c r="I15" i="1"/>
  <c r="N15" i="1"/>
  <c r="H15" i="1"/>
  <c r="R15" i="1"/>
  <c r="S15" i="1"/>
  <c r="J15" i="1"/>
  <c r="T15" i="1"/>
  <c r="L15" i="1"/>
  <c r="M15" i="1"/>
  <c r="O15" i="1"/>
  <c r="V15" i="1"/>
  <c r="X15" i="1"/>
  <c r="W15" i="1"/>
  <c r="Y15" i="1"/>
  <c r="X20" i="1"/>
  <c r="W20" i="1" s="1"/>
  <c r="V20" i="1" s="1"/>
  <c r="T20" i="1" s="1"/>
  <c r="S20" i="1" s="1"/>
  <c r="R20" i="1" s="1"/>
  <c r="Q20" i="1" s="1"/>
  <c r="L22" i="1" s="1"/>
  <c r="AE52" i="1"/>
  <c r="Y28" i="1"/>
  <c r="X28" i="1" s="1"/>
  <c r="W28" i="1" s="1"/>
  <c r="V28" i="1" s="1"/>
  <c r="O30" i="1" s="1"/>
  <c r="L58" i="1"/>
  <c r="L49" i="1"/>
  <c r="L42" i="1"/>
  <c r="V49" i="1"/>
  <c r="V58" i="1"/>
  <c r="V42" i="1"/>
  <c r="M42" i="1"/>
  <c r="M58" i="1"/>
  <c r="M49" i="1"/>
  <c r="O42" i="1"/>
  <c r="O58" i="1"/>
  <c r="O49" i="1"/>
  <c r="S42" i="1"/>
  <c r="S58" i="1"/>
  <c r="S49" i="1"/>
  <c r="Y42" i="1"/>
  <c r="Y58" i="1"/>
  <c r="Y60" i="1" s="1"/>
  <c r="Y49" i="1"/>
  <c r="Y52" i="1" s="1"/>
  <c r="X58" i="1"/>
  <c r="X49" i="1"/>
  <c r="X42" i="1"/>
  <c r="T58" i="1"/>
  <c r="T42" i="1"/>
  <c r="T49" i="1"/>
  <c r="AE44" i="1"/>
  <c r="R42" i="1"/>
  <c r="R49" i="1"/>
  <c r="R58" i="1"/>
  <c r="I49" i="1"/>
  <c r="I42" i="1"/>
  <c r="I58" i="1"/>
  <c r="J49" i="1"/>
  <c r="J42" i="1"/>
  <c r="J58" i="1"/>
  <c r="G49" i="1"/>
  <c r="G42" i="1"/>
  <c r="G58" i="1"/>
  <c r="H42" i="1"/>
  <c r="H58" i="1"/>
  <c r="H49" i="1"/>
  <c r="N42" i="1"/>
  <c r="N49" i="1"/>
  <c r="N58" i="1"/>
  <c r="Q58" i="1"/>
  <c r="Q42" i="1"/>
  <c r="Q49" i="1"/>
  <c r="W58" i="1"/>
  <c r="W49" i="1"/>
  <c r="W42" i="1"/>
  <c r="M41" i="1"/>
  <c r="M34" i="1"/>
  <c r="Y41" i="1"/>
  <c r="Y34" i="1"/>
  <c r="Y36" i="1" s="1"/>
  <c r="O34" i="1"/>
  <c r="O41" i="1"/>
  <c r="T41" i="1"/>
  <c r="T34" i="1"/>
  <c r="J41" i="1"/>
  <c r="J34" i="1"/>
  <c r="S34" i="1"/>
  <c r="S41" i="1"/>
  <c r="R34" i="1"/>
  <c r="R41" i="1"/>
  <c r="H34" i="1"/>
  <c r="H41" i="1"/>
  <c r="V41" i="1"/>
  <c r="V34" i="1"/>
  <c r="N34" i="1"/>
  <c r="N41" i="1"/>
  <c r="W41" i="1"/>
  <c r="W34" i="1"/>
  <c r="Y68" i="1"/>
  <c r="X68" i="1" s="1"/>
  <c r="W68" i="1" s="1"/>
  <c r="V68" i="1" s="1"/>
  <c r="L41" i="1"/>
  <c r="L34" i="1"/>
  <c r="I34" i="1"/>
  <c r="I41" i="1"/>
  <c r="G34" i="1"/>
  <c r="G41" i="1"/>
  <c r="Q34" i="1"/>
  <c r="Q41" i="1"/>
  <c r="X41" i="1"/>
  <c r="X34" i="1"/>
  <c r="O22" i="1" l="1"/>
  <c r="X52" i="1"/>
  <c r="W52" i="1" s="1"/>
  <c r="V52" i="1" s="1"/>
  <c r="T52" i="1" s="1"/>
  <c r="S52" i="1" s="1"/>
  <c r="R52" i="1" s="1"/>
  <c r="Q52" i="1" s="1"/>
  <c r="Y44" i="1"/>
  <c r="X44" i="1" s="1"/>
  <c r="W44" i="1" s="1"/>
  <c r="V44" i="1" s="1"/>
  <c r="T44" i="1" s="1"/>
  <c r="S44" i="1" s="1"/>
  <c r="R44" i="1" s="1"/>
  <c r="Q44" i="1" s="1"/>
  <c r="L46" i="1" s="1"/>
  <c r="T28" i="1"/>
  <c r="S28" i="1" s="1"/>
  <c r="R28" i="1" s="1"/>
  <c r="Q28" i="1" s="1"/>
  <c r="X60" i="1"/>
  <c r="W60" i="1" s="1"/>
  <c r="V60" i="1" s="1"/>
  <c r="T60" i="1" s="1"/>
  <c r="S60" i="1" s="1"/>
  <c r="R60" i="1" s="1"/>
  <c r="Q60" i="1" s="1"/>
  <c r="L62" i="1" s="1"/>
  <c r="T68" i="1"/>
  <c r="S68" i="1" s="1"/>
  <c r="R68" i="1" s="1"/>
  <c r="Q68" i="1" s="1"/>
  <c r="L70" i="1" s="1"/>
  <c r="O70" i="1"/>
  <c r="X36" i="1"/>
  <c r="W36" i="1" s="1"/>
  <c r="V36" i="1" s="1"/>
  <c r="T36" i="1" s="1"/>
  <c r="S36" i="1" s="1"/>
  <c r="R36" i="1" s="1"/>
  <c r="Q36" i="1" s="1"/>
  <c r="L38" i="1" s="1"/>
  <c r="O20" i="1"/>
  <c r="N20" i="1" s="1"/>
  <c r="M20" i="1" s="1"/>
  <c r="L20" i="1" s="1"/>
  <c r="J20" i="1" s="1"/>
  <c r="I20" i="1" s="1"/>
  <c r="H20" i="1" s="1"/>
  <c r="G20" i="1" s="1"/>
  <c r="O28" i="1" l="1"/>
  <c r="N28" i="1" s="1"/>
  <c r="M28" i="1" s="1"/>
  <c r="L28" i="1" s="1"/>
  <c r="J28" i="1" s="1"/>
  <c r="I28" i="1" s="1"/>
  <c r="H28" i="1" s="1"/>
  <c r="G28" i="1" s="1"/>
  <c r="U30" i="1" s="1"/>
  <c r="L30" i="1"/>
  <c r="O52" i="1"/>
  <c r="N52" i="1" s="1"/>
  <c r="M52" i="1" s="1"/>
  <c r="L52" i="1" s="1"/>
  <c r="J52" i="1" s="1"/>
  <c r="I52" i="1" s="1"/>
  <c r="H52" i="1" s="1"/>
  <c r="G52" i="1" s="1"/>
  <c r="U54" i="1" s="1"/>
  <c r="L54" i="1"/>
  <c r="O54" i="1"/>
  <c r="O46" i="1"/>
  <c r="O38" i="1"/>
  <c r="O60" i="1"/>
  <c r="N60" i="1" s="1"/>
  <c r="M60" i="1" s="1"/>
  <c r="L60" i="1" s="1"/>
  <c r="J60" i="1" s="1"/>
  <c r="I60" i="1" s="1"/>
  <c r="H60" i="1" s="1"/>
  <c r="G60" i="1" s="1"/>
  <c r="I62" i="1" s="1"/>
  <c r="O62" i="1"/>
  <c r="O36" i="1"/>
  <c r="N36" i="1" s="1"/>
  <c r="M36" i="1" s="1"/>
  <c r="L36" i="1" s="1"/>
  <c r="J36" i="1" s="1"/>
  <c r="I36" i="1" s="1"/>
  <c r="H36" i="1" s="1"/>
  <c r="G36" i="1" s="1"/>
  <c r="AA36" i="1" s="1"/>
  <c r="AL33" i="1" s="1"/>
  <c r="AG33" i="1" s="1"/>
  <c r="O44" i="1"/>
  <c r="N44" i="1" s="1"/>
  <c r="M44" i="1" s="1"/>
  <c r="L44" i="1" s="1"/>
  <c r="J44" i="1" s="1"/>
  <c r="I44" i="1" s="1"/>
  <c r="H44" i="1" s="1"/>
  <c r="G44" i="1" s="1"/>
  <c r="O68" i="1"/>
  <c r="N68" i="1" s="1"/>
  <c r="M68" i="1" s="1"/>
  <c r="L68" i="1" s="1"/>
  <c r="J68" i="1" s="1"/>
  <c r="I68" i="1" s="1"/>
  <c r="H68" i="1" s="1"/>
  <c r="G68" i="1" s="1"/>
  <c r="I22" i="1"/>
  <c r="U22" i="1"/>
  <c r="AA20" i="1"/>
  <c r="AL17" i="1" s="1"/>
  <c r="AG17" i="1" s="1"/>
  <c r="AA28" i="1" l="1"/>
  <c r="AL25" i="1" s="1"/>
  <c r="AG25" i="1" s="1"/>
  <c r="I30" i="1"/>
  <c r="I54" i="1"/>
  <c r="AA52" i="1"/>
  <c r="AL49" i="1" s="1"/>
  <c r="AG49" i="1" s="1"/>
  <c r="X22" i="1"/>
  <c r="R22" i="1"/>
  <c r="AA60" i="1"/>
  <c r="AL57" i="1" s="1"/>
  <c r="AG57" i="1" s="1"/>
  <c r="U62" i="1"/>
  <c r="U46" i="1"/>
  <c r="AA44" i="1"/>
  <c r="AL41" i="1" s="1"/>
  <c r="AG41" i="1" s="1"/>
  <c r="I46" i="1"/>
  <c r="U38" i="1"/>
  <c r="I38" i="1"/>
  <c r="U70" i="1"/>
  <c r="I70" i="1"/>
  <c r="AA68" i="1"/>
  <c r="AL65" i="1" s="1"/>
  <c r="AG65" i="1" s="1"/>
  <c r="X54" i="1" l="1"/>
  <c r="X30" i="1"/>
  <c r="R30" i="1"/>
  <c r="R54" i="1"/>
  <c r="X62" i="1"/>
  <c r="R62" i="1"/>
  <c r="X70" i="1"/>
  <c r="R70" i="1"/>
  <c r="X46" i="1"/>
  <c r="R46" i="1"/>
  <c r="X38" i="1"/>
  <c r="R38" i="1"/>
</calcChain>
</file>

<file path=xl/sharedStrings.xml><?xml version="1.0" encoding="utf-8"?>
<sst xmlns="http://schemas.openxmlformats.org/spreadsheetml/2006/main" count="359" uniqueCount="75">
  <si>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</si>
  <si>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</si>
  <si>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</si>
  <si>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</si>
  <si>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</si>
  <si>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</si>
  <si>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</si>
  <si>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</si>
  <si>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</si>
  <si>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</si>
  <si>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</si>
  <si>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</si>
  <si>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</si>
  <si>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</si>
  <si>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</si>
  <si>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</si>
  <si>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</si>
  <si>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</si>
  <si>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X10=</t>
  </si>
  <si>
    <t>X11=</t>
  </si>
  <si>
    <t>X12=</t>
  </si>
  <si>
    <t>-X4=</t>
  </si>
  <si>
    <t>-X5=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</si>
  <si>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</si>
  <si>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</si>
  <si>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</si>
  <si>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</si>
  <si>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</si>
  <si>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</si>
  <si>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</si>
  <si>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</si>
  <si>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</si>
  <si>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</si>
  <si>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</si>
  <si>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</si>
  <si>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</si>
  <si>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</si>
  <si>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</si>
  <si>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</si>
  <si>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</si>
  <si>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</si>
  <si>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.</t>
  </si>
  <si>
    <t>+</t>
  </si>
  <si>
    <t>-------</t>
  </si>
  <si>
    <t>--</t>
  </si>
  <si>
    <t>X1</t>
  </si>
  <si>
    <t>---------------</t>
  </si>
  <si>
    <t>--------</t>
  </si>
  <si>
    <t>CF=</t>
  </si>
  <si>
    <t>PF=</t>
  </si>
  <si>
    <t>AF=</t>
  </si>
  <si>
    <t>ZF=</t>
  </si>
  <si>
    <t>SF=</t>
  </si>
  <si>
    <t>OF=</t>
  </si>
  <si>
    <t>X2</t>
  </si>
  <si>
    <t>X7</t>
  </si>
  <si>
    <t>X8</t>
  </si>
  <si>
    <t>X11</t>
  </si>
  <si>
    <t>При сложении двух положительных слагаемых получено верное число. Результат операции верный и корректный, совпадает с десятичным эквивалентом</t>
  </si>
  <si>
    <t>При сложении двух положительных слагаемых получено неверное число. Результат операции неверен, так как, как видно в десятичном эквиваленте, число выходит за ОДЗ</t>
  </si>
  <si>
    <t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</si>
  <si>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</si>
  <si>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неверное число. Результат операции неверен, так как, как видно в десятичном эквиваленте, число выходит за ОДЗ</t>
  </si>
  <si>
    <t>-X6=</t>
  </si>
  <si>
    <r>
      <t>B1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</si>
  <si>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</si>
  <si>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rPr>
        <vertAlign val="subscript"/>
        <sz val="14"/>
        <color theme="1"/>
        <rFont val="Calibri"/>
        <family val="2"/>
        <charset val="204"/>
        <scheme val="minor"/>
      </rPr>
      <t>(2)</t>
    </r>
    <r>
      <rPr>
        <sz val="14"/>
        <color theme="1"/>
        <rFont val="Calibri"/>
        <family val="2"/>
        <charset val="204"/>
        <scheme val="minor"/>
      </rPr>
      <t>=</t>
    </r>
  </si>
  <si>
    <r>
      <t>B3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</si>
  <si>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</si>
  <si>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</si>
  <si>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</si>
  <si>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4"/>
        <color theme="1"/>
        <rFont val="Calibri"/>
        <family val="2"/>
        <charset val="204"/>
        <scheme val="minor"/>
      </rPr>
      <t>(2)</t>
    </r>
  </si>
  <si>
    <t>X3</t>
  </si>
  <si>
    <t>X9</t>
  </si>
  <si>
    <t>При сложении положительного и отрицательного слагаемого получено неверное число. Результат операции неверный и некорректный, не совпадает с десятичным эквивалентом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</si>
</sst>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0" quotePrefix="1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FF00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70"/>
  <sheetViews>
    <sheetView tabSelected="1" zoomScaleNormal="100" zoomScalePageLayoutView="74" workbookViewId="0">
      <selection activeCell="D3" sqref="D3"/>
    </sheetView>
  </sheetViews>
  <sheetFormatPr defaultColWidth="10.625" defaultRowHeight="15.75" x14ac:dyDescent="0.25"/>
  <cols>
    <col min="1" max="1" width="7.625" style="1" bestFit="1" customWidth="1"/>
    <col min="2" max="2" width="11.75" style="1" bestFit="1" customWidth="1"/>
    <col min="3" max="3" width="8.125" style="1" bestFit="1" customWidth="1"/>
    <col min="4" max="4" width="11.875" style="6" customWidth="1"/>
    <col min="5" max="5" width="6.375" style="1" bestFit="1" customWidth="1"/>
    <col min="6" max="6" width="6.75" style="1" bestFit="1" customWidth="1"/>
    <col min="7" max="10" width="2.125" style="1" customWidth="1"/>
    <col min="11" max="11" width="2.125" style="1" bestFit="1" customWidth="1"/>
    <col min="12" max="15" width="2.125" style="1" customWidth="1"/>
    <col min="16" max="16" width="2.125" style="1" bestFit="1" customWidth="1"/>
    <col min="17" max="23" width="2.125" style="1" customWidth="1"/>
    <col min="24" max="25" width="2.375" style="1" bestFit="1" customWidth="1"/>
    <col min="26" max="26" width="3.5" style="1" bestFit="1" customWidth="1"/>
    <col min="27" max="27" width="8.125" style="1" bestFit="1" customWidth="1"/>
    <col min="28" max="28" width="8.125" style="6" customWidth="1"/>
    <col min="29" max="29" width="2.125" style="1" bestFit="1" customWidth="1"/>
    <col min="30" max="30" width="7.375" style="1" bestFit="1" customWidth="1"/>
    <col min="31" max="31" width="10.375" style="1" bestFit="1" customWidth="1"/>
    <col min="32" max="32" width="3.125" style="6" bestFit="1" customWidth="1"/>
    <col min="33" max="35" width="10.625" style="6"/>
    <col min="36" max="36" width="19.25" style="6" customWidth="1"/>
    <col min="37" max="41" width="10.625" style="6"/>
    <col min="42" max="42" width="11.875" style="6" customWidth="1"/>
    <col min="43" max="16384" width="10.625" style="6"/>
  </cols>
  <sheetData>
    <row r="1" spans="1:45" ht="18.75" x14ac:dyDescent="0.3">
      <c r="A1" s="2"/>
      <c r="B1" s="2" t="s">
        <v>0</v>
      </c>
      <c r="C1" s="2">
        <v>10000</v>
      </c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2"/>
      <c r="AD1" s="2"/>
      <c r="AE1" s="2"/>
      <c r="AF1" s="5"/>
      <c r="AG1" s="5"/>
      <c r="AH1" s="5"/>
      <c r="AI1" s="5"/>
      <c r="AJ1" s="5"/>
    </row>
    <row r="2" spans="1:45" ht="15.75" customHeight="1" x14ac:dyDescent="0.3">
      <c r="A2" s="2"/>
      <c r="B2" s="2" t="s">
        <v>10</v>
      </c>
      <c r="C2" s="2">
        <v>128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5"/>
      <c r="AC2" s="2"/>
      <c r="AD2" s="2"/>
      <c r="AE2" s="2"/>
      <c r="AF2" s="5"/>
      <c r="AG2" s="5"/>
      <c r="AH2" s="5"/>
      <c r="AI2" s="5"/>
      <c r="AJ2" s="5"/>
    </row>
    <row r="3" spans="1:45" ht="18.75" x14ac:dyDescent="0.3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5"/>
      <c r="AC3" s="2"/>
      <c r="AD3" s="2"/>
      <c r="AE3" s="2"/>
      <c r="AF3" s="5"/>
      <c r="AG3" s="5"/>
      <c r="AH3" s="5"/>
      <c r="AI3" s="5"/>
      <c r="AJ3" s="5"/>
      <c r="AP3" s="7"/>
      <c r="AQ3" s="7"/>
      <c r="AR3" s="7"/>
      <c r="AS3" s="7"/>
    </row>
    <row r="4" spans="1:45" ht="15.75" customHeight="1" x14ac:dyDescent="0.3">
      <c r="A4" s="2" t="s">
        <v>1</v>
      </c>
      <c r="B4" s="2" t="s">
        <v>0</v>
      </c>
      <c r="C4" s="2">
        <f>C1</f>
        <v>10000</v>
      </c>
      <c r="D4" s="5"/>
      <c r="E4" s="2" t="s">
        <v>23</v>
      </c>
      <c r="F4" s="2"/>
      <c r="G4" s="2">
        <f t="shared" ref="G4:G9" si="0">MOD(QUOTIENT($C4,32768),2)</f>
        <v>0</v>
      </c>
      <c r="H4" s="2">
        <f t="shared" ref="H4:H9" si="1">MOD(QUOTIENT($C4,16384),2)</f>
        <v>0</v>
      </c>
      <c r="I4" s="2">
        <f t="shared" ref="I4:I9" si="2">MOD(QUOTIENT($C4,8192),2)</f>
        <v>1</v>
      </c>
      <c r="J4" s="2">
        <f t="shared" ref="J4:J9" si="3">MOD(QUOTIENT($C4,4096),2)</f>
        <v>0</v>
      </c>
      <c r="K4" s="2" t="s">
        <v>41</v>
      </c>
      <c r="L4" s="2">
        <f t="shared" ref="L4:L9" si="4">MOD(QUOTIENT($C4,2048),2)</f>
        <v>0</v>
      </c>
      <c r="M4" s="2">
        <f t="shared" ref="M4:M9" si="5">MOD(QUOTIENT($C4,1024),2)</f>
        <v>1</v>
      </c>
      <c r="N4" s="2">
        <f t="shared" ref="N4:N9" si="6">MOD(QUOTIENT($C4,512),2)</f>
        <v>1</v>
      </c>
      <c r="O4" s="2">
        <f t="shared" ref="O4:O9" si="7">MOD(QUOTIENT($C4,256),2)</f>
        <v>1</v>
      </c>
      <c r="P4" s="2" t="s">
        <v>41</v>
      </c>
      <c r="Q4" s="2">
        <f t="shared" ref="Q4:Q9" si="8">MOD(QUOTIENT($C4,128),2)</f>
        <v>0</v>
      </c>
      <c r="R4" s="2">
        <f t="shared" ref="R4:R9" si="9">MOD(QUOTIENT($C4,64),2)</f>
        <v>0</v>
      </c>
      <c r="S4" s="2">
        <f t="shared" ref="S4:S9" si="10">MOD(QUOTIENT($C4,32),2)</f>
        <v>0</v>
      </c>
      <c r="T4" s="2">
        <f t="shared" ref="T4:T9" si="11">MOD(QUOTIENT($C4,16),2)</f>
        <v>1</v>
      </c>
      <c r="U4" s="2" t="s">
        <v>41</v>
      </c>
      <c r="V4" s="2">
        <f t="shared" ref="V4:V9" si="12">MOD(QUOTIENT($C4,8),2)</f>
        <v>0</v>
      </c>
      <c r="W4" s="2">
        <f t="shared" ref="W4:W9" si="13">MOD(QUOTIENT($C4,4),2)</f>
        <v>0</v>
      </c>
      <c r="X4" s="2">
        <f t="shared" ref="X4:X9" si="14">MOD(QUOTIENT($C4,2),2)</f>
        <v>0</v>
      </c>
      <c r="Y4" s="2">
        <f t="shared" ref="Y4:Y9" si="15">MOD($C4,2)</f>
        <v>0</v>
      </c>
      <c r="Z4" s="4"/>
      <c r="AA4" s="2"/>
      <c r="AB4" s="5"/>
      <c r="AC4" s="2"/>
      <c r="AD4" s="2"/>
      <c r="AE4" s="2"/>
      <c r="AF4" s="5"/>
      <c r="AG4" s="5"/>
      <c r="AH4" s="5"/>
      <c r="AI4" s="5"/>
      <c r="AJ4" s="5"/>
      <c r="AP4" s="7"/>
      <c r="AQ4" s="7"/>
      <c r="AR4" s="7"/>
      <c r="AS4" s="7"/>
    </row>
    <row r="5" spans="1:45" ht="15.6" customHeight="1" x14ac:dyDescent="0.3">
      <c r="A5" s="2" t="s">
        <v>2</v>
      </c>
      <c r="B5" s="2" t="s">
        <v>10</v>
      </c>
      <c r="C5" s="2">
        <f>C2</f>
        <v>128</v>
      </c>
      <c r="D5" s="5"/>
      <c r="E5" s="2" t="s">
        <v>24</v>
      </c>
      <c r="F5" s="2"/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0</v>
      </c>
      <c r="K5" s="2" t="s">
        <v>41</v>
      </c>
      <c r="L5" s="2">
        <f t="shared" si="4"/>
        <v>0</v>
      </c>
      <c r="M5" s="2">
        <f t="shared" si="5"/>
        <v>0</v>
      </c>
      <c r="N5" s="2">
        <f t="shared" si="6"/>
        <v>0</v>
      </c>
      <c r="O5" s="2">
        <f t="shared" si="7"/>
        <v>0</v>
      </c>
      <c r="P5" s="2" t="s">
        <v>41</v>
      </c>
      <c r="Q5" s="2">
        <f t="shared" si="8"/>
        <v>1</v>
      </c>
      <c r="R5" s="2">
        <f t="shared" si="9"/>
        <v>0</v>
      </c>
      <c r="S5" s="2">
        <f t="shared" si="10"/>
        <v>0</v>
      </c>
      <c r="T5" s="2">
        <f t="shared" si="11"/>
        <v>0</v>
      </c>
      <c r="U5" s="2" t="s">
        <v>41</v>
      </c>
      <c r="V5" s="2">
        <f t="shared" si="12"/>
        <v>0</v>
      </c>
      <c r="W5" s="2">
        <f t="shared" si="13"/>
        <v>0</v>
      </c>
      <c r="X5" s="2">
        <f t="shared" si="14"/>
        <v>0</v>
      </c>
      <c r="Y5" s="2">
        <f t="shared" si="15"/>
        <v>0</v>
      </c>
      <c r="Z5" s="4"/>
      <c r="AA5" s="2"/>
      <c r="AB5" s="5"/>
      <c r="AC5" s="2"/>
      <c r="AD5" s="2"/>
      <c r="AE5" s="2"/>
      <c r="AF5" s="5"/>
      <c r="AG5" s="5"/>
      <c r="AH5" s="5"/>
      <c r="AI5" s="5"/>
      <c r="AJ5" s="5"/>
      <c r="AP5" s="7"/>
      <c r="AQ5" s="7"/>
      <c r="AR5" s="7"/>
      <c r="AS5" s="7"/>
    </row>
    <row r="6" spans="1:45" ht="18.75" x14ac:dyDescent="0.3">
      <c r="A6" s="2" t="s">
        <v>3</v>
      </c>
      <c r="B6" s="2" t="s">
        <v>11</v>
      </c>
      <c r="C6" s="2">
        <f>C1+C2</f>
        <v>10128</v>
      </c>
      <c r="D6" s="5"/>
      <c r="E6" s="2" t="s">
        <v>25</v>
      </c>
      <c r="F6" s="2"/>
      <c r="G6" s="2">
        <f t="shared" si="0"/>
        <v>0</v>
      </c>
      <c r="H6" s="2">
        <f t="shared" si="1"/>
        <v>0</v>
      </c>
      <c r="I6" s="2">
        <f t="shared" si="2"/>
        <v>1</v>
      </c>
      <c r="J6" s="2">
        <f t="shared" si="3"/>
        <v>0</v>
      </c>
      <c r="K6" s="2" t="s">
        <v>41</v>
      </c>
      <c r="L6" s="2">
        <f t="shared" si="4"/>
        <v>0</v>
      </c>
      <c r="M6" s="2">
        <f t="shared" si="5"/>
        <v>1</v>
      </c>
      <c r="N6" s="2">
        <f t="shared" si="6"/>
        <v>1</v>
      </c>
      <c r="O6" s="2">
        <f t="shared" si="7"/>
        <v>1</v>
      </c>
      <c r="P6" s="2" t="s">
        <v>41</v>
      </c>
      <c r="Q6" s="2">
        <f t="shared" si="8"/>
        <v>1</v>
      </c>
      <c r="R6" s="2">
        <f t="shared" si="9"/>
        <v>0</v>
      </c>
      <c r="S6" s="2">
        <f t="shared" si="10"/>
        <v>0</v>
      </c>
      <c r="T6" s="2">
        <f t="shared" si="11"/>
        <v>1</v>
      </c>
      <c r="U6" s="2" t="s">
        <v>41</v>
      </c>
      <c r="V6" s="2">
        <f t="shared" si="12"/>
        <v>0</v>
      </c>
      <c r="W6" s="2">
        <f t="shared" si="13"/>
        <v>0</v>
      </c>
      <c r="X6" s="2">
        <f t="shared" si="14"/>
        <v>0</v>
      </c>
      <c r="Y6" s="2">
        <f t="shared" si="15"/>
        <v>0</v>
      </c>
      <c r="Z6" s="4"/>
      <c r="AA6" s="2"/>
      <c r="AB6" s="5"/>
      <c r="AC6" s="2"/>
      <c r="AD6" s="2"/>
      <c r="AE6" s="2"/>
      <c r="AF6" s="5"/>
      <c r="AG6" s="5"/>
      <c r="AH6" s="5"/>
      <c r="AI6" s="5"/>
      <c r="AJ6" s="5"/>
      <c r="AP6" s="7"/>
      <c r="AQ6" s="7"/>
      <c r="AR6" s="7"/>
      <c r="AS6" s="7"/>
    </row>
    <row r="7" spans="1:45" ht="15.6" customHeight="1" x14ac:dyDescent="0.3">
      <c r="A7" s="2" t="s">
        <v>4</v>
      </c>
      <c r="B7" s="2" t="s">
        <v>12</v>
      </c>
      <c r="C7" s="2">
        <f>C1+C2+C2</f>
        <v>10256</v>
      </c>
      <c r="D7" s="5"/>
      <c r="E7" s="2" t="s">
        <v>26</v>
      </c>
      <c r="F7" s="2"/>
      <c r="G7" s="2">
        <f t="shared" si="0"/>
        <v>0</v>
      </c>
      <c r="H7" s="2">
        <f t="shared" si="1"/>
        <v>0</v>
      </c>
      <c r="I7" s="2">
        <f t="shared" si="2"/>
        <v>1</v>
      </c>
      <c r="J7" s="2">
        <f t="shared" si="3"/>
        <v>0</v>
      </c>
      <c r="K7" s="2" t="s">
        <v>41</v>
      </c>
      <c r="L7" s="2">
        <f t="shared" si="4"/>
        <v>1</v>
      </c>
      <c r="M7" s="2">
        <f t="shared" si="5"/>
        <v>0</v>
      </c>
      <c r="N7" s="2">
        <f t="shared" si="6"/>
        <v>0</v>
      </c>
      <c r="O7" s="2">
        <f t="shared" si="7"/>
        <v>0</v>
      </c>
      <c r="P7" s="2" t="s">
        <v>41</v>
      </c>
      <c r="Q7" s="2">
        <f t="shared" si="8"/>
        <v>0</v>
      </c>
      <c r="R7" s="2">
        <f t="shared" si="9"/>
        <v>0</v>
      </c>
      <c r="S7" s="2">
        <f t="shared" si="10"/>
        <v>0</v>
      </c>
      <c r="T7" s="2">
        <f t="shared" si="11"/>
        <v>1</v>
      </c>
      <c r="U7" s="2" t="s">
        <v>41</v>
      </c>
      <c r="V7" s="2">
        <f t="shared" si="12"/>
        <v>0</v>
      </c>
      <c r="W7" s="2">
        <f t="shared" si="13"/>
        <v>0</v>
      </c>
      <c r="X7" s="2">
        <f t="shared" si="14"/>
        <v>0</v>
      </c>
      <c r="Y7" s="2">
        <f t="shared" si="15"/>
        <v>0</v>
      </c>
      <c r="Z7" s="4"/>
      <c r="AA7" s="2"/>
      <c r="AB7" s="5"/>
      <c r="AC7" s="2"/>
      <c r="AD7" s="2"/>
      <c r="AE7" s="2"/>
      <c r="AF7" s="5"/>
      <c r="AG7" s="5"/>
      <c r="AH7" s="5"/>
      <c r="AI7" s="5"/>
      <c r="AJ7" s="5"/>
      <c r="AP7" s="7"/>
      <c r="AQ7" s="7"/>
      <c r="AR7" s="7"/>
      <c r="AS7" s="7"/>
    </row>
    <row r="8" spans="1:45" ht="18.75" x14ac:dyDescent="0.3">
      <c r="A8" s="2" t="s">
        <v>5</v>
      </c>
      <c r="B8" s="2" t="s">
        <v>13</v>
      </c>
      <c r="C8" s="2">
        <f>C2-C1</f>
        <v>-9872</v>
      </c>
      <c r="D8" s="5"/>
      <c r="E8" s="2" t="s">
        <v>27</v>
      </c>
      <c r="F8" s="2"/>
      <c r="G8" s="2">
        <f t="shared" si="0"/>
        <v>0</v>
      </c>
      <c r="H8" s="2">
        <f t="shared" si="1"/>
        <v>0</v>
      </c>
      <c r="I8" s="2">
        <f t="shared" si="2"/>
        <v>1</v>
      </c>
      <c r="J8" s="2">
        <f t="shared" si="3"/>
        <v>0</v>
      </c>
      <c r="K8" s="2" t="s">
        <v>41</v>
      </c>
      <c r="L8" s="2">
        <f t="shared" si="4"/>
        <v>0</v>
      </c>
      <c r="M8" s="2">
        <f t="shared" si="5"/>
        <v>1</v>
      </c>
      <c r="N8" s="2">
        <f t="shared" si="6"/>
        <v>1</v>
      </c>
      <c r="O8" s="2">
        <f t="shared" si="7"/>
        <v>0</v>
      </c>
      <c r="P8" s="2" t="s">
        <v>41</v>
      </c>
      <c r="Q8" s="2">
        <f t="shared" si="8"/>
        <v>1</v>
      </c>
      <c r="R8" s="2">
        <f t="shared" si="9"/>
        <v>0</v>
      </c>
      <c r="S8" s="2">
        <f t="shared" si="10"/>
        <v>0</v>
      </c>
      <c r="T8" s="2">
        <f t="shared" si="11"/>
        <v>1</v>
      </c>
      <c r="U8" s="2" t="s">
        <v>41</v>
      </c>
      <c r="V8" s="2">
        <f t="shared" si="12"/>
        <v>0</v>
      </c>
      <c r="W8" s="2">
        <f t="shared" si="13"/>
        <v>0</v>
      </c>
      <c r="X8" s="2">
        <f t="shared" si="14"/>
        <v>0</v>
      </c>
      <c r="Y8" s="2">
        <f t="shared" si="15"/>
        <v>0</v>
      </c>
      <c r="Z8" s="4"/>
      <c r="AA8" s="2"/>
      <c r="AB8" s="5"/>
      <c r="AC8" s="2"/>
      <c r="AD8" s="2"/>
      <c r="AE8" s="2"/>
      <c r="AF8" s="5"/>
      <c r="AH8" s="5"/>
      <c r="AI8" s="5"/>
      <c r="AJ8" s="5"/>
      <c r="AP8" s="7"/>
      <c r="AQ8" s="7"/>
      <c r="AR8" s="7"/>
      <c r="AS8" s="7"/>
    </row>
    <row r="9" spans="1:45" ht="15.6" customHeight="1" x14ac:dyDescent="0.3">
      <c r="A9" s="2" t="s">
        <v>6</v>
      </c>
      <c r="B9" s="2" t="s">
        <v>14</v>
      </c>
      <c r="C9" s="2">
        <f>65536-C7</f>
        <v>55280</v>
      </c>
      <c r="D9" s="5"/>
      <c r="E9" s="2" t="s">
        <v>28</v>
      </c>
      <c r="F9" s="2"/>
      <c r="G9" s="2">
        <f t="shared" si="0"/>
        <v>1</v>
      </c>
      <c r="H9" s="2">
        <f t="shared" si="1"/>
        <v>1</v>
      </c>
      <c r="I9" s="2">
        <f t="shared" si="2"/>
        <v>0</v>
      </c>
      <c r="J9" s="2">
        <f t="shared" si="3"/>
        <v>1</v>
      </c>
      <c r="K9" s="2" t="s">
        <v>41</v>
      </c>
      <c r="L9" s="2">
        <f t="shared" si="4"/>
        <v>0</v>
      </c>
      <c r="M9" s="2">
        <f t="shared" si="5"/>
        <v>1</v>
      </c>
      <c r="N9" s="2">
        <f t="shared" si="6"/>
        <v>1</v>
      </c>
      <c r="O9" s="2">
        <f t="shared" si="7"/>
        <v>1</v>
      </c>
      <c r="P9" s="2" t="s">
        <v>41</v>
      </c>
      <c r="Q9" s="2">
        <f t="shared" si="8"/>
        <v>1</v>
      </c>
      <c r="R9" s="2">
        <f t="shared" si="9"/>
        <v>1</v>
      </c>
      <c r="S9" s="2">
        <f t="shared" si="10"/>
        <v>1</v>
      </c>
      <c r="T9" s="2">
        <f t="shared" si="11"/>
        <v>1</v>
      </c>
      <c r="U9" s="2" t="s">
        <v>41</v>
      </c>
      <c r="V9" s="2">
        <f t="shared" si="12"/>
        <v>0</v>
      </c>
      <c r="W9" s="2">
        <f t="shared" si="13"/>
        <v>0</v>
      </c>
      <c r="X9" s="2">
        <f t="shared" si="14"/>
        <v>0</v>
      </c>
      <c r="Y9" s="2">
        <f t="shared" si="15"/>
        <v>0</v>
      </c>
      <c r="Z9" s="4"/>
      <c r="AA9" s="2"/>
      <c r="AB9" s="5"/>
      <c r="AC9" s="2"/>
      <c r="AD9" s="2"/>
      <c r="AE9" s="2"/>
      <c r="AF9" s="5"/>
      <c r="AG9" s="5"/>
      <c r="AH9" s="5"/>
      <c r="AI9" s="5"/>
      <c r="AJ9" s="5"/>
      <c r="AP9" s="7"/>
      <c r="AQ9" s="7"/>
      <c r="AR9" s="7"/>
      <c r="AS9" s="7"/>
    </row>
    <row r="10" spans="1:45" ht="18.75" x14ac:dyDescent="0.3">
      <c r="A10" s="2" t="s">
        <v>7</v>
      </c>
      <c r="B10" s="3" t="s">
        <v>15</v>
      </c>
      <c r="C10" s="2">
        <f t="shared" ref="C10:C15" si="16">-C4</f>
        <v>-10000</v>
      </c>
      <c r="D10" s="5"/>
      <c r="E10" s="2" t="s">
        <v>29</v>
      </c>
      <c r="F10" s="3" t="s">
        <v>35</v>
      </c>
      <c r="G10" s="2">
        <f t="shared" ref="G10:G15" si="17">IF(MOD(QUOTIENT($C10,32768),2)=1,0,1)</f>
        <v>1</v>
      </c>
      <c r="H10" s="2">
        <f t="shared" ref="H10:H15" si="18">IF(MOD(QUOTIENT($C10,16384),2)=1,0,1)</f>
        <v>1</v>
      </c>
      <c r="I10" s="2">
        <f t="shared" ref="I10:I15" si="19">IF(MOD(QUOTIENT($C10,8192),2)=1,0,1)</f>
        <v>0</v>
      </c>
      <c r="J10" s="2">
        <f t="shared" ref="J10:J15" si="20">IF(MOD(QUOTIENT($C10,4096),2)=1,0,1)</f>
        <v>1</v>
      </c>
      <c r="K10" s="2" t="s">
        <v>41</v>
      </c>
      <c r="L10" s="2">
        <f t="shared" ref="L10:L15" si="21">IF(MOD(QUOTIENT($C10,2048),2)=1,0,1)</f>
        <v>1</v>
      </c>
      <c r="M10" s="2">
        <f t="shared" ref="M10:M15" si="22">IF(MOD(QUOTIENT($C10,1024),2)=1,0,1)</f>
        <v>0</v>
      </c>
      <c r="N10" s="2">
        <f t="shared" ref="N10:N15" si="23">IF(MOD(QUOTIENT($C10,512),2)=1,0,1)</f>
        <v>0</v>
      </c>
      <c r="O10" s="2">
        <f t="shared" ref="O10:O15" si="24">IF(MOD(QUOTIENT($C10,256),2)=1,0,1)</f>
        <v>0</v>
      </c>
      <c r="P10" s="2" t="s">
        <v>41</v>
      </c>
      <c r="Q10" s="2">
        <f t="shared" ref="Q10:Q15" si="25">IF(MOD(QUOTIENT($C10,128),2)=1,0,1)</f>
        <v>1</v>
      </c>
      <c r="R10" s="2">
        <f t="shared" ref="R10:R15" si="26">IF(MOD(QUOTIENT($C10,64),2)=1,0,1)</f>
        <v>1</v>
      </c>
      <c r="S10" s="2">
        <f t="shared" ref="S10:S15" si="27">IF(MOD(QUOTIENT($C10,32),2)=1,0,1)</f>
        <v>1</v>
      </c>
      <c r="T10" s="2">
        <f t="shared" ref="T10:T15" si="28">IF(MOD(QUOTIENT($C10,16),2)=1,0,1)</f>
        <v>0</v>
      </c>
      <c r="U10" s="2" t="s">
        <v>41</v>
      </c>
      <c r="V10" s="2">
        <f t="shared" ref="V10:V15" si="29">IF(AND(Y4=0,X4=0,W4=0,V4=1),1,MOD(V4+1,2))</f>
        <v>1</v>
      </c>
      <c r="W10" s="2">
        <f>IF(AND(Y4=0,X4=0,W4=1),1,MOD(W4+1,2))</f>
        <v>1</v>
      </c>
      <c r="X10" s="2">
        <f t="shared" ref="X10:X15" si="30">IF(Y4=1,MOD(X4+1,2),IF(X4=0,0,1))</f>
        <v>0</v>
      </c>
      <c r="Y10" s="2">
        <f t="shared" ref="Y10:Y15" si="31">Y4</f>
        <v>0</v>
      </c>
      <c r="Z10" s="4"/>
      <c r="AA10" s="2"/>
      <c r="AB10" s="5"/>
      <c r="AC10" s="2"/>
      <c r="AD10" s="2"/>
      <c r="AE10" s="2"/>
      <c r="AF10" s="5"/>
      <c r="AH10" s="5"/>
      <c r="AI10" s="5"/>
      <c r="AJ10" s="5"/>
      <c r="AP10" s="7"/>
      <c r="AQ10" s="7"/>
      <c r="AR10" s="7"/>
      <c r="AS10" s="7"/>
    </row>
    <row r="11" spans="1:45" ht="18.75" x14ac:dyDescent="0.3">
      <c r="A11" s="2" t="s">
        <v>8</v>
      </c>
      <c r="B11" s="3" t="s">
        <v>16</v>
      </c>
      <c r="C11" s="2">
        <f t="shared" si="16"/>
        <v>-128</v>
      </c>
      <c r="D11" s="5"/>
      <c r="E11" s="2" t="s">
        <v>30</v>
      </c>
      <c r="F11" s="3" t="s">
        <v>36</v>
      </c>
      <c r="G11" s="2">
        <f t="shared" si="17"/>
        <v>1</v>
      </c>
      <c r="H11" s="2">
        <f t="shared" si="18"/>
        <v>1</v>
      </c>
      <c r="I11" s="2">
        <f t="shared" si="19"/>
        <v>1</v>
      </c>
      <c r="J11" s="2">
        <f t="shared" si="20"/>
        <v>1</v>
      </c>
      <c r="K11" s="2" t="s">
        <v>41</v>
      </c>
      <c r="L11" s="2">
        <f t="shared" si="21"/>
        <v>1</v>
      </c>
      <c r="M11" s="2">
        <f t="shared" si="22"/>
        <v>1</v>
      </c>
      <c r="N11" s="2">
        <f t="shared" si="23"/>
        <v>1</v>
      </c>
      <c r="O11" s="2">
        <f t="shared" si="24"/>
        <v>1</v>
      </c>
      <c r="P11" s="2" t="s">
        <v>41</v>
      </c>
      <c r="Q11" s="2">
        <f t="shared" si="25"/>
        <v>0</v>
      </c>
      <c r="R11" s="2">
        <f t="shared" si="26"/>
        <v>1</v>
      </c>
      <c r="S11" s="2">
        <f t="shared" si="27"/>
        <v>1</v>
      </c>
      <c r="T11" s="2">
        <f t="shared" si="28"/>
        <v>1</v>
      </c>
      <c r="U11" s="2" t="s">
        <v>41</v>
      </c>
      <c r="V11" s="2">
        <f t="shared" si="29"/>
        <v>1</v>
      </c>
      <c r="W11" s="2">
        <f>IF(AND(Y5=0,X5=0,W5=1),1,MOD(W5+1,2))</f>
        <v>1</v>
      </c>
      <c r="X11" s="2">
        <f>IF(Y5=1,MOD(X5+1,2),IF(X5=0,0,1))</f>
        <v>0</v>
      </c>
      <c r="Y11" s="2">
        <f t="shared" si="31"/>
        <v>0</v>
      </c>
      <c r="Z11" s="4"/>
      <c r="AA11" s="2"/>
      <c r="AB11" s="5"/>
      <c r="AC11" s="2"/>
      <c r="AD11" s="2"/>
      <c r="AE11" s="2"/>
      <c r="AF11" s="5"/>
      <c r="AG11" s="5"/>
      <c r="AH11" s="5"/>
      <c r="AI11" s="5"/>
      <c r="AJ11" s="5"/>
      <c r="AP11" s="7"/>
      <c r="AQ11" s="7"/>
      <c r="AR11" s="7"/>
      <c r="AS11" s="7"/>
    </row>
    <row r="12" spans="1:45" ht="18.75" x14ac:dyDescent="0.3">
      <c r="A12" s="2" t="s">
        <v>9</v>
      </c>
      <c r="B12" s="3" t="s">
        <v>17</v>
      </c>
      <c r="C12" s="2">
        <f t="shared" si="16"/>
        <v>-10128</v>
      </c>
      <c r="D12" s="5"/>
      <c r="E12" s="2" t="s">
        <v>31</v>
      </c>
      <c r="F12" s="3" t="s">
        <v>37</v>
      </c>
      <c r="G12" s="2">
        <f t="shared" si="17"/>
        <v>1</v>
      </c>
      <c r="H12" s="2">
        <f t="shared" si="18"/>
        <v>1</v>
      </c>
      <c r="I12" s="2">
        <f t="shared" si="19"/>
        <v>0</v>
      </c>
      <c r="J12" s="2">
        <f t="shared" si="20"/>
        <v>1</v>
      </c>
      <c r="K12" s="2" t="s">
        <v>41</v>
      </c>
      <c r="L12" s="2">
        <f t="shared" si="21"/>
        <v>1</v>
      </c>
      <c r="M12" s="2">
        <f t="shared" si="22"/>
        <v>0</v>
      </c>
      <c r="N12" s="2">
        <f t="shared" si="23"/>
        <v>0</v>
      </c>
      <c r="O12" s="2">
        <f t="shared" si="24"/>
        <v>0</v>
      </c>
      <c r="P12" s="2" t="s">
        <v>41</v>
      </c>
      <c r="Q12" s="2">
        <f t="shared" si="25"/>
        <v>0</v>
      </c>
      <c r="R12" s="2">
        <f t="shared" si="26"/>
        <v>1</v>
      </c>
      <c r="S12" s="2">
        <f t="shared" si="27"/>
        <v>1</v>
      </c>
      <c r="T12" s="2">
        <f t="shared" si="28"/>
        <v>0</v>
      </c>
      <c r="U12" s="2" t="s">
        <v>41</v>
      </c>
      <c r="V12" s="2">
        <f t="shared" si="29"/>
        <v>1</v>
      </c>
      <c r="W12" s="2">
        <f>IF(AND(Y6=0,X6=0,W6=1),1,0)</f>
        <v>0</v>
      </c>
      <c r="X12" s="2">
        <f t="shared" si="30"/>
        <v>0</v>
      </c>
      <c r="Y12" s="2">
        <f t="shared" si="31"/>
        <v>0</v>
      </c>
      <c r="Z12" s="4"/>
      <c r="AA12" s="2"/>
      <c r="AB12" s="5"/>
      <c r="AC12" s="2"/>
      <c r="AD12" s="2"/>
      <c r="AE12" s="2"/>
      <c r="AF12" s="5"/>
      <c r="AG12" s="5"/>
      <c r="AH12" s="5"/>
      <c r="AI12" s="5"/>
      <c r="AJ12" s="5"/>
      <c r="AP12" s="7"/>
      <c r="AQ12" s="7"/>
      <c r="AR12" s="7"/>
      <c r="AS12" s="7"/>
    </row>
    <row r="13" spans="1:45" ht="15.6" customHeight="1" x14ac:dyDescent="0.3">
      <c r="A13" s="2" t="s">
        <v>18</v>
      </c>
      <c r="B13" s="3" t="s">
        <v>21</v>
      </c>
      <c r="C13" s="2">
        <f t="shared" si="16"/>
        <v>-10256</v>
      </c>
      <c r="D13" s="5"/>
      <c r="E13" s="2" t="s">
        <v>32</v>
      </c>
      <c r="F13" s="3" t="s">
        <v>38</v>
      </c>
      <c r="G13" s="2">
        <f t="shared" si="17"/>
        <v>1</v>
      </c>
      <c r="H13" s="2">
        <f t="shared" si="18"/>
        <v>1</v>
      </c>
      <c r="I13" s="2">
        <f t="shared" si="19"/>
        <v>0</v>
      </c>
      <c r="J13" s="2">
        <f t="shared" si="20"/>
        <v>1</v>
      </c>
      <c r="K13" s="2" t="s">
        <v>41</v>
      </c>
      <c r="L13" s="2">
        <f t="shared" si="21"/>
        <v>0</v>
      </c>
      <c r="M13" s="2">
        <f t="shared" si="22"/>
        <v>1</v>
      </c>
      <c r="N13" s="2">
        <f t="shared" si="23"/>
        <v>1</v>
      </c>
      <c r="O13" s="2">
        <f t="shared" si="24"/>
        <v>1</v>
      </c>
      <c r="P13" s="2" t="s">
        <v>41</v>
      </c>
      <c r="Q13" s="2">
        <f t="shared" si="25"/>
        <v>1</v>
      </c>
      <c r="R13" s="2">
        <f t="shared" si="26"/>
        <v>1</v>
      </c>
      <c r="S13" s="2">
        <f t="shared" si="27"/>
        <v>1</v>
      </c>
      <c r="T13" s="2">
        <f t="shared" si="28"/>
        <v>0</v>
      </c>
      <c r="U13" s="2" t="s">
        <v>41</v>
      </c>
      <c r="V13" s="2">
        <f t="shared" si="29"/>
        <v>1</v>
      </c>
      <c r="W13" s="2">
        <f>IF(AND(Y7=0,X7=0,W7=1),1,MOD(W7+1,2))</f>
        <v>1</v>
      </c>
      <c r="X13" s="2">
        <f t="shared" si="30"/>
        <v>0</v>
      </c>
      <c r="Y13" s="2">
        <f t="shared" si="31"/>
        <v>0</v>
      </c>
      <c r="Z13" s="4"/>
      <c r="AA13" s="2"/>
      <c r="AB13" s="5"/>
      <c r="AC13" s="2"/>
      <c r="AD13" s="2"/>
      <c r="AE13" s="2"/>
      <c r="AF13" s="5"/>
      <c r="AG13" s="5"/>
      <c r="AH13" s="5"/>
      <c r="AI13" s="5"/>
      <c r="AJ13" s="5"/>
      <c r="AP13" s="7"/>
      <c r="AQ13" s="7"/>
      <c r="AR13" s="7"/>
      <c r="AS13" s="7"/>
    </row>
    <row r="14" spans="1:45" ht="18.75" x14ac:dyDescent="0.3">
      <c r="A14" s="2" t="s">
        <v>19</v>
      </c>
      <c r="B14" s="3" t="s">
        <v>22</v>
      </c>
      <c r="C14" s="2">
        <f t="shared" si="16"/>
        <v>9872</v>
      </c>
      <c r="D14" s="5"/>
      <c r="E14" s="2" t="s">
        <v>33</v>
      </c>
      <c r="F14" s="3" t="s">
        <v>39</v>
      </c>
      <c r="G14" s="2">
        <f t="shared" si="17"/>
        <v>1</v>
      </c>
      <c r="H14" s="2">
        <f t="shared" si="18"/>
        <v>1</v>
      </c>
      <c r="I14" s="2">
        <f t="shared" si="19"/>
        <v>0</v>
      </c>
      <c r="J14" s="2">
        <f t="shared" si="20"/>
        <v>1</v>
      </c>
      <c r="K14" s="2" t="s">
        <v>41</v>
      </c>
      <c r="L14" s="2">
        <f t="shared" si="21"/>
        <v>1</v>
      </c>
      <c r="M14" s="2">
        <f t="shared" si="22"/>
        <v>0</v>
      </c>
      <c r="N14" s="2">
        <f t="shared" si="23"/>
        <v>0</v>
      </c>
      <c r="O14" s="2">
        <f t="shared" si="24"/>
        <v>1</v>
      </c>
      <c r="P14" s="2" t="s">
        <v>41</v>
      </c>
      <c r="Q14" s="2">
        <f t="shared" si="25"/>
        <v>0</v>
      </c>
      <c r="R14" s="2">
        <f t="shared" si="26"/>
        <v>1</v>
      </c>
      <c r="S14" s="2">
        <f t="shared" si="27"/>
        <v>1</v>
      </c>
      <c r="T14" s="2">
        <f t="shared" si="28"/>
        <v>0</v>
      </c>
      <c r="U14" s="2" t="s">
        <v>41</v>
      </c>
      <c r="V14" s="2">
        <f t="shared" si="29"/>
        <v>1</v>
      </c>
      <c r="W14" s="2">
        <f>IF(AND(Y8=0,X8=0,W8=1),1,MOD(W8+1,2))</f>
        <v>1</v>
      </c>
      <c r="X14" s="2">
        <f t="shared" si="30"/>
        <v>0</v>
      </c>
      <c r="Y14" s="2">
        <f t="shared" si="31"/>
        <v>0</v>
      </c>
      <c r="Z14" s="4"/>
      <c r="AA14" s="2"/>
      <c r="AB14" s="5"/>
      <c r="AC14" s="2"/>
      <c r="AD14" s="2"/>
      <c r="AE14" s="2"/>
      <c r="AF14" s="5"/>
      <c r="AG14" s="5"/>
      <c r="AH14" s="5"/>
      <c r="AI14" s="5"/>
      <c r="AJ14" s="5"/>
      <c r="AP14" s="7"/>
      <c r="AQ14" s="7"/>
      <c r="AR14" s="7"/>
      <c r="AS14" s="7"/>
    </row>
    <row r="15" spans="1:45" ht="18.75" x14ac:dyDescent="0.3">
      <c r="A15" s="2" t="s">
        <v>20</v>
      </c>
      <c r="B15" s="3" t="s">
        <v>63</v>
      </c>
      <c r="C15" s="2">
        <f t="shared" si="16"/>
        <v>-55280</v>
      </c>
      <c r="D15" s="5"/>
      <c r="E15" s="2" t="s">
        <v>34</v>
      </c>
      <c r="F15" s="3" t="s">
        <v>40</v>
      </c>
      <c r="G15" s="2">
        <f t="shared" si="17"/>
        <v>0</v>
      </c>
      <c r="H15" s="2">
        <f t="shared" si="18"/>
        <v>0</v>
      </c>
      <c r="I15" s="2">
        <f t="shared" si="19"/>
        <v>1</v>
      </c>
      <c r="J15" s="2">
        <f t="shared" si="20"/>
        <v>0</v>
      </c>
      <c r="K15" s="2" t="s">
        <v>41</v>
      </c>
      <c r="L15" s="2">
        <f t="shared" si="21"/>
        <v>1</v>
      </c>
      <c r="M15" s="2">
        <f t="shared" si="22"/>
        <v>0</v>
      </c>
      <c r="N15" s="2">
        <f t="shared" si="23"/>
        <v>0</v>
      </c>
      <c r="O15" s="2">
        <f t="shared" si="24"/>
        <v>0</v>
      </c>
      <c r="P15" s="2" t="s">
        <v>41</v>
      </c>
      <c r="Q15" s="2">
        <f t="shared" si="25"/>
        <v>0</v>
      </c>
      <c r="R15" s="2">
        <f t="shared" si="26"/>
        <v>0</v>
      </c>
      <c r="S15" s="2">
        <f t="shared" si="27"/>
        <v>0</v>
      </c>
      <c r="T15" s="2">
        <f t="shared" si="28"/>
        <v>0</v>
      </c>
      <c r="U15" s="2" t="s">
        <v>41</v>
      </c>
      <c r="V15" s="2">
        <f t="shared" si="29"/>
        <v>1</v>
      </c>
      <c r="W15" s="2">
        <f>IF(AND(Y9=0,X9=0,W9=1),1,MOD(W9+1,2))</f>
        <v>1</v>
      </c>
      <c r="X15" s="2">
        <f t="shared" si="30"/>
        <v>0</v>
      </c>
      <c r="Y15" s="2">
        <f t="shared" si="31"/>
        <v>0</v>
      </c>
      <c r="Z15" s="4"/>
      <c r="AA15" s="2"/>
      <c r="AB15" s="5"/>
      <c r="AC15" s="2"/>
      <c r="AD15" s="2"/>
      <c r="AE15" s="2"/>
      <c r="AF15" s="5"/>
      <c r="AG15" s="5"/>
      <c r="AH15" s="5"/>
      <c r="AI15" s="5"/>
      <c r="AJ15" s="5"/>
      <c r="AP15" s="7"/>
      <c r="AQ15" s="7"/>
      <c r="AR15" s="7"/>
      <c r="AS15" s="7"/>
    </row>
    <row r="16" spans="1:45" ht="18.75" x14ac:dyDescent="0.3">
      <c r="A16" s="2"/>
      <c r="B16" s="2"/>
      <c r="C16" s="2"/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5"/>
      <c r="AC16" s="2"/>
      <c r="AD16" s="2"/>
      <c r="AE16" s="2"/>
      <c r="AF16" s="5"/>
      <c r="AG16" s="5"/>
      <c r="AH16" s="5"/>
      <c r="AI16" s="5"/>
      <c r="AJ16" s="5"/>
      <c r="AP16" s="7"/>
      <c r="AQ16" s="7"/>
      <c r="AR16" s="7"/>
      <c r="AS16" s="7"/>
    </row>
    <row r="17" spans="1:45" ht="18" customHeight="1" x14ac:dyDescent="0.35">
      <c r="A17" s="2"/>
      <c r="B17" s="2"/>
      <c r="C17" s="2"/>
      <c r="D17" s="5"/>
      <c r="E17" s="2"/>
      <c r="F17" s="2" t="s">
        <v>64</v>
      </c>
      <c r="G17" s="2">
        <f>G4</f>
        <v>0</v>
      </c>
      <c r="H17" s="2">
        <f t="shared" ref="H17:Y18" si="32">H4</f>
        <v>0</v>
      </c>
      <c r="I17" s="2">
        <f t="shared" si="32"/>
        <v>1</v>
      </c>
      <c r="J17" s="2">
        <f t="shared" si="32"/>
        <v>0</v>
      </c>
      <c r="K17" s="2" t="str">
        <f t="shared" si="32"/>
        <v>.</v>
      </c>
      <c r="L17" s="2">
        <f t="shared" si="32"/>
        <v>0</v>
      </c>
      <c r="M17" s="2">
        <f t="shared" si="32"/>
        <v>1</v>
      </c>
      <c r="N17" s="2">
        <f t="shared" si="32"/>
        <v>1</v>
      </c>
      <c r="O17" s="2">
        <f t="shared" si="32"/>
        <v>1</v>
      </c>
      <c r="P17" s="2" t="str">
        <f t="shared" si="32"/>
        <v>.</v>
      </c>
      <c r="Q17" s="2">
        <f t="shared" si="32"/>
        <v>0</v>
      </c>
      <c r="R17" s="2">
        <f t="shared" si="32"/>
        <v>0</v>
      </c>
      <c r="S17" s="2">
        <f t="shared" si="32"/>
        <v>0</v>
      </c>
      <c r="T17" s="2">
        <f t="shared" si="32"/>
        <v>1</v>
      </c>
      <c r="U17" s="2" t="str">
        <f t="shared" si="32"/>
        <v>.</v>
      </c>
      <c r="V17" s="2">
        <f t="shared" si="32"/>
        <v>0</v>
      </c>
      <c r="W17" s="2">
        <f t="shared" si="32"/>
        <v>0</v>
      </c>
      <c r="X17" s="2">
        <f t="shared" si="32"/>
        <v>0</v>
      </c>
      <c r="Y17" s="2">
        <f t="shared" si="32"/>
        <v>0</v>
      </c>
      <c r="Z17" s="2"/>
      <c r="AA17" s="2"/>
      <c r="AB17" s="5"/>
      <c r="AC17" s="2"/>
      <c r="AD17" s="3" t="s">
        <v>45</v>
      </c>
      <c r="AE17" s="2">
        <f>C4</f>
        <v>10000</v>
      </c>
      <c r="AF17" s="5"/>
      <c r="AG17" s="10" t="str">
        <f>VLOOKUP(AL17,Комментарий!$A:$B,2,0)</f>
        <v>При сложении двух положительных слагаемых получено верное число. Результат операции верный и корректный, совпадает с десятичным эквивалентом</v>
      </c>
      <c r="AH17" s="10"/>
      <c r="AI17" s="10"/>
      <c r="AJ17" s="10"/>
      <c r="AL17" s="6">
        <f>G17+G18+IF(AA20=AE20,1,0)+IF(G17=G18,0,3)</f>
        <v>1</v>
      </c>
      <c r="AP17" s="7"/>
      <c r="AQ17" s="7"/>
      <c r="AR17" s="7"/>
      <c r="AS17" s="7"/>
    </row>
    <row r="18" spans="1:45" ht="20.25" x14ac:dyDescent="0.35">
      <c r="A18" s="2"/>
      <c r="B18" s="2"/>
      <c r="C18" s="2"/>
      <c r="D18" s="5"/>
      <c r="E18" s="2" t="s">
        <v>42</v>
      </c>
      <c r="F18" s="2" t="s">
        <v>65</v>
      </c>
      <c r="G18" s="2">
        <f>G5</f>
        <v>0</v>
      </c>
      <c r="H18" s="2">
        <f t="shared" si="32"/>
        <v>0</v>
      </c>
      <c r="I18" s="2">
        <f t="shared" si="32"/>
        <v>0</v>
      </c>
      <c r="J18" s="2">
        <f t="shared" si="32"/>
        <v>0</v>
      </c>
      <c r="K18" s="2" t="str">
        <f t="shared" si="32"/>
        <v>.</v>
      </c>
      <c r="L18" s="2">
        <f t="shared" si="32"/>
        <v>0</v>
      </c>
      <c r="M18" s="2">
        <f t="shared" si="32"/>
        <v>0</v>
      </c>
      <c r="N18" s="2">
        <f t="shared" si="32"/>
        <v>0</v>
      </c>
      <c r="O18" s="2">
        <f t="shared" si="32"/>
        <v>0</v>
      </c>
      <c r="P18" s="2" t="str">
        <f t="shared" si="32"/>
        <v>.</v>
      </c>
      <c r="Q18" s="2">
        <f t="shared" si="32"/>
        <v>1</v>
      </c>
      <c r="R18" s="2">
        <f t="shared" si="32"/>
        <v>0</v>
      </c>
      <c r="S18" s="2">
        <f t="shared" si="32"/>
        <v>0</v>
      </c>
      <c r="T18" s="2">
        <f t="shared" si="32"/>
        <v>0</v>
      </c>
      <c r="U18" s="2" t="str">
        <f t="shared" si="32"/>
        <v>.</v>
      </c>
      <c r="V18" s="2">
        <f t="shared" si="32"/>
        <v>0</v>
      </c>
      <c r="W18" s="2">
        <f t="shared" si="32"/>
        <v>0</v>
      </c>
      <c r="X18" s="2">
        <f t="shared" si="32"/>
        <v>0</v>
      </c>
      <c r="Y18" s="2">
        <f t="shared" si="32"/>
        <v>0</v>
      </c>
      <c r="Z18" s="2"/>
      <c r="AA18" s="2"/>
      <c r="AB18" s="5"/>
      <c r="AC18" s="2" t="s">
        <v>42</v>
      </c>
      <c r="AD18" s="3" t="s">
        <v>54</v>
      </c>
      <c r="AE18" s="2">
        <f>C5</f>
        <v>128</v>
      </c>
      <c r="AF18" s="5"/>
      <c r="AG18" s="10"/>
      <c r="AH18" s="10"/>
      <c r="AI18" s="10"/>
      <c r="AJ18" s="10"/>
      <c r="AP18" s="7"/>
      <c r="AQ18" s="7"/>
      <c r="AR18" s="7"/>
      <c r="AS18" s="7"/>
    </row>
    <row r="19" spans="1:45" ht="18.75" x14ac:dyDescent="0.3">
      <c r="A19" s="2"/>
      <c r="B19" s="2"/>
      <c r="C19" s="2"/>
      <c r="D19" s="5"/>
      <c r="E19" s="3" t="s">
        <v>43</v>
      </c>
      <c r="F19" s="3" t="s">
        <v>43</v>
      </c>
      <c r="G19" s="3" t="s">
        <v>44</v>
      </c>
      <c r="H19" s="3" t="s">
        <v>44</v>
      </c>
      <c r="I19" s="3" t="s">
        <v>44</v>
      </c>
      <c r="J19" s="3" t="s">
        <v>44</v>
      </c>
      <c r="K19" s="3" t="s">
        <v>44</v>
      </c>
      <c r="L19" s="3" t="s">
        <v>44</v>
      </c>
      <c r="M19" s="3" t="s">
        <v>44</v>
      </c>
      <c r="N19" s="3" t="s">
        <v>44</v>
      </c>
      <c r="O19" s="3" t="s">
        <v>44</v>
      </c>
      <c r="P19" s="3" t="s">
        <v>44</v>
      </c>
      <c r="Q19" s="3" t="s">
        <v>44</v>
      </c>
      <c r="R19" s="3" t="s">
        <v>44</v>
      </c>
      <c r="S19" s="3" t="s">
        <v>44</v>
      </c>
      <c r="T19" s="3" t="s">
        <v>44</v>
      </c>
      <c r="U19" s="3" t="s">
        <v>44</v>
      </c>
      <c r="V19" s="3" t="s">
        <v>44</v>
      </c>
      <c r="W19" s="3" t="s">
        <v>44</v>
      </c>
      <c r="X19" s="3" t="s">
        <v>44</v>
      </c>
      <c r="Y19" s="3" t="s">
        <v>44</v>
      </c>
      <c r="Z19" s="2"/>
      <c r="AA19" s="2"/>
      <c r="AB19" s="5"/>
      <c r="AC19" s="3"/>
      <c r="AD19" s="3" t="s">
        <v>47</v>
      </c>
      <c r="AE19" s="3" t="s">
        <v>46</v>
      </c>
      <c r="AF19" s="5"/>
      <c r="AG19" s="10"/>
      <c r="AH19" s="10"/>
      <c r="AI19" s="10"/>
      <c r="AJ19" s="10"/>
      <c r="AP19" s="7"/>
      <c r="AQ19" s="7"/>
      <c r="AR19" s="7"/>
      <c r="AS19" s="7"/>
    </row>
    <row r="20" spans="1:45" ht="20.25" x14ac:dyDescent="0.35">
      <c r="A20" s="2"/>
      <c r="B20" s="2"/>
      <c r="C20" s="2"/>
      <c r="D20" s="5"/>
      <c r="E20" s="2"/>
      <c r="F20" s="2"/>
      <c r="G20" s="2">
        <f>MOD(G17+G18 + IF(H17+H18&gt;H20,1,0),2)</f>
        <v>0</v>
      </c>
      <c r="H20" s="2">
        <f>MOD(H17+H18 + IF(I17+I18&gt;I20,1,0),2)</f>
        <v>0</v>
      </c>
      <c r="I20" s="2">
        <f>MOD(I17+I18 + IF(J17+J18&gt;J20,1,0),2)</f>
        <v>1</v>
      </c>
      <c r="J20" s="2">
        <f>MOD(J17+J18 + IF(L17+L18&gt;L20,1,0),2)</f>
        <v>0</v>
      </c>
      <c r="K20" s="2" t="s">
        <v>41</v>
      </c>
      <c r="L20" s="2">
        <f>MOD(L17+L18 + IF(M17+M18&gt;M20,1,0),2)</f>
        <v>0</v>
      </c>
      <c r="M20" s="2">
        <f>MOD(M17+M18 + IF(N17+N18&gt;N20,1,0),2)</f>
        <v>1</v>
      </c>
      <c r="N20" s="2">
        <f>MOD(N17+N18 + IF(O17+O18&gt;O20,1,0),2)</f>
        <v>1</v>
      </c>
      <c r="O20" s="2">
        <f>MOD(O17+O18 + IF(Q17+Q18&gt;Q20,1,0),2)</f>
        <v>1</v>
      </c>
      <c r="P20" s="2" t="s">
        <v>41</v>
      </c>
      <c r="Q20" s="2">
        <f>MOD(Q17+Q18 + IF(R17+R18&gt;R20,1,0),2)</f>
        <v>1</v>
      </c>
      <c r="R20" s="2">
        <f>MOD(R17+R18 + IF(S17+S18&gt;S20,1,0),2)</f>
        <v>0</v>
      </c>
      <c r="S20" s="2">
        <f>MOD(S17+S18 + IF(T17+T18&gt;T20,1,0),2)</f>
        <v>0</v>
      </c>
      <c r="T20" s="2">
        <f>MOD(T17+T18 + IF(V17+V18&gt;V20,1,0),2)</f>
        <v>1</v>
      </c>
      <c r="U20" s="2" t="s">
        <v>41</v>
      </c>
      <c r="V20" s="2">
        <f>MOD(V17+V18 + IF(W17+W18&gt;W20,1,0),2)</f>
        <v>0</v>
      </c>
      <c r="W20" s="2">
        <f>MOD(W17+W18 + IF(X17+X18&gt;X20,1,0),2)</f>
        <v>0</v>
      </c>
      <c r="X20" s="2">
        <f>MOD(X17+X18 + IF(Y17+Y18&gt;Y20,1,0),2)</f>
        <v>0</v>
      </c>
      <c r="Y20" s="2">
        <f>MOD(Y17+Y18,2)</f>
        <v>0</v>
      </c>
      <c r="Z20" s="3" t="s">
        <v>66</v>
      </c>
      <c r="AA20" s="2">
        <f>IF(G20=0,Y20*2^0 +X20*2^1 + W20*2^2 + V20*2^3+T20*2^4 + S20*2^5 +R20*2^6 + Q20*2^7+O20*2^8+N20*2^9+M20*2^10+L20*2^11+J20*2^12+I20*2^13 +H20*2^14,0)</f>
        <v>10128</v>
      </c>
      <c r="AB20" s="8"/>
      <c r="AC20" s="2"/>
      <c r="AD20" s="2"/>
      <c r="AE20" s="2">
        <f>AE18+AE17</f>
        <v>10128</v>
      </c>
      <c r="AF20" s="8"/>
      <c r="AG20" s="10"/>
      <c r="AH20" s="10"/>
      <c r="AI20" s="10"/>
      <c r="AJ20" s="10"/>
      <c r="AP20" s="7"/>
      <c r="AQ20" s="7"/>
      <c r="AR20" s="7"/>
      <c r="AS20" s="7"/>
    </row>
    <row r="21" spans="1:45" ht="18.75" x14ac:dyDescent="0.3">
      <c r="A21" s="2"/>
      <c r="B21" s="2"/>
      <c r="C21" s="2"/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5"/>
      <c r="AC21" s="2"/>
      <c r="AD21" s="2"/>
      <c r="AE21" s="2"/>
      <c r="AF21" s="5"/>
      <c r="AG21" s="9"/>
      <c r="AH21" s="9"/>
      <c r="AI21" s="9"/>
      <c r="AJ21" s="9"/>
      <c r="AP21" s="7"/>
      <c r="AQ21" s="7"/>
      <c r="AR21" s="7"/>
      <c r="AS21" s="7"/>
    </row>
    <row r="22" spans="1:45" ht="18.75" x14ac:dyDescent="0.3">
      <c r="A22" s="2"/>
      <c r="B22" s="2"/>
      <c r="C22" s="2"/>
      <c r="D22" s="5"/>
      <c r="E22" s="2"/>
      <c r="F22" s="2"/>
      <c r="G22" s="11" t="s">
        <v>48</v>
      </c>
      <c r="H22" s="11"/>
      <c r="I22" s="2">
        <f>IF(G17+G18&gt;G20,1,0)</f>
        <v>0</v>
      </c>
      <c r="J22" s="11" t="s">
        <v>49</v>
      </c>
      <c r="K22" s="11"/>
      <c r="L22" s="2">
        <f>1 - MOD(COUNTIF(Q20:Y20, "1"),2)</f>
        <v>1</v>
      </c>
      <c r="M22" s="11" t="s">
        <v>50</v>
      </c>
      <c r="N22" s="11"/>
      <c r="O22" s="2">
        <f>IF(OR(V17+V18&gt;V20,),1,0)</f>
        <v>0</v>
      </c>
      <c r="P22" s="11" t="s">
        <v>51</v>
      </c>
      <c r="Q22" s="11"/>
      <c r="R22" s="2">
        <f>IF(AA20=0,1,0)</f>
        <v>0</v>
      </c>
      <c r="S22" s="11" t="s">
        <v>52</v>
      </c>
      <c r="T22" s="11"/>
      <c r="U22" s="2">
        <f>G20</f>
        <v>0</v>
      </c>
      <c r="V22" s="11" t="s">
        <v>53</v>
      </c>
      <c r="W22" s="11"/>
      <c r="X22" s="2">
        <f>IF(AA20&lt;&gt;AE20,1,0)</f>
        <v>0</v>
      </c>
      <c r="Y22" s="2"/>
      <c r="Z22" s="2"/>
      <c r="AA22" s="2"/>
      <c r="AB22" s="5"/>
      <c r="AC22" s="2"/>
      <c r="AD22" s="2"/>
      <c r="AE22" s="2"/>
      <c r="AF22" s="5"/>
      <c r="AG22" s="9"/>
      <c r="AH22" s="9"/>
      <c r="AI22" s="9"/>
      <c r="AJ22" s="9"/>
      <c r="AP22" s="7"/>
      <c r="AQ22" s="7"/>
      <c r="AR22" s="7"/>
      <c r="AS22" s="7"/>
    </row>
    <row r="23" spans="1:45" ht="18.75" x14ac:dyDescent="0.3">
      <c r="A23" s="2"/>
      <c r="B23" s="2"/>
      <c r="C23" s="2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5"/>
      <c r="AC23" s="2"/>
      <c r="AD23" s="2"/>
      <c r="AE23" s="2"/>
      <c r="AF23" s="5"/>
      <c r="AG23" s="9"/>
      <c r="AH23" s="9"/>
      <c r="AI23" s="9"/>
      <c r="AJ23" s="9"/>
      <c r="AP23" s="7"/>
      <c r="AQ23" s="7"/>
      <c r="AR23" s="7"/>
      <c r="AS23" s="7"/>
    </row>
    <row r="24" spans="1:45" ht="18.75" x14ac:dyDescent="0.3">
      <c r="A24" s="2"/>
      <c r="B24" s="2"/>
      <c r="C24" s="2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5"/>
      <c r="AC24" s="2"/>
      <c r="AD24" s="2"/>
      <c r="AE24" s="2"/>
      <c r="AF24" s="5"/>
      <c r="AG24" s="9"/>
      <c r="AH24" s="9"/>
      <c r="AI24" s="9"/>
      <c r="AJ24" s="9"/>
      <c r="AP24" s="7"/>
      <c r="AQ24" s="7"/>
      <c r="AR24" s="7"/>
      <c r="AS24" s="7"/>
    </row>
    <row r="25" spans="1:45" ht="17.45" customHeight="1" x14ac:dyDescent="0.35">
      <c r="A25" s="2"/>
      <c r="B25" s="2"/>
      <c r="C25" s="2"/>
      <c r="D25" s="5"/>
      <c r="E25" s="2"/>
      <c r="F25" s="2" t="s">
        <v>65</v>
      </c>
      <c r="G25" s="2">
        <f t="shared" ref="G25:X25" si="33">G5</f>
        <v>0</v>
      </c>
      <c r="H25" s="2">
        <f t="shared" si="33"/>
        <v>0</v>
      </c>
      <c r="I25" s="2">
        <f t="shared" si="33"/>
        <v>0</v>
      </c>
      <c r="J25" s="2">
        <f t="shared" si="33"/>
        <v>0</v>
      </c>
      <c r="K25" s="2" t="str">
        <f t="shared" si="33"/>
        <v>.</v>
      </c>
      <c r="L25" s="2">
        <f t="shared" si="33"/>
        <v>0</v>
      </c>
      <c r="M25" s="2">
        <f t="shared" si="33"/>
        <v>0</v>
      </c>
      <c r="N25" s="2">
        <f t="shared" si="33"/>
        <v>0</v>
      </c>
      <c r="O25" s="2">
        <f t="shared" si="33"/>
        <v>0</v>
      </c>
      <c r="P25" s="2" t="str">
        <f t="shared" si="33"/>
        <v>.</v>
      </c>
      <c r="Q25" s="2">
        <f t="shared" si="33"/>
        <v>1</v>
      </c>
      <c r="R25" s="2">
        <f t="shared" si="33"/>
        <v>0</v>
      </c>
      <c r="S25" s="2">
        <f t="shared" si="33"/>
        <v>0</v>
      </c>
      <c r="T25" s="2">
        <f t="shared" si="33"/>
        <v>0</v>
      </c>
      <c r="U25" s="2" t="str">
        <f t="shared" si="33"/>
        <v>.</v>
      </c>
      <c r="V25" s="2">
        <f t="shared" si="33"/>
        <v>0</v>
      </c>
      <c r="W25" s="2">
        <f t="shared" si="33"/>
        <v>0</v>
      </c>
      <c r="X25" s="2">
        <f t="shared" si="33"/>
        <v>0</v>
      </c>
      <c r="Y25" s="2">
        <f>Y5</f>
        <v>0</v>
      </c>
      <c r="Z25" s="2"/>
      <c r="AA25" s="2"/>
      <c r="AB25" s="5"/>
      <c r="AC25" s="2"/>
      <c r="AD25" s="3" t="s">
        <v>54</v>
      </c>
      <c r="AE25" s="2">
        <f>C5</f>
        <v>128</v>
      </c>
      <c r="AF25" s="5"/>
      <c r="AG25" s="10" t="str">
        <f>VLOOKUP(AL25,Комментарий!$A:$B,2,0)</f>
        <v>При сложении двух положительных слагаемых получено верное число. Результат операции верный и корректный, совпадает с десятичным эквивалентом</v>
      </c>
      <c r="AH25" s="10"/>
      <c r="AI25" s="10"/>
      <c r="AJ25" s="10"/>
      <c r="AL25" s="6">
        <f>G25+G26+IF(AA28=AE28,1,0)+IF(G25=G26,0,3)</f>
        <v>1</v>
      </c>
      <c r="AP25" s="7"/>
      <c r="AQ25" s="7"/>
      <c r="AR25" s="7"/>
      <c r="AS25" s="7"/>
    </row>
    <row r="26" spans="1:45" ht="20.25" x14ac:dyDescent="0.35">
      <c r="A26" s="2"/>
      <c r="B26" s="2"/>
      <c r="C26" s="2"/>
      <c r="D26" s="5"/>
      <c r="E26" s="2" t="s">
        <v>42</v>
      </c>
      <c r="F26" s="2" t="s">
        <v>67</v>
      </c>
      <c r="G26" s="2">
        <f t="shared" ref="G26:X26" si="34">G6</f>
        <v>0</v>
      </c>
      <c r="H26" s="2">
        <f t="shared" si="34"/>
        <v>0</v>
      </c>
      <c r="I26" s="2">
        <f t="shared" si="34"/>
        <v>1</v>
      </c>
      <c r="J26" s="2">
        <f t="shared" si="34"/>
        <v>0</v>
      </c>
      <c r="K26" s="2" t="str">
        <f t="shared" si="34"/>
        <v>.</v>
      </c>
      <c r="L26" s="2">
        <f t="shared" si="34"/>
        <v>0</v>
      </c>
      <c r="M26" s="2">
        <f t="shared" si="34"/>
        <v>1</v>
      </c>
      <c r="N26" s="2">
        <f t="shared" si="34"/>
        <v>1</v>
      </c>
      <c r="O26" s="2">
        <f t="shared" si="34"/>
        <v>1</v>
      </c>
      <c r="P26" s="2" t="str">
        <f t="shared" si="34"/>
        <v>.</v>
      </c>
      <c r="Q26" s="2">
        <f t="shared" si="34"/>
        <v>1</v>
      </c>
      <c r="R26" s="2">
        <f t="shared" si="34"/>
        <v>0</v>
      </c>
      <c r="S26" s="2">
        <f t="shared" si="34"/>
        <v>0</v>
      </c>
      <c r="T26" s="2">
        <f t="shared" si="34"/>
        <v>1</v>
      </c>
      <c r="U26" s="2" t="str">
        <f t="shared" si="34"/>
        <v>.</v>
      </c>
      <c r="V26" s="2">
        <f t="shared" si="34"/>
        <v>0</v>
      </c>
      <c r="W26" s="2">
        <f t="shared" si="34"/>
        <v>0</v>
      </c>
      <c r="X26" s="2">
        <f t="shared" si="34"/>
        <v>0</v>
      </c>
      <c r="Y26" s="2">
        <f>Y6</f>
        <v>0</v>
      </c>
      <c r="Z26" s="2"/>
      <c r="AA26" s="2"/>
      <c r="AB26" s="5"/>
      <c r="AC26" s="2" t="s">
        <v>42</v>
      </c>
      <c r="AD26" s="3" t="s">
        <v>72</v>
      </c>
      <c r="AE26" s="2">
        <f>C6</f>
        <v>10128</v>
      </c>
      <c r="AF26" s="5"/>
      <c r="AG26" s="10"/>
      <c r="AH26" s="10"/>
      <c r="AI26" s="10"/>
      <c r="AJ26" s="10"/>
      <c r="AP26" s="7"/>
      <c r="AQ26" s="7"/>
      <c r="AR26" s="7"/>
      <c r="AS26" s="7"/>
    </row>
    <row r="27" spans="1:45" ht="18.75" x14ac:dyDescent="0.3">
      <c r="A27" s="2"/>
      <c r="B27" s="2"/>
      <c r="C27" s="2"/>
      <c r="D27" s="5"/>
      <c r="E27" s="3" t="s">
        <v>43</v>
      </c>
      <c r="F27" s="3" t="s">
        <v>43</v>
      </c>
      <c r="G27" s="3" t="s">
        <v>44</v>
      </c>
      <c r="H27" s="3" t="s">
        <v>44</v>
      </c>
      <c r="I27" s="3" t="s">
        <v>44</v>
      </c>
      <c r="J27" s="3" t="s">
        <v>44</v>
      </c>
      <c r="K27" s="3" t="s">
        <v>44</v>
      </c>
      <c r="L27" s="3" t="s">
        <v>44</v>
      </c>
      <c r="M27" s="3" t="s">
        <v>44</v>
      </c>
      <c r="N27" s="3" t="s">
        <v>44</v>
      </c>
      <c r="O27" s="3" t="s">
        <v>44</v>
      </c>
      <c r="P27" s="3" t="s">
        <v>44</v>
      </c>
      <c r="Q27" s="3" t="s">
        <v>44</v>
      </c>
      <c r="R27" s="3" t="s">
        <v>44</v>
      </c>
      <c r="S27" s="3" t="s">
        <v>44</v>
      </c>
      <c r="T27" s="3" t="s">
        <v>44</v>
      </c>
      <c r="U27" s="3" t="s">
        <v>44</v>
      </c>
      <c r="V27" s="3" t="s">
        <v>44</v>
      </c>
      <c r="W27" s="3" t="s">
        <v>44</v>
      </c>
      <c r="X27" s="3" t="s">
        <v>44</v>
      </c>
      <c r="Y27" s="3" t="s">
        <v>44</v>
      </c>
      <c r="Z27" s="2"/>
      <c r="AA27" s="2"/>
      <c r="AB27" s="5"/>
      <c r="AC27" s="3"/>
      <c r="AD27" s="3" t="s">
        <v>47</v>
      </c>
      <c r="AE27" s="3" t="s">
        <v>46</v>
      </c>
      <c r="AF27" s="5"/>
      <c r="AG27" s="10"/>
      <c r="AH27" s="10"/>
      <c r="AI27" s="10"/>
      <c r="AJ27" s="10"/>
      <c r="AP27" s="7"/>
      <c r="AQ27" s="7"/>
      <c r="AR27" s="7"/>
      <c r="AS27" s="7"/>
    </row>
    <row r="28" spans="1:45" ht="20.25" x14ac:dyDescent="0.35">
      <c r="A28" s="2"/>
      <c r="B28" s="2"/>
      <c r="C28" s="2"/>
      <c r="D28" s="5"/>
      <c r="E28" s="2"/>
      <c r="F28" s="2"/>
      <c r="G28" s="2">
        <f>MOD(G25+G26 + IF(H25+H26&gt;H28,1,0),2)</f>
        <v>0</v>
      </c>
      <c r="H28" s="2">
        <f>MOD(H25+H26 + IF(I25+I26&gt;I28,1,0),2)</f>
        <v>0</v>
      </c>
      <c r="I28" s="2">
        <f>MOD(I25+I26 + IF(J25+J26&gt;J28,1,0),2)</f>
        <v>1</v>
      </c>
      <c r="J28" s="2">
        <f>MOD(J25+J26 + IF(L25+L26&gt;L28,1,0),2)</f>
        <v>0</v>
      </c>
      <c r="K28" s="2" t="s">
        <v>41</v>
      </c>
      <c r="L28" s="2">
        <f>MOD(L25+L26 + IF(M25+M26&gt;M28,1,0),2)</f>
        <v>1</v>
      </c>
      <c r="M28" s="2">
        <f>MOD(M25+M26 + IF(N25+N26&gt;N28,1,0),2)</f>
        <v>0</v>
      </c>
      <c r="N28" s="2">
        <f>MOD(N25+N26 + IF(O25+O26&gt;O28,1,0),2)</f>
        <v>0</v>
      </c>
      <c r="O28" s="2">
        <f>MOD(O25+O26 + IF(Q25+Q26&gt;Q28,1,0),2)</f>
        <v>0</v>
      </c>
      <c r="P28" s="2" t="s">
        <v>41</v>
      </c>
      <c r="Q28" s="2">
        <f>MOD(Q25+Q26 + IF(R25+R26&gt;R28,1,0),2)</f>
        <v>0</v>
      </c>
      <c r="R28" s="2">
        <f>MOD(R25+R26 + IF(S25+S26&gt;S28,1,0),2)</f>
        <v>0</v>
      </c>
      <c r="S28" s="2">
        <f>MOD(S25+S26 + IF(T25+T26&gt;T28,1,0),2)</f>
        <v>0</v>
      </c>
      <c r="T28" s="2">
        <f>MOD(T25+T26 + IF(V25+V26&gt;V28,1,0),2)</f>
        <v>1</v>
      </c>
      <c r="U28" s="2" t="s">
        <v>41</v>
      </c>
      <c r="V28" s="2">
        <f>MOD(V25+V26 + IF(W25+W26&gt;W28,1,0),2)</f>
        <v>0</v>
      </c>
      <c r="W28" s="2">
        <f>MOD(W25+W26 + IF(X25+X26&gt;X28,1,0),2)</f>
        <v>0</v>
      </c>
      <c r="X28" s="2">
        <f>MOD(X25+X26 + IF(Y25+Y26&gt;Y28,1,0),2)</f>
        <v>0</v>
      </c>
      <c r="Y28" s="2">
        <f>MOD(Y25+Y26,2)</f>
        <v>0</v>
      </c>
      <c r="Z28" s="3" t="s">
        <v>66</v>
      </c>
      <c r="AA28" s="2">
        <f>IF(G28=0,Y28*2^0 +X28*2^1 + W28*2^2 + V28*2^3+T28*2^4 + S28*2^5 +R28*2^6 + Q28*2^7+O28*2^8+N28*2^9+M28*2^10+L28*2^11+J28*2^12+I28*2^13 +H28*2^14, -1* (2^15 - (Y28*2^0 +X28*2^1 + W28*2^2 + V28*2^3+T28*2^4 + S28*2^5 +R28*2^6 + Q28*2^7+O28*2^8+N28*2^9+M28*2^10+L28*2^11+J28*2^12+I28*2^13 +H28*2^14)))</f>
        <v>10256</v>
      </c>
      <c r="AB28" s="8"/>
      <c r="AC28" s="2"/>
      <c r="AD28" s="2"/>
      <c r="AE28" s="2">
        <f>AE26+AE25</f>
        <v>10256</v>
      </c>
      <c r="AF28" s="5"/>
      <c r="AG28" s="10"/>
      <c r="AH28" s="10"/>
      <c r="AI28" s="10"/>
      <c r="AJ28" s="10"/>
      <c r="AP28" s="7"/>
      <c r="AQ28" s="7"/>
      <c r="AR28" s="7"/>
      <c r="AS28" s="7"/>
    </row>
    <row r="29" spans="1:45" ht="18.75" x14ac:dyDescent="0.3">
      <c r="A29" s="2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5"/>
      <c r="AC29" s="2"/>
      <c r="AD29" s="2"/>
      <c r="AE29" s="2"/>
      <c r="AF29" s="5"/>
      <c r="AG29" s="9"/>
      <c r="AH29" s="9"/>
      <c r="AI29" s="9"/>
      <c r="AJ29" s="9"/>
      <c r="AP29" s="7"/>
      <c r="AQ29" s="7"/>
      <c r="AR29" s="7"/>
      <c r="AS29" s="7"/>
    </row>
    <row r="30" spans="1:45" ht="18.75" x14ac:dyDescent="0.3">
      <c r="A30" s="2"/>
      <c r="B30" s="2"/>
      <c r="C30" s="2"/>
      <c r="D30" s="5"/>
      <c r="E30" s="2"/>
      <c r="F30" s="2"/>
      <c r="G30" s="11" t="s">
        <v>48</v>
      </c>
      <c r="H30" s="11"/>
      <c r="I30" s="2">
        <f>IF(G25+G26&gt;G28,1,0)</f>
        <v>0</v>
      </c>
      <c r="J30" s="11" t="s">
        <v>49</v>
      </c>
      <c r="K30" s="11"/>
      <c r="L30" s="2">
        <f>1 - MOD(COUNTIF(Q28:Y28, "1"),2)</f>
        <v>0</v>
      </c>
      <c r="M30" s="11" t="s">
        <v>50</v>
      </c>
      <c r="N30" s="11"/>
      <c r="O30" s="2">
        <f>IF(OR(V25+V26&gt;V28,),1,0)</f>
        <v>0</v>
      </c>
      <c r="P30" s="11" t="s">
        <v>51</v>
      </c>
      <c r="Q30" s="11"/>
      <c r="R30" s="2">
        <f>IF(AA28=0,1,0)</f>
        <v>0</v>
      </c>
      <c r="S30" s="11" t="s">
        <v>52</v>
      </c>
      <c r="T30" s="11"/>
      <c r="U30" s="2">
        <f>G28</f>
        <v>0</v>
      </c>
      <c r="V30" s="11" t="s">
        <v>53</v>
      </c>
      <c r="W30" s="11"/>
      <c r="X30" s="2">
        <f>IF(AA28&lt;&gt;AE28,1,0)</f>
        <v>0</v>
      </c>
      <c r="Y30" s="2"/>
      <c r="Z30" s="2"/>
      <c r="AA30" s="2"/>
      <c r="AB30" s="5"/>
      <c r="AC30" s="2"/>
      <c r="AD30" s="2"/>
      <c r="AE30" s="2"/>
      <c r="AF30" s="5"/>
      <c r="AG30" s="9"/>
      <c r="AH30" s="9"/>
      <c r="AI30" s="9"/>
      <c r="AJ30" s="9"/>
      <c r="AP30" s="7"/>
      <c r="AQ30" s="7"/>
      <c r="AR30" s="7"/>
      <c r="AS30" s="7"/>
    </row>
    <row r="31" spans="1:45" ht="15.6" customHeight="1" x14ac:dyDescent="0.3">
      <c r="A31" s="2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5"/>
      <c r="AC31" s="2"/>
      <c r="AD31" s="2"/>
      <c r="AE31" s="2"/>
      <c r="AF31" s="5"/>
      <c r="AG31" s="9"/>
      <c r="AH31" s="9"/>
      <c r="AI31" s="9"/>
      <c r="AJ31" s="9"/>
      <c r="AP31" s="7"/>
      <c r="AQ31" s="7"/>
      <c r="AR31" s="7"/>
      <c r="AS31" s="7"/>
    </row>
    <row r="32" spans="1:45" ht="18.75" x14ac:dyDescent="0.3">
      <c r="A32" s="2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5"/>
      <c r="AC32" s="2"/>
      <c r="AD32" s="2"/>
      <c r="AE32" s="2"/>
      <c r="AF32" s="5"/>
      <c r="AG32" s="9"/>
      <c r="AH32" s="9"/>
      <c r="AI32" s="9"/>
      <c r="AJ32" s="9"/>
      <c r="AP32" s="7"/>
      <c r="AQ32" s="7"/>
      <c r="AR32" s="7"/>
      <c r="AS32" s="7"/>
    </row>
    <row r="33" spans="1:45" ht="17.45" customHeight="1" x14ac:dyDescent="0.35">
      <c r="A33" s="2"/>
      <c r="B33" s="2"/>
      <c r="C33" s="2"/>
      <c r="D33" s="5"/>
      <c r="E33" s="2"/>
      <c r="F33" s="2" t="s">
        <v>65</v>
      </c>
      <c r="G33" s="2">
        <f t="shared" ref="G33:X33" si="35">G5</f>
        <v>0</v>
      </c>
      <c r="H33" s="2">
        <f t="shared" si="35"/>
        <v>0</v>
      </c>
      <c r="I33" s="2">
        <f t="shared" si="35"/>
        <v>0</v>
      </c>
      <c r="J33" s="2">
        <f t="shared" si="35"/>
        <v>0</v>
      </c>
      <c r="K33" s="2" t="str">
        <f t="shared" si="35"/>
        <v>.</v>
      </c>
      <c r="L33" s="2">
        <f t="shared" si="35"/>
        <v>0</v>
      </c>
      <c r="M33" s="2">
        <f t="shared" si="35"/>
        <v>0</v>
      </c>
      <c r="N33" s="2">
        <f t="shared" si="35"/>
        <v>0</v>
      </c>
      <c r="O33" s="2">
        <f t="shared" si="35"/>
        <v>0</v>
      </c>
      <c r="P33" s="2" t="str">
        <f t="shared" si="35"/>
        <v>.</v>
      </c>
      <c r="Q33" s="2">
        <f t="shared" si="35"/>
        <v>1</v>
      </c>
      <c r="R33" s="2">
        <f t="shared" si="35"/>
        <v>0</v>
      </c>
      <c r="S33" s="2">
        <f t="shared" si="35"/>
        <v>0</v>
      </c>
      <c r="T33" s="2">
        <f t="shared" si="35"/>
        <v>0</v>
      </c>
      <c r="U33" s="2" t="str">
        <f t="shared" si="35"/>
        <v>.</v>
      </c>
      <c r="V33" s="2">
        <f t="shared" si="35"/>
        <v>0</v>
      </c>
      <c r="W33" s="2">
        <f t="shared" si="35"/>
        <v>0</v>
      </c>
      <c r="X33" s="2">
        <f t="shared" si="35"/>
        <v>0</v>
      </c>
      <c r="Y33" s="2">
        <f>Y5</f>
        <v>0</v>
      </c>
      <c r="Z33" s="2"/>
      <c r="AA33" s="2"/>
      <c r="AB33" s="5"/>
      <c r="AC33" s="2"/>
      <c r="AD33" s="3" t="s">
        <v>54</v>
      </c>
      <c r="AE33" s="2">
        <f>C5</f>
        <v>128</v>
      </c>
      <c r="AF33" s="5"/>
      <c r="AG33" s="10" t="str">
        <f>VLOOKUP(AL33,Комментарий!$A:$B,2,0)</f>
        <v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v>
      </c>
      <c r="AH33" s="10"/>
      <c r="AI33" s="10"/>
      <c r="AJ33" s="10"/>
      <c r="AL33" s="6">
        <f>G33+G34+IF(AA36=AE36,1,0)+IF(G33=G34,0,3)</f>
        <v>4</v>
      </c>
      <c r="AP33" s="7"/>
      <c r="AQ33" s="7"/>
      <c r="AR33" s="7"/>
      <c r="AS33" s="7"/>
    </row>
    <row r="34" spans="1:45" ht="20.25" x14ac:dyDescent="0.35">
      <c r="A34" s="2"/>
      <c r="B34" s="2"/>
      <c r="C34" s="2"/>
      <c r="D34" s="5"/>
      <c r="E34" s="2" t="s">
        <v>42</v>
      </c>
      <c r="F34" s="2" t="s">
        <v>68</v>
      </c>
      <c r="G34" s="2">
        <f t="shared" ref="G34:X34" si="36">G10</f>
        <v>1</v>
      </c>
      <c r="H34" s="2">
        <f t="shared" si="36"/>
        <v>1</v>
      </c>
      <c r="I34" s="2">
        <f t="shared" si="36"/>
        <v>0</v>
      </c>
      <c r="J34" s="2">
        <f t="shared" si="36"/>
        <v>1</v>
      </c>
      <c r="K34" s="2" t="str">
        <f t="shared" si="36"/>
        <v>.</v>
      </c>
      <c r="L34" s="2">
        <f t="shared" si="36"/>
        <v>1</v>
      </c>
      <c r="M34" s="2">
        <f t="shared" si="36"/>
        <v>0</v>
      </c>
      <c r="N34" s="2">
        <f t="shared" si="36"/>
        <v>0</v>
      </c>
      <c r="O34" s="2">
        <f t="shared" si="36"/>
        <v>0</v>
      </c>
      <c r="P34" s="2" t="str">
        <f t="shared" si="36"/>
        <v>.</v>
      </c>
      <c r="Q34" s="2">
        <f t="shared" si="36"/>
        <v>1</v>
      </c>
      <c r="R34" s="2">
        <f t="shared" si="36"/>
        <v>1</v>
      </c>
      <c r="S34" s="2">
        <f t="shared" si="36"/>
        <v>1</v>
      </c>
      <c r="T34" s="2">
        <f t="shared" si="36"/>
        <v>0</v>
      </c>
      <c r="U34" s="2" t="str">
        <f t="shared" si="36"/>
        <v>.</v>
      </c>
      <c r="V34" s="2">
        <f t="shared" si="36"/>
        <v>1</v>
      </c>
      <c r="W34" s="2">
        <f t="shared" si="36"/>
        <v>1</v>
      </c>
      <c r="X34" s="2">
        <f t="shared" si="36"/>
        <v>0</v>
      </c>
      <c r="Y34" s="2">
        <f>Y10</f>
        <v>0</v>
      </c>
      <c r="Z34" s="2"/>
      <c r="AA34" s="2"/>
      <c r="AB34" s="5"/>
      <c r="AC34" s="2" t="s">
        <v>42</v>
      </c>
      <c r="AD34" s="3" t="s">
        <v>55</v>
      </c>
      <c r="AE34" s="2">
        <f>C10</f>
        <v>-10000</v>
      </c>
      <c r="AF34" s="5"/>
      <c r="AG34" s="10"/>
      <c r="AH34" s="10"/>
      <c r="AI34" s="10"/>
      <c r="AJ34" s="10"/>
      <c r="AP34" s="7"/>
      <c r="AQ34" s="7"/>
      <c r="AR34" s="7"/>
      <c r="AS34" s="7"/>
    </row>
    <row r="35" spans="1:45" ht="18.75" x14ac:dyDescent="0.3">
      <c r="A35" s="2"/>
      <c r="B35" s="2"/>
      <c r="C35" s="2"/>
      <c r="D35" s="5"/>
      <c r="E35" s="3" t="s">
        <v>43</v>
      </c>
      <c r="F35" s="3" t="s">
        <v>43</v>
      </c>
      <c r="G35" s="3" t="s">
        <v>44</v>
      </c>
      <c r="H35" s="3" t="s">
        <v>44</v>
      </c>
      <c r="I35" s="3" t="s">
        <v>44</v>
      </c>
      <c r="J35" s="3" t="s">
        <v>44</v>
      </c>
      <c r="K35" s="3" t="s">
        <v>44</v>
      </c>
      <c r="L35" s="3" t="s">
        <v>44</v>
      </c>
      <c r="M35" s="3" t="s">
        <v>44</v>
      </c>
      <c r="N35" s="3" t="s">
        <v>44</v>
      </c>
      <c r="O35" s="3" t="s">
        <v>44</v>
      </c>
      <c r="P35" s="3" t="s">
        <v>44</v>
      </c>
      <c r="Q35" s="3" t="s">
        <v>44</v>
      </c>
      <c r="R35" s="3" t="s">
        <v>44</v>
      </c>
      <c r="S35" s="3" t="s">
        <v>44</v>
      </c>
      <c r="T35" s="3" t="s">
        <v>44</v>
      </c>
      <c r="U35" s="3" t="s">
        <v>44</v>
      </c>
      <c r="V35" s="3" t="s">
        <v>44</v>
      </c>
      <c r="W35" s="3" t="s">
        <v>44</v>
      </c>
      <c r="X35" s="3" t="s">
        <v>44</v>
      </c>
      <c r="Y35" s="3" t="s">
        <v>44</v>
      </c>
      <c r="Z35" s="2"/>
      <c r="AA35" s="2"/>
      <c r="AB35" s="5"/>
      <c r="AC35" s="3"/>
      <c r="AD35" s="3" t="s">
        <v>47</v>
      </c>
      <c r="AE35" s="3" t="s">
        <v>46</v>
      </c>
      <c r="AF35" s="5"/>
      <c r="AG35" s="10"/>
      <c r="AH35" s="10"/>
      <c r="AI35" s="10"/>
      <c r="AJ35" s="10"/>
    </row>
    <row r="36" spans="1:45" ht="20.25" x14ac:dyDescent="0.35">
      <c r="A36" s="2"/>
      <c r="B36" s="2"/>
      <c r="C36" s="2"/>
      <c r="D36" s="5"/>
      <c r="E36" s="2"/>
      <c r="F36" s="2"/>
      <c r="G36" s="2">
        <f>MOD(G33+G34 + IF(H33+H34&gt;H36,1,0),2)</f>
        <v>1</v>
      </c>
      <c r="H36" s="2">
        <f>MOD(H33+H34 + IF(I33+I34&gt;I36,1,0),2)</f>
        <v>1</v>
      </c>
      <c r="I36" s="2">
        <f>MOD(I33+I34 + IF(J33+J34&gt;J36,1,0),2)</f>
        <v>0</v>
      </c>
      <c r="J36" s="2">
        <f>MOD(J33+J34 + IF(L33+L34&gt;L36,1,0),2)</f>
        <v>1</v>
      </c>
      <c r="K36" s="2" t="s">
        <v>41</v>
      </c>
      <c r="L36" s="2">
        <f>MOD(L33+L34 + IF(M33+M34&gt;M36,1,0),2)</f>
        <v>1</v>
      </c>
      <c r="M36" s="2">
        <f>MOD(M33+M34 + IF(N33+N34&gt;N36,1,0),2)</f>
        <v>0</v>
      </c>
      <c r="N36" s="2">
        <f>MOD(N33+N34 + IF(O33+O34&gt;O36,1,0),2)</f>
        <v>0</v>
      </c>
      <c r="O36" s="2">
        <f>MOD(O33+O34 + IF(Q33+Q34&gt;Q36,1,0),2)</f>
        <v>1</v>
      </c>
      <c r="P36" s="2" t="s">
        <v>41</v>
      </c>
      <c r="Q36" s="2">
        <f>MOD(Q33+Q34 + IF(R33+R34&gt;R36,1,0),2)</f>
        <v>0</v>
      </c>
      <c r="R36" s="2">
        <f>MOD(R33+R34 + IF(S33+S34&gt;S36,1,0),2)</f>
        <v>1</v>
      </c>
      <c r="S36" s="2">
        <f>MOD(S33+S34 + IF(T33+T34&gt;T36,1,0),2)</f>
        <v>1</v>
      </c>
      <c r="T36" s="2">
        <f>MOD(T33+T34 + IF(V33+V34&gt;V36,1,0),2)</f>
        <v>0</v>
      </c>
      <c r="U36" s="2" t="s">
        <v>41</v>
      </c>
      <c r="V36" s="2">
        <f>MOD(V33+V34 + IF(W33+W34&gt;W36,1,0),2)</f>
        <v>1</v>
      </c>
      <c r="W36" s="2">
        <f>MOD(W33+W34 + IF(X33+X34&gt;X36,1,0),2)</f>
        <v>1</v>
      </c>
      <c r="X36" s="2">
        <f>MOD(X33+X34 + IF(Y33+Y34&gt;Y36,1,0),2)</f>
        <v>0</v>
      </c>
      <c r="Y36" s="2">
        <f>MOD(Y33+Y34,2)</f>
        <v>0</v>
      </c>
      <c r="Z36" s="3" t="s">
        <v>66</v>
      </c>
      <c r="AA36" s="2">
        <f>IF(G36=0,Y36*2^0 +X36*2^1 + W36*2^2 + V36*2^3+T36*2^4 + S36*2^5 +R36*2^6 + Q36*2^7+O36*2^8+N36*2^9+M36*2^10+L36*2^11+J36*2^12+I36*2^13 +H36*2^14, -1* (2^15 - (Y36*2^0 +X36*2^1 + W36*2^2 + V36*2^3+T36*2^4 + S36*2^5 +R36*2^6 + Q36*2^7+O36*2^8+N36*2^9+M36*2^10+L36*2^11+J36*2^12+I36*2^13 +H36*2^14)))</f>
        <v>-9876</v>
      </c>
      <c r="AB36" s="8"/>
      <c r="AC36" s="2"/>
      <c r="AD36" s="2"/>
      <c r="AE36" s="2">
        <f>AE34+AE33</f>
        <v>-9872</v>
      </c>
      <c r="AF36" s="5"/>
      <c r="AG36" s="10"/>
      <c r="AH36" s="10"/>
      <c r="AI36" s="10"/>
      <c r="AJ36" s="10"/>
    </row>
    <row r="37" spans="1:45" ht="18.75" x14ac:dyDescent="0.3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5"/>
      <c r="AC37" s="2"/>
      <c r="AD37" s="2"/>
      <c r="AE37" s="2"/>
      <c r="AF37" s="5"/>
      <c r="AG37" s="9"/>
      <c r="AH37" s="9"/>
      <c r="AI37" s="9"/>
      <c r="AJ37" s="9"/>
    </row>
    <row r="38" spans="1:45" ht="18.75" x14ac:dyDescent="0.3">
      <c r="A38" s="2"/>
      <c r="B38" s="2"/>
      <c r="C38" s="2"/>
      <c r="D38" s="5"/>
      <c r="E38" s="2"/>
      <c r="F38" s="2"/>
      <c r="G38" s="11" t="s">
        <v>48</v>
      </c>
      <c r="H38" s="11"/>
      <c r="I38" s="2">
        <f>IF(G33+G34&gt;G36,1,0)</f>
        <v>0</v>
      </c>
      <c r="J38" s="11" t="s">
        <v>49</v>
      </c>
      <c r="K38" s="11"/>
      <c r="L38" s="2">
        <f>1 - MOD(COUNTIF(Q36:Y36, "1"),2)</f>
        <v>1</v>
      </c>
      <c r="M38" s="11" t="s">
        <v>50</v>
      </c>
      <c r="N38" s="11"/>
      <c r="O38" s="2">
        <f>IF(OR(V33+V34&gt;V36,),1,0)</f>
        <v>0</v>
      </c>
      <c r="P38" s="11" t="s">
        <v>51</v>
      </c>
      <c r="Q38" s="11"/>
      <c r="R38" s="2">
        <f>IF(AA36=0,1,0)</f>
        <v>0</v>
      </c>
      <c r="S38" s="11" t="s">
        <v>52</v>
      </c>
      <c r="T38" s="11"/>
      <c r="U38" s="2">
        <f>G36</f>
        <v>1</v>
      </c>
      <c r="V38" s="11" t="s">
        <v>53</v>
      </c>
      <c r="W38" s="11"/>
      <c r="X38" s="2">
        <f>IF(AA36&lt;&gt;AE36,1,0)</f>
        <v>1</v>
      </c>
      <c r="Y38" s="2"/>
      <c r="Z38" s="2"/>
      <c r="AA38" s="2"/>
      <c r="AB38" s="5"/>
      <c r="AC38" s="2"/>
      <c r="AD38" s="2"/>
      <c r="AE38" s="2"/>
      <c r="AF38" s="5"/>
      <c r="AG38" s="9"/>
      <c r="AH38" s="9"/>
      <c r="AI38" s="9"/>
      <c r="AJ38" s="9"/>
    </row>
    <row r="39" spans="1:45" ht="18.75" x14ac:dyDescent="0.3">
      <c r="A39" s="2"/>
      <c r="B39" s="2"/>
      <c r="C39" s="2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5"/>
      <c r="AC39" s="2"/>
      <c r="AD39" s="2"/>
      <c r="AE39" s="2"/>
      <c r="AF39" s="5"/>
      <c r="AG39" s="9"/>
      <c r="AH39" s="9"/>
      <c r="AI39" s="9"/>
      <c r="AJ39" s="9"/>
    </row>
    <row r="40" spans="1:45" ht="18.75" x14ac:dyDescent="0.3">
      <c r="A40" s="2"/>
      <c r="B40" s="2"/>
      <c r="C40" s="2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5"/>
      <c r="AC40" s="2"/>
      <c r="AD40" s="2"/>
      <c r="AE40" s="2"/>
      <c r="AF40" s="5"/>
      <c r="AG40" s="9"/>
      <c r="AH40" s="9"/>
      <c r="AI40" s="9"/>
      <c r="AJ40" s="9"/>
    </row>
    <row r="41" spans="1:45" ht="17.45" customHeight="1" x14ac:dyDescent="0.35">
      <c r="A41" s="2"/>
      <c r="B41" s="2"/>
      <c r="C41" s="2"/>
      <c r="D41" s="5"/>
      <c r="E41" s="2"/>
      <c r="F41" s="2" t="s">
        <v>68</v>
      </c>
      <c r="G41" s="2">
        <f t="shared" ref="G41:X41" si="37">G10</f>
        <v>1</v>
      </c>
      <c r="H41" s="2">
        <f t="shared" si="37"/>
        <v>1</v>
      </c>
      <c r="I41" s="2">
        <f t="shared" si="37"/>
        <v>0</v>
      </c>
      <c r="J41" s="2">
        <f t="shared" si="37"/>
        <v>1</v>
      </c>
      <c r="K41" s="2" t="str">
        <f t="shared" si="37"/>
        <v>.</v>
      </c>
      <c r="L41" s="2">
        <f t="shared" si="37"/>
        <v>1</v>
      </c>
      <c r="M41" s="2">
        <f t="shared" si="37"/>
        <v>0</v>
      </c>
      <c r="N41" s="2">
        <f t="shared" si="37"/>
        <v>0</v>
      </c>
      <c r="O41" s="2">
        <f t="shared" si="37"/>
        <v>0</v>
      </c>
      <c r="P41" s="2" t="str">
        <f t="shared" si="37"/>
        <v>.</v>
      </c>
      <c r="Q41" s="2">
        <f t="shared" si="37"/>
        <v>1</v>
      </c>
      <c r="R41" s="2">
        <f t="shared" si="37"/>
        <v>1</v>
      </c>
      <c r="S41" s="2">
        <f t="shared" si="37"/>
        <v>1</v>
      </c>
      <c r="T41" s="2">
        <f t="shared" si="37"/>
        <v>0</v>
      </c>
      <c r="U41" s="2" t="str">
        <f t="shared" si="37"/>
        <v>.</v>
      </c>
      <c r="V41" s="2">
        <f t="shared" si="37"/>
        <v>1</v>
      </c>
      <c r="W41" s="2">
        <f t="shared" si="37"/>
        <v>1</v>
      </c>
      <c r="X41" s="2">
        <f t="shared" si="37"/>
        <v>0</v>
      </c>
      <c r="Y41" s="2">
        <f>Y10</f>
        <v>0</v>
      </c>
      <c r="Z41" s="2"/>
      <c r="AA41" s="2"/>
      <c r="AB41" s="5"/>
      <c r="AC41" s="2"/>
      <c r="AD41" s="3" t="s">
        <v>55</v>
      </c>
      <c r="AE41" s="2">
        <f>C10</f>
        <v>-10000</v>
      </c>
      <c r="AF41" s="5"/>
      <c r="AG41" s="10" t="str">
        <f>VLOOKUP(AL41,Комментарий!$A:$B,2,0)</f>
        <v>При сложении двух отрицательных слагаемых получено верное число. Результат операции верный и корректный, совпадает с десятичным эквивалентом</v>
      </c>
      <c r="AH41" s="10"/>
      <c r="AI41" s="10"/>
      <c r="AJ41" s="10"/>
      <c r="AL41" s="6">
        <f>G41+G42+IF(AA44=AE44,1,0)+IF(G41=G42,0,3)</f>
        <v>2</v>
      </c>
    </row>
    <row r="42" spans="1:45" ht="20.25" x14ac:dyDescent="0.35">
      <c r="A42" s="2"/>
      <c r="B42" s="2"/>
      <c r="C42" s="2"/>
      <c r="D42" s="5"/>
      <c r="E42" s="2" t="s">
        <v>42</v>
      </c>
      <c r="F42" s="2" t="s">
        <v>69</v>
      </c>
      <c r="G42" s="2">
        <f t="shared" ref="G42:X42" si="38">G11</f>
        <v>1</v>
      </c>
      <c r="H42" s="2">
        <f t="shared" si="38"/>
        <v>1</v>
      </c>
      <c r="I42" s="2">
        <f t="shared" si="38"/>
        <v>1</v>
      </c>
      <c r="J42" s="2">
        <f t="shared" si="38"/>
        <v>1</v>
      </c>
      <c r="K42" s="2" t="str">
        <f t="shared" si="38"/>
        <v>.</v>
      </c>
      <c r="L42" s="2">
        <f t="shared" si="38"/>
        <v>1</v>
      </c>
      <c r="M42" s="2">
        <f t="shared" si="38"/>
        <v>1</v>
      </c>
      <c r="N42" s="2">
        <f t="shared" si="38"/>
        <v>1</v>
      </c>
      <c r="O42" s="2">
        <f t="shared" si="38"/>
        <v>1</v>
      </c>
      <c r="P42" s="2" t="str">
        <f t="shared" si="38"/>
        <v>.</v>
      </c>
      <c r="Q42" s="2">
        <f t="shared" si="38"/>
        <v>0</v>
      </c>
      <c r="R42" s="2">
        <f t="shared" si="38"/>
        <v>1</v>
      </c>
      <c r="S42" s="2">
        <f t="shared" si="38"/>
        <v>1</v>
      </c>
      <c r="T42" s="2">
        <f t="shared" si="38"/>
        <v>1</v>
      </c>
      <c r="U42" s="2" t="str">
        <f t="shared" si="38"/>
        <v>.</v>
      </c>
      <c r="V42" s="2">
        <f t="shared" si="38"/>
        <v>1</v>
      </c>
      <c r="W42" s="2">
        <f t="shared" si="38"/>
        <v>1</v>
      </c>
      <c r="X42" s="2">
        <f t="shared" si="38"/>
        <v>0</v>
      </c>
      <c r="Y42" s="2">
        <f>Y11</f>
        <v>0</v>
      </c>
      <c r="Z42" s="2"/>
      <c r="AA42" s="2"/>
      <c r="AB42" s="5"/>
      <c r="AC42" s="2" t="s">
        <v>42</v>
      </c>
      <c r="AD42" s="3" t="s">
        <v>56</v>
      </c>
      <c r="AE42" s="2">
        <f>C11</f>
        <v>-128</v>
      </c>
      <c r="AF42" s="5"/>
      <c r="AG42" s="10"/>
      <c r="AH42" s="10"/>
      <c r="AI42" s="10"/>
      <c r="AJ42" s="10"/>
    </row>
    <row r="43" spans="1:45" ht="18.75" x14ac:dyDescent="0.3">
      <c r="A43" s="2"/>
      <c r="B43" s="2"/>
      <c r="C43" s="2"/>
      <c r="D43" s="5"/>
      <c r="E43" s="3" t="s">
        <v>43</v>
      </c>
      <c r="F43" s="3" t="s">
        <v>43</v>
      </c>
      <c r="G43" s="3" t="s">
        <v>44</v>
      </c>
      <c r="H43" s="3" t="s">
        <v>44</v>
      </c>
      <c r="I43" s="3" t="s">
        <v>44</v>
      </c>
      <c r="J43" s="3" t="s">
        <v>44</v>
      </c>
      <c r="K43" s="3" t="s">
        <v>44</v>
      </c>
      <c r="L43" s="3" t="s">
        <v>44</v>
      </c>
      <c r="M43" s="3" t="s">
        <v>44</v>
      </c>
      <c r="N43" s="3" t="s">
        <v>44</v>
      </c>
      <c r="O43" s="3" t="s">
        <v>44</v>
      </c>
      <c r="P43" s="3" t="s">
        <v>44</v>
      </c>
      <c r="Q43" s="3" t="s">
        <v>44</v>
      </c>
      <c r="R43" s="3" t="s">
        <v>44</v>
      </c>
      <c r="S43" s="3" t="s">
        <v>44</v>
      </c>
      <c r="T43" s="3" t="s">
        <v>44</v>
      </c>
      <c r="U43" s="3" t="s">
        <v>44</v>
      </c>
      <c r="V43" s="3" t="s">
        <v>44</v>
      </c>
      <c r="W43" s="3" t="s">
        <v>44</v>
      </c>
      <c r="X43" s="3" t="s">
        <v>44</v>
      </c>
      <c r="Y43" s="3" t="s">
        <v>44</v>
      </c>
      <c r="Z43" s="2"/>
      <c r="AA43" s="2"/>
      <c r="AB43" s="5"/>
      <c r="AC43" s="3"/>
      <c r="AD43" s="3" t="s">
        <v>47</v>
      </c>
      <c r="AE43" s="3" t="s">
        <v>46</v>
      </c>
      <c r="AF43" s="5"/>
      <c r="AG43" s="10"/>
      <c r="AH43" s="10"/>
      <c r="AI43" s="10"/>
      <c r="AJ43" s="10"/>
    </row>
    <row r="44" spans="1:45" ht="20.25" x14ac:dyDescent="0.35">
      <c r="A44" s="2"/>
      <c r="B44" s="2"/>
      <c r="C44" s="2"/>
      <c r="D44" s="5"/>
      <c r="E44" s="2"/>
      <c r="F44" s="2"/>
      <c r="G44" s="2">
        <f>MOD(G41+G42 + IF(H41+H42&gt;H44,1,0),2)</f>
        <v>1</v>
      </c>
      <c r="H44" s="2">
        <f>MOD(H41+H42 + IF(I41+I42&gt;I44,1,0),2)</f>
        <v>1</v>
      </c>
      <c r="I44" s="2">
        <f>MOD(I41+I42 + IF(J41+J42&gt;J44,1,0),2)</f>
        <v>0</v>
      </c>
      <c r="J44" s="2">
        <f>MOD(J41+J42 + IF(L41+L42&gt;L44,1,0),2)</f>
        <v>1</v>
      </c>
      <c r="K44" s="2" t="s">
        <v>41</v>
      </c>
      <c r="L44" s="2">
        <f>MOD(L41+L42 + IF(M41+M42&gt;M44,1,0),2)</f>
        <v>1</v>
      </c>
      <c r="M44" s="2">
        <f>MOD(M41+M42 + IF(N41+N42&gt;N44,1,0),2)</f>
        <v>0</v>
      </c>
      <c r="N44" s="2">
        <f>MOD(N41+N42 + IF(O41+O42&gt;O44,1,0),2)</f>
        <v>0</v>
      </c>
      <c r="O44" s="2">
        <f>MOD(O41+O42 + IF(Q41+Q42&gt;Q44,1,0),2)</f>
        <v>0</v>
      </c>
      <c r="P44" s="2" t="s">
        <v>41</v>
      </c>
      <c r="Q44" s="2">
        <f>MOD(Q41+Q42 + IF(R41+R42&gt;R44,1,0),2)</f>
        <v>0</v>
      </c>
      <c r="R44" s="2">
        <f>MOD(R41+R42 + IF(S41+S42&gt;S44,1,0),2)</f>
        <v>1</v>
      </c>
      <c r="S44" s="2">
        <f>MOD(S41+S42 + IF(T41+T42&gt;T44,1,0),2)</f>
        <v>1</v>
      </c>
      <c r="T44" s="2">
        <f>MOD(T41+T42 + IF(V41+V42&gt;V44,1,0),2)</f>
        <v>0</v>
      </c>
      <c r="U44" s="2" t="s">
        <v>41</v>
      </c>
      <c r="V44" s="2">
        <f>MOD(V41+V42 + IF(W41+W42&gt;W44,1,0),2)</f>
        <v>1</v>
      </c>
      <c r="W44" s="2">
        <f>MOD(W41+W42 + IF(X41+X42&gt;X44,1,0),2)</f>
        <v>0</v>
      </c>
      <c r="X44" s="2">
        <f>MOD(X41+X42 + IF(Y41+Y42&gt;Y44,1,0),2)</f>
        <v>0</v>
      </c>
      <c r="Y44" s="2">
        <f>MOD(Y41+Y42,2)</f>
        <v>0</v>
      </c>
      <c r="Z44" s="3" t="s">
        <v>66</v>
      </c>
      <c r="AA44" s="2">
        <f>IF(G44=0,Y44*2^0 +X44*2^1 + W44*2^2 + V44*2^3+T44*2^4 + S44*2^5 +R44*2^6 + Q44*2^7+O44*2^8+N44*2^9+M44*2^10+L44*2^11+J44*2^12+I44*2^13 +H44*2^14, -1* (2^15 - (Y44*2^0 +X44*2^1 + W44*2^2 + V44*2^3+T44*2^4 + S44*2^5 +R44*2^6 + Q44*2^7+O44*2^8+N44*2^9+M44*2^10+L44*2^11+J44*2^12+I44*2^13 +H44*2^14)))</f>
        <v>-10136</v>
      </c>
      <c r="AB44" s="8"/>
      <c r="AC44" s="2"/>
      <c r="AD44" s="2"/>
      <c r="AE44" s="2">
        <f>AE42+AE41</f>
        <v>-10128</v>
      </c>
      <c r="AF44" s="5"/>
      <c r="AG44" s="10"/>
      <c r="AH44" s="10"/>
      <c r="AI44" s="10"/>
      <c r="AJ44" s="10"/>
    </row>
    <row r="45" spans="1:45" ht="18.75" x14ac:dyDescent="0.3">
      <c r="A45" s="2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5"/>
      <c r="AC45" s="2"/>
      <c r="AD45" s="2"/>
      <c r="AE45" s="2"/>
      <c r="AF45" s="5"/>
      <c r="AG45" s="9"/>
      <c r="AH45" s="9"/>
      <c r="AI45" s="9"/>
      <c r="AJ45" s="9"/>
    </row>
    <row r="46" spans="1:45" ht="18.75" x14ac:dyDescent="0.3">
      <c r="A46" s="2"/>
      <c r="B46" s="2"/>
      <c r="C46" s="2"/>
      <c r="D46" s="5"/>
      <c r="E46" s="2"/>
      <c r="F46" s="2"/>
      <c r="G46" s="11" t="s">
        <v>48</v>
      </c>
      <c r="H46" s="11"/>
      <c r="I46" s="2">
        <f>IF(G41+G42&gt;G44,1,0)</f>
        <v>1</v>
      </c>
      <c r="J46" s="11" t="s">
        <v>49</v>
      </c>
      <c r="K46" s="11"/>
      <c r="L46" s="2">
        <f>1 - MOD(COUNTIF(Q44:Y44, "1"),2)</f>
        <v>0</v>
      </c>
      <c r="M46" s="11" t="s">
        <v>50</v>
      </c>
      <c r="N46" s="11"/>
      <c r="O46" s="2">
        <f>IF(OR(V41+V42&gt;V44,),1,0)</f>
        <v>1</v>
      </c>
      <c r="P46" s="11" t="s">
        <v>51</v>
      </c>
      <c r="Q46" s="11"/>
      <c r="R46" s="2">
        <f>IF(AA44=0,1,0)</f>
        <v>0</v>
      </c>
      <c r="S46" s="11" t="s">
        <v>52</v>
      </c>
      <c r="T46" s="11"/>
      <c r="U46" s="2">
        <f>G44</f>
        <v>1</v>
      </c>
      <c r="V46" s="11" t="s">
        <v>53</v>
      </c>
      <c r="W46" s="11"/>
      <c r="X46" s="2">
        <f>IF(AA44&lt;&gt;AE44,1,0)</f>
        <v>1</v>
      </c>
      <c r="Y46" s="2"/>
      <c r="Z46" s="2"/>
      <c r="AA46" s="2"/>
      <c r="AB46" s="5"/>
      <c r="AC46" s="2"/>
      <c r="AD46" s="2"/>
      <c r="AE46" s="2"/>
      <c r="AF46" s="5"/>
      <c r="AG46" s="9"/>
      <c r="AH46" s="9"/>
      <c r="AI46" s="9"/>
      <c r="AJ46" s="9"/>
    </row>
    <row r="47" spans="1:45" ht="18.75" x14ac:dyDescent="0.3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5"/>
      <c r="AC47" s="2"/>
      <c r="AD47" s="2"/>
      <c r="AE47" s="2"/>
      <c r="AF47" s="5"/>
      <c r="AG47" s="9"/>
      <c r="AH47" s="9"/>
      <c r="AI47" s="9"/>
      <c r="AJ47" s="9"/>
    </row>
    <row r="48" spans="1:45" ht="18.75" x14ac:dyDescent="0.3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5"/>
      <c r="AC48" s="2"/>
      <c r="AD48" s="2"/>
      <c r="AE48" s="2"/>
      <c r="AF48" s="5"/>
      <c r="AG48" s="9"/>
      <c r="AH48" s="9"/>
      <c r="AI48" s="9"/>
      <c r="AJ48" s="9"/>
    </row>
    <row r="49" spans="1:38" ht="17.45" customHeight="1" x14ac:dyDescent="0.35">
      <c r="A49" s="2"/>
      <c r="B49" s="2"/>
      <c r="C49" s="2"/>
      <c r="D49" s="5"/>
      <c r="E49" s="2"/>
      <c r="F49" s="2" t="s">
        <v>69</v>
      </c>
      <c r="G49" s="2">
        <f t="shared" ref="G49:X49" si="39">G11</f>
        <v>1</v>
      </c>
      <c r="H49" s="2">
        <f t="shared" si="39"/>
        <v>1</v>
      </c>
      <c r="I49" s="2">
        <f t="shared" si="39"/>
        <v>1</v>
      </c>
      <c r="J49" s="2">
        <f t="shared" si="39"/>
        <v>1</v>
      </c>
      <c r="K49" s="2" t="str">
        <f t="shared" si="39"/>
        <v>.</v>
      </c>
      <c r="L49" s="2">
        <f t="shared" si="39"/>
        <v>1</v>
      </c>
      <c r="M49" s="2">
        <f t="shared" si="39"/>
        <v>1</v>
      </c>
      <c r="N49" s="2">
        <f t="shared" si="39"/>
        <v>1</v>
      </c>
      <c r="O49" s="2">
        <f t="shared" si="39"/>
        <v>1</v>
      </c>
      <c r="P49" s="2" t="str">
        <f t="shared" si="39"/>
        <v>.</v>
      </c>
      <c r="Q49" s="2">
        <f t="shared" si="39"/>
        <v>0</v>
      </c>
      <c r="R49" s="2">
        <f t="shared" si="39"/>
        <v>1</v>
      </c>
      <c r="S49" s="2">
        <f t="shared" si="39"/>
        <v>1</v>
      </c>
      <c r="T49" s="2">
        <f t="shared" si="39"/>
        <v>1</v>
      </c>
      <c r="U49" s="2" t="str">
        <f t="shared" si="39"/>
        <v>.</v>
      </c>
      <c r="V49" s="2">
        <f t="shared" si="39"/>
        <v>1</v>
      </c>
      <c r="W49" s="2">
        <f t="shared" si="39"/>
        <v>1</v>
      </c>
      <c r="X49" s="2">
        <f t="shared" si="39"/>
        <v>0</v>
      </c>
      <c r="Y49" s="2">
        <f>Y11</f>
        <v>0</v>
      </c>
      <c r="Z49" s="2"/>
      <c r="AA49" s="2"/>
      <c r="AB49" s="5"/>
      <c r="AC49" s="2"/>
      <c r="AD49" s="3" t="s">
        <v>56</v>
      </c>
      <c r="AE49" s="2">
        <f>C11</f>
        <v>-128</v>
      </c>
      <c r="AF49" s="5"/>
      <c r="AG49" s="10" t="str">
        <f>VLOOKUP(AL49,Комментарий!$A:$B,2,0)</f>
        <v>При сложении двух отрицательных слагаемых получено верное число. Результат операции верный и корректный, совпадает с десятичным эквивалентом</v>
      </c>
      <c r="AH49" s="10"/>
      <c r="AI49" s="10"/>
      <c r="AJ49" s="10"/>
      <c r="AL49" s="6">
        <f>G49+G50+IF(AA52=AE52,1,0)+IF(G49=G50,0,3)</f>
        <v>2</v>
      </c>
    </row>
    <row r="50" spans="1:38" ht="20.25" x14ac:dyDescent="0.35">
      <c r="A50" s="2"/>
      <c r="B50" s="2"/>
      <c r="C50" s="2"/>
      <c r="D50" s="5"/>
      <c r="E50" s="2" t="s">
        <v>42</v>
      </c>
      <c r="F50" s="2" t="s">
        <v>70</v>
      </c>
      <c r="G50" s="2">
        <f t="shared" ref="G50:X50" si="40">G12</f>
        <v>1</v>
      </c>
      <c r="H50" s="2">
        <f t="shared" si="40"/>
        <v>1</v>
      </c>
      <c r="I50" s="2">
        <f t="shared" si="40"/>
        <v>0</v>
      </c>
      <c r="J50" s="2">
        <f t="shared" si="40"/>
        <v>1</v>
      </c>
      <c r="K50" s="2" t="str">
        <f t="shared" si="40"/>
        <v>.</v>
      </c>
      <c r="L50" s="2">
        <f t="shared" si="40"/>
        <v>1</v>
      </c>
      <c r="M50" s="2">
        <f t="shared" si="40"/>
        <v>0</v>
      </c>
      <c r="N50" s="2">
        <f t="shared" si="40"/>
        <v>0</v>
      </c>
      <c r="O50" s="2">
        <f t="shared" si="40"/>
        <v>0</v>
      </c>
      <c r="P50" s="2" t="str">
        <f t="shared" si="40"/>
        <v>.</v>
      </c>
      <c r="Q50" s="2">
        <f t="shared" si="40"/>
        <v>0</v>
      </c>
      <c r="R50" s="2">
        <f t="shared" si="40"/>
        <v>1</v>
      </c>
      <c r="S50" s="2">
        <f t="shared" si="40"/>
        <v>1</v>
      </c>
      <c r="T50" s="2">
        <f t="shared" si="40"/>
        <v>0</v>
      </c>
      <c r="U50" s="2" t="str">
        <f t="shared" si="40"/>
        <v>.</v>
      </c>
      <c r="V50" s="2">
        <f t="shared" si="40"/>
        <v>1</v>
      </c>
      <c r="W50" s="2">
        <f t="shared" si="40"/>
        <v>0</v>
      </c>
      <c r="X50" s="2">
        <f t="shared" si="40"/>
        <v>0</v>
      </c>
      <c r="Y50" s="2">
        <f>Y12</f>
        <v>0</v>
      </c>
      <c r="Z50" s="2"/>
      <c r="AA50" s="2"/>
      <c r="AB50" s="5"/>
      <c r="AC50" s="2" t="s">
        <v>42</v>
      </c>
      <c r="AD50" s="3" t="s">
        <v>73</v>
      </c>
      <c r="AE50" s="2">
        <f>C12</f>
        <v>-10128</v>
      </c>
      <c r="AF50" s="5"/>
      <c r="AG50" s="10"/>
      <c r="AH50" s="10"/>
      <c r="AI50" s="10"/>
      <c r="AJ50" s="10"/>
    </row>
    <row r="51" spans="1:38" ht="18.75" x14ac:dyDescent="0.3">
      <c r="A51" s="2"/>
      <c r="B51" s="2"/>
      <c r="C51" s="2"/>
      <c r="D51" s="5"/>
      <c r="E51" s="3" t="s">
        <v>43</v>
      </c>
      <c r="F51" s="3" t="s">
        <v>43</v>
      </c>
      <c r="G51" s="3" t="s">
        <v>44</v>
      </c>
      <c r="H51" s="3" t="s">
        <v>44</v>
      </c>
      <c r="I51" s="3" t="s">
        <v>44</v>
      </c>
      <c r="J51" s="3" t="s">
        <v>44</v>
      </c>
      <c r="K51" s="3" t="s">
        <v>44</v>
      </c>
      <c r="L51" s="3" t="s">
        <v>44</v>
      </c>
      <c r="M51" s="3" t="s">
        <v>44</v>
      </c>
      <c r="N51" s="3" t="s">
        <v>44</v>
      </c>
      <c r="O51" s="3" t="s">
        <v>44</v>
      </c>
      <c r="P51" s="3" t="s">
        <v>44</v>
      </c>
      <c r="Q51" s="3" t="s">
        <v>44</v>
      </c>
      <c r="R51" s="3" t="s">
        <v>44</v>
      </c>
      <c r="S51" s="3" t="s">
        <v>44</v>
      </c>
      <c r="T51" s="3" t="s">
        <v>44</v>
      </c>
      <c r="U51" s="3" t="s">
        <v>44</v>
      </c>
      <c r="V51" s="3" t="s">
        <v>44</v>
      </c>
      <c r="W51" s="3" t="s">
        <v>44</v>
      </c>
      <c r="X51" s="3" t="s">
        <v>44</v>
      </c>
      <c r="Y51" s="3" t="s">
        <v>44</v>
      </c>
      <c r="Z51" s="2"/>
      <c r="AA51" s="2"/>
      <c r="AB51" s="5"/>
      <c r="AC51" s="3"/>
      <c r="AD51" s="3" t="s">
        <v>47</v>
      </c>
      <c r="AE51" s="3" t="s">
        <v>46</v>
      </c>
      <c r="AF51" s="5"/>
      <c r="AG51" s="10"/>
      <c r="AH51" s="10"/>
      <c r="AI51" s="10"/>
      <c r="AJ51" s="10"/>
    </row>
    <row r="52" spans="1:38" ht="20.25" x14ac:dyDescent="0.35">
      <c r="A52" s="2"/>
      <c r="B52" s="2"/>
      <c r="C52" s="2"/>
      <c r="D52" s="5"/>
      <c r="E52" s="2"/>
      <c r="F52" s="2"/>
      <c r="G52" s="2">
        <f>MOD(G49+G50 + IF(H49+H50&gt;H52,1,0),2)</f>
        <v>1</v>
      </c>
      <c r="H52" s="2">
        <f>MOD(H49+H50 + IF(I49+I50&gt;I52,1,0),2)</f>
        <v>1</v>
      </c>
      <c r="I52" s="2">
        <f>MOD(I49+I50 + IF(J49+J50&gt;J52,1,0),2)</f>
        <v>0</v>
      </c>
      <c r="J52" s="2">
        <f>MOD(J49+J50 + IF(L49+L50&gt;L52,1,0),2)</f>
        <v>1</v>
      </c>
      <c r="K52" s="2" t="s">
        <v>41</v>
      </c>
      <c r="L52" s="2">
        <f>MOD(L49+L50 + IF(M49+M50&gt;M52,1,0),2)</f>
        <v>0</v>
      </c>
      <c r="M52" s="2">
        <f>MOD(M49+M50 + IF(N49+N50&gt;N52,1,0),2)</f>
        <v>1</v>
      </c>
      <c r="N52" s="2">
        <f>MOD(N49+N50 + IF(O49+O50&gt;O52,1,0),2)</f>
        <v>1</v>
      </c>
      <c r="O52" s="2">
        <f>MOD(O49+O50 + IF(Q49+Q50&gt;Q52,1,0),2)</f>
        <v>1</v>
      </c>
      <c r="P52" s="2" t="s">
        <v>41</v>
      </c>
      <c r="Q52" s="2">
        <f>MOD(Q49+Q50 + IF(R49+R50&gt;R52,1,0),2)</f>
        <v>1</v>
      </c>
      <c r="R52" s="2">
        <f>MOD(R49+R50 + IF(S49+S50&gt;S52,1,0),2)</f>
        <v>1</v>
      </c>
      <c r="S52" s="2">
        <f>MOD(S49+S50 + IF(T49+T50&gt;T52,1,0),2)</f>
        <v>1</v>
      </c>
      <c r="T52" s="2">
        <f>MOD(T49+T50 + IF(V49+V50&gt;V52,1,0),2)</f>
        <v>0</v>
      </c>
      <c r="U52" s="2" t="s">
        <v>41</v>
      </c>
      <c r="V52" s="2">
        <f>MOD(V49+V50 + IF(W49+W50&gt;W52,1,0),2)</f>
        <v>0</v>
      </c>
      <c r="W52" s="2">
        <f>MOD(W49+W50 + IF(X49+X50&gt;X52,1,0),2)</f>
        <v>1</v>
      </c>
      <c r="X52" s="2">
        <f>MOD(X49+X50 + IF(Y49+Y50&gt;Y52,1,0),2)</f>
        <v>0</v>
      </c>
      <c r="Y52" s="2">
        <f>MOD(Y49+Y50,2)</f>
        <v>0</v>
      </c>
      <c r="Z52" s="3" t="s">
        <v>66</v>
      </c>
      <c r="AA52" s="2">
        <f>IF(G52=0,Y52*2^0 +X52*2^1 + W52*2^2 + V52*2^3+T52*2^4 + S52*2^5 +R52*2^6 + Q52*2^7+O52*2^8+N52*2^9+M52*2^10+L52*2^11+J52*2^12+I52*2^13 +H52*2^14, -1* (2^15 - (Y52*2^0 +X52*2^1 + W52*2^2 + V52*2^3+T52*2^4 + S52*2^5 +R52*2^6 + Q52*2^7+O52*2^8+N52*2^9+M52*2^10+L52*2^11+J52*2^12+I52*2^13 +H52*2^14)))</f>
        <v>-10268</v>
      </c>
      <c r="AB52" s="8"/>
      <c r="AC52" s="2"/>
      <c r="AD52" s="2"/>
      <c r="AE52" s="2">
        <f>AE50+AE49</f>
        <v>-10256</v>
      </c>
      <c r="AF52" s="5"/>
      <c r="AG52" s="10"/>
      <c r="AH52" s="10"/>
      <c r="AI52" s="10"/>
      <c r="AJ52" s="10"/>
    </row>
    <row r="53" spans="1:38" ht="18.75" x14ac:dyDescent="0.3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5"/>
      <c r="AC53" s="2"/>
      <c r="AD53" s="2"/>
      <c r="AE53" s="2"/>
      <c r="AF53" s="5"/>
      <c r="AG53" s="9"/>
      <c r="AH53" s="9"/>
      <c r="AI53" s="9"/>
      <c r="AJ53" s="9"/>
    </row>
    <row r="54" spans="1:38" ht="18.75" x14ac:dyDescent="0.3">
      <c r="A54" s="2"/>
      <c r="B54" s="2"/>
      <c r="C54" s="2"/>
      <c r="D54" s="5"/>
      <c r="E54" s="2"/>
      <c r="F54" s="2"/>
      <c r="G54" s="11" t="s">
        <v>48</v>
      </c>
      <c r="H54" s="11"/>
      <c r="I54" s="2">
        <f>IF(G49+G50&gt;G52,1,0)</f>
        <v>1</v>
      </c>
      <c r="J54" s="11" t="s">
        <v>49</v>
      </c>
      <c r="K54" s="11"/>
      <c r="L54" s="2">
        <f>1 - MOD(COUNTIF(Q52:Y52, "1"),2)</f>
        <v>1</v>
      </c>
      <c r="M54" s="11" t="s">
        <v>50</v>
      </c>
      <c r="N54" s="11"/>
      <c r="O54" s="2">
        <f>IF(OR(V49+V50&gt;V52, ),1,0)</f>
        <v>1</v>
      </c>
      <c r="P54" s="11" t="s">
        <v>51</v>
      </c>
      <c r="Q54" s="11"/>
      <c r="R54" s="2">
        <f>IF(AA52=0,1,0)</f>
        <v>0</v>
      </c>
      <c r="S54" s="11" t="s">
        <v>52</v>
      </c>
      <c r="T54" s="11"/>
      <c r="U54" s="2">
        <f>G52</f>
        <v>1</v>
      </c>
      <c r="V54" s="11" t="s">
        <v>53</v>
      </c>
      <c r="W54" s="11"/>
      <c r="X54" s="2">
        <f>IF(AA52&lt;&gt;AE52,1,0)</f>
        <v>1</v>
      </c>
      <c r="Y54" s="2"/>
      <c r="Z54" s="2"/>
      <c r="AA54" s="2"/>
      <c r="AB54" s="5"/>
      <c r="AC54" s="2"/>
      <c r="AD54" s="2"/>
      <c r="AE54" s="2"/>
      <c r="AF54" s="5"/>
      <c r="AG54" s="9"/>
      <c r="AH54" s="9"/>
      <c r="AI54" s="9"/>
      <c r="AJ54" s="9"/>
    </row>
    <row r="55" spans="1:38" ht="18.75" x14ac:dyDescent="0.3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5"/>
      <c r="AC55" s="2"/>
      <c r="AD55" s="2"/>
      <c r="AE55" s="2"/>
      <c r="AF55" s="5"/>
      <c r="AG55" s="9"/>
      <c r="AH55" s="9"/>
      <c r="AI55" s="9"/>
      <c r="AJ55" s="9"/>
    </row>
    <row r="56" spans="1:38" ht="18.75" x14ac:dyDescent="0.3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5"/>
      <c r="AC56" s="2"/>
      <c r="AD56" s="2"/>
      <c r="AE56" s="2"/>
      <c r="AF56" s="5"/>
      <c r="AG56" s="9"/>
      <c r="AH56" s="9"/>
      <c r="AI56" s="9"/>
      <c r="AJ56" s="9"/>
    </row>
    <row r="57" spans="1:38" ht="18.75" customHeight="1" x14ac:dyDescent="0.35">
      <c r="A57" s="2"/>
      <c r="B57" s="2"/>
      <c r="C57" s="2"/>
      <c r="D57" s="5"/>
      <c r="E57" s="2"/>
      <c r="F57" s="2" t="s">
        <v>64</v>
      </c>
      <c r="G57" s="2">
        <f t="shared" ref="G57:X57" si="41">G4</f>
        <v>0</v>
      </c>
      <c r="H57" s="2">
        <f t="shared" si="41"/>
        <v>0</v>
      </c>
      <c r="I57" s="2">
        <f t="shared" si="41"/>
        <v>1</v>
      </c>
      <c r="J57" s="2">
        <f t="shared" si="41"/>
        <v>0</v>
      </c>
      <c r="K57" s="2" t="str">
        <f t="shared" si="41"/>
        <v>.</v>
      </c>
      <c r="L57" s="2">
        <f t="shared" si="41"/>
        <v>0</v>
      </c>
      <c r="M57" s="2">
        <f t="shared" si="41"/>
        <v>1</v>
      </c>
      <c r="N57" s="2">
        <f t="shared" si="41"/>
        <v>1</v>
      </c>
      <c r="O57" s="2">
        <f t="shared" si="41"/>
        <v>1</v>
      </c>
      <c r="P57" s="2" t="str">
        <f t="shared" si="41"/>
        <v>.</v>
      </c>
      <c r="Q57" s="2">
        <f t="shared" si="41"/>
        <v>0</v>
      </c>
      <c r="R57" s="2">
        <f t="shared" si="41"/>
        <v>0</v>
      </c>
      <c r="S57" s="2">
        <f t="shared" si="41"/>
        <v>0</v>
      </c>
      <c r="T57" s="2">
        <f t="shared" si="41"/>
        <v>1</v>
      </c>
      <c r="U57" s="2" t="str">
        <f t="shared" si="41"/>
        <v>.</v>
      </c>
      <c r="V57" s="2">
        <f t="shared" si="41"/>
        <v>0</v>
      </c>
      <c r="W57" s="2">
        <f t="shared" si="41"/>
        <v>0</v>
      </c>
      <c r="X57" s="2">
        <f t="shared" si="41"/>
        <v>0</v>
      </c>
      <c r="Y57" s="2">
        <f>Y4</f>
        <v>0</v>
      </c>
      <c r="Z57" s="2"/>
      <c r="AA57" s="2"/>
      <c r="AB57" s="5"/>
      <c r="AC57" s="2"/>
      <c r="AD57" s="3" t="s">
        <v>45</v>
      </c>
      <c r="AE57" s="2">
        <f>C4</f>
        <v>10000</v>
      </c>
      <c r="AF57" s="5"/>
      <c r="AG57" s="10" t="str">
        <f>VLOOKUP(AL57,Комментарий!$A:$B,2,0)</f>
        <v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v>
      </c>
      <c r="AH57" s="10"/>
      <c r="AI57" s="10"/>
      <c r="AJ57" s="10"/>
      <c r="AL57" s="6">
        <f>G57+G58+IF(AA60=AE60,1,0)+IF(G57=G58,0,3)</f>
        <v>4</v>
      </c>
    </row>
    <row r="58" spans="1:38" ht="20.25" x14ac:dyDescent="0.35">
      <c r="A58" s="2"/>
      <c r="B58" s="2"/>
      <c r="C58" s="2"/>
      <c r="D58" s="5"/>
      <c r="E58" s="2" t="s">
        <v>42</v>
      </c>
      <c r="F58" s="2" t="s">
        <v>69</v>
      </c>
      <c r="G58" s="2">
        <f t="shared" ref="G58:X58" si="42">G11</f>
        <v>1</v>
      </c>
      <c r="H58" s="2">
        <f t="shared" si="42"/>
        <v>1</v>
      </c>
      <c r="I58" s="2">
        <f t="shared" si="42"/>
        <v>1</v>
      </c>
      <c r="J58" s="2">
        <f t="shared" si="42"/>
        <v>1</v>
      </c>
      <c r="K58" s="2" t="str">
        <f t="shared" si="42"/>
        <v>.</v>
      </c>
      <c r="L58" s="2">
        <f t="shared" si="42"/>
        <v>1</v>
      </c>
      <c r="M58" s="2">
        <f t="shared" si="42"/>
        <v>1</v>
      </c>
      <c r="N58" s="2">
        <f t="shared" si="42"/>
        <v>1</v>
      </c>
      <c r="O58" s="2">
        <f t="shared" si="42"/>
        <v>1</v>
      </c>
      <c r="P58" s="2" t="str">
        <f t="shared" si="42"/>
        <v>.</v>
      </c>
      <c r="Q58" s="2">
        <f t="shared" si="42"/>
        <v>0</v>
      </c>
      <c r="R58" s="2">
        <f t="shared" si="42"/>
        <v>1</v>
      </c>
      <c r="S58" s="2">
        <f t="shared" si="42"/>
        <v>1</v>
      </c>
      <c r="T58" s="2">
        <f t="shared" si="42"/>
        <v>1</v>
      </c>
      <c r="U58" s="2" t="str">
        <f t="shared" si="42"/>
        <v>.</v>
      </c>
      <c r="V58" s="2">
        <f t="shared" si="42"/>
        <v>1</v>
      </c>
      <c r="W58" s="2">
        <f t="shared" si="42"/>
        <v>1</v>
      </c>
      <c r="X58" s="2">
        <f t="shared" si="42"/>
        <v>0</v>
      </c>
      <c r="Y58" s="2">
        <f>Y11</f>
        <v>0</v>
      </c>
      <c r="Z58" s="2"/>
      <c r="AA58" s="2"/>
      <c r="AB58" s="5"/>
      <c r="AC58" s="2" t="s">
        <v>42</v>
      </c>
      <c r="AD58" s="3" t="s">
        <v>56</v>
      </c>
      <c r="AE58" s="2">
        <f>C11</f>
        <v>-128</v>
      </c>
      <c r="AF58" s="5"/>
      <c r="AG58" s="10"/>
      <c r="AH58" s="10"/>
      <c r="AI58" s="10"/>
      <c r="AJ58" s="10"/>
    </row>
    <row r="59" spans="1:38" ht="18.75" x14ac:dyDescent="0.3">
      <c r="A59" s="2"/>
      <c r="B59" s="2"/>
      <c r="C59" s="2"/>
      <c r="D59" s="5"/>
      <c r="E59" s="3" t="s">
        <v>43</v>
      </c>
      <c r="F59" s="3" t="s">
        <v>43</v>
      </c>
      <c r="G59" s="3" t="s">
        <v>44</v>
      </c>
      <c r="H59" s="3" t="s">
        <v>44</v>
      </c>
      <c r="I59" s="3" t="s">
        <v>44</v>
      </c>
      <c r="J59" s="3" t="s">
        <v>44</v>
      </c>
      <c r="K59" s="3" t="s">
        <v>44</v>
      </c>
      <c r="L59" s="3" t="s">
        <v>44</v>
      </c>
      <c r="M59" s="3" t="s">
        <v>44</v>
      </c>
      <c r="N59" s="3" t="s">
        <v>44</v>
      </c>
      <c r="O59" s="3" t="s">
        <v>44</v>
      </c>
      <c r="P59" s="3" t="s">
        <v>44</v>
      </c>
      <c r="Q59" s="3" t="s">
        <v>44</v>
      </c>
      <c r="R59" s="3" t="s">
        <v>44</v>
      </c>
      <c r="S59" s="3" t="s">
        <v>44</v>
      </c>
      <c r="T59" s="3" t="s">
        <v>44</v>
      </c>
      <c r="U59" s="3" t="s">
        <v>44</v>
      </c>
      <c r="V59" s="3" t="s">
        <v>44</v>
      </c>
      <c r="W59" s="3" t="s">
        <v>44</v>
      </c>
      <c r="X59" s="3" t="s">
        <v>44</v>
      </c>
      <c r="Y59" s="3" t="s">
        <v>44</v>
      </c>
      <c r="Z59" s="2"/>
      <c r="AA59" s="2"/>
      <c r="AB59" s="5"/>
      <c r="AC59" s="3"/>
      <c r="AD59" s="3" t="s">
        <v>47</v>
      </c>
      <c r="AE59" s="3" t="s">
        <v>46</v>
      </c>
      <c r="AF59" s="5"/>
      <c r="AG59" s="10"/>
      <c r="AH59" s="10"/>
      <c r="AI59" s="10"/>
      <c r="AJ59" s="10"/>
    </row>
    <row r="60" spans="1:38" ht="20.25" x14ac:dyDescent="0.35">
      <c r="A60" s="2"/>
      <c r="B60" s="2"/>
      <c r="C60" s="2"/>
      <c r="D60" s="5"/>
      <c r="E60" s="2"/>
      <c r="F60" s="2"/>
      <c r="G60" s="2">
        <f>MOD(G57+G58 + IF(H57+H58&gt;H60,1,0),2)</f>
        <v>0</v>
      </c>
      <c r="H60" s="2">
        <f>MOD(H57+H58 + IF(I57+I58&gt;I60,1,0),2)</f>
        <v>0</v>
      </c>
      <c r="I60" s="2">
        <f>MOD(I57+I58 + IF(J57+J58&gt;J60,1,0),2)</f>
        <v>1</v>
      </c>
      <c r="J60" s="2">
        <f>MOD(J57+J58 + IF(L57+L58&gt;L60,1,0),2)</f>
        <v>0</v>
      </c>
      <c r="K60" s="2" t="s">
        <v>41</v>
      </c>
      <c r="L60" s="2">
        <f>MOD(L57+L58 + IF(M57+M58&gt;M60,1,0),2)</f>
        <v>0</v>
      </c>
      <c r="M60" s="2">
        <f>MOD(M57+M58 + IF(N57+N58&gt;N60,1,0),2)</f>
        <v>1</v>
      </c>
      <c r="N60" s="2">
        <f>MOD(N57+N58 + IF(O57+O58&gt;O60,1,0),2)</f>
        <v>1</v>
      </c>
      <c r="O60" s="2">
        <f>MOD(O57+O58 + IF(Q57+Q58&gt;Q60,1,0),2)</f>
        <v>0</v>
      </c>
      <c r="P60" s="2" t="s">
        <v>41</v>
      </c>
      <c r="Q60" s="2">
        <f>MOD(Q57+Q58 + IF(R57+R58&gt;R60,1,0),2)</f>
        <v>1</v>
      </c>
      <c r="R60" s="2">
        <f>MOD(R57+R58 + IF(S57+S58&gt;S60,1,0),2)</f>
        <v>0</v>
      </c>
      <c r="S60" s="2">
        <f>MOD(S57+S58 + IF(T57+T58&gt;T60,1,0),2)</f>
        <v>0</v>
      </c>
      <c r="T60" s="2">
        <f>MOD(T57+T58 + IF(V57+V58&gt;V60,1,0),2)</f>
        <v>0</v>
      </c>
      <c r="U60" s="2" t="s">
        <v>41</v>
      </c>
      <c r="V60" s="2">
        <f>MOD(V57+V58 + IF(W57+W58&gt;W60,1,0),2)</f>
        <v>1</v>
      </c>
      <c r="W60" s="2">
        <f>MOD(W57+W58 + IF(X57+X58&gt;X60,1,0),2)</f>
        <v>1</v>
      </c>
      <c r="X60" s="2">
        <f>MOD(X57+X58 + IF(Y57+Y58&gt;Y60,1,0),2)</f>
        <v>0</v>
      </c>
      <c r="Y60" s="2">
        <f>MOD(Y57+Y58,2)</f>
        <v>0</v>
      </c>
      <c r="Z60" s="3" t="s">
        <v>66</v>
      </c>
      <c r="AA60" s="2">
        <f>IF(G60=0,Y60*2^0 +X60*2^1 + W60*2^2 + V60*2^3+T60*2^4 + S60*2^5 +R60*2^6 + Q60*2^7+O60*2^8+N60*2^9+M60*2^10+L60*2^11+J60*2^12+I60*2^13 +H60*2^14, -1* (2^15 - (Y60*2^0 +X60*2^1 + W60*2^2 + V60*2^3+T60*2^4 + S60*2^5 +R60*2^6 + Q60*2^7+O60*2^8+N60*2^9+M60*2^10+L60*2^11+J60*2^12+I60*2^13 +H60*2^14)))</f>
        <v>9868</v>
      </c>
      <c r="AB60" s="8"/>
      <c r="AC60" s="2"/>
      <c r="AD60" s="2"/>
      <c r="AE60" s="2">
        <f>AE58+AE57</f>
        <v>9872</v>
      </c>
      <c r="AF60" s="5"/>
      <c r="AG60" s="10"/>
      <c r="AH60" s="10"/>
      <c r="AI60" s="10"/>
      <c r="AJ60" s="10"/>
    </row>
    <row r="61" spans="1:38" ht="18.75" x14ac:dyDescent="0.3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5"/>
      <c r="AC61" s="2"/>
      <c r="AD61" s="2"/>
      <c r="AE61" s="2"/>
      <c r="AF61" s="5"/>
      <c r="AG61" s="9"/>
      <c r="AH61" s="9"/>
      <c r="AI61" s="9"/>
      <c r="AJ61" s="9"/>
    </row>
    <row r="62" spans="1:38" ht="18.75" x14ac:dyDescent="0.3">
      <c r="A62" s="2"/>
      <c r="B62" s="2"/>
      <c r="C62" s="2"/>
      <c r="D62" s="5"/>
      <c r="E62" s="2"/>
      <c r="F62" s="2"/>
      <c r="G62" s="11" t="s">
        <v>48</v>
      </c>
      <c r="H62" s="11"/>
      <c r="I62" s="2">
        <f>IF(G57+G58&gt;G60,1,0)</f>
        <v>1</v>
      </c>
      <c r="J62" s="11" t="s">
        <v>49</v>
      </c>
      <c r="K62" s="11"/>
      <c r="L62" s="2">
        <f>1 - MOD(COUNTIF(Q60:Y60, "1"),2)</f>
        <v>0</v>
      </c>
      <c r="M62" s="11" t="s">
        <v>50</v>
      </c>
      <c r="N62" s="11"/>
      <c r="O62" s="2">
        <f>IF(OR(V57+V58&gt;V60,),1,0)</f>
        <v>0</v>
      </c>
      <c r="P62" s="11" t="s">
        <v>51</v>
      </c>
      <c r="Q62" s="11"/>
      <c r="R62" s="2">
        <f>IF(AA60=0,1,0)</f>
        <v>0</v>
      </c>
      <c r="S62" s="11" t="s">
        <v>52</v>
      </c>
      <c r="T62" s="11"/>
      <c r="U62" s="2">
        <f>G60</f>
        <v>0</v>
      </c>
      <c r="V62" s="11" t="s">
        <v>53</v>
      </c>
      <c r="W62" s="11"/>
      <c r="X62" s="2">
        <f>IF(AA60&lt;&gt;AE60,1,0)</f>
        <v>1</v>
      </c>
      <c r="Y62" s="2"/>
      <c r="Z62" s="2"/>
      <c r="AA62" s="2"/>
      <c r="AB62" s="5"/>
      <c r="AC62" s="2"/>
      <c r="AD62" s="2"/>
      <c r="AE62" s="2"/>
      <c r="AF62" s="5"/>
      <c r="AG62" s="9"/>
      <c r="AH62" s="9"/>
      <c r="AI62" s="9"/>
      <c r="AJ62" s="9"/>
    </row>
    <row r="63" spans="1:38" ht="18.75" x14ac:dyDescent="0.3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5"/>
      <c r="AC63" s="2"/>
      <c r="AD63" s="2"/>
      <c r="AE63" s="2"/>
      <c r="AF63" s="5"/>
      <c r="AG63" s="9"/>
      <c r="AH63" s="9"/>
      <c r="AI63" s="9"/>
      <c r="AJ63" s="9"/>
    </row>
    <row r="64" spans="1:38" ht="18.75" x14ac:dyDescent="0.3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5"/>
      <c r="AC64" s="2"/>
      <c r="AD64" s="2"/>
      <c r="AE64" s="2"/>
      <c r="AF64" s="5"/>
      <c r="AG64" s="9"/>
      <c r="AH64" s="9"/>
      <c r="AI64" s="9"/>
      <c r="AJ64" s="9"/>
    </row>
    <row r="65" spans="1:38" ht="18" customHeight="1" x14ac:dyDescent="0.35">
      <c r="A65" s="2"/>
      <c r="B65" s="2"/>
      <c r="C65" s="2"/>
      <c r="D65" s="5"/>
      <c r="E65" s="2"/>
      <c r="F65" s="2" t="s">
        <v>71</v>
      </c>
      <c r="G65" s="2">
        <f t="shared" ref="G65:X65" si="43">G14</f>
        <v>1</v>
      </c>
      <c r="H65" s="2">
        <f t="shared" si="43"/>
        <v>1</v>
      </c>
      <c r="I65" s="2">
        <f t="shared" si="43"/>
        <v>0</v>
      </c>
      <c r="J65" s="2">
        <f t="shared" si="43"/>
        <v>1</v>
      </c>
      <c r="K65" s="2" t="str">
        <f t="shared" si="43"/>
        <v>.</v>
      </c>
      <c r="L65" s="2">
        <f t="shared" si="43"/>
        <v>1</v>
      </c>
      <c r="M65" s="2">
        <f t="shared" si="43"/>
        <v>0</v>
      </c>
      <c r="N65" s="2">
        <f t="shared" si="43"/>
        <v>0</v>
      </c>
      <c r="O65" s="2">
        <f t="shared" si="43"/>
        <v>1</v>
      </c>
      <c r="P65" s="2" t="str">
        <f t="shared" si="43"/>
        <v>.</v>
      </c>
      <c r="Q65" s="2">
        <f t="shared" si="43"/>
        <v>0</v>
      </c>
      <c r="R65" s="2">
        <f t="shared" si="43"/>
        <v>1</v>
      </c>
      <c r="S65" s="2">
        <f t="shared" si="43"/>
        <v>1</v>
      </c>
      <c r="T65" s="2">
        <f t="shared" si="43"/>
        <v>0</v>
      </c>
      <c r="U65" s="2" t="str">
        <f t="shared" si="43"/>
        <v>.</v>
      </c>
      <c r="V65" s="2">
        <f t="shared" si="43"/>
        <v>1</v>
      </c>
      <c r="W65" s="2">
        <f t="shared" si="43"/>
        <v>1</v>
      </c>
      <c r="X65" s="2">
        <f t="shared" si="43"/>
        <v>0</v>
      </c>
      <c r="Y65" s="2">
        <f>Y14</f>
        <v>0</v>
      </c>
      <c r="Z65" s="2"/>
      <c r="AA65" s="2"/>
      <c r="AB65" s="5"/>
      <c r="AC65" s="2"/>
      <c r="AD65" s="3" t="s">
        <v>57</v>
      </c>
      <c r="AE65" s="2">
        <f>C14</f>
        <v>9872</v>
      </c>
      <c r="AF65" s="5"/>
      <c r="AG65" s="10" t="str">
        <f>VLOOKUP(AL65,Комментарий!$A:$B,2,0)</f>
        <v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v>
      </c>
      <c r="AH65" s="10"/>
      <c r="AI65" s="10"/>
      <c r="AJ65" s="10"/>
      <c r="AL65" s="6">
        <f>G65+G66+IF(AA68=AE68,1,0)+IF(G65=G66,0,3)</f>
        <v>4</v>
      </c>
    </row>
    <row r="66" spans="1:38" ht="20.25" x14ac:dyDescent="0.35">
      <c r="A66" s="2"/>
      <c r="B66" s="2"/>
      <c r="C66" s="2"/>
      <c r="D66" s="5"/>
      <c r="E66" s="2" t="s">
        <v>42</v>
      </c>
      <c r="F66" s="2" t="s">
        <v>67</v>
      </c>
      <c r="G66" s="2">
        <f t="shared" ref="G66:X66" si="44">G6</f>
        <v>0</v>
      </c>
      <c r="H66" s="2">
        <f t="shared" si="44"/>
        <v>0</v>
      </c>
      <c r="I66" s="2">
        <f t="shared" si="44"/>
        <v>1</v>
      </c>
      <c r="J66" s="2">
        <f t="shared" si="44"/>
        <v>0</v>
      </c>
      <c r="K66" s="2" t="str">
        <f t="shared" si="44"/>
        <v>.</v>
      </c>
      <c r="L66" s="2">
        <f t="shared" si="44"/>
        <v>0</v>
      </c>
      <c r="M66" s="2">
        <f t="shared" si="44"/>
        <v>1</v>
      </c>
      <c r="N66" s="2">
        <f t="shared" si="44"/>
        <v>1</v>
      </c>
      <c r="O66" s="2">
        <f t="shared" si="44"/>
        <v>1</v>
      </c>
      <c r="P66" s="2" t="str">
        <f t="shared" si="44"/>
        <v>.</v>
      </c>
      <c r="Q66" s="2">
        <f t="shared" si="44"/>
        <v>1</v>
      </c>
      <c r="R66" s="2">
        <f t="shared" si="44"/>
        <v>0</v>
      </c>
      <c r="S66" s="2">
        <f t="shared" si="44"/>
        <v>0</v>
      </c>
      <c r="T66" s="2">
        <f t="shared" si="44"/>
        <v>1</v>
      </c>
      <c r="U66" s="2" t="str">
        <f t="shared" si="44"/>
        <v>.</v>
      </c>
      <c r="V66" s="2">
        <f t="shared" si="44"/>
        <v>0</v>
      </c>
      <c r="W66" s="2">
        <f t="shared" si="44"/>
        <v>0</v>
      </c>
      <c r="X66" s="2">
        <f t="shared" si="44"/>
        <v>0</v>
      </c>
      <c r="Y66" s="2">
        <f>Y6</f>
        <v>0</v>
      </c>
      <c r="Z66" s="2"/>
      <c r="AA66" s="2"/>
      <c r="AB66" s="5"/>
      <c r="AC66" s="2" t="s">
        <v>42</v>
      </c>
      <c r="AD66" s="3" t="s">
        <v>72</v>
      </c>
      <c r="AE66" s="2">
        <f>C6</f>
        <v>10128</v>
      </c>
      <c r="AF66" s="5"/>
      <c r="AG66" s="10"/>
      <c r="AH66" s="10"/>
      <c r="AI66" s="10"/>
      <c r="AJ66" s="10"/>
    </row>
    <row r="67" spans="1:38" ht="18.75" x14ac:dyDescent="0.3">
      <c r="A67" s="2"/>
      <c r="B67" s="2"/>
      <c r="C67" s="2"/>
      <c r="D67" s="5"/>
      <c r="E67" s="3" t="s">
        <v>43</v>
      </c>
      <c r="F67" s="3" t="s">
        <v>43</v>
      </c>
      <c r="G67" s="3" t="s">
        <v>44</v>
      </c>
      <c r="H67" s="3" t="s">
        <v>44</v>
      </c>
      <c r="I67" s="3" t="s">
        <v>44</v>
      </c>
      <c r="J67" s="3" t="s">
        <v>44</v>
      </c>
      <c r="K67" s="3" t="s">
        <v>44</v>
      </c>
      <c r="L67" s="3" t="s">
        <v>44</v>
      </c>
      <c r="M67" s="3" t="s">
        <v>44</v>
      </c>
      <c r="N67" s="3" t="s">
        <v>44</v>
      </c>
      <c r="O67" s="3" t="s">
        <v>44</v>
      </c>
      <c r="P67" s="3" t="s">
        <v>44</v>
      </c>
      <c r="Q67" s="3" t="s">
        <v>44</v>
      </c>
      <c r="R67" s="3" t="s">
        <v>44</v>
      </c>
      <c r="S67" s="3" t="s">
        <v>44</v>
      </c>
      <c r="T67" s="3" t="s">
        <v>44</v>
      </c>
      <c r="U67" s="3" t="s">
        <v>44</v>
      </c>
      <c r="V67" s="3" t="s">
        <v>44</v>
      </c>
      <c r="W67" s="3" t="s">
        <v>44</v>
      </c>
      <c r="X67" s="3" t="s">
        <v>44</v>
      </c>
      <c r="Y67" s="3" t="s">
        <v>44</v>
      </c>
      <c r="Z67" s="2"/>
      <c r="AA67" s="2"/>
      <c r="AB67" s="5"/>
      <c r="AC67" s="3"/>
      <c r="AD67" s="3" t="s">
        <v>47</v>
      </c>
      <c r="AE67" s="3" t="s">
        <v>46</v>
      </c>
      <c r="AF67" s="5"/>
      <c r="AG67" s="10"/>
      <c r="AH67" s="10"/>
      <c r="AI67" s="10"/>
      <c r="AJ67" s="10"/>
    </row>
    <row r="68" spans="1:38" ht="20.25" x14ac:dyDescent="0.35">
      <c r="A68" s="2"/>
      <c r="B68" s="2"/>
      <c r="C68" s="2"/>
      <c r="D68" s="5"/>
      <c r="E68" s="2"/>
      <c r="F68" s="2"/>
      <c r="G68" s="2">
        <f>MOD(G65+G66 + IF(H65+H66&gt;H68,1,0),2)</f>
        <v>0</v>
      </c>
      <c r="H68" s="2">
        <f>MOD(H65+H66 + IF(I65+I66&gt;I68,1,0),2)</f>
        <v>0</v>
      </c>
      <c r="I68" s="2">
        <f>MOD(I65+I66 + IF(J65+J66&gt;J68,1,0),2)</f>
        <v>0</v>
      </c>
      <c r="J68" s="2">
        <f>MOD(J65+J66 + IF(L65+L66&gt;L68,1,0),2)</f>
        <v>0</v>
      </c>
      <c r="K68" s="2" t="s">
        <v>41</v>
      </c>
      <c r="L68" s="2">
        <f>MOD(L65+L66 + IF(M65+M66&gt;M68,1,0),2)</f>
        <v>0</v>
      </c>
      <c r="M68" s="2">
        <f>MOD(M65+M66 + IF(N65+N66&gt;N68,1,0),2)</f>
        <v>0</v>
      </c>
      <c r="N68" s="2">
        <f>MOD(N65+N66 + IF(O65+O66&gt;O68,1,0),2)</f>
        <v>0</v>
      </c>
      <c r="O68" s="2">
        <f>MOD(O65+O66 + IF(Q65+Q66&gt;Q68,1,0),2)</f>
        <v>0</v>
      </c>
      <c r="P68" s="2" t="s">
        <v>41</v>
      </c>
      <c r="Q68" s="2">
        <f>MOD(Q65+Q66 + IF(R65+R66&gt;R68,1,0),2)</f>
        <v>1</v>
      </c>
      <c r="R68" s="2">
        <f>MOD(R65+R66 + IF(S65+S66&gt;S68,1,0),2)</f>
        <v>1</v>
      </c>
      <c r="S68" s="2">
        <f>MOD(S65+S66 + IF(T65+T66&gt;T68,1,0),2)</f>
        <v>1</v>
      </c>
      <c r="T68" s="2">
        <f>MOD(T65+T66 + IF(V65+V66&gt;V68,1,0),2)</f>
        <v>1</v>
      </c>
      <c r="U68" s="2" t="s">
        <v>41</v>
      </c>
      <c r="V68" s="2">
        <f>MOD(V65+V66 + IF(W65+W66&gt;W68,1,0),2)</f>
        <v>1</v>
      </c>
      <c r="W68" s="2">
        <f>MOD(W65+W66 + IF(X65+X66&gt;X68,1,0),2)</f>
        <v>1</v>
      </c>
      <c r="X68" s="2">
        <f>MOD(X65+X66 + IF(Y65+Y66&gt;Y68,1,0),2)</f>
        <v>0</v>
      </c>
      <c r="Y68" s="2">
        <f>MOD(Y65+Y66,2)</f>
        <v>0</v>
      </c>
      <c r="Z68" s="3" t="s">
        <v>66</v>
      </c>
      <c r="AA68" s="2">
        <f>IF(G68=0,Y68*2^0 +X68*2^1 + W68*2^2 + V68*2^3+T68*2^4 + S68*2^5 +R68*2^6 + Q68*2^7+O68*2^8+N68*2^9+M68*2^10+L68*2^11+J68*2^12+I68*2^13 +H68*2^14, -1* (2^15 - (Y68*2^0 +X68*2^1 + W68*2^2 + V68*2^3+T68*2^4 + S68*2^5 +R68*2^6 + Q68*2^7+O68*2^8+N68*2^9+M68*2^10+L68*2^11+J68*2^12+I68*2^13 +H68*2^14)))</f>
        <v>252</v>
      </c>
      <c r="AB68" s="8"/>
      <c r="AC68" s="2"/>
      <c r="AD68" s="2"/>
      <c r="AE68" s="2">
        <f>AE66+AE65</f>
        <v>20000</v>
      </c>
      <c r="AF68" s="5"/>
      <c r="AG68" s="10"/>
      <c r="AH68" s="10"/>
      <c r="AI68" s="10"/>
      <c r="AJ68" s="10"/>
    </row>
    <row r="69" spans="1:38" ht="18.75" x14ac:dyDescent="0.3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5"/>
      <c r="AC69" s="2"/>
      <c r="AD69" s="2"/>
      <c r="AE69" s="2"/>
      <c r="AF69" s="5"/>
      <c r="AG69" s="5"/>
      <c r="AH69" s="5"/>
      <c r="AI69" s="5"/>
      <c r="AJ69" s="5"/>
    </row>
    <row r="70" spans="1:38" ht="18.75" x14ac:dyDescent="0.3">
      <c r="A70" s="2"/>
      <c r="B70" s="2"/>
      <c r="C70" s="2"/>
      <c r="D70" s="5"/>
      <c r="E70" s="2"/>
      <c r="F70" s="2"/>
      <c r="G70" s="11" t="s">
        <v>48</v>
      </c>
      <c r="H70" s="11"/>
      <c r="I70" s="2">
        <f>IF(G65+G66&gt;G68,1,0)</f>
        <v>1</v>
      </c>
      <c r="J70" s="11" t="s">
        <v>49</v>
      </c>
      <c r="K70" s="11"/>
      <c r="L70" s="2">
        <f>1 - MOD(COUNTIF(Q68:Y68, "1"),2)</f>
        <v>1</v>
      </c>
      <c r="M70" s="11" t="s">
        <v>50</v>
      </c>
      <c r="N70" s="11"/>
      <c r="O70" s="2">
        <f>IF(OR(V65+V66&gt;V68,),1,0)</f>
        <v>0</v>
      </c>
      <c r="P70" s="11" t="s">
        <v>51</v>
      </c>
      <c r="Q70" s="11"/>
      <c r="R70" s="2">
        <f>IF(AA68=0,1,0)</f>
        <v>0</v>
      </c>
      <c r="S70" s="11" t="s">
        <v>52</v>
      </c>
      <c r="T70" s="11"/>
      <c r="U70" s="2">
        <f>G68</f>
        <v>0</v>
      </c>
      <c r="V70" s="11" t="s">
        <v>53</v>
      </c>
      <c r="W70" s="11"/>
      <c r="X70" s="2">
        <f>IF(AA68&lt;&gt;AE68,1,0)</f>
        <v>1</v>
      </c>
      <c r="Y70" s="2"/>
      <c r="Z70" s="2"/>
      <c r="AA70" s="2"/>
      <c r="AB70" s="5"/>
      <c r="AC70" s="2"/>
      <c r="AD70" s="2"/>
      <c r="AE70" s="2"/>
      <c r="AF70" s="5"/>
      <c r="AG70" s="5"/>
      <c r="AH70" s="5"/>
      <c r="AI70" s="5"/>
      <c r="AJ70" s="5"/>
    </row>
  </sheetData>
  <mergeCells count="49">
    <mergeCell ref="V22:W22"/>
    <mergeCell ref="G22:H22"/>
    <mergeCell ref="J22:K22"/>
    <mergeCell ref="M22:N22"/>
    <mergeCell ref="P22:Q22"/>
    <mergeCell ref="S22:T22"/>
    <mergeCell ref="V38:W38"/>
    <mergeCell ref="G30:H30"/>
    <mergeCell ref="J30:K30"/>
    <mergeCell ref="M30:N30"/>
    <mergeCell ref="P30:Q30"/>
    <mergeCell ref="S30:T30"/>
    <mergeCell ref="V30:W30"/>
    <mergeCell ref="G38:H38"/>
    <mergeCell ref="J38:K38"/>
    <mergeCell ref="M38:N38"/>
    <mergeCell ref="P38:Q38"/>
    <mergeCell ref="S38:T38"/>
    <mergeCell ref="V54:W54"/>
    <mergeCell ref="G46:H46"/>
    <mergeCell ref="J46:K46"/>
    <mergeCell ref="M46:N46"/>
    <mergeCell ref="P46:Q46"/>
    <mergeCell ref="S46:T46"/>
    <mergeCell ref="V46:W46"/>
    <mergeCell ref="G54:H54"/>
    <mergeCell ref="J54:K54"/>
    <mergeCell ref="M54:N54"/>
    <mergeCell ref="P54:Q54"/>
    <mergeCell ref="S54:T54"/>
    <mergeCell ref="V70:W70"/>
    <mergeCell ref="G62:H62"/>
    <mergeCell ref="J62:K62"/>
    <mergeCell ref="M62:N62"/>
    <mergeCell ref="P62:Q62"/>
    <mergeCell ref="S62:T62"/>
    <mergeCell ref="V62:W62"/>
    <mergeCell ref="G70:H70"/>
    <mergeCell ref="J70:K70"/>
    <mergeCell ref="M70:N70"/>
    <mergeCell ref="P70:Q70"/>
    <mergeCell ref="S70:T70"/>
    <mergeCell ref="AG57:AJ60"/>
    <mergeCell ref="AG65:AJ68"/>
    <mergeCell ref="AG17:AJ20"/>
    <mergeCell ref="AG25:AJ28"/>
    <mergeCell ref="AG33:AJ36"/>
    <mergeCell ref="AG41:AJ44"/>
    <mergeCell ref="AG49:AJ52"/>
  </mergeCells>
  <conditionalFormatting sqref="G4:Y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&amp;C&amp;"Calibri,обычный"&amp;K000000ФИО, P31XX, X Вариант, 
. &amp;F</oddHeader>
    <oddFooter>&amp;C&amp;"Calibri,Regular"&amp;K000000&amp;D &amp;T</oddFooter>
  </headerFooter>
  <ignoredErrors>
    <ignoredError sqref="W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279E-90FB-4C6D-839D-4631592BCD0B}">
  <dimension ref="A1:B6"/>
  <sheetViews>
    <sheetView workbookViewId="0">
      <selection activeCell="M23" sqref="M23"/>
    </sheetView>
  </sheetViews>
  <sheetFormatPr defaultRowHeight="15.75" x14ac:dyDescent="0.25"/>
  <cols>
    <col min="1" max="1" width="1.875" style="12" bestFit="1" customWidth="1"/>
  </cols>
  <sheetData>
    <row r="1" spans="1:2" ht="18.75" x14ac:dyDescent="0.3">
      <c r="A1" s="12">
        <v>1</v>
      </c>
      <c r="B1" s="5" t="s">
        <v>58</v>
      </c>
    </row>
    <row r="2" spans="1:2" ht="18.75" x14ac:dyDescent="0.3">
      <c r="A2" s="12">
        <v>0</v>
      </c>
      <c r="B2" s="5" t="s">
        <v>59</v>
      </c>
    </row>
    <row r="3" spans="1:2" ht="18.75" x14ac:dyDescent="0.3">
      <c r="A3" s="12">
        <v>2</v>
      </c>
      <c r="B3" s="5" t="s">
        <v>61</v>
      </c>
    </row>
    <row r="4" spans="1:2" ht="18.75" x14ac:dyDescent="0.3">
      <c r="A4" s="12">
        <v>3</v>
      </c>
      <c r="B4" s="5" t="s">
        <v>62</v>
      </c>
    </row>
    <row r="5" spans="1:2" ht="18.75" x14ac:dyDescent="0.3">
      <c r="A5" s="12">
        <v>4</v>
      </c>
      <c r="B5" s="5" t="s">
        <v>60</v>
      </c>
    </row>
    <row r="6" spans="1:2" ht="18.75" x14ac:dyDescent="0.3">
      <c r="A6" s="12">
        <v>5</v>
      </c>
      <c r="B6" s="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Комментарий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Beginina</dc:creator>
  <cp:lastModifiedBy>Кирилл Кривошеев</cp:lastModifiedBy>
  <dcterms:created xsi:type="dcterms:W3CDTF">2021-11-20T19:16:10Z</dcterms:created>
  <dcterms:modified xsi:type="dcterms:W3CDTF">2024-01-06T17:37:52Z</dcterms:modified>
</cp:coreProperties>
</file>