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4680" windowHeight="15600" tabRatio="500" activeTab="2"/>
  </bookViews>
  <sheets>
    <sheet name="varying ref for MC" sheetId="1" r:id="rId1"/>
    <sheet name="varying nifti header fix" sheetId="4" r:id="rId2"/>
    <sheet name="varying class edit" sheetId="5" r:id="rId3"/>
    <sheet name="slice timing correction" sheetId="6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5" l="1"/>
  <c r="I5" i="5"/>
  <c r="I6" i="5"/>
  <c r="I7" i="5"/>
  <c r="G6" i="5"/>
  <c r="G7" i="5"/>
  <c r="I4" i="5"/>
  <c r="I8" i="5"/>
  <c r="H8" i="5"/>
  <c r="G8" i="5"/>
  <c r="F8" i="5"/>
  <c r="E8" i="5"/>
  <c r="D5" i="5"/>
  <c r="D4" i="5"/>
  <c r="D8" i="5"/>
  <c r="C8" i="5"/>
  <c r="B8" i="5"/>
  <c r="D6" i="5"/>
  <c r="D7" i="5"/>
  <c r="G5" i="5"/>
  <c r="G4" i="5"/>
  <c r="F19" i="1"/>
  <c r="F19" i="4"/>
  <c r="E17" i="4"/>
  <c r="E16" i="4"/>
  <c r="J16" i="4"/>
  <c r="J17" i="4"/>
  <c r="L20" i="4"/>
  <c r="K19" i="4"/>
  <c r="H19" i="4"/>
  <c r="E19" i="4"/>
  <c r="F18" i="4"/>
  <c r="K18" i="4"/>
  <c r="H18" i="4"/>
  <c r="E18" i="4"/>
  <c r="F17" i="4"/>
  <c r="K17" i="4"/>
  <c r="H17" i="4"/>
  <c r="F16" i="4"/>
  <c r="K16" i="4"/>
  <c r="H16" i="4"/>
  <c r="P16" i="4"/>
  <c r="U16" i="4"/>
  <c r="Z16" i="4"/>
  <c r="P17" i="4"/>
  <c r="U17" i="4"/>
  <c r="Z17" i="4"/>
  <c r="P18" i="4"/>
  <c r="U18" i="4"/>
  <c r="Z18" i="4"/>
  <c r="P19" i="4"/>
  <c r="U19" i="4"/>
  <c r="Z19" i="4"/>
  <c r="AB16" i="4"/>
  <c r="AB17" i="4"/>
  <c r="AB18" i="4"/>
  <c r="AB19" i="4"/>
  <c r="AB20" i="4"/>
  <c r="AA20" i="4"/>
  <c r="Z20" i="4"/>
  <c r="Y16" i="4"/>
  <c r="Y17" i="4"/>
  <c r="Y18" i="4"/>
  <c r="Y19" i="4"/>
  <c r="Y20" i="4"/>
  <c r="X20" i="4"/>
  <c r="W16" i="4"/>
  <c r="W17" i="4"/>
  <c r="W18" i="4"/>
  <c r="W19" i="4"/>
  <c r="W20" i="4"/>
  <c r="V20" i="4"/>
  <c r="U20" i="4"/>
  <c r="T16" i="4"/>
  <c r="T17" i="4"/>
  <c r="T18" i="4"/>
  <c r="T19" i="4"/>
  <c r="T20" i="4"/>
  <c r="S20" i="4"/>
  <c r="R16" i="4"/>
  <c r="R17" i="4"/>
  <c r="R18" i="4"/>
  <c r="R19" i="4"/>
  <c r="R20" i="4"/>
  <c r="Q20" i="4"/>
  <c r="P20" i="4"/>
  <c r="O16" i="4"/>
  <c r="O17" i="4"/>
  <c r="O18" i="4"/>
  <c r="O19" i="4"/>
  <c r="O20" i="4"/>
  <c r="N20" i="4"/>
  <c r="M16" i="4"/>
  <c r="M17" i="4"/>
  <c r="M18" i="4"/>
  <c r="M19" i="4"/>
  <c r="M20" i="4"/>
  <c r="K20" i="4"/>
  <c r="J18" i="4"/>
  <c r="J19" i="4"/>
  <c r="J20" i="4"/>
  <c r="I20" i="4"/>
  <c r="H20" i="4"/>
  <c r="G20" i="4"/>
  <c r="F20" i="4"/>
  <c r="E20" i="4"/>
  <c r="D20" i="4"/>
  <c r="C20" i="4"/>
  <c r="B16" i="4"/>
  <c r="B17" i="4"/>
  <c r="B18" i="4"/>
  <c r="B19" i="4"/>
  <c r="B20" i="4"/>
  <c r="Z19" i="1"/>
  <c r="Y19" i="1"/>
  <c r="K19" i="1"/>
  <c r="P19" i="1"/>
  <c r="U19" i="1"/>
  <c r="AB19" i="1"/>
  <c r="B19" i="1"/>
  <c r="F16" i="1"/>
  <c r="K16" i="1"/>
  <c r="P16" i="1"/>
  <c r="U16" i="1"/>
  <c r="Z16" i="1"/>
  <c r="B16" i="1"/>
  <c r="F17" i="1"/>
  <c r="K17" i="1"/>
  <c r="P17" i="1"/>
  <c r="U17" i="1"/>
  <c r="Z17" i="1"/>
  <c r="B17" i="1"/>
  <c r="F18" i="1"/>
  <c r="K18" i="1"/>
  <c r="P18" i="1"/>
  <c r="U18" i="1"/>
  <c r="Z18" i="1"/>
  <c r="B18" i="1"/>
  <c r="B20" i="1"/>
  <c r="AB18" i="1"/>
  <c r="Y18" i="1"/>
  <c r="R18" i="1"/>
  <c r="R19" i="1"/>
  <c r="R16" i="1"/>
  <c r="R17" i="1"/>
  <c r="R20" i="1"/>
  <c r="E18" i="1"/>
  <c r="E19" i="1"/>
  <c r="E16" i="1"/>
  <c r="E17" i="1"/>
  <c r="E20" i="1"/>
  <c r="F20" i="1"/>
  <c r="G20" i="1"/>
  <c r="H18" i="1"/>
  <c r="H19" i="1"/>
  <c r="H16" i="1"/>
  <c r="H17" i="1"/>
  <c r="H20" i="1"/>
  <c r="I20" i="1"/>
  <c r="J18" i="1"/>
  <c r="J19" i="1"/>
  <c r="J16" i="1"/>
  <c r="J17" i="1"/>
  <c r="J20" i="1"/>
  <c r="K20" i="1"/>
  <c r="L20" i="1"/>
  <c r="M18" i="1"/>
  <c r="M19" i="1"/>
  <c r="M16" i="1"/>
  <c r="M17" i="1"/>
  <c r="M20" i="1"/>
  <c r="N20" i="1"/>
  <c r="O18" i="1"/>
  <c r="O19" i="1"/>
  <c r="O16" i="1"/>
  <c r="O17" i="1"/>
  <c r="O20" i="1"/>
  <c r="P20" i="1"/>
  <c r="Q20" i="1"/>
  <c r="S20" i="1"/>
  <c r="T18" i="1"/>
  <c r="T19" i="1"/>
  <c r="T16" i="1"/>
  <c r="T17" i="1"/>
  <c r="T20" i="1"/>
  <c r="U20" i="1"/>
  <c r="V20" i="1"/>
  <c r="W18" i="1"/>
  <c r="W19" i="1"/>
  <c r="W16" i="1"/>
  <c r="W17" i="1"/>
  <c r="W20" i="1"/>
  <c r="X20" i="1"/>
  <c r="Y16" i="1"/>
  <c r="Y17" i="1"/>
  <c r="Y20" i="1"/>
  <c r="Z20" i="1"/>
  <c r="AA20" i="1"/>
  <c r="AB17" i="1"/>
  <c r="AB16" i="1"/>
  <c r="AB20" i="1"/>
  <c r="D20" i="1"/>
  <c r="C20" i="1"/>
</calcChain>
</file>

<file path=xl/sharedStrings.xml><?xml version="1.0" encoding="utf-8"?>
<sst xmlns="http://schemas.openxmlformats.org/spreadsheetml/2006/main" count="121" uniqueCount="47">
  <si>
    <t>a)</t>
  </si>
  <si>
    <t>b)</t>
  </si>
  <si>
    <t>c)</t>
  </si>
  <si>
    <t>d)</t>
  </si>
  <si>
    <t>e)</t>
  </si>
  <si>
    <t>MV40</t>
  </si>
  <si>
    <t>LYY65</t>
  </si>
  <si>
    <t>DC95</t>
  </si>
  <si>
    <t>Average</t>
  </si>
  <si>
    <t>KM79 - unedited class file - Using first GEMS (3b)</t>
  </si>
  <si>
    <t xml:space="preserve"> Mean variance explained</t>
  </si>
  <si>
    <t>nb of voxels with variance explained &gt;10%</t>
  </si>
  <si>
    <t>Total nb of voxels</t>
  </si>
  <si>
    <t>z-score mean</t>
  </si>
  <si>
    <t>z-score %</t>
  </si>
  <si>
    <t>Patient signal quality</t>
  </si>
  <si>
    <t>a) pipeline_JAS_1 / ref1: Epi are MC to GEMS after downsampling it at 90x90, gems remains not MC and therefore unaligned to epis</t>
  </si>
  <si>
    <t>b) pipeline_JAS_2 / ref2: EPI are upsampled to 256x256 while MC to GEMS 256x256. gems remains not MC but is aligned to epis</t>
  </si>
  <si>
    <t>c) pipeline_JAS_3 and 3b / ref3: EPI are MC to first EPI (first TR) and GEMS remains not MC and therefore unaligned to epis (3 is middle gems, and 3b is gems closest to 1st epi)</t>
  </si>
  <si>
    <t>d) pipeline_JAS_4 /ref4: EPI and GEMS are MC to first EPI (first TR) at 90x90 but GEM is then upsampled to 256x256 (and remains aligned to epis)</t>
  </si>
  <si>
    <t>e) new_pipeline_JAS_5 /ref5: EPI are MC to first EPI (middle TR) and GEMS remains not MC and therefore unaligned to epis</t>
  </si>
  <si>
    <t>Average on participants MV40, KM79, LYY65, DC95</t>
  </si>
  <si>
    <t>Whole volume mean variance explained (%)</t>
  </si>
  <si>
    <t>% of volume  with variance explained &gt;10%</t>
  </si>
  <si>
    <t>Pipeline_JAS using MC with ref 3 (TR1 of EPI1) / no slice timing correction / fixed nifti header after segmentation / class-file itkGray edit (except for KM79) / no motion outlier removed / 5-step inplane-anat registr. / pRF-rmMain’s wSearch 3</t>
  </si>
  <si>
    <t>After finishing that step (19 jan 2017),  best average pRF performance are:</t>
  </si>
  <si>
    <t>DETAILS of options</t>
  </si>
  <si>
    <t>Patient</t>
  </si>
  <si>
    <t xml:space="preserve">                            PRF options</t>
  </si>
  <si>
    <t>pRF options</t>
  </si>
  <si>
    <t>nifti header fix  options</t>
  </si>
  <si>
    <t>MEAN % NB VOXELS WITH GOOD VARIANCE EXPLAINED (all options)</t>
  </si>
  <si>
    <t>a) new_pipeline_JAS_3A: fixed nifti header after segmentation</t>
  </si>
  <si>
    <t>b) new_pipeline_JAS_3B: no nitfi header fix</t>
  </si>
  <si>
    <t>Pipeline_JAS (new) using MC with ref 3 (TR1 of EPI1) / no slice timing correction /  class-file itkGray edit (except for KM79) / no motion outlier removed / 5-step inplane-anat registr. / pRF-rmMain’s wSearch 3</t>
  </si>
  <si>
    <t>% of good voxels with variance explained &gt;10%</t>
  </si>
  <si>
    <t>nb of good voxels with variance explained &gt;10%</t>
  </si>
  <si>
    <t>edited</t>
  </si>
  <si>
    <t>unedited</t>
  </si>
  <si>
    <t>Parameters</t>
  </si>
  <si>
    <t>Difference</t>
  </si>
  <si>
    <t>Edited or unedited class file (with itkGray)</t>
  </si>
  <si>
    <t>nb of handles edited</t>
  </si>
  <si>
    <t>KM79 / new_pipeline_JAS_6_edited</t>
  </si>
  <si>
    <t>LYY65 / new_pipeline_JAS_6_unedited</t>
  </si>
  <si>
    <t>DC95 / new_pipeline_JAS_6_unedited</t>
  </si>
  <si>
    <t>MV40 new_pipeline_JAS_3A_retest_full new_pipeline_JAS_3A_unedited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</si>
</sst>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0"/>
  </numFmts>
  <fonts count="11" x14ac:knownFonts="1">
    <font>
      <sz val="12"/>
      <color theme="1"/>
      <name val="Calibri"/>
      <family val="2"/>
      <scheme val="minor"/>
    </font>
    <font>
      <sz val="16"/>
      <color rgb="FF000000"/>
      <name val="Cambri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rgb="FF008000"/>
      <name val="Cambria"/>
    </font>
    <font>
      <sz val="16"/>
      <color theme="1"/>
      <name val="Calibri"/>
      <scheme val="minor"/>
    </font>
    <font>
      <sz val="14"/>
      <color theme="1"/>
      <name val="Calibri"/>
      <scheme val="minor"/>
    </font>
    <font>
      <sz val="16"/>
      <name val="Cambria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mbria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</borders>
  <cellStyleXfs count="1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2" xfId="0" applyBorder="1" applyAlignment="1">
      <alignment vertical="top" wrapText="1"/>
    </xf>
    <xf numFmtId="2" fontId="1" fillId="0" borderId="2" xfId="0" applyNumberFormat="1" applyFont="1" applyBorder="1" applyAlignment="1">
      <alignment vertical="center" wrapText="1"/>
    </xf>
    <xf numFmtId="1" fontId="1" fillId="0" borderId="1" xfId="0" applyNumberFormat="1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0" fillId="2" borderId="0" xfId="0" applyFill="1"/>
    <xf numFmtId="0" fontId="1" fillId="2" borderId="2" xfId="0" applyFont="1" applyFill="1" applyBorder="1" applyAlignment="1">
      <alignment vertical="center" wrapText="1"/>
    </xf>
    <xf numFmtId="0" fontId="0" fillId="2" borderId="0" xfId="0" applyFill="1" applyAlignment="1">
      <alignment wrapText="1"/>
    </xf>
    <xf numFmtId="164" fontId="1" fillId="2" borderId="2" xfId="0" applyNumberFormat="1" applyFont="1" applyFill="1" applyBorder="1" applyAlignment="1">
      <alignment vertical="center" wrapText="1"/>
    </xf>
    <xf numFmtId="2" fontId="1" fillId="2" borderId="2" xfId="0" applyNumberFormat="1" applyFont="1" applyFill="1" applyBorder="1" applyAlignment="1">
      <alignment vertical="center" wrapText="1"/>
    </xf>
    <xf numFmtId="2" fontId="1" fillId="2" borderId="1" xfId="0" applyNumberFormat="1" applyFont="1" applyFill="1" applyBorder="1" applyAlignment="1">
      <alignment vertical="center" wrapText="1"/>
    </xf>
    <xf numFmtId="1" fontId="1" fillId="2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vertical="center" wrapText="1"/>
    </xf>
    <xf numFmtId="0" fontId="0" fillId="3" borderId="0" xfId="0" applyFill="1"/>
    <xf numFmtId="0" fontId="1" fillId="3" borderId="2" xfId="0" applyFont="1" applyFill="1" applyBorder="1" applyAlignment="1">
      <alignment vertical="center" wrapText="1"/>
    </xf>
    <xf numFmtId="164" fontId="1" fillId="3" borderId="2" xfId="0" applyNumberFormat="1" applyFont="1" applyFill="1" applyBorder="1" applyAlignment="1">
      <alignment vertical="center" wrapText="1"/>
    </xf>
    <xf numFmtId="2" fontId="1" fillId="3" borderId="2" xfId="0" applyNumberFormat="1" applyFont="1" applyFill="1" applyBorder="1" applyAlignment="1">
      <alignment vertical="center" wrapText="1"/>
    </xf>
    <xf numFmtId="165" fontId="1" fillId="3" borderId="2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0" fontId="0" fillId="4" borderId="0" xfId="0" applyFill="1"/>
    <xf numFmtId="0" fontId="1" fillId="4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vertical="center" wrapText="1"/>
    </xf>
    <xf numFmtId="2" fontId="1" fillId="4" borderId="2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5" borderId="0" xfId="0" applyFont="1" applyFill="1" applyBorder="1" applyAlignment="1">
      <alignment vertical="center" wrapText="1"/>
    </xf>
    <xf numFmtId="0" fontId="0" fillId="5" borderId="0" xfId="0" applyFill="1"/>
    <xf numFmtId="0" fontId="1" fillId="5" borderId="2" xfId="0" applyFont="1" applyFill="1" applyBorder="1" applyAlignment="1">
      <alignment vertical="center" wrapText="1"/>
    </xf>
    <xf numFmtId="164" fontId="1" fillId="5" borderId="2" xfId="0" applyNumberFormat="1" applyFont="1" applyFill="1" applyBorder="1" applyAlignment="1">
      <alignment vertical="center" wrapText="1"/>
    </xf>
    <xf numFmtId="2" fontId="1" fillId="5" borderId="2" xfId="0" applyNumberFormat="1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" fillId="6" borderId="0" xfId="0" applyFont="1" applyFill="1" applyBorder="1" applyAlignment="1">
      <alignment vertical="center" wrapText="1"/>
    </xf>
    <xf numFmtId="0" fontId="0" fillId="6" borderId="0" xfId="0" applyFill="1"/>
    <xf numFmtId="0" fontId="1" fillId="6" borderId="2" xfId="0" applyFont="1" applyFill="1" applyBorder="1" applyAlignment="1">
      <alignment vertical="center" wrapText="1"/>
    </xf>
    <xf numFmtId="164" fontId="1" fillId="6" borderId="2" xfId="0" applyNumberFormat="1" applyFont="1" applyFill="1" applyBorder="1" applyAlignment="1">
      <alignment vertical="center" wrapText="1"/>
    </xf>
    <xf numFmtId="2" fontId="1" fillId="6" borderId="2" xfId="0" applyNumberFormat="1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6" fillId="6" borderId="0" xfId="0" applyFont="1" applyFill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vertical="center" wrapText="1"/>
    </xf>
    <xf numFmtId="164" fontId="7" fillId="2" borderId="2" xfId="0" applyNumberFormat="1" applyFont="1" applyFill="1" applyBorder="1" applyAlignment="1">
      <alignment vertical="center" wrapText="1"/>
    </xf>
    <xf numFmtId="164" fontId="4" fillId="4" borderId="2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left" vertical="center" indent="2"/>
    </xf>
    <xf numFmtId="164" fontId="4" fillId="6" borderId="2" xfId="0" applyNumberFormat="1" applyFont="1" applyFill="1" applyBorder="1" applyAlignment="1">
      <alignment vertical="center" wrapText="1"/>
    </xf>
    <xf numFmtId="164" fontId="1" fillId="2" borderId="1" xfId="0" applyNumberFormat="1" applyFont="1" applyFill="1" applyBorder="1" applyAlignment="1">
      <alignment vertical="center" wrapText="1"/>
    </xf>
    <xf numFmtId="164" fontId="4" fillId="2" borderId="1" xfId="0" applyNumberFormat="1" applyFont="1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6" fillId="0" borderId="0" xfId="0" applyFont="1" applyAlignment="1"/>
    <xf numFmtId="0" fontId="8" fillId="0" borderId="0" xfId="0" applyFont="1"/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165" fontId="1" fillId="0" borderId="1" xfId="0" applyNumberFormat="1" applyFont="1" applyBorder="1" applyAlignment="1">
      <alignment vertical="center" wrapText="1"/>
    </xf>
    <xf numFmtId="0" fontId="9" fillId="0" borderId="2" xfId="0" applyFont="1" applyBorder="1" applyAlignment="1">
      <alignment vertical="top" wrapText="1"/>
    </xf>
    <xf numFmtId="1" fontId="1" fillId="3" borderId="2" xfId="0" applyNumberFormat="1" applyFont="1" applyFill="1" applyBorder="1" applyAlignment="1">
      <alignment vertical="center" wrapText="1"/>
    </xf>
    <xf numFmtId="166" fontId="1" fillId="2" borderId="1" xfId="0" applyNumberFormat="1" applyFont="1" applyFill="1" applyBorder="1" applyAlignment="1">
      <alignment vertical="center" wrapText="1"/>
    </xf>
    <xf numFmtId="0" fontId="10" fillId="2" borderId="2" xfId="0" applyFont="1" applyFill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0" fillId="2" borderId="0" xfId="0" applyFill="1" applyBorder="1" applyAlignment="1">
      <alignment wrapText="1"/>
    </xf>
    <xf numFmtId="0" fontId="8" fillId="0" borderId="0" xfId="0" applyFont="1" applyAlignment="1">
      <alignment wrapText="1"/>
    </xf>
    <xf numFmtId="0" fontId="6" fillId="0" borderId="0" xfId="0" applyFont="1"/>
    <xf numFmtId="0" fontId="1" fillId="0" borderId="0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0" xfId="0" applyBorder="1" applyAlignment="1">
      <alignment horizontal="left" vertical="top" wrapText="1"/>
    </xf>
    <xf numFmtId="0" fontId="1" fillId="0" borderId="6" xfId="0" applyFont="1" applyBorder="1" applyAlignment="1">
      <alignment horizontal="center" vertical="center" wrapText="1"/>
    </xf>
    <xf numFmtId="166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1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"/>
  <sheetViews>
    <sheetView topLeftCell="A7" workbookViewId="0">
      <selection activeCell="H23" sqref="H23"/>
    </sheetView>
  </sheetViews>
  <sheetFormatPr baseColWidth="10" defaultColWidth="11.1640625" defaultRowHeight="15" x14ac:dyDescent="0"/>
  <cols>
    <col min="1" max="1" width="20.6640625" bestFit="1" customWidth="1"/>
    <col min="2" max="2" width="12.5" customWidth="1"/>
    <col min="3" max="3" width="11.83203125" customWidth="1"/>
    <col min="4" max="4" width="11.33203125" style="8" bestFit="1" customWidth="1"/>
    <col min="5" max="5" width="9.83203125" style="8" bestFit="1" customWidth="1"/>
    <col min="6" max="6" width="9" style="8" bestFit="1" customWidth="1"/>
    <col min="7" max="7" width="12.83203125" style="8" customWidth="1"/>
    <col min="8" max="8" width="9" style="8" bestFit="1" customWidth="1"/>
    <col min="9" max="9" width="11.33203125" style="17" bestFit="1" customWidth="1"/>
    <col min="10" max="10" width="9.83203125" style="17" bestFit="1" customWidth="1"/>
    <col min="11" max="11" width="9" style="17" bestFit="1" customWidth="1"/>
    <col min="12" max="12" width="11" style="17" bestFit="1" customWidth="1"/>
    <col min="13" max="13" width="9" style="17" bestFit="1" customWidth="1"/>
    <col min="14" max="14" width="11.6640625" style="24" bestFit="1" customWidth="1"/>
    <col min="15" max="15" width="10.1640625" style="24" bestFit="1" customWidth="1"/>
    <col min="16" max="16" width="9.33203125" style="24" bestFit="1" customWidth="1"/>
    <col min="17" max="17" width="9.6640625" style="24" customWidth="1"/>
    <col min="18" max="18" width="9.33203125" style="24" bestFit="1" customWidth="1"/>
    <col min="19" max="19" width="11.33203125" style="30" bestFit="1" customWidth="1"/>
    <col min="20" max="20" width="9.83203125" style="30" bestFit="1" customWidth="1"/>
    <col min="21" max="21" width="9" style="30" bestFit="1" customWidth="1"/>
    <col min="22" max="22" width="12.1640625" style="30" bestFit="1" customWidth="1"/>
    <col min="23" max="23" width="9" style="30" bestFit="1" customWidth="1"/>
    <col min="24" max="24" width="11.33203125" style="36" bestFit="1" customWidth="1"/>
    <col min="25" max="25" width="9.83203125" style="36" bestFit="1" customWidth="1"/>
    <col min="26" max="26" width="9" style="36" bestFit="1" customWidth="1"/>
    <col min="27" max="27" width="12.1640625" style="36" bestFit="1" customWidth="1"/>
    <col min="28" max="28" width="9" style="36" bestFit="1" customWidth="1"/>
  </cols>
  <sheetData>
    <row r="1" spans="1:28" ht="20" customHeight="1">
      <c r="A1" s="51" t="s">
        <v>25</v>
      </c>
      <c r="B1" s="51"/>
      <c r="C1" s="51"/>
      <c r="D1" s="51"/>
      <c r="E1" s="51"/>
      <c r="F1" s="50"/>
      <c r="H1" s="65" t="s">
        <v>21</v>
      </c>
      <c r="I1" s="65"/>
      <c r="J1" s="65"/>
      <c r="K1" s="65"/>
      <c r="L1" s="65"/>
      <c r="M1" s="65"/>
    </row>
    <row r="2" spans="1:28" ht="78" customHeight="1">
      <c r="E2" s="50"/>
      <c r="F2" s="50"/>
      <c r="G2" s="50"/>
      <c r="H2" s="65" t="s">
        <v>22</v>
      </c>
      <c r="I2" s="65"/>
      <c r="J2" s="65" t="s">
        <v>23</v>
      </c>
      <c r="K2" s="72"/>
      <c r="L2" s="69" t="s">
        <v>36</v>
      </c>
      <c r="M2" s="65"/>
    </row>
    <row r="3" spans="1:28" ht="21" customHeight="1">
      <c r="A3" s="65" t="s">
        <v>24</v>
      </c>
      <c r="B3" s="65"/>
      <c r="C3" s="65"/>
      <c r="D3" s="65"/>
      <c r="E3" s="65"/>
      <c r="F3" s="65"/>
      <c r="G3" s="65"/>
      <c r="H3" s="70">
        <v>2.0125000000000001E-2</v>
      </c>
      <c r="I3" s="70"/>
      <c r="J3" s="71">
        <v>5.8588166441834577</v>
      </c>
      <c r="K3" s="71"/>
      <c r="L3" s="65">
        <v>22936</v>
      </c>
      <c r="M3" s="65"/>
    </row>
    <row r="4" spans="1:28" ht="15" customHeight="1">
      <c r="A4" s="65"/>
      <c r="B4" s="65"/>
      <c r="C4" s="65"/>
      <c r="D4" s="65"/>
      <c r="E4" s="65"/>
      <c r="F4" s="65"/>
      <c r="G4" s="65"/>
      <c r="H4" s="70"/>
      <c r="I4" s="70"/>
      <c r="J4" s="71"/>
      <c r="K4" s="71"/>
      <c r="L4" s="65"/>
      <c r="M4" s="65"/>
    </row>
    <row r="5" spans="1:28" ht="20" customHeight="1">
      <c r="A5" s="65"/>
      <c r="B5" s="65"/>
      <c r="C5" s="65"/>
      <c r="D5" s="65"/>
      <c r="E5" s="65"/>
      <c r="F5" s="65"/>
      <c r="G5" s="65"/>
      <c r="H5" s="70"/>
      <c r="I5" s="70"/>
      <c r="J5" s="71"/>
      <c r="K5" s="71"/>
      <c r="L5" s="65"/>
      <c r="M5" s="65"/>
    </row>
    <row r="6" spans="1:28" ht="20" customHeight="1">
      <c r="A6" s="65"/>
      <c r="B6" s="65"/>
      <c r="C6" s="65"/>
      <c r="D6" s="65"/>
      <c r="E6" s="65"/>
      <c r="F6" s="65"/>
      <c r="G6" s="65"/>
      <c r="H6" s="70"/>
      <c r="I6" s="70"/>
      <c r="J6" s="71"/>
      <c r="K6" s="71"/>
      <c r="L6" s="65"/>
      <c r="M6" s="65"/>
    </row>
    <row r="7" spans="1:28">
      <c r="A7" s="52" t="s">
        <v>26</v>
      </c>
    </row>
    <row r="8" spans="1:28" ht="20">
      <c r="A8" s="46" t="s">
        <v>16</v>
      </c>
    </row>
    <row r="9" spans="1:28" ht="20">
      <c r="A9" s="46" t="s">
        <v>17</v>
      </c>
    </row>
    <row r="10" spans="1:28" ht="20">
      <c r="A10" s="46" t="s">
        <v>18</v>
      </c>
    </row>
    <row r="11" spans="1:28" ht="20">
      <c r="A11" s="46" t="s">
        <v>19</v>
      </c>
    </row>
    <row r="12" spans="1:28" ht="20">
      <c r="A12" s="46" t="s">
        <v>20</v>
      </c>
    </row>
    <row r="13" spans="1:28" ht="16" customHeight="1" thickBot="1">
      <c r="C13" s="54" t="s">
        <v>28</v>
      </c>
      <c r="D13" s="68" t="s">
        <v>29</v>
      </c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</row>
    <row r="14" spans="1:28" ht="31" customHeight="1" thickBot="1">
      <c r="B14" s="66" t="s">
        <v>15</v>
      </c>
      <c r="C14" s="67"/>
      <c r="D14" s="6" t="s">
        <v>0</v>
      </c>
      <c r="E14" s="7"/>
      <c r="I14" s="15" t="s">
        <v>1</v>
      </c>
      <c r="J14" s="16"/>
      <c r="N14" s="22" t="s">
        <v>2</v>
      </c>
      <c r="O14" s="23"/>
      <c r="S14" s="28" t="s">
        <v>3</v>
      </c>
      <c r="T14" s="29"/>
      <c r="X14" s="34" t="s">
        <v>4</v>
      </c>
      <c r="Y14" s="35"/>
      <c r="Z14" s="35"/>
    </row>
    <row r="15" spans="1:28" ht="106" thickBot="1">
      <c r="A15" s="53" t="s">
        <v>27</v>
      </c>
      <c r="B15" s="3" t="s">
        <v>31</v>
      </c>
      <c r="C15" s="53" t="s">
        <v>12</v>
      </c>
      <c r="D15" s="9" t="s">
        <v>10</v>
      </c>
      <c r="E15" s="7" t="s">
        <v>13</v>
      </c>
      <c r="F15" s="10" t="s">
        <v>35</v>
      </c>
      <c r="G15" s="10" t="s">
        <v>36</v>
      </c>
      <c r="H15" s="10" t="s">
        <v>14</v>
      </c>
      <c r="I15" s="18" t="s">
        <v>10</v>
      </c>
      <c r="J15" s="7" t="s">
        <v>13</v>
      </c>
      <c r="K15" s="10" t="s">
        <v>35</v>
      </c>
      <c r="L15" s="10" t="s">
        <v>36</v>
      </c>
      <c r="M15" s="10" t="s">
        <v>14</v>
      </c>
      <c r="N15" s="25" t="s">
        <v>10</v>
      </c>
      <c r="O15" s="7" t="s">
        <v>13</v>
      </c>
      <c r="P15" s="10" t="s">
        <v>35</v>
      </c>
      <c r="Q15" s="10" t="s">
        <v>36</v>
      </c>
      <c r="R15" s="10" t="s">
        <v>14</v>
      </c>
      <c r="S15" s="31" t="s">
        <v>10</v>
      </c>
      <c r="T15" s="7" t="s">
        <v>13</v>
      </c>
      <c r="U15" s="10" t="s">
        <v>35</v>
      </c>
      <c r="V15" s="10" t="s">
        <v>36</v>
      </c>
      <c r="W15" s="10" t="s">
        <v>14</v>
      </c>
      <c r="X15" s="37" t="s">
        <v>10</v>
      </c>
      <c r="Y15" s="7" t="s">
        <v>13</v>
      </c>
      <c r="Z15" s="10" t="s">
        <v>35</v>
      </c>
      <c r="AA15" s="10" t="s">
        <v>36</v>
      </c>
      <c r="AB15" s="10" t="s">
        <v>14</v>
      </c>
    </row>
    <row r="16" spans="1:28" ht="41" customHeight="1" thickBot="1">
      <c r="A16" s="2" t="s">
        <v>5</v>
      </c>
      <c r="B16" s="4">
        <f>AVERAGE(F16,K16,P16,U16,Z16)</f>
        <v>4.9554431392723428</v>
      </c>
      <c r="C16" s="2">
        <v>349890</v>
      </c>
      <c r="D16" s="9">
        <v>1.7500000000000002E-2</v>
      </c>
      <c r="E16" s="11">
        <f>(D16-AVERAGE($D16,$I16,$N16,$S16,$X16))/STDEV($D16,$I16,$N16,$S16,$X16)</f>
        <v>0.36901248321155483</v>
      </c>
      <c r="F16" s="12">
        <f>100*G16/$C16</f>
        <v>5.2482208694161026</v>
      </c>
      <c r="G16" s="9">
        <v>18363</v>
      </c>
      <c r="H16" s="11">
        <f>(F16-AVERAGE($F16,$K16,$P16,$U16,$Z16))/STDEV($F16,$K16,$P16,$U16,$Z16)</f>
        <v>0.34048981610508139</v>
      </c>
      <c r="I16" s="18">
        <v>1.3599999999999999E-2</v>
      </c>
      <c r="J16" s="19">
        <f>(I16-AVERAGE($D16,$I16,$N16,$S16,$X16))/STDEV($D16,$I16,$N16,$S16,$X16)</f>
        <v>-1.6298051341843633</v>
      </c>
      <c r="K16" s="20">
        <f>100*L16/$C16</f>
        <v>3.4756637800451569</v>
      </c>
      <c r="L16" s="18">
        <v>12161</v>
      </c>
      <c r="M16" s="11">
        <f>(K16-AVERAGE($F16,$K16,$P16,$U16,$Z16))/STDEV($F16,$K16,$P16,$U16,$Z16)</f>
        <v>-1.7209293946365365</v>
      </c>
      <c r="N16" s="25">
        <v>1.84E-2</v>
      </c>
      <c r="O16" s="45">
        <f>(N16-AVERAGE($D16,$I16,$N16,$S16,$X16))/STDEV($D16,$I16,$N16,$S16,$X16)</f>
        <v>0.83027808722599616</v>
      </c>
      <c r="P16" s="27">
        <f>100*Q16/$C16</f>
        <v>5.6700677355740376</v>
      </c>
      <c r="Q16" s="25">
        <v>19839</v>
      </c>
      <c r="R16" s="43">
        <f>(P16-AVERAGE($F16,$K16,$P16,$U16,$Z16))/STDEV($F16,$K16,$P16,$U16,$Z16)</f>
        <v>0.83108232740057075</v>
      </c>
      <c r="S16" s="31">
        <v>1.8100000000000002E-2</v>
      </c>
      <c r="T16" s="32">
        <f>(S16-AVERAGE($D16,$I16,$N16,$S16,$X16))/STDEV($D16,$I16,$N16,$S16,$X16)</f>
        <v>0.6765228858878497</v>
      </c>
      <c r="U16" s="33">
        <f>100*V16/$C16</f>
        <v>5.3645431421303842</v>
      </c>
      <c r="V16" s="31">
        <v>18770</v>
      </c>
      <c r="W16" s="11">
        <f>(U16-AVERAGE($F16,$K16,$P16,$U16,$Z16))/STDEV($F16,$K16,$P16,$U16,$Z16)</f>
        <v>0.47576837443656128</v>
      </c>
      <c r="X16" s="37">
        <v>1.6299999999999999E-2</v>
      </c>
      <c r="Y16" s="38">
        <f>(X16-AVERAGE($D16,$I16,$N16,$S16,$X16))/STDEV($D16,$I16,$N16,$S16,$X16)</f>
        <v>-0.24600832214103657</v>
      </c>
      <c r="Z16" s="39">
        <f>100*AA16/$C16</f>
        <v>5.0187201691960333</v>
      </c>
      <c r="AA16" s="41">
        <v>17560</v>
      </c>
      <c r="AB16" s="11">
        <f>(Z16-AVERAGE($F16,$K16,$P16,$U16,$Z16))/STDEV($F16,$K16,$P16,$U16,$Z16)</f>
        <v>7.358887669432361E-2</v>
      </c>
    </row>
    <row r="17" spans="1:28" ht="61" thickBot="1">
      <c r="A17" s="2" t="s">
        <v>9</v>
      </c>
      <c r="B17" s="4">
        <f t="shared" ref="B17:B19" si="0">AVERAGE(F17,K17,P17,U17,Z17)</f>
        <v>5.4387874191785137</v>
      </c>
      <c r="C17" s="2">
        <v>406142</v>
      </c>
      <c r="D17" s="9">
        <v>2.2599999999999999E-2</v>
      </c>
      <c r="E17" s="43">
        <f t="shared" ref="E17:E19" si="1">(D17-AVERAGE($D17,$I17,$N17,$S17,$X17))/STDEV($D17,$I17,$N17,$S17,$X17)</f>
        <v>0.72101171653559248</v>
      </c>
      <c r="F17" s="12">
        <f t="shared" ref="F17:F19" si="2">100*G17/$C17</f>
        <v>6.5922756080385678</v>
      </c>
      <c r="G17" s="9">
        <v>26774</v>
      </c>
      <c r="H17" s="43">
        <f t="shared" ref="H17:H19" si="3">(F17-AVERAGE($F17,$K17,$P17,$U17,$Z17))/STDEV($F17,$K17,$P17,$U17,$Z17)</f>
        <v>1.043673703127016</v>
      </c>
      <c r="I17" s="18">
        <v>1.55E-2</v>
      </c>
      <c r="J17" s="19">
        <f t="shared" ref="J17:J19" si="4">(I17-AVERAGE($D17,$I17,$N17,$S17,$X17))/STDEV($D17,$I17,$N17,$S17,$X17)</f>
        <v>-1.7640286656987272</v>
      </c>
      <c r="K17" s="20">
        <f>100*L17/$C17</f>
        <v>3.5962791338989812</v>
      </c>
      <c r="L17" s="21">
        <v>14606</v>
      </c>
      <c r="M17" s="11">
        <f t="shared" ref="M17:M19" si="5">(K17-AVERAGE($F17,$K17,$P17,$U17,$Z17))/STDEV($F17,$K17,$P17,$U17,$Z17)</f>
        <v>-1.6670976466957144</v>
      </c>
      <c r="N17" s="25">
        <v>2.1399999999999999E-2</v>
      </c>
      <c r="O17" s="26">
        <f t="shared" ref="O17:O19" si="6">(N17-AVERAGE($D17,$I17,$N17,$S17,$X17))/STDEV($D17,$I17,$N17,$S17,$X17)</f>
        <v>0.30100489136922859</v>
      </c>
      <c r="P17" s="27">
        <f t="shared" ref="P17:P18" si="7">100*Q17/$C17</f>
        <v>5.6283270383264963</v>
      </c>
      <c r="Q17" s="25">
        <v>22859</v>
      </c>
      <c r="R17" s="11">
        <f t="shared" ref="R17:R19" si="8">(P17-AVERAGE($F17,$K17,$P17,$U17,$Z17))/STDEV($F17,$K17,$P17,$U17,$Z17)</f>
        <v>0.17149505137192111</v>
      </c>
      <c r="S17" s="31">
        <v>2.1700000000000001E-2</v>
      </c>
      <c r="T17" s="32">
        <f t="shared" ref="T17:T19" si="9">(S17-AVERAGE($D17,$I17,$N17,$S17,$X17))/STDEV($D17,$I17,$N17,$S17,$X17)</f>
        <v>0.4060065976608202</v>
      </c>
      <c r="U17" s="33">
        <f t="shared" ref="U17:U19" si="10">100*V17/$C17</f>
        <v>5.6888969867681745</v>
      </c>
      <c r="V17" s="31">
        <v>23105</v>
      </c>
      <c r="W17" s="44">
        <f t="shared" ref="W17:W19" si="11">(U17-AVERAGE($F17,$K17,$P17,$U17,$Z17))/STDEV($F17,$K17,$P17,$U17,$Z17)</f>
        <v>0.22629861416419536</v>
      </c>
      <c r="X17" s="37">
        <v>2.1499999999999998E-2</v>
      </c>
      <c r="Y17" s="38">
        <f>(X17-AVERAGE($D17,$I17,$N17,$S17,$X17))/STDEV($D17,$I17,$N17,$S17,$X17)</f>
        <v>0.33600546013309207</v>
      </c>
      <c r="Z17" s="39">
        <f t="shared" ref="Z17:Z18" si="12">100*AA17/$C17</f>
        <v>5.6881583288603492</v>
      </c>
      <c r="AA17" s="41">
        <v>23102</v>
      </c>
      <c r="AB17" s="44">
        <f>(Z17-AVERAGE($F17,$K17,$P17,$U17,$Z17))/STDEV($F17,$K17,$P17,$U17,$Z17)</f>
        <v>0.22563027803258237</v>
      </c>
    </row>
    <row r="18" spans="1:28" ht="41" customHeight="1" thickBot="1">
      <c r="A18" s="1" t="s">
        <v>6</v>
      </c>
      <c r="B18" s="4">
        <f t="shared" si="0"/>
        <v>6.5075461358648594</v>
      </c>
      <c r="C18" s="1">
        <v>377743</v>
      </c>
      <c r="D18" s="6">
        <v>1.83E-2</v>
      </c>
      <c r="E18" s="11">
        <f t="shared" si="1"/>
        <v>-1.5230448765003148</v>
      </c>
      <c r="F18" s="12">
        <f t="shared" si="2"/>
        <v>4.9147171489610662</v>
      </c>
      <c r="G18" s="6">
        <v>18565</v>
      </c>
      <c r="H18" s="11">
        <f t="shared" si="3"/>
        <v>-1.4884611157982766</v>
      </c>
      <c r="I18" s="15">
        <v>2.1100000000000001E-2</v>
      </c>
      <c r="J18" s="19">
        <f t="shared" si="4"/>
        <v>-0.52666037785524866</v>
      </c>
      <c r="K18" s="20">
        <f>100*L18/$C18</f>
        <v>5.8862771778696095</v>
      </c>
      <c r="L18" s="15">
        <v>22235</v>
      </c>
      <c r="M18" s="11">
        <f t="shared" si="5"/>
        <v>-0.580561186437208</v>
      </c>
      <c r="N18" s="22">
        <v>2.46E-2</v>
      </c>
      <c r="O18" s="45">
        <f t="shared" si="6"/>
        <v>0.71882024545108369</v>
      </c>
      <c r="P18" s="27">
        <f t="shared" si="7"/>
        <v>7.3192620379464346</v>
      </c>
      <c r="Q18" s="22">
        <v>27648</v>
      </c>
      <c r="R18" s="43">
        <f t="shared" si="8"/>
        <v>0.75852936332613441</v>
      </c>
      <c r="S18" s="28">
        <v>2.4400000000000002E-2</v>
      </c>
      <c r="T18" s="32">
        <f t="shared" si="9"/>
        <v>0.64764992411929367</v>
      </c>
      <c r="U18" s="33">
        <f t="shared" si="10"/>
        <v>7.1212438086212053</v>
      </c>
      <c r="V18" s="28">
        <v>26900</v>
      </c>
      <c r="W18" s="11">
        <f t="shared" si="11"/>
        <v>0.57348599897679375</v>
      </c>
      <c r="X18" s="34">
        <v>2.4500000000000001E-2</v>
      </c>
      <c r="Y18" s="38">
        <f>(X18-AVERAGE($D18,$I18,$N18,$S18,$X18))/STDEV($D18,$I18,$N18,$S18,$X18)</f>
        <v>0.68323508478518868</v>
      </c>
      <c r="Z18" s="39">
        <f t="shared" si="12"/>
        <v>7.2962305059259869</v>
      </c>
      <c r="AA18" s="42">
        <v>27561</v>
      </c>
      <c r="AB18" s="11">
        <f>(Z18-AVERAGE($F18,$K18,$P18,$U18,$Z18))/STDEV($F18,$K18,$P18,$U18,$Z18)</f>
        <v>0.73700693993256139</v>
      </c>
    </row>
    <row r="19" spans="1:28" ht="41" customHeight="1" thickBot="1">
      <c r="A19" s="1" t="s">
        <v>7</v>
      </c>
      <c r="B19" s="4">
        <f t="shared" si="0"/>
        <v>3.3420332637338901</v>
      </c>
      <c r="C19" s="1">
        <v>444448</v>
      </c>
      <c r="D19" s="6">
        <v>9.9000000000000008E-3</v>
      </c>
      <c r="E19" s="11">
        <f t="shared" si="1"/>
        <v>-0.66066711216103557</v>
      </c>
      <c r="F19" s="12">
        <f t="shared" si="2"/>
        <v>1.7882856937144502</v>
      </c>
      <c r="G19" s="6">
        <v>7948</v>
      </c>
      <c r="H19" s="11">
        <f t="shared" si="3"/>
        <v>-0.81909513840465953</v>
      </c>
      <c r="I19" s="15">
        <v>6.1999999999999998E-3</v>
      </c>
      <c r="J19" s="19">
        <f t="shared" si="4"/>
        <v>-1.4441505464545716</v>
      </c>
      <c r="K19" s="20">
        <f>100*L19/$C19</f>
        <v>0.81179350565195474</v>
      </c>
      <c r="L19" s="15">
        <v>3608</v>
      </c>
      <c r="M19" s="11">
        <f t="shared" si="5"/>
        <v>-1.3338763160975786</v>
      </c>
      <c r="N19" s="22">
        <v>1.6400000000000001E-2</v>
      </c>
      <c r="O19" s="45">
        <f t="shared" si="6"/>
        <v>0.71572270484112221</v>
      </c>
      <c r="P19" s="27">
        <f>100*Q19/$C19</f>
        <v>4.7816617467060265</v>
      </c>
      <c r="Q19" s="22">
        <v>21252</v>
      </c>
      <c r="R19" s="43">
        <f t="shared" si="8"/>
        <v>0.75893453625584661</v>
      </c>
      <c r="S19" s="28">
        <v>1.6199999999999999E-2</v>
      </c>
      <c r="T19" s="32">
        <f t="shared" si="9"/>
        <v>0.673372248933363</v>
      </c>
      <c r="U19" s="33">
        <f t="shared" si="10"/>
        <v>4.6012131902944775</v>
      </c>
      <c r="V19" s="28">
        <v>20450</v>
      </c>
      <c r="W19" s="11">
        <f t="shared" si="11"/>
        <v>0.66380677023978163</v>
      </c>
      <c r="X19" s="34">
        <v>1.6400000000000001E-2</v>
      </c>
      <c r="Y19" s="47">
        <f>(X19-AVERAGE($D19,$I19,$N19,$S19,$X19))/STDEV($D19,$I19,$N19,$S19,$X19)</f>
        <v>0.71572270484112221</v>
      </c>
      <c r="Z19" s="39">
        <f>100*AA19/$C19</f>
        <v>4.7272121823025417</v>
      </c>
      <c r="AA19" s="40">
        <v>21010</v>
      </c>
      <c r="AB19" s="11">
        <f>(Z19-AVERAGE($F19,$K19,$P19,$U19,$Z19))/STDEV($F19,$K19,$P19,$U19,$Z19)</f>
        <v>0.73023014800661001</v>
      </c>
    </row>
    <row r="20" spans="1:28" ht="21" thickBot="1">
      <c r="A20" s="1" t="s">
        <v>8</v>
      </c>
      <c r="B20" s="56">
        <f>AVERAGE(B16:B19)</f>
        <v>5.0609524895124016</v>
      </c>
      <c r="C20" s="5">
        <f>AVERAGE(C16:C19)</f>
        <v>394555.75</v>
      </c>
      <c r="D20" s="13">
        <f>AVERAGE(D16:D19)</f>
        <v>1.7075E-2</v>
      </c>
      <c r="E20" s="13">
        <f t="shared" ref="E20:AB20" si="13">AVERAGE(E16:E19)</f>
        <v>-0.27342194722855073</v>
      </c>
      <c r="F20" s="13">
        <f t="shared" si="13"/>
        <v>4.635874830032547</v>
      </c>
      <c r="G20" s="14">
        <f t="shared" si="13"/>
        <v>17912.5</v>
      </c>
      <c r="H20" s="13">
        <f t="shared" si="13"/>
        <v>-0.23084818374270968</v>
      </c>
      <c r="I20" s="13">
        <f t="shared" si="13"/>
        <v>1.41E-2</v>
      </c>
      <c r="J20" s="13">
        <f t="shared" si="13"/>
        <v>-1.3411611810482276</v>
      </c>
      <c r="K20" s="13">
        <f t="shared" si="13"/>
        <v>3.4425033993664256</v>
      </c>
      <c r="L20" s="14">
        <f t="shared" si="13"/>
        <v>13152.5</v>
      </c>
      <c r="M20" s="13">
        <f t="shared" si="13"/>
        <v>-1.3256161359667593</v>
      </c>
      <c r="N20" s="48">
        <f t="shared" si="13"/>
        <v>2.0199999999999999E-2</v>
      </c>
      <c r="O20" s="49">
        <f t="shared" si="13"/>
        <v>0.64145648222185769</v>
      </c>
      <c r="P20" s="48">
        <f t="shared" si="13"/>
        <v>5.8498296396382479</v>
      </c>
      <c r="Q20" s="14">
        <f t="shared" si="13"/>
        <v>22899.5</v>
      </c>
      <c r="R20" s="49">
        <f>AVERAGE(R16:R19)</f>
        <v>0.6300103195886182</v>
      </c>
      <c r="S20" s="13">
        <f t="shared" si="13"/>
        <v>2.01E-2</v>
      </c>
      <c r="T20" s="13">
        <f t="shared" si="13"/>
        <v>0.6008879141503316</v>
      </c>
      <c r="U20" s="13">
        <f t="shared" si="13"/>
        <v>5.6939742819535599</v>
      </c>
      <c r="V20" s="14">
        <f t="shared" si="13"/>
        <v>22306.25</v>
      </c>
      <c r="W20" s="13">
        <f t="shared" si="13"/>
        <v>0.48483993945433301</v>
      </c>
      <c r="X20" s="13">
        <f t="shared" si="13"/>
        <v>1.9675000000000002E-2</v>
      </c>
      <c r="Y20" s="13">
        <f t="shared" si="13"/>
        <v>0.37223873190459156</v>
      </c>
      <c r="Z20" s="13">
        <f t="shared" si="13"/>
        <v>5.6825802965712278</v>
      </c>
      <c r="AA20" s="14">
        <f t="shared" si="13"/>
        <v>22308.25</v>
      </c>
      <c r="AB20" s="13">
        <f t="shared" si="13"/>
        <v>0.44161406066651937</v>
      </c>
    </row>
  </sheetData>
  <mergeCells count="10">
    <mergeCell ref="H1:M1"/>
    <mergeCell ref="B14:C14"/>
    <mergeCell ref="D13:Q13"/>
    <mergeCell ref="A3:G6"/>
    <mergeCell ref="H2:I2"/>
    <mergeCell ref="L2:M2"/>
    <mergeCell ref="H3:I6"/>
    <mergeCell ref="J3:K6"/>
    <mergeCell ref="L3:M6"/>
    <mergeCell ref="J2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"/>
  <sheetViews>
    <sheetView topLeftCell="A7" workbookViewId="0">
      <selection activeCell="A20" sqref="A20:H20"/>
    </sheetView>
  </sheetViews>
  <sheetFormatPr baseColWidth="10" defaultColWidth="11.1640625" defaultRowHeight="15" x14ac:dyDescent="0"/>
  <cols>
    <col min="1" max="1" width="20.6640625" bestFit="1" customWidth="1"/>
    <col min="2" max="2" width="12.5" customWidth="1"/>
    <col min="3" max="3" width="11.83203125" customWidth="1"/>
    <col min="4" max="4" width="11.33203125" style="8" bestFit="1" customWidth="1"/>
    <col min="5" max="5" width="11" style="8" bestFit="1" customWidth="1"/>
    <col min="6" max="6" width="9" style="8" bestFit="1" customWidth="1"/>
    <col min="7" max="7" width="12.83203125" style="8" customWidth="1"/>
    <col min="8" max="8" width="9" style="8" bestFit="1" customWidth="1"/>
    <col min="9" max="9" width="11.33203125" style="17" bestFit="1" customWidth="1"/>
    <col min="10" max="10" width="11" style="17" bestFit="1" customWidth="1"/>
    <col min="11" max="11" width="9" style="17" bestFit="1" customWidth="1"/>
    <col min="12" max="12" width="11" style="17" bestFit="1" customWidth="1"/>
    <col min="13" max="13" width="9" style="17" bestFit="1" customWidth="1"/>
    <col min="14" max="14" width="11.6640625" style="24" bestFit="1" customWidth="1"/>
    <col min="15" max="15" width="10.1640625" style="24" bestFit="1" customWidth="1"/>
    <col min="16" max="16" width="9.33203125" style="24" bestFit="1" customWidth="1"/>
    <col min="17" max="17" width="9.6640625" style="24" customWidth="1"/>
    <col min="18" max="18" width="9.33203125" style="24" bestFit="1" customWidth="1"/>
    <col min="19" max="19" width="11.33203125" style="30" bestFit="1" customWidth="1"/>
    <col min="20" max="20" width="9.83203125" style="30" bestFit="1" customWidth="1"/>
    <col min="21" max="21" width="9" style="30" bestFit="1" customWidth="1"/>
    <col min="22" max="22" width="12.1640625" style="30" bestFit="1" customWidth="1"/>
    <col min="23" max="23" width="9" style="30" bestFit="1" customWidth="1"/>
    <col min="24" max="24" width="11.33203125" style="36" bestFit="1" customWidth="1"/>
    <col min="25" max="25" width="9.83203125" style="36" bestFit="1" customWidth="1"/>
    <col min="26" max="26" width="9" style="36" bestFit="1" customWidth="1"/>
    <col min="27" max="27" width="12.1640625" style="36" bestFit="1" customWidth="1"/>
    <col min="28" max="28" width="9" style="36" bestFit="1" customWidth="1"/>
  </cols>
  <sheetData>
    <row r="1" spans="1:28" ht="20" customHeight="1">
      <c r="A1" s="51"/>
      <c r="B1" s="51"/>
      <c r="C1" s="51"/>
      <c r="D1" s="51"/>
      <c r="E1" s="51"/>
      <c r="F1" s="50"/>
      <c r="H1" s="65" t="s">
        <v>21</v>
      </c>
      <c r="I1" s="65"/>
      <c r="J1" s="65"/>
      <c r="K1" s="65"/>
      <c r="L1" s="65"/>
      <c r="M1" s="65"/>
    </row>
    <row r="2" spans="1:28" ht="20">
      <c r="E2" s="50"/>
      <c r="F2" s="50"/>
      <c r="G2" s="50"/>
      <c r="H2" s="65" t="s">
        <v>22</v>
      </c>
      <c r="I2" s="65"/>
      <c r="J2" s="65" t="s">
        <v>23</v>
      </c>
      <c r="K2" s="72"/>
      <c r="L2" s="69" t="s">
        <v>11</v>
      </c>
      <c r="M2" s="65"/>
    </row>
    <row r="3" spans="1:28" ht="21" customHeight="1">
      <c r="A3" s="65" t="s">
        <v>34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</row>
    <row r="4" spans="1:28" ht="15" customHeight="1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</row>
    <row r="5" spans="1:28" ht="20" customHeight="1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</row>
    <row r="6" spans="1:28" ht="20" customHeight="1">
      <c r="A6" s="65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</row>
    <row r="7" spans="1:28">
      <c r="A7" s="52" t="s">
        <v>26</v>
      </c>
    </row>
    <row r="8" spans="1:28" ht="20">
      <c r="A8" s="46" t="s">
        <v>32</v>
      </c>
    </row>
    <row r="9" spans="1:28" ht="20">
      <c r="A9" s="46" t="s">
        <v>33</v>
      </c>
    </row>
    <row r="10" spans="1:28" ht="20">
      <c r="A10" s="46"/>
    </row>
    <row r="11" spans="1:28" ht="20">
      <c r="A11" s="46"/>
    </row>
    <row r="12" spans="1:28" ht="20">
      <c r="A12" s="46"/>
    </row>
    <row r="13" spans="1:28" ht="16" customHeight="1" thickBot="1">
      <c r="C13" s="54" t="s">
        <v>28</v>
      </c>
      <c r="D13" s="68" t="s">
        <v>30</v>
      </c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</row>
    <row r="14" spans="1:28" ht="31" customHeight="1" thickBot="1">
      <c r="B14" s="66" t="s">
        <v>15</v>
      </c>
      <c r="C14" s="67"/>
      <c r="D14" s="6" t="s">
        <v>0</v>
      </c>
      <c r="E14" s="7"/>
      <c r="I14" s="15" t="s">
        <v>1</v>
      </c>
      <c r="J14" s="16"/>
      <c r="N14" s="22" t="s">
        <v>2</v>
      </c>
      <c r="O14" s="23"/>
      <c r="S14" s="28" t="s">
        <v>3</v>
      </c>
      <c r="T14" s="29"/>
      <c r="X14" s="34" t="s">
        <v>4</v>
      </c>
      <c r="Y14" s="35"/>
      <c r="Z14" s="35"/>
    </row>
    <row r="15" spans="1:28" ht="106" thickBot="1">
      <c r="A15" s="53" t="s">
        <v>27</v>
      </c>
      <c r="B15" s="57" t="s">
        <v>31</v>
      </c>
      <c r="C15" s="53" t="s">
        <v>12</v>
      </c>
      <c r="D15" s="9" t="s">
        <v>10</v>
      </c>
      <c r="E15" s="7" t="s">
        <v>13</v>
      </c>
      <c r="F15" s="10" t="s">
        <v>35</v>
      </c>
      <c r="G15" s="10" t="s">
        <v>36</v>
      </c>
      <c r="H15" s="10" t="s">
        <v>14</v>
      </c>
      <c r="I15" s="18" t="s">
        <v>10</v>
      </c>
      <c r="J15" s="7" t="s">
        <v>13</v>
      </c>
      <c r="K15" s="10" t="s">
        <v>35</v>
      </c>
      <c r="L15" s="10" t="s">
        <v>36</v>
      </c>
      <c r="M15" s="10" t="s">
        <v>14</v>
      </c>
      <c r="N15" s="25" t="s">
        <v>10</v>
      </c>
      <c r="O15" s="7" t="s">
        <v>13</v>
      </c>
      <c r="P15" s="10" t="s">
        <v>35</v>
      </c>
      <c r="Q15" s="10" t="s">
        <v>36</v>
      </c>
      <c r="R15" s="10" t="s">
        <v>14</v>
      </c>
      <c r="S15" s="31" t="s">
        <v>10</v>
      </c>
      <c r="T15" s="7" t="s">
        <v>13</v>
      </c>
      <c r="U15" s="10" t="s">
        <v>35</v>
      </c>
      <c r="V15" s="10" t="s">
        <v>36</v>
      </c>
      <c r="W15" s="10" t="s">
        <v>14</v>
      </c>
      <c r="X15" s="37" t="s">
        <v>10</v>
      </c>
      <c r="Y15" s="7" t="s">
        <v>13</v>
      </c>
      <c r="Z15" s="10" t="s">
        <v>35</v>
      </c>
      <c r="AA15" s="10" t="s">
        <v>36</v>
      </c>
      <c r="AB15" s="10" t="s">
        <v>14</v>
      </c>
    </row>
    <row r="16" spans="1:28" ht="41" customHeight="1" thickBot="1">
      <c r="A16" s="2" t="s">
        <v>5</v>
      </c>
      <c r="B16" s="4">
        <f>AVERAGE(F16,K16,P16,U16,Z16)</f>
        <v>2.2519649032553088</v>
      </c>
      <c r="C16" s="2">
        <v>349890</v>
      </c>
      <c r="D16" s="25">
        <v>1.84E-2</v>
      </c>
      <c r="E16" s="11">
        <f>(D16-AVERAGE($D16,$I16))/STDEV($D16,$I16)</f>
        <v>0.70710678118654757</v>
      </c>
      <c r="F16" s="12">
        <f>100*G16/$C16</f>
        <v>5.6700677355740376</v>
      </c>
      <c r="G16" s="25">
        <v>19839</v>
      </c>
      <c r="H16" s="11">
        <f>(F16-AVERAGE($F16,$K16,$P16,$U16,$Z16))/STDEV($F16,$K16,$P16,$U16,$Z16)</f>
        <v>1.1084202709591282</v>
      </c>
      <c r="I16" s="18">
        <v>1.8200000000000001E-2</v>
      </c>
      <c r="J16" s="19">
        <f>(I16-AVERAGE($D16,$I16,$N16,$S16,$X16))/STDEV($D16,$I16,$N16,$S16,$X16)</f>
        <v>-0.70710678118654757</v>
      </c>
      <c r="K16" s="20">
        <f>100*L16/$C16</f>
        <v>5.5897567807025066</v>
      </c>
      <c r="L16" s="18">
        <v>19558</v>
      </c>
      <c r="M16" s="11">
        <f>(K16-AVERAGE($F16,$K16,$P16,$U16,$Z16))/STDEV($F16,$K16,$P16,$U16,$Z16)</f>
        <v>1.0823770842188094</v>
      </c>
      <c r="N16" s="25"/>
      <c r="O16" s="45">
        <f>(N16-AVERAGE($D16,$I16,$N16,$S16,$X16))/STDEV($D16,$I16,$N16,$S16,$X16)</f>
        <v>-129.40054095713899</v>
      </c>
      <c r="P16" s="27">
        <f>100*Q16/$C16</f>
        <v>0</v>
      </c>
      <c r="Q16" s="25"/>
      <c r="R16" s="43">
        <f>(P16-AVERAGE($F16,$K16,$P16,$U16,$Z16))/STDEV($F16,$K16,$P16,$U16,$Z16)</f>
        <v>-0.7302657850593125</v>
      </c>
      <c r="S16" s="31"/>
      <c r="T16" s="32">
        <f>(S16-AVERAGE($D16,$I16,$N16,$S16,$X16))/STDEV($D16,$I16,$N16,$S16,$X16)</f>
        <v>-129.40054095713899</v>
      </c>
      <c r="U16" s="33">
        <f>100*V16/$C16</f>
        <v>0</v>
      </c>
      <c r="V16" s="31"/>
      <c r="W16" s="11">
        <f>(U16-AVERAGE($F16,$K16,$P16,$U16,$Z16))/STDEV($F16,$K16,$P16,$U16,$Z16)</f>
        <v>-0.7302657850593125</v>
      </c>
      <c r="X16" s="37"/>
      <c r="Y16" s="38">
        <f>(X16-AVERAGE($D16,$I16,$N16,$S16,$X16))/STDEV($D16,$I16,$N16,$S16,$X16)</f>
        <v>-129.40054095713899</v>
      </c>
      <c r="Z16" s="39">
        <f>100*AA16/$C16</f>
        <v>0</v>
      </c>
      <c r="AA16" s="41"/>
      <c r="AB16" s="11">
        <f>(Z16-AVERAGE($F16,$K16,$P16,$U16,$Z16))/STDEV($F16,$K16,$P16,$U16,$Z16)</f>
        <v>-0.7302657850593125</v>
      </c>
    </row>
    <row r="17" spans="1:28" ht="61" thickBot="1">
      <c r="A17" s="2" t="s">
        <v>9</v>
      </c>
      <c r="B17" s="4">
        <f t="shared" ref="B17:B19" si="0">AVERAGE(F17,K17,P17,U17,Z17)</f>
        <v>2.2657100226029323</v>
      </c>
      <c r="C17" s="2">
        <v>406142</v>
      </c>
      <c r="D17" s="18">
        <v>2.1100000000000001E-2</v>
      </c>
      <c r="E17" s="44" t="e">
        <f>(D17-AVERAGE($D17,$I17,$N17,$S17,$X17))/STDEV($D17,$I17,$N17,$S17,$X17)</f>
        <v>#DIV/0!</v>
      </c>
      <c r="F17" s="12">
        <f t="shared" ref="F17:F19" si="1">100*G17/$C17</f>
        <v>5.6642750565073303</v>
      </c>
      <c r="G17" s="58">
        <v>23005</v>
      </c>
      <c r="H17" s="44">
        <f t="shared" ref="H17:H19" si="2">(F17-AVERAGE($F17,$K17,$P17,$U17,$Z17))/STDEV($F17,$K17,$P17,$U17,$Z17)</f>
        <v>1.0954451150103321</v>
      </c>
      <c r="I17" s="18">
        <v>2.1100000000000001E-2</v>
      </c>
      <c r="J17" s="19" t="e">
        <f>(I17-AVERAGE($D17,$I17,$N17,$S17,$X17))/STDEV($D17,$I17,$N17,$S17,$X17)</f>
        <v>#DIV/0!</v>
      </c>
      <c r="K17" s="20">
        <f>100*L17/$C17</f>
        <v>5.6642750565073303</v>
      </c>
      <c r="L17" s="58">
        <v>23005</v>
      </c>
      <c r="M17" s="11">
        <f t="shared" ref="M17:M19" si="3">(K17-AVERAGE($F17,$K17,$P17,$U17,$Z17))/STDEV($F17,$K17,$P17,$U17,$Z17)</f>
        <v>1.0954451150103321</v>
      </c>
      <c r="N17" s="25"/>
      <c r="O17" s="26" t="e">
        <f t="shared" ref="O17:O19" si="4">(N17-AVERAGE($D17,$I17,$N17,$S17,$X17))/STDEV($D17,$I17,$N17,$S17,$X17)</f>
        <v>#DIV/0!</v>
      </c>
      <c r="P17" s="27">
        <f t="shared" ref="P17:P18" si="5">100*Q17/$C17</f>
        <v>0</v>
      </c>
      <c r="Q17" s="25"/>
      <c r="R17" s="11">
        <f t="shared" ref="R17:R19" si="6">(P17-AVERAGE($F17,$K17,$P17,$U17,$Z17))/STDEV($F17,$K17,$P17,$U17,$Z17)</f>
        <v>-0.73029674334022154</v>
      </c>
      <c r="S17" s="31"/>
      <c r="T17" s="32" t="e">
        <f t="shared" ref="T17:T19" si="7">(S17-AVERAGE($D17,$I17,$N17,$S17,$X17))/STDEV($D17,$I17,$N17,$S17,$X17)</f>
        <v>#DIV/0!</v>
      </c>
      <c r="U17" s="33">
        <f t="shared" ref="U17:U19" si="8">100*V17/$C17</f>
        <v>0</v>
      </c>
      <c r="V17" s="31"/>
      <c r="W17" s="44">
        <f t="shared" ref="W17:W19" si="9">(U17-AVERAGE($F17,$K17,$P17,$U17,$Z17))/STDEV($F17,$K17,$P17,$U17,$Z17)</f>
        <v>-0.73029674334022154</v>
      </c>
      <c r="X17" s="37"/>
      <c r="Y17" s="38" t="e">
        <f>(X17-AVERAGE($D17,$I17,$N17,$S17,$X17))/STDEV($D17,$I17,$N17,$S17,$X17)</f>
        <v>#DIV/0!</v>
      </c>
      <c r="Z17" s="39">
        <f t="shared" ref="Z17:Z18" si="10">100*AA17/$C17</f>
        <v>0</v>
      </c>
      <c r="AA17" s="41"/>
      <c r="AB17" s="44">
        <f>(Z17-AVERAGE($F17,$K17,$P17,$U17,$Z17))/STDEV($F17,$K17,$P17,$U17,$Z17)</f>
        <v>-0.73029674334022154</v>
      </c>
    </row>
    <row r="18" spans="1:28" ht="41" customHeight="1" thickBot="1">
      <c r="A18" s="1" t="s">
        <v>6</v>
      </c>
      <c r="B18" s="4">
        <f t="shared" si="0"/>
        <v>2.9428473856563855</v>
      </c>
      <c r="C18" s="1">
        <v>377743</v>
      </c>
      <c r="D18" s="22">
        <v>2.46E-2</v>
      </c>
      <c r="E18" s="11">
        <f t="shared" ref="E18:E19" si="11">(D18-AVERAGE($D18,$I18,$N18,$S18,$X18))/STDEV($D18,$I18,$N18,$S18,$X18)</f>
        <v>-0.70710678118654757</v>
      </c>
      <c r="F18" s="12">
        <f t="shared" si="1"/>
        <v>7.3192620379464346</v>
      </c>
      <c r="G18" s="22">
        <v>27648</v>
      </c>
      <c r="H18" s="11">
        <f t="shared" si="2"/>
        <v>1.0860267059491449</v>
      </c>
      <c r="I18" s="15">
        <v>2.4799999999999999E-2</v>
      </c>
      <c r="J18" s="19">
        <f t="shared" ref="J18:J19" si="12">(I18-AVERAGE($D18,$I18,$N18,$S18,$X18))/STDEV($D18,$I18,$N18,$S18,$X18)</f>
        <v>0.70710678118654757</v>
      </c>
      <c r="K18" s="20">
        <f>100*L18/$C18</f>
        <v>7.3949748903354928</v>
      </c>
      <c r="L18" s="15">
        <v>27934</v>
      </c>
      <c r="M18" s="11">
        <f t="shared" si="3"/>
        <v>1.1048151860661</v>
      </c>
      <c r="N18" s="22"/>
      <c r="O18" s="45">
        <f t="shared" si="4"/>
        <v>-174.65537495307831</v>
      </c>
      <c r="P18" s="27">
        <f t="shared" si="5"/>
        <v>0</v>
      </c>
      <c r="Q18" s="22"/>
      <c r="R18" s="43">
        <f t="shared" si="6"/>
        <v>-0.73028063067174831</v>
      </c>
      <c r="S18" s="28"/>
      <c r="T18" s="32">
        <f t="shared" si="7"/>
        <v>-174.65537495307831</v>
      </c>
      <c r="U18" s="33">
        <f t="shared" si="8"/>
        <v>0</v>
      </c>
      <c r="V18" s="28"/>
      <c r="W18" s="11">
        <f t="shared" si="9"/>
        <v>-0.73028063067174831</v>
      </c>
      <c r="X18" s="34"/>
      <c r="Y18" s="38">
        <f>(X18-AVERAGE($D18,$I18,$N18,$S18,$X18))/STDEV($D18,$I18,$N18,$S18,$X18)</f>
        <v>-174.65537495307831</v>
      </c>
      <c r="Z18" s="39">
        <f t="shared" si="10"/>
        <v>0</v>
      </c>
      <c r="AA18" s="42"/>
      <c r="AB18" s="11">
        <f>(Z18-AVERAGE($F18,$K18,$P18,$U18,$Z18))/STDEV($F18,$K18,$P18,$U18,$Z18)</f>
        <v>-0.73028063067174831</v>
      </c>
    </row>
    <row r="19" spans="1:28" ht="41" customHeight="1" thickBot="1">
      <c r="A19" s="1" t="s">
        <v>7</v>
      </c>
      <c r="B19" s="4">
        <f t="shared" si="0"/>
        <v>1.9126646986824105</v>
      </c>
      <c r="C19" s="1">
        <v>444448</v>
      </c>
      <c r="D19" s="22">
        <v>1.6400000000000001E-2</v>
      </c>
      <c r="E19" s="11" t="e">
        <f t="shared" si="11"/>
        <v>#DIV/0!</v>
      </c>
      <c r="F19" s="12">
        <f t="shared" si="1"/>
        <v>4.7816617467060265</v>
      </c>
      <c r="G19" s="22">
        <v>21252</v>
      </c>
      <c r="H19" s="11">
        <f t="shared" si="2"/>
        <v>1.0954451150103324</v>
      </c>
      <c r="I19" s="15">
        <v>1.6400000000000001E-2</v>
      </c>
      <c r="J19" s="19" t="e">
        <f t="shared" si="12"/>
        <v>#DIV/0!</v>
      </c>
      <c r="K19" s="20">
        <f>100*L19/$C19</f>
        <v>4.7816617467060265</v>
      </c>
      <c r="L19" s="15">
        <v>21252</v>
      </c>
      <c r="M19" s="11">
        <f t="shared" si="3"/>
        <v>1.0954451150103324</v>
      </c>
      <c r="N19" s="22"/>
      <c r="O19" s="45" t="e">
        <f t="shared" si="4"/>
        <v>#DIV/0!</v>
      </c>
      <c r="P19" s="27">
        <f>100*Q19/$C19</f>
        <v>0</v>
      </c>
      <c r="Q19" s="22"/>
      <c r="R19" s="43">
        <f t="shared" si="6"/>
        <v>-0.73029674334022143</v>
      </c>
      <c r="S19" s="28"/>
      <c r="T19" s="32" t="e">
        <f t="shared" si="7"/>
        <v>#DIV/0!</v>
      </c>
      <c r="U19" s="33">
        <f t="shared" si="8"/>
        <v>0</v>
      </c>
      <c r="V19" s="28"/>
      <c r="W19" s="11">
        <f t="shared" si="9"/>
        <v>-0.73029674334022143</v>
      </c>
      <c r="X19" s="34"/>
      <c r="Y19" s="47" t="e">
        <f>(X19-AVERAGE($D19,$I19,$N19,$S19,$X19))/STDEV($D19,$I19,$N19,$S19,$X19)</f>
        <v>#DIV/0!</v>
      </c>
      <c r="Z19" s="39">
        <f>100*AA19/$C19</f>
        <v>0</v>
      </c>
      <c r="AA19" s="40"/>
      <c r="AB19" s="11">
        <f>(Z19-AVERAGE($F19,$K19,$P19,$U19,$Z19))/STDEV($F19,$K19,$P19,$U19,$Z19)</f>
        <v>-0.73029674334022143</v>
      </c>
    </row>
    <row r="20" spans="1:28" ht="21" thickBot="1">
      <c r="A20" s="1" t="s">
        <v>8</v>
      </c>
      <c r="B20" s="56">
        <f>AVERAGE(B16:B19)</f>
        <v>2.3432967525492594</v>
      </c>
      <c r="C20" s="5">
        <f>AVERAGE(C16:C19)</f>
        <v>394555.75</v>
      </c>
      <c r="D20" s="59">
        <f>AVERAGE(D16:D19)</f>
        <v>2.0125000000000001E-2</v>
      </c>
      <c r="E20" s="13" t="e">
        <f t="shared" ref="E20:AB20" si="13">AVERAGE(E16:E19)</f>
        <v>#DIV/0!</v>
      </c>
      <c r="F20" s="13">
        <f t="shared" si="13"/>
        <v>5.8588166441834577</v>
      </c>
      <c r="G20" s="14">
        <f t="shared" si="13"/>
        <v>22936</v>
      </c>
      <c r="H20" s="13">
        <f t="shared" si="13"/>
        <v>1.0963343017322345</v>
      </c>
      <c r="I20" s="59">
        <f t="shared" si="13"/>
        <v>2.0125000000000001E-2</v>
      </c>
      <c r="J20" s="13" t="e">
        <f t="shared" si="13"/>
        <v>#DIV/0!</v>
      </c>
      <c r="K20" s="13">
        <f t="shared" si="13"/>
        <v>5.8576671185628388</v>
      </c>
      <c r="L20" s="14">
        <f>AVERAGE(L16:L19)</f>
        <v>22937.25</v>
      </c>
      <c r="M20" s="13">
        <f t="shared" si="13"/>
        <v>1.0945206250763935</v>
      </c>
      <c r="N20" s="48" t="e">
        <f t="shared" si="13"/>
        <v>#DIV/0!</v>
      </c>
      <c r="O20" s="49" t="e">
        <f t="shared" si="13"/>
        <v>#DIV/0!</v>
      </c>
      <c r="P20" s="48">
        <f t="shared" si="13"/>
        <v>0</v>
      </c>
      <c r="Q20" s="14" t="e">
        <f t="shared" si="13"/>
        <v>#DIV/0!</v>
      </c>
      <c r="R20" s="49">
        <f>AVERAGE(R16:R19)</f>
        <v>-0.73028497560287597</v>
      </c>
      <c r="S20" s="13" t="e">
        <f t="shared" si="13"/>
        <v>#DIV/0!</v>
      </c>
      <c r="T20" s="13" t="e">
        <f t="shared" si="13"/>
        <v>#DIV/0!</v>
      </c>
      <c r="U20" s="13">
        <f t="shared" si="13"/>
        <v>0</v>
      </c>
      <c r="V20" s="14" t="e">
        <f t="shared" si="13"/>
        <v>#DIV/0!</v>
      </c>
      <c r="W20" s="13">
        <f t="shared" si="13"/>
        <v>-0.73028497560287597</v>
      </c>
      <c r="X20" s="13" t="e">
        <f t="shared" si="13"/>
        <v>#DIV/0!</v>
      </c>
      <c r="Y20" s="13" t="e">
        <f t="shared" si="13"/>
        <v>#DIV/0!</v>
      </c>
      <c r="Z20" s="13">
        <f t="shared" si="13"/>
        <v>0</v>
      </c>
      <c r="AA20" s="14" t="e">
        <f t="shared" si="13"/>
        <v>#DIV/0!</v>
      </c>
      <c r="AB20" s="13">
        <f t="shared" si="13"/>
        <v>-0.73028497560287597</v>
      </c>
    </row>
  </sheetData>
  <mergeCells count="10">
    <mergeCell ref="D13:Q13"/>
    <mergeCell ref="B14:C14"/>
    <mergeCell ref="H1:M1"/>
    <mergeCell ref="H2:I2"/>
    <mergeCell ref="J2:K2"/>
    <mergeCell ref="L2:M2"/>
    <mergeCell ref="A3:G6"/>
    <mergeCell ref="H3:I6"/>
    <mergeCell ref="J3:K6"/>
    <mergeCell ref="L3:M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workbookViewId="0">
      <selection activeCell="B5" sqref="B5"/>
    </sheetView>
  </sheetViews>
  <sheetFormatPr baseColWidth="10" defaultRowHeight="15" x14ac:dyDescent="0"/>
  <cols>
    <col min="1" max="1" width="28.83203125" customWidth="1"/>
    <col min="2" max="2" width="12.5" bestFit="1" customWidth="1"/>
    <col min="3" max="3" width="13" customWidth="1"/>
    <col min="4" max="4" width="12" bestFit="1" customWidth="1"/>
    <col min="5" max="5" width="11" bestFit="1" customWidth="1"/>
    <col min="8" max="8" width="11" bestFit="1" customWidth="1"/>
  </cols>
  <sheetData>
    <row r="1" spans="1:17" s="52" customFormat="1">
      <c r="A1" s="52" t="s">
        <v>41</v>
      </c>
      <c r="K1" s="52" t="s">
        <v>39</v>
      </c>
    </row>
    <row r="2" spans="1:17" ht="15" customHeight="1" thickBot="1">
      <c r="C2" t="s">
        <v>37</v>
      </c>
      <c r="F2" t="s">
        <v>38</v>
      </c>
      <c r="K2" s="65" t="s">
        <v>34</v>
      </c>
      <c r="L2" s="65"/>
      <c r="M2" s="65"/>
      <c r="N2" s="65"/>
      <c r="O2" s="65"/>
      <c r="P2" s="65"/>
      <c r="Q2" s="65"/>
    </row>
    <row r="3" spans="1:17" ht="76" thickBot="1">
      <c r="B3" s="61" t="s">
        <v>12</v>
      </c>
      <c r="C3" s="60" t="s">
        <v>10</v>
      </c>
      <c r="D3" s="10" t="s">
        <v>35</v>
      </c>
      <c r="E3" s="10" t="s">
        <v>36</v>
      </c>
      <c r="F3" s="60" t="s">
        <v>10</v>
      </c>
      <c r="G3" s="10" t="s">
        <v>35</v>
      </c>
      <c r="H3" s="10" t="s">
        <v>36</v>
      </c>
      <c r="I3" s="62" t="s">
        <v>40</v>
      </c>
      <c r="J3" s="62" t="s">
        <v>42</v>
      </c>
      <c r="K3" s="65"/>
      <c r="L3" s="65"/>
      <c r="M3" s="65"/>
      <c r="N3" s="65"/>
      <c r="O3" s="65"/>
      <c r="P3" s="65"/>
      <c r="Q3" s="65"/>
    </row>
    <row r="4" spans="1:17" ht="62" thickBot="1">
      <c r="A4" s="63" t="s">
        <v>46</v>
      </c>
      <c r="B4" s="2">
        <v>349890</v>
      </c>
      <c r="C4" s="64">
        <v>1.84E-2</v>
      </c>
      <c r="D4" s="64">
        <f>100*E4/$B4</f>
        <v>5.6700677355740376</v>
      </c>
      <c r="E4" s="64">
        <v>19839</v>
      </c>
      <c r="F4" s="64">
        <v>1.84E-2</v>
      </c>
      <c r="G4" s="64">
        <f>100*H4/$B4</f>
        <v>5.6700677355740376</v>
      </c>
      <c r="H4" s="64">
        <v>19839</v>
      </c>
      <c r="I4" s="64">
        <f>C4-F4</f>
        <v>0</v>
      </c>
      <c r="J4" s="64">
        <v>1</v>
      </c>
      <c r="K4" s="65"/>
      <c r="L4" s="65"/>
      <c r="M4" s="65"/>
      <c r="N4" s="65"/>
      <c r="O4" s="65"/>
      <c r="P4" s="65"/>
      <c r="Q4" s="65"/>
    </row>
    <row r="5" spans="1:17" ht="61" thickBot="1">
      <c r="A5" s="2" t="s">
        <v>43</v>
      </c>
      <c r="B5" s="2">
        <v>406142</v>
      </c>
      <c r="C5" s="64">
        <v>2.1100000000000001E-2</v>
      </c>
      <c r="D5" s="64">
        <f t="shared" ref="D5:D7" si="0">100*E5/$B5</f>
        <v>5.6642750565073303</v>
      </c>
      <c r="E5" s="64">
        <v>23005</v>
      </c>
      <c r="F5" s="64">
        <v>2.1100000000000001E-2</v>
      </c>
      <c r="G5" s="64">
        <f>100*H5/$B5</f>
        <v>5.6642750565073303</v>
      </c>
      <c r="H5" s="64">
        <v>23005</v>
      </c>
      <c r="I5" s="64">
        <f t="shared" ref="I5:I7" si="1">C5-F5</f>
        <v>0</v>
      </c>
      <c r="J5" s="64">
        <v>3</v>
      </c>
      <c r="K5" s="65"/>
      <c r="L5" s="65"/>
      <c r="M5" s="65"/>
      <c r="N5" s="65"/>
      <c r="O5" s="65"/>
      <c r="P5" s="65"/>
      <c r="Q5" s="65"/>
    </row>
    <row r="6" spans="1:17" ht="61" thickBot="1">
      <c r="A6" s="1" t="s">
        <v>44</v>
      </c>
      <c r="B6" s="1">
        <v>377743</v>
      </c>
      <c r="C6" s="64">
        <v>2.46E-2</v>
      </c>
      <c r="D6" s="64">
        <f t="shared" si="0"/>
        <v>7.3192620379464346</v>
      </c>
      <c r="E6" s="64">
        <v>27648</v>
      </c>
      <c r="F6" s="64">
        <v>2.46E-2</v>
      </c>
      <c r="G6" s="64">
        <f t="shared" ref="G6:G7" si="2">100*H6/$B6</f>
        <v>7.318467847187109</v>
      </c>
      <c r="H6" s="64">
        <v>27645</v>
      </c>
      <c r="I6" s="64">
        <f t="shared" si="1"/>
        <v>0</v>
      </c>
      <c r="J6" s="64">
        <v>11</v>
      </c>
    </row>
    <row r="7" spans="1:17" ht="61" thickBot="1">
      <c r="A7" s="1" t="s">
        <v>45</v>
      </c>
      <c r="B7" s="1">
        <v>444448</v>
      </c>
      <c r="C7" s="64">
        <v>1.6400000000000001E-2</v>
      </c>
      <c r="D7" s="64">
        <f t="shared" si="0"/>
        <v>4.7816617467060265</v>
      </c>
      <c r="E7" s="64">
        <v>21252</v>
      </c>
      <c r="F7" s="64">
        <v>1.6400000000000001E-2</v>
      </c>
      <c r="G7" s="64">
        <f t="shared" si="2"/>
        <v>4.7816617467060265</v>
      </c>
      <c r="H7" s="64">
        <v>21252</v>
      </c>
      <c r="I7" s="64">
        <f t="shared" si="1"/>
        <v>0</v>
      </c>
      <c r="J7" s="64">
        <v>9</v>
      </c>
    </row>
    <row r="8" spans="1:17" ht="21" thickBot="1">
      <c r="A8" s="1" t="s">
        <v>8</v>
      </c>
      <c r="B8" s="5">
        <f>AVERAGE(B4:B7)</f>
        <v>394555.75</v>
      </c>
      <c r="C8" s="64">
        <f>AVERAGE(C4:C7)</f>
        <v>2.0125000000000001E-2</v>
      </c>
      <c r="D8" s="64">
        <f>AVERAGE(D4:D7)</f>
        <v>5.8588166441834577</v>
      </c>
      <c r="E8" s="64">
        <f t="shared" ref="E8:J8" si="3">AVERAGE(E4:E7)</f>
        <v>22936</v>
      </c>
      <c r="F8" s="64">
        <f t="shared" si="3"/>
        <v>2.0125000000000001E-2</v>
      </c>
      <c r="G8" s="64">
        <f t="shared" si="3"/>
        <v>5.8586180964936254</v>
      </c>
      <c r="H8" s="64">
        <f>AVERAGE(H4:H7)</f>
        <v>22935.25</v>
      </c>
      <c r="I8" s="64">
        <f t="shared" si="3"/>
        <v>0</v>
      </c>
      <c r="J8" s="64">
        <f t="shared" si="3"/>
        <v>6</v>
      </c>
    </row>
  </sheetData>
  <mergeCells count="1">
    <mergeCell ref="K2:Q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varying ref for MC</vt:lpstr>
      <vt:lpstr>varying nifti header fix</vt:lpstr>
      <vt:lpstr>varying class edit</vt:lpstr>
      <vt:lpstr>slice timing correction</vt:lpstr>
    </vt:vector>
  </TitlesOfParts>
  <Company>none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adrirn  c</dc:creator>
  <cp:lastModifiedBy>adrirn  c</cp:lastModifiedBy>
  <dcterms:created xsi:type="dcterms:W3CDTF">2017-01-19T11:32:46Z</dcterms:created>
  <dcterms:modified xsi:type="dcterms:W3CDTF">2017-02-15T14:55:40Z</dcterms:modified>
</cp:coreProperties>
</file>