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-75" yWindow="255" windowWidth="11880" windowHeight="8565" tabRatio="960" firstSheet="8" activeTab="11"/>
  </bookViews>
  <sheets>
    <sheet name="TECHNICAL SHEET GARMENT" sheetId="1" r:id="rId1"/>
    <sheet name="WOMEN JKT COUNTER SAMPLE" sheetId="10" r:id="rId2"/>
    <sheet name="comment" sheetId="40" r:id="rId3"/>
    <sheet name="DETAILS OUTER JKT 1" sheetId="29" r:id="rId4"/>
    <sheet name="DETAILS LINING JKT 1" sheetId="38" r:id="rId5"/>
    <sheet name="DETAILS INNER JKT 2 " sheetId="35" r:id="rId6"/>
    <sheet name="DETAILS LINING JKT 2" sheetId="34" r:id="rId7"/>
    <sheet name="CONNECTION SYSTEM" sheetId="39" r:id="rId8"/>
    <sheet name="COLOR SKETCH" sheetId="4" r:id="rId9"/>
    <sheet name="COLOR COMBINATION" sheetId="8" r:id="rId10"/>
    <sheet name="MARKING" sheetId="9" r:id="rId11"/>
    <sheet name="WOMEN JKT SIZE SPEC " sheetId="27" r:id="rId12"/>
    <sheet name="JACKET SKETCH MEASUREMENTS" sheetId="12" r:id="rId13"/>
    <sheet name="HANG TAGS" sheetId="37" r:id="rId14"/>
  </sheets>
  <definedNames>
    <definedName name="_xlnm.Print_Area" localSheetId="9">'COLOR COMBINATION'!$A$1:$Q$67</definedName>
    <definedName name="_xlnm.Print_Area" localSheetId="8">'COLOR SKETCH'!$A$1:$L$27</definedName>
    <definedName name="_xlnm.Print_Area" localSheetId="2">comment!$A$77:$P$132</definedName>
    <definedName name="_xlnm.Print_Area" localSheetId="7">'CONNECTION SYSTEM'!$A$1:$L$39</definedName>
    <definedName name="_xlnm.Print_Area" localSheetId="4">'DETAILS LINING JKT 1'!$A$1:$L$39</definedName>
    <definedName name="_xlnm.Print_Area" localSheetId="3">'DETAILS OUTER JKT 1'!$A$1:$L$41</definedName>
    <definedName name="_xlnm.Print_Area" localSheetId="13">'HANG TAGS'!$A$1:$M$34</definedName>
    <definedName name="_xlnm.Print_Area" localSheetId="12">'JACKET SKETCH MEASUREMENTS'!$A$1:$M$53</definedName>
    <definedName name="_xlnm.Print_Area" localSheetId="10">MARKING!$A$1:$L$12</definedName>
    <definedName name="_xlnm.Print_Area" localSheetId="0">'TECHNICAL SHEET GARMENT'!$A$1:$L$35</definedName>
    <definedName name="_xlnm.Print_Area" localSheetId="1">'WOMEN JKT COUNTER SAMPLE'!$1:$60</definedName>
    <definedName name="_xlnm.Print_Area" localSheetId="11">'WOMEN JKT SIZE SPEC '!$A$1:$N$65</definedName>
    <definedName name="_xlnm.Print_Titles" localSheetId="2">comment!$1:$5</definedName>
    <definedName name="_xlnm.Print_Titles" localSheetId="1">'WOMEN JKT COUNTER SAMPLE'!$1:$5</definedName>
    <definedName name="_xlnm.Print_Titles" localSheetId="11">'WOMEN JKT SIZE SPEC '!$1:$5</definedName>
  </definedNames>
  <calcPr calcId="144525" fullCalcOnLoad="1"/>
</workbook>
</file>

<file path=xl/calcChain.xml><?xml version="1.0" encoding="utf-8"?>
<calcChain xmlns="http://schemas.openxmlformats.org/spreadsheetml/2006/main">
  <c r="N55" i="10" l="1"/>
  <c r="N54" i="10"/>
  <c r="N51" i="10"/>
  <c r="N49" i="10"/>
  <c r="N48" i="10"/>
  <c r="N46" i="10"/>
  <c r="N45" i="10"/>
  <c r="N44" i="10"/>
  <c r="N40" i="10"/>
  <c r="N33" i="10"/>
  <c r="N27" i="10"/>
  <c r="N25" i="10"/>
  <c r="N24" i="10"/>
  <c r="N19" i="10"/>
  <c r="N18" i="10"/>
  <c r="N17" i="10"/>
  <c r="N16" i="10"/>
  <c r="N15" i="10"/>
  <c r="N13" i="10"/>
  <c r="N12" i="10"/>
  <c r="N11" i="10"/>
  <c r="N9" i="10"/>
  <c r="J36" i="40"/>
  <c r="H36" i="40"/>
  <c r="P4" i="40"/>
  <c r="N4" i="40"/>
  <c r="P3" i="40"/>
  <c r="B3" i="40"/>
  <c r="O2" i="40"/>
  <c r="G2" i="40"/>
  <c r="B2" i="40"/>
  <c r="N1" i="40"/>
  <c r="J36" i="10"/>
  <c r="K12" i="8"/>
  <c r="J12" i="8"/>
  <c r="I12" i="8"/>
  <c r="H12" i="8"/>
  <c r="M65" i="27"/>
  <c r="L65" i="27"/>
  <c r="K65" i="27"/>
  <c r="I65" i="27"/>
  <c r="H65" i="27"/>
  <c r="L63" i="27"/>
  <c r="K63" i="27"/>
  <c r="M63" i="27"/>
  <c r="I63" i="27"/>
  <c r="H63" i="27"/>
  <c r="L62" i="27"/>
  <c r="K62" i="27"/>
  <c r="M62" i="27"/>
  <c r="I62" i="27"/>
  <c r="H62" i="27"/>
  <c r="M61" i="27"/>
  <c r="L61" i="27"/>
  <c r="K61" i="27"/>
  <c r="I61" i="27"/>
  <c r="H61" i="27"/>
  <c r="M60" i="27"/>
  <c r="L60" i="27"/>
  <c r="K60" i="27"/>
  <c r="I60" i="27"/>
  <c r="H60" i="27"/>
  <c r="M59" i="27"/>
  <c r="L59" i="27"/>
  <c r="K59" i="27"/>
  <c r="I59" i="27"/>
  <c r="H59" i="27"/>
  <c r="M58" i="27"/>
  <c r="L58" i="27"/>
  <c r="K58" i="27"/>
  <c r="I58" i="27"/>
  <c r="H58" i="27"/>
  <c r="M56" i="27"/>
  <c r="L56" i="27"/>
  <c r="K56" i="27"/>
  <c r="I56" i="27"/>
  <c r="H56" i="27"/>
  <c r="M55" i="27"/>
  <c r="L55" i="27"/>
  <c r="K55" i="27"/>
  <c r="I55" i="27"/>
  <c r="H55" i="27"/>
  <c r="M53" i="27"/>
  <c r="L53" i="27"/>
  <c r="K53" i="27"/>
  <c r="I53" i="27"/>
  <c r="H53" i="27"/>
  <c r="M52" i="27"/>
  <c r="L52" i="27"/>
  <c r="K52" i="27"/>
  <c r="I52" i="27"/>
  <c r="H52" i="27"/>
  <c r="M51" i="27"/>
  <c r="L51" i="27"/>
  <c r="K51" i="27"/>
  <c r="I51" i="27"/>
  <c r="H51" i="27"/>
  <c r="M50" i="27"/>
  <c r="L50" i="27"/>
  <c r="K50" i="27"/>
  <c r="I50" i="27"/>
  <c r="H50" i="27"/>
  <c r="M49" i="27"/>
  <c r="L49" i="27"/>
  <c r="K49" i="27"/>
  <c r="I49" i="27"/>
  <c r="H49" i="27"/>
  <c r="M48" i="27"/>
  <c r="L48" i="27"/>
  <c r="K48" i="27"/>
  <c r="I48" i="27"/>
  <c r="H48" i="27"/>
  <c r="M47" i="27"/>
  <c r="L47" i="27"/>
  <c r="K47" i="27"/>
  <c r="I47" i="27"/>
  <c r="H47" i="27"/>
  <c r="M46" i="27"/>
  <c r="L46" i="27"/>
  <c r="K46" i="27"/>
  <c r="I46" i="27"/>
  <c r="H46" i="27"/>
  <c r="M45" i="27"/>
  <c r="L45" i="27"/>
  <c r="K45" i="27"/>
  <c r="I45" i="27"/>
  <c r="H45" i="27"/>
  <c r="M44" i="27"/>
  <c r="L44" i="27"/>
  <c r="K44" i="27"/>
  <c r="I44" i="27"/>
  <c r="H44" i="27"/>
  <c r="M43" i="27"/>
  <c r="L43" i="27"/>
  <c r="K43" i="27"/>
  <c r="I43" i="27"/>
  <c r="H43" i="27"/>
  <c r="M38" i="27"/>
  <c r="L38" i="27"/>
  <c r="K38" i="27"/>
  <c r="I38" i="27"/>
  <c r="H38" i="27"/>
  <c r="M37" i="27"/>
  <c r="L37" i="27"/>
  <c r="K37" i="27"/>
  <c r="I37" i="27"/>
  <c r="H37" i="27"/>
  <c r="M36" i="27"/>
  <c r="L36" i="27"/>
  <c r="K36" i="27"/>
  <c r="I36" i="27"/>
  <c r="H36" i="27"/>
  <c r="M34" i="27"/>
  <c r="L34" i="27"/>
  <c r="K34" i="27"/>
  <c r="I34" i="27"/>
  <c r="H34" i="27"/>
  <c r="M33" i="27"/>
  <c r="L33" i="27"/>
  <c r="K33" i="27"/>
  <c r="I33" i="27"/>
  <c r="H33" i="27"/>
  <c r="M32" i="27"/>
  <c r="L32" i="27"/>
  <c r="K32" i="27"/>
  <c r="I32" i="27"/>
  <c r="H32" i="27"/>
  <c r="M31" i="27"/>
  <c r="L31" i="27"/>
  <c r="K31" i="27"/>
  <c r="I31" i="27"/>
  <c r="H31" i="27"/>
  <c r="L29" i="27"/>
  <c r="K29" i="27"/>
  <c r="M29" i="27"/>
  <c r="I29" i="27"/>
  <c r="H29" i="27"/>
  <c r="L28" i="27"/>
  <c r="K28" i="27"/>
  <c r="M28" i="27"/>
  <c r="I28" i="27"/>
  <c r="H28" i="27"/>
  <c r="M27" i="27"/>
  <c r="L27" i="27"/>
  <c r="K27" i="27"/>
  <c r="I27" i="27"/>
  <c r="H27" i="27"/>
  <c r="M26" i="27"/>
  <c r="L26" i="27"/>
  <c r="K26" i="27"/>
  <c r="I26" i="27"/>
  <c r="H26" i="27"/>
  <c r="M25" i="27"/>
  <c r="L25" i="27"/>
  <c r="K25" i="27"/>
  <c r="I25" i="27"/>
  <c r="H25" i="27"/>
  <c r="M24" i="27"/>
  <c r="L24" i="27"/>
  <c r="K24" i="27"/>
  <c r="I24" i="27"/>
  <c r="H24" i="27"/>
  <c r="M22" i="27"/>
  <c r="L22" i="27"/>
  <c r="K22" i="27"/>
  <c r="I22" i="27"/>
  <c r="H22" i="27"/>
  <c r="M21" i="27"/>
  <c r="L21" i="27"/>
  <c r="K21" i="27"/>
  <c r="I21" i="27"/>
  <c r="H21" i="27"/>
  <c r="M19" i="27"/>
  <c r="L19" i="27"/>
  <c r="K19" i="27"/>
  <c r="I19" i="27"/>
  <c r="H19" i="27"/>
  <c r="M18" i="27"/>
  <c r="L18" i="27"/>
  <c r="K18" i="27"/>
  <c r="I18" i="27"/>
  <c r="H18" i="27"/>
  <c r="M17" i="27"/>
  <c r="L17" i="27"/>
  <c r="K17" i="27"/>
  <c r="I17" i="27"/>
  <c r="H17" i="27"/>
  <c r="M16" i="27"/>
  <c r="L16" i="27"/>
  <c r="K16" i="27"/>
  <c r="I16" i="27"/>
  <c r="H16" i="27"/>
  <c r="M15" i="27"/>
  <c r="L15" i="27"/>
  <c r="K15" i="27"/>
  <c r="I15" i="27"/>
  <c r="H15" i="27"/>
  <c r="M14" i="27"/>
  <c r="L14" i="27"/>
  <c r="K14" i="27"/>
  <c r="I14" i="27"/>
  <c r="H14" i="27"/>
  <c r="M13" i="27"/>
  <c r="L13" i="27"/>
  <c r="K13" i="27"/>
  <c r="I13" i="27"/>
  <c r="H13" i="27"/>
  <c r="M12" i="27"/>
  <c r="L12" i="27"/>
  <c r="K12" i="27"/>
  <c r="I12" i="27"/>
  <c r="H12" i="27"/>
  <c r="M11" i="27"/>
  <c r="L11" i="27"/>
  <c r="K11" i="27"/>
  <c r="I11" i="27"/>
  <c r="H11" i="27"/>
  <c r="M10" i="27"/>
  <c r="L10" i="27"/>
  <c r="K10" i="27"/>
  <c r="I10" i="27"/>
  <c r="H10" i="27"/>
  <c r="M9" i="27"/>
  <c r="L9" i="27"/>
  <c r="K9" i="27"/>
  <c r="I9" i="27"/>
  <c r="H9" i="27"/>
  <c r="H36" i="10"/>
  <c r="F2" i="37"/>
  <c r="F2" i="12"/>
  <c r="A2" i="12"/>
  <c r="F2" i="27"/>
  <c r="F2" i="9"/>
  <c r="H2" i="8"/>
  <c r="F2" i="4"/>
  <c r="F2" i="39"/>
  <c r="F2" i="34"/>
  <c r="F2" i="35"/>
  <c r="F2" i="38"/>
  <c r="F2" i="29"/>
  <c r="G2" i="10"/>
  <c r="M2" i="27"/>
  <c r="M4" i="27"/>
  <c r="M3" i="27"/>
  <c r="K37" i="8"/>
  <c r="K18" i="8"/>
  <c r="I37" i="8"/>
  <c r="J37" i="8"/>
  <c r="H37" i="8"/>
  <c r="K4" i="39"/>
  <c r="I4" i="39"/>
  <c r="K3" i="39"/>
  <c r="I3" i="39"/>
  <c r="A3" i="39"/>
  <c r="J2" i="39"/>
  <c r="A2" i="39"/>
  <c r="I1" i="39"/>
  <c r="J2" i="4"/>
  <c r="M2" i="37"/>
  <c r="M2" i="12"/>
  <c r="A3" i="12"/>
  <c r="A3" i="37"/>
  <c r="B3" i="27"/>
  <c r="B3" i="10"/>
  <c r="A3" i="9"/>
  <c r="A3" i="8"/>
  <c r="A3" i="4"/>
  <c r="A3" i="34"/>
  <c r="A3" i="35"/>
  <c r="A3" i="38"/>
  <c r="A3" i="29"/>
  <c r="K4" i="38"/>
  <c r="I4" i="38"/>
  <c r="K3" i="38"/>
  <c r="I3" i="38"/>
  <c r="J2" i="38"/>
  <c r="A2" i="38"/>
  <c r="I1" i="38"/>
  <c r="B4" i="1"/>
  <c r="C4" i="40" s="1"/>
  <c r="J18" i="8"/>
  <c r="I18" i="8"/>
  <c r="H18" i="8"/>
  <c r="M4" i="37"/>
  <c r="K4" i="37"/>
  <c r="M3" i="37"/>
  <c r="K3" i="37"/>
  <c r="A2" i="37"/>
  <c r="K1" i="37"/>
  <c r="K4" i="12"/>
  <c r="K3" i="12"/>
  <c r="M4" i="12"/>
  <c r="M3" i="12"/>
  <c r="K4" i="35"/>
  <c r="I4" i="35"/>
  <c r="K3" i="35"/>
  <c r="I3" i="35"/>
  <c r="J2" i="35"/>
  <c r="A2" i="35"/>
  <c r="I1" i="35"/>
  <c r="K4" i="34"/>
  <c r="I4" i="34"/>
  <c r="K3" i="34"/>
  <c r="I3" i="34"/>
  <c r="J2" i="34"/>
  <c r="A2" i="34"/>
  <c r="I1" i="34"/>
  <c r="A2" i="29"/>
  <c r="K1" i="12"/>
  <c r="L1" i="27"/>
  <c r="B2" i="27"/>
  <c r="N1" i="10"/>
  <c r="B2" i="10"/>
  <c r="O2" i="10"/>
  <c r="P3" i="10"/>
  <c r="N4" i="10"/>
  <c r="P4" i="10"/>
  <c r="J1" i="9"/>
  <c r="A2" i="9"/>
  <c r="K2" i="9"/>
  <c r="L3" i="9"/>
  <c r="J4" i="9"/>
  <c r="L4" i="9"/>
  <c r="L1" i="8"/>
  <c r="A2" i="8"/>
  <c r="M2" i="8"/>
  <c r="O3" i="8"/>
  <c r="L4" i="8"/>
  <c r="O4" i="8"/>
  <c r="I1" i="4"/>
  <c r="A2" i="4"/>
  <c r="I3" i="4"/>
  <c r="K3" i="4"/>
  <c r="I4" i="4"/>
  <c r="K4" i="4"/>
  <c r="I1" i="29"/>
  <c r="I3" i="29"/>
  <c r="K3" i="29"/>
  <c r="I4" i="29"/>
  <c r="K4" i="29"/>
  <c r="B4" i="35" l="1"/>
  <c r="B4" i="39"/>
  <c r="C4" i="27"/>
  <c r="C4" i="10"/>
  <c r="B4" i="4"/>
  <c r="B4" i="9"/>
  <c r="B4" i="29"/>
  <c r="B4" i="38"/>
  <c r="B4" i="8"/>
  <c r="B4" i="34"/>
  <c r="B4" i="12"/>
  <c r="B4" i="37"/>
</calcChain>
</file>

<file path=xl/sharedStrings.xml><?xml version="1.0" encoding="utf-8"?>
<sst xmlns="http://schemas.openxmlformats.org/spreadsheetml/2006/main" count="1095" uniqueCount="399">
  <si>
    <t>TECHNICAL SHEET GARMENT</t>
  </si>
  <si>
    <t>DATE</t>
  </si>
  <si>
    <t>INDEX</t>
  </si>
  <si>
    <t>COLOR SKETCH</t>
  </si>
  <si>
    <t>COLOR COMBINATION</t>
  </si>
  <si>
    <t>DESCRIPTION</t>
  </si>
  <si>
    <t>POSITION</t>
  </si>
  <si>
    <t>QTY</t>
  </si>
  <si>
    <t>XS</t>
  </si>
  <si>
    <t>S</t>
  </si>
  <si>
    <t>M</t>
  </si>
  <si>
    <t>L</t>
  </si>
  <si>
    <t>XL</t>
  </si>
  <si>
    <t>DESIGNATION</t>
  </si>
  <si>
    <t>DEVELOPPER</t>
  </si>
  <si>
    <t>MARKING</t>
  </si>
  <si>
    <t>COUNTER SAMPLE</t>
  </si>
  <si>
    <t>MEASUREMENTS TAKEN ON FINISH PRODUCT</t>
  </si>
  <si>
    <t>ALLOWANCES</t>
  </si>
  <si>
    <t>1/2 CHEST ROUND</t>
  </si>
  <si>
    <t xml:space="preserve"> +/- 1 cm</t>
  </si>
  <si>
    <t xml:space="preserve"> +/- 0,5 cm</t>
  </si>
  <si>
    <t>CENTER BACK LENGTH</t>
  </si>
  <si>
    <t>XXL</t>
  </si>
  <si>
    <t>1/2 UPPER ARM WIDTH</t>
  </si>
  <si>
    <t>FRONT JACKET MEASUREMENTS (IN CM)</t>
  </si>
  <si>
    <t xml:space="preserve">1/2 BOTTOM RELAXED ROUND </t>
  </si>
  <si>
    <t>BACK JACKET MEASUREMENTS (IN CM)</t>
  </si>
  <si>
    <t>COLLAR MEASUREMENTS (IN CM)</t>
  </si>
  <si>
    <t>COLLAR HEIGHT AT CENTER BACK</t>
  </si>
  <si>
    <t>HOOD LENGTH</t>
  </si>
  <si>
    <t>HOOD MEASUREMENTS (IN CM)</t>
  </si>
  <si>
    <t>HOW TO TAKE MEASUREMENTS</t>
  </si>
  <si>
    <t>KA</t>
  </si>
  <si>
    <t>COLLAR HEIGHT AT MIDDLE FRONT</t>
  </si>
  <si>
    <t>B</t>
  </si>
  <si>
    <t>C</t>
  </si>
  <si>
    <t>D</t>
  </si>
  <si>
    <t>IA</t>
  </si>
  <si>
    <t>SHOULDER LENGHT</t>
  </si>
  <si>
    <t>LA</t>
  </si>
  <si>
    <t>LB</t>
  </si>
  <si>
    <t>1/2 ELBOW WIDTH</t>
  </si>
  <si>
    <t>LC</t>
  </si>
  <si>
    <t xml:space="preserve">1/2 CUFF WIDTH </t>
  </si>
  <si>
    <t>LC'</t>
  </si>
  <si>
    <t>N</t>
  </si>
  <si>
    <t>R</t>
  </si>
  <si>
    <t>UB1</t>
  </si>
  <si>
    <t>INNER NECKLINE LENGHT</t>
  </si>
  <si>
    <t>UB2</t>
  </si>
  <si>
    <t>COLLAR LENGHT AT THE TOP EDGE</t>
  </si>
  <si>
    <t>UC1</t>
  </si>
  <si>
    <t>UC3</t>
  </si>
  <si>
    <t xml:space="preserve">VA </t>
  </si>
  <si>
    <t>VB</t>
  </si>
  <si>
    <t>VHA</t>
  </si>
  <si>
    <t xml:space="preserve"> HANG TAG</t>
  </si>
  <si>
    <t xml:space="preserve"> </t>
  </si>
  <si>
    <r>
      <t xml:space="preserve">LABELS </t>
    </r>
    <r>
      <rPr>
        <b/>
        <sz val="14"/>
        <color indexed="10"/>
        <rFont val="Calibri"/>
        <family val="2"/>
      </rPr>
      <t>INNER JKT</t>
    </r>
  </si>
  <si>
    <r>
      <rPr>
        <b/>
        <sz val="12"/>
        <color indexed="10"/>
        <rFont val="Calibri"/>
        <family val="2"/>
      </rPr>
      <t>OUTER PRODUCT</t>
    </r>
    <r>
      <rPr>
        <b/>
        <sz val="12"/>
        <rFont val="Calibri"/>
        <family val="2"/>
      </rPr>
      <t xml:space="preserve">      MEASUREMENTS IN CM</t>
    </r>
  </si>
  <si>
    <r>
      <rPr>
        <b/>
        <sz val="12"/>
        <color indexed="10"/>
        <rFont val="Calibri"/>
        <family val="2"/>
      </rPr>
      <t>INNER JKT PRODUCT</t>
    </r>
    <r>
      <rPr>
        <b/>
        <sz val="12"/>
        <rFont val="Calibri"/>
        <family val="2"/>
      </rPr>
      <t xml:space="preserve">      MEASUREMENTS IN CM</t>
    </r>
  </si>
  <si>
    <t>FABRICS : OUTER JKT</t>
  </si>
  <si>
    <t xml:space="preserve">FABRICS : INNER JKT </t>
  </si>
  <si>
    <t>DETAILS LINING</t>
  </si>
  <si>
    <t>DETAILS JKT</t>
  </si>
  <si>
    <t>DETAILS INNER JKT</t>
  </si>
  <si>
    <t>ALL SEAM ( fully seam taped jkt)</t>
  </si>
  <si>
    <t>FLAPS + EMBROIDERIES BACKSIDE</t>
  </si>
  <si>
    <t>BLACK</t>
  </si>
  <si>
    <t>Front zip</t>
  </si>
  <si>
    <t>LOCAL</t>
  </si>
  <si>
    <t>MAX
zipper</t>
  </si>
  <si>
    <t>UNITEX</t>
  </si>
  <si>
    <t>ANTIC SILVER</t>
  </si>
  <si>
    <t>10mm METAL EYELET</t>
  </si>
  <si>
    <t>8mm PLASTIC SNAP</t>
  </si>
  <si>
    <t xml:space="preserve"> Cuff adjustment
on  GARMENT  </t>
  </si>
  <si>
    <t xml:space="preserve"> Cuff adjustment
on  FLAP </t>
  </si>
  <si>
    <t>JKT connection</t>
  </si>
  <si>
    <t xml:space="preserve">JKT connection </t>
  </si>
  <si>
    <t>EMBROIDERY LAFUMA FEUILLE 20 mm</t>
  </si>
  <si>
    <t>Left sleeve / top</t>
  </si>
  <si>
    <t>Right front / top</t>
  </si>
  <si>
    <r>
      <t xml:space="preserve">MARKING  </t>
    </r>
    <r>
      <rPr>
        <b/>
        <sz val="14"/>
        <color indexed="10"/>
        <rFont val="Calibri"/>
        <family val="2"/>
      </rPr>
      <t>INNER JKT</t>
    </r>
  </si>
  <si>
    <r>
      <t xml:space="preserve">MARKING  </t>
    </r>
    <r>
      <rPr>
        <b/>
        <sz val="14"/>
        <color indexed="10"/>
        <rFont val="Calibri"/>
        <family val="2"/>
      </rPr>
      <t>OUTER JKT</t>
    </r>
  </si>
  <si>
    <r>
      <t xml:space="preserve">TRIMMING AND ACCESSORIES </t>
    </r>
    <r>
      <rPr>
        <b/>
        <sz val="14"/>
        <color indexed="10"/>
        <rFont val="Calibri"/>
        <family val="2"/>
      </rPr>
      <t>OUTER JKT</t>
    </r>
  </si>
  <si>
    <r>
      <t xml:space="preserve">FABRIC  </t>
    </r>
    <r>
      <rPr>
        <b/>
        <sz val="14"/>
        <color indexed="10"/>
        <rFont val="Calibri"/>
        <family val="2"/>
      </rPr>
      <t xml:space="preserve"> INNER JKT</t>
    </r>
  </si>
  <si>
    <r>
      <t xml:space="preserve">FABRIC   </t>
    </r>
    <r>
      <rPr>
        <b/>
        <sz val="14"/>
        <color indexed="10"/>
        <rFont val="Calibri"/>
        <family val="2"/>
      </rPr>
      <t>OUTER JKT</t>
    </r>
  </si>
  <si>
    <t xml:space="preserve">Neckline / centered </t>
  </si>
  <si>
    <t xml:space="preserve">ORANGE </t>
  </si>
  <si>
    <t>HANGTAG LAFUMA CORPORATE</t>
  </si>
  <si>
    <t>LC011-E</t>
  </si>
  <si>
    <t>Care Label &amp; P.O. Label</t>
  </si>
  <si>
    <t>GENCODE STICKER</t>
  </si>
  <si>
    <t>POLYBAG</t>
  </si>
  <si>
    <t xml:space="preserve">left side seam </t>
  </si>
  <si>
    <t xml:space="preserve">WHITE satin </t>
  </si>
  <si>
    <r>
      <t xml:space="preserve">MARKING  </t>
    </r>
    <r>
      <rPr>
        <b/>
        <sz val="12"/>
        <color indexed="10"/>
        <rFont val="Calibri"/>
        <family val="2"/>
      </rPr>
      <t>OUTER JKT</t>
    </r>
  </si>
  <si>
    <r>
      <t xml:space="preserve">MARKING  </t>
    </r>
    <r>
      <rPr>
        <b/>
        <sz val="12"/>
        <color indexed="10"/>
        <rFont val="Calibri"/>
        <family val="2"/>
      </rPr>
      <t>INNER JKT</t>
    </r>
  </si>
  <si>
    <t xml:space="preserve">LEFT TOP SLEEVE 
8 cm from top sleeve </t>
  </si>
  <si>
    <t>RIGHT TOP FRONT 
* VERTICAL POSITION : 8cm below neckline 
* ALONG FRONTZIPPER : 1 ,5 cm from front zipper</t>
  </si>
  <si>
    <t xml:space="preserve">HOW TO ATTACH HANG TAGS </t>
  </si>
  <si>
    <t>Bottom adjustment  (1)
Hood adjustment (1)</t>
  </si>
  <si>
    <t>Bottom adjustment  (1)
Hood adjustment (2)</t>
  </si>
  <si>
    <t>Bottom adjustment  (2)
Hood adjustment (4)</t>
  </si>
  <si>
    <t>VELCRO FEMALE ( rounded corner)
20x100mm</t>
  </si>
  <si>
    <t>VELCRO MALE ( rounded corner)
20x60mm</t>
  </si>
  <si>
    <t>EMBROIDERY  LAFUMA 60 mm</t>
  </si>
  <si>
    <r>
      <t xml:space="preserve">1/2 WAIST ROUND </t>
    </r>
    <r>
      <rPr>
        <sz val="12"/>
        <color indexed="10"/>
        <rFont val="Calibri"/>
        <family val="2"/>
      </rPr>
      <t>AT 42 CM FROM HPS</t>
    </r>
  </si>
  <si>
    <t xml:space="preserve">JA </t>
  </si>
  <si>
    <t>LENGHT FROM HPS TO BOTTOM</t>
  </si>
  <si>
    <t>KD</t>
  </si>
  <si>
    <t xml:space="preserve">WOMEN JACKET SIZE SPEC </t>
  </si>
  <si>
    <t>UA2</t>
  </si>
  <si>
    <t>FRONT NECCK DEPT</t>
  </si>
  <si>
    <t>RIGHT TOP FRONT 
* VERTICAL POSITION : 8 cm below neckline 
* ALONG FRONT: 1 ,5 cm from center flap</t>
  </si>
  <si>
    <t xml:space="preserve">  </t>
  </si>
  <si>
    <t>Back hood adjustment
on  hood</t>
  </si>
  <si>
    <t>VELCRO FEMALE ( rounded corner)
20x80mm</t>
  </si>
  <si>
    <t>Bottom adjustment  (2)
Hood adjustment (2)</t>
  </si>
  <si>
    <t>TOTAL SLEEVE LENGHT</t>
  </si>
  <si>
    <r>
      <t>TOTAL SLEEVE LENGHT</t>
    </r>
    <r>
      <rPr>
        <sz val="12"/>
        <color indexed="10"/>
        <rFont val="Calibri"/>
        <family val="2"/>
      </rPr>
      <t xml:space="preserve"> </t>
    </r>
  </si>
  <si>
    <t>UA1</t>
  </si>
  <si>
    <t xml:space="preserve">BACK NECK WIDTH </t>
  </si>
  <si>
    <t>Hood adjustment (2)</t>
  </si>
  <si>
    <t>Left side pocket</t>
  </si>
  <si>
    <t xml:space="preserve">12mm NYLON WEBBING </t>
  </si>
  <si>
    <r>
      <t xml:space="preserve">TRIMMING AND ACCESSORIES </t>
    </r>
    <r>
      <rPr>
        <b/>
        <sz val="14"/>
        <color indexed="10"/>
        <rFont val="Calibri"/>
        <family val="2"/>
      </rPr>
      <t>INNER</t>
    </r>
    <r>
      <rPr>
        <b/>
        <sz val="14"/>
        <color indexed="10"/>
        <rFont val="Calibri"/>
        <family val="2"/>
      </rPr>
      <t xml:space="preserve"> </t>
    </r>
    <r>
      <rPr>
        <b/>
        <sz val="14"/>
        <color indexed="10"/>
        <rFont val="Calibri"/>
        <family val="2"/>
      </rPr>
      <t>JKT</t>
    </r>
  </si>
  <si>
    <t>STANDARD</t>
  </si>
  <si>
    <t xml:space="preserve">Refer artwork for position </t>
  </si>
  <si>
    <t>TRIPLE STAR</t>
  </si>
  <si>
    <t xml:space="preserve"> CLIMACTIVE WOVEN FLY</t>
  </si>
  <si>
    <t>LW050-E</t>
  </si>
  <si>
    <t>Bottom LEFT back</t>
  </si>
  <si>
    <t>SILICA GEL DMF U FREE
5gr</t>
  </si>
  <si>
    <t>LEFT SIDE SEAM
* 7cm from bottom</t>
  </si>
  <si>
    <t>SUPPLIER</t>
  </si>
  <si>
    <t>Marjorie</t>
  </si>
  <si>
    <t>PRIMA CHANNEL</t>
  </si>
  <si>
    <t xml:space="preserve">      </t>
  </si>
  <si>
    <r>
      <t xml:space="preserve">1/2 WAIST ROUND </t>
    </r>
    <r>
      <rPr>
        <sz val="12"/>
        <color indexed="10"/>
        <rFont val="Calibri"/>
        <family val="2"/>
      </rPr>
      <t>AT 42CM FROM HPS</t>
    </r>
  </si>
  <si>
    <r>
      <t xml:space="preserve">1/2 BOTTOM ROUND </t>
    </r>
    <r>
      <rPr>
        <sz val="12"/>
        <color indexed="10"/>
        <rFont val="Calibri"/>
        <family val="2"/>
      </rPr>
      <t>RELAXED</t>
    </r>
  </si>
  <si>
    <t>JA</t>
  </si>
  <si>
    <t>TOTAL LENGHT FROM HPS</t>
  </si>
  <si>
    <t xml:space="preserve"> +/- 0.5 cm</t>
  </si>
  <si>
    <t>ARMHOLE HEIGHT</t>
  </si>
  <si>
    <r>
      <t xml:space="preserve">1/2 ELBOW WIDTH </t>
    </r>
    <r>
      <rPr>
        <sz val="12"/>
        <color indexed="10"/>
        <rFont val="Calibri"/>
        <family val="2"/>
      </rPr>
      <t>AT 28CM FROM BOTTOM</t>
    </r>
  </si>
  <si>
    <r>
      <t>1/2 CUFF WIDTH</t>
    </r>
    <r>
      <rPr>
        <sz val="12"/>
        <color indexed="10"/>
        <rFont val="Calibri"/>
        <family val="2"/>
      </rPr>
      <t xml:space="preserve"> RELAXED</t>
    </r>
  </si>
  <si>
    <r>
      <t>1/2 CUFF WIDTH</t>
    </r>
    <r>
      <rPr>
        <sz val="12"/>
        <color indexed="10"/>
        <rFont val="Calibri"/>
        <family val="2"/>
      </rPr>
      <t xml:space="preserve"> STRETCHED</t>
    </r>
  </si>
  <si>
    <t>NECK WIDTH</t>
  </si>
  <si>
    <t>FRONT NECK DEPTH</t>
  </si>
  <si>
    <t>NECKLINE LENGHT</t>
  </si>
  <si>
    <r>
      <t xml:space="preserve">HOOD WIDTH </t>
    </r>
    <r>
      <rPr>
        <sz val="12"/>
        <color indexed="10"/>
        <rFont val="Calibri"/>
        <family val="2"/>
      </rPr>
      <t>AT 18CM FROM BACK NECKLINE</t>
    </r>
  </si>
  <si>
    <t>HOOD HEIGHT ON FRONT</t>
  </si>
  <si>
    <t>OTHER MEASUREMENTS (IN CM)</t>
  </si>
  <si>
    <t>Z1</t>
  </si>
  <si>
    <t>MIDDLE FRONT ZIPPER LENGHT</t>
  </si>
  <si>
    <t>Z2</t>
  </si>
  <si>
    <t>FRONT POCKET LENGHT</t>
  </si>
  <si>
    <t>Z4</t>
  </si>
  <si>
    <t>CHEST POCKET LENGHT</t>
  </si>
  <si>
    <r>
      <t xml:space="preserve">SEAM TAPE </t>
    </r>
    <r>
      <rPr>
        <sz val="12"/>
        <color indexed="8"/>
        <rFont val="Calibri"/>
        <family val="2"/>
      </rPr>
      <t xml:space="preserve"> ( local sourcing)</t>
    </r>
    <r>
      <rPr>
        <b/>
        <sz val="12"/>
        <color indexed="8"/>
        <rFont val="Calibri"/>
        <family val="2"/>
      </rPr>
      <t xml:space="preserve">
</t>
    </r>
  </si>
  <si>
    <r>
      <t>NON WOVEN</t>
    </r>
    <r>
      <rPr>
        <sz val="12"/>
        <color indexed="8"/>
        <rFont val="Calibri"/>
        <family val="2"/>
      </rPr>
      <t xml:space="preserve"> ( local sourcing)</t>
    </r>
    <r>
      <rPr>
        <b/>
        <sz val="12"/>
        <color indexed="8"/>
        <rFont val="Calibri"/>
        <family val="2"/>
      </rPr>
      <t xml:space="preserve">
</t>
    </r>
  </si>
  <si>
    <t>SML</t>
  </si>
  <si>
    <t xml:space="preserve">SUPPLIER : </t>
  </si>
  <si>
    <t>BODY LINING</t>
  </si>
  <si>
    <t>REF</t>
  </si>
  <si>
    <t xml:space="preserve">SUPPLIER </t>
  </si>
  <si>
    <t>WILSON GROUP</t>
  </si>
  <si>
    <t xml:space="preserve">2,5 mm ELASTIC CORD </t>
  </si>
  <si>
    <t>MAIN LABEL medium size</t>
  </si>
  <si>
    <t>LW034-E</t>
  </si>
  <si>
    <t>DETAILS LINING INNER JKT</t>
  </si>
  <si>
    <t>IA'</t>
  </si>
  <si>
    <r>
      <t>1/2 BOTTOM ROUND</t>
    </r>
    <r>
      <rPr>
        <sz val="12"/>
        <color indexed="10"/>
        <rFont val="Calibri"/>
        <family val="2"/>
      </rPr>
      <t xml:space="preserve"> RELAXED</t>
    </r>
  </si>
  <si>
    <r>
      <t xml:space="preserve">1/2 BOTTOM  ROUND </t>
    </r>
    <r>
      <rPr>
        <sz val="12"/>
        <color indexed="10"/>
        <rFont val="Calibri"/>
        <family val="2"/>
      </rPr>
      <t>STRETCHED</t>
    </r>
  </si>
  <si>
    <r>
      <t xml:space="preserve">1/2 CUFF WIDTH </t>
    </r>
    <r>
      <rPr>
        <sz val="12"/>
        <color indexed="10"/>
        <rFont val="Calibri"/>
        <family val="2"/>
      </rPr>
      <t>STRETCHED</t>
    </r>
  </si>
  <si>
    <t>VHB</t>
  </si>
  <si>
    <t>HOOD HEIGHT ON SHOULDER POINT</t>
  </si>
  <si>
    <r>
      <t xml:space="preserve">TOTAL SLEEVE LENGHT </t>
    </r>
    <r>
      <rPr>
        <sz val="12"/>
        <color indexed="10"/>
        <rFont val="Calibri"/>
        <family val="2"/>
      </rPr>
      <t>RAGLAN</t>
    </r>
  </si>
  <si>
    <r>
      <t xml:space="preserve">HOOD WIDTH AT </t>
    </r>
    <r>
      <rPr>
        <sz val="12"/>
        <color indexed="10"/>
        <rFont val="Calibri"/>
        <family val="2"/>
      </rPr>
      <t>18CM FROM BACK NECKLINE</t>
    </r>
  </si>
  <si>
    <r>
      <t xml:space="preserve">1/2 BOTTOM ROUND </t>
    </r>
    <r>
      <rPr>
        <sz val="12"/>
        <color indexed="10"/>
        <rFont val="Calibri"/>
        <family val="2"/>
      </rPr>
      <t>STRETCHED</t>
    </r>
  </si>
  <si>
    <t>OUTER JACKET</t>
  </si>
  <si>
    <t>INNER JACKET</t>
  </si>
  <si>
    <t>PRIMALOFT</t>
  </si>
  <si>
    <r>
      <t xml:space="preserve">HANG TAG" PRIMALOFT" </t>
    </r>
    <r>
      <rPr>
        <b/>
        <i/>
        <sz val="12"/>
        <color indexed="10"/>
        <rFont val="Calibri"/>
        <family val="2"/>
      </rPr>
      <t xml:space="preserve">BLACK ECO </t>
    </r>
  </si>
  <si>
    <t>H-3001</t>
  </si>
  <si>
    <r>
      <t xml:space="preserve">LINING
</t>
    </r>
    <r>
      <rPr>
        <b/>
        <sz val="12"/>
        <color indexed="10"/>
        <rFont val="Calibri"/>
        <family val="2"/>
      </rPr>
      <t>BRUSH TRICOT  ( local sourcing)
REF: AM1378 ASIA FIT</t>
    </r>
  </si>
  <si>
    <t xml:space="preserve">SLEEVES
POCKETS LINING </t>
  </si>
  <si>
    <t>INNER JKT</t>
  </si>
  <si>
    <t>CONNECTION DETAILS</t>
  </si>
  <si>
    <r>
      <t>NYLON 210 T</t>
    </r>
    <r>
      <rPr>
        <sz val="12"/>
        <color indexed="8"/>
        <rFont val="Calibri"/>
        <family val="2"/>
      </rPr>
      <t xml:space="preserve"> ( local sourcing)</t>
    </r>
  </si>
  <si>
    <t>Zipper on lining / 3in1 system</t>
  </si>
  <si>
    <r>
      <rPr>
        <b/>
        <sz val="12"/>
        <color indexed="10"/>
        <rFont val="Calibri"/>
        <family val="2"/>
      </rPr>
      <t>Zipper VISLON # 3  - "</t>
    </r>
    <r>
      <rPr>
        <b/>
        <sz val="12"/>
        <color indexed="10"/>
        <rFont val="Calibri"/>
        <family val="2"/>
      </rPr>
      <t>left insert"</t>
    </r>
    <r>
      <rPr>
        <b/>
        <sz val="12"/>
        <color indexed="10"/>
        <rFont val="Calibri"/>
        <family val="2"/>
      </rPr>
      <t xml:space="preserve">
</t>
    </r>
    <r>
      <rPr>
        <b/>
        <sz val="12"/>
        <rFont val="Calibri"/>
        <family val="2"/>
      </rPr>
      <t xml:space="preserve">1WAY - SEPARABLE - AUTOLOCK 
</t>
    </r>
    <r>
      <rPr>
        <sz val="12"/>
        <rFont val="Calibri"/>
        <family val="2"/>
      </rPr>
      <t xml:space="preserve"> VSOR-36 DA E P12 KENSIN MUSI N-ANTI NEWKOB4</t>
    </r>
  </si>
  <si>
    <r>
      <rPr>
        <b/>
        <sz val="12"/>
        <color indexed="10"/>
        <rFont val="Calibri"/>
        <family val="2"/>
      </rPr>
      <t xml:space="preserve">Zipper REVERSE # 5
</t>
    </r>
    <r>
      <rPr>
        <b/>
        <sz val="12"/>
        <rFont val="Calibri"/>
        <family val="2"/>
      </rPr>
      <t xml:space="preserve">1WAY - NON SEPARABLE - NON LOCK
</t>
    </r>
    <r>
      <rPr>
        <sz val="12"/>
        <rFont val="Calibri"/>
        <family val="2"/>
      </rPr>
      <t>SN52MAX</t>
    </r>
  </si>
  <si>
    <t>1 x Front opening
2 x Front pockets
1x chest pocket</t>
  </si>
  <si>
    <t>Bottom hem
CUFF hem</t>
  </si>
  <si>
    <t>ELASTIC BINDING total width 20mm</t>
  </si>
  <si>
    <t>EB011-E</t>
  </si>
  <si>
    <r>
      <t xml:space="preserve">LABELS  </t>
    </r>
    <r>
      <rPr>
        <b/>
        <sz val="14"/>
        <color indexed="10"/>
        <rFont val="Calibri"/>
        <family val="2"/>
      </rPr>
      <t>OUTER JKT</t>
    </r>
  </si>
  <si>
    <t>L-2000</t>
  </si>
  <si>
    <t>right side seam / inside jkt</t>
  </si>
  <si>
    <t>HANG TAG CLIMACTIVE</t>
  </si>
  <si>
    <t>HEATHER GREY
4809</t>
  </si>
  <si>
    <t>HEATHER GREY</t>
  </si>
  <si>
    <r>
      <t xml:space="preserve">1/2 ELBOW WIDTH </t>
    </r>
    <r>
      <rPr>
        <sz val="12"/>
        <color indexed="10"/>
        <rFont val="Calibri"/>
        <family val="2"/>
      </rPr>
      <t>AT 28CM FROM BOTTOM</t>
    </r>
  </si>
  <si>
    <t>3x collar flap (storage hood on collar)</t>
  </si>
  <si>
    <t>3x Collar
3x bottom back hood (storage hood on collar)</t>
  </si>
  <si>
    <t>VELCRO MALE ( rounded corner) 10x60mm</t>
  </si>
  <si>
    <t>Back hood adjustment flap
on  hood</t>
  </si>
  <si>
    <t>VELCRO FEMALE  ( rounded corner) 10x60mm</t>
  </si>
  <si>
    <t>BRUSHED TRICOT</t>
  </si>
  <si>
    <t>LIBOLON</t>
  </si>
  <si>
    <t xml:space="preserve">NYLON 210 T
</t>
  </si>
  <si>
    <t>MESH Lining</t>
  </si>
  <si>
    <r>
      <rPr>
        <b/>
        <sz val="12"/>
        <color indexed="10"/>
        <rFont val="Calibri"/>
        <family val="2"/>
      </rPr>
      <t xml:space="preserve">Zipper NYLON # 5 </t>
    </r>
    <r>
      <rPr>
        <b/>
        <sz val="12"/>
        <rFont val="Calibri"/>
        <family val="2"/>
      </rPr>
      <t xml:space="preserve">- </t>
    </r>
    <r>
      <rPr>
        <b/>
        <sz val="12"/>
        <color indexed="10"/>
        <rFont val="Calibri"/>
        <family val="2"/>
      </rPr>
      <t>WATERPROOF</t>
    </r>
    <r>
      <rPr>
        <b/>
        <sz val="12"/>
        <rFont val="Calibri"/>
        <family val="2"/>
      </rPr>
      <t xml:space="preserve">
1WAY - SEPARABLE - AUTOLOCK </t>
    </r>
  </si>
  <si>
    <t>TON/TON
0536</t>
  </si>
  <si>
    <t>LOCAL / PAHIO</t>
  </si>
  <si>
    <t>GRENAT
19-2024 TCX</t>
  </si>
  <si>
    <t>YKK MUSI
zipper</t>
  </si>
  <si>
    <t>DATE:</t>
  </si>
  <si>
    <t>SHELL1</t>
  </si>
  <si>
    <t>384/525</t>
  </si>
  <si>
    <t>SHZ</t>
  </si>
  <si>
    <t>CRO-56 MWP-YDT 066 DALH</t>
  </si>
  <si>
    <r>
      <rPr>
        <b/>
        <sz val="12"/>
        <color indexed="10"/>
        <rFont val="Calibri"/>
        <family val="2"/>
      </rPr>
      <t xml:space="preserve">Zipper VISLON # 3 </t>
    </r>
    <r>
      <rPr>
        <b/>
        <sz val="12"/>
        <rFont val="Calibri"/>
        <family val="2"/>
      </rPr>
      <t>-</t>
    </r>
    <r>
      <rPr>
        <b/>
        <sz val="12"/>
        <color indexed="10"/>
        <rFont val="Calibri"/>
        <family val="2"/>
      </rPr>
      <t xml:space="preserve"> "right insert"
</t>
    </r>
    <r>
      <rPr>
        <b/>
        <sz val="12"/>
        <color indexed="8"/>
        <rFont val="Calibri"/>
        <family val="2"/>
      </rPr>
      <t>1WAY - SEPARABLE - AUTOLOCK</t>
    </r>
    <r>
      <rPr>
        <b/>
        <sz val="12"/>
        <rFont val="Calibri"/>
        <family val="2"/>
      </rPr>
      <t xml:space="preserve">
</t>
    </r>
    <r>
      <rPr>
        <sz val="12"/>
        <rFont val="Calibri"/>
        <family val="2"/>
      </rPr>
      <t>VS(BI COLOR)OR -38 DU2 E P12 KENSIN MUSI N-ANTI NEWKOB4</t>
    </r>
  </si>
  <si>
    <t>P3SMS</t>
  </si>
  <si>
    <t>SLEEVE
HOOD</t>
  </si>
  <si>
    <t>HANG TAG LOW IMPACT</t>
  </si>
  <si>
    <t>Triple star</t>
  </si>
  <si>
    <r>
      <t xml:space="preserve">HANG TAG </t>
    </r>
    <r>
      <rPr>
        <b/>
        <sz val="12"/>
        <rFont val="Calibri"/>
        <family val="2"/>
      </rPr>
      <t>MIX &amp; MATCH</t>
    </r>
  </si>
  <si>
    <t>HT394325/NE</t>
  </si>
  <si>
    <t>WINTER 18/19</t>
  </si>
  <si>
    <r>
      <t xml:space="preserve">FRONT BREADTH </t>
    </r>
    <r>
      <rPr>
        <sz val="12"/>
        <color indexed="10"/>
        <rFont val="Calibri"/>
        <family val="2"/>
      </rPr>
      <t>AT 13CM FROM HPS</t>
    </r>
  </si>
  <si>
    <r>
      <t xml:space="preserve">BACK BREADTH </t>
    </r>
    <r>
      <rPr>
        <sz val="12"/>
        <color indexed="10"/>
        <rFont val="Calibri"/>
        <family val="2"/>
      </rPr>
      <t>AT 13CM FROM HPS</t>
    </r>
  </si>
  <si>
    <t>NEW GRADE OK</t>
  </si>
  <si>
    <t>LFV11463 (LFV11180 FW17/18)</t>
  </si>
  <si>
    <t>Comment on 31/03/2017</t>
  </si>
  <si>
    <t>Carry over from FW17/18 LFV11180</t>
  </si>
  <si>
    <r>
      <t xml:space="preserve">SIZE WOVEN LABEL </t>
    </r>
    <r>
      <rPr>
        <b/>
        <sz val="14"/>
        <color indexed="10"/>
        <rFont val="Calibri"/>
        <family val="2"/>
      </rPr>
      <t>MMG 
ALPHA WOMEN /TOP</t>
    </r>
  </si>
  <si>
    <t>LWS18-04</t>
  </si>
  <si>
    <r>
      <t xml:space="preserve">SHELL1: </t>
    </r>
    <r>
      <rPr>
        <b/>
        <sz val="12"/>
        <color indexed="12"/>
        <rFont val="Calibri"/>
        <family val="2"/>
      </rPr>
      <t>6302 LIBOLON</t>
    </r>
  </si>
  <si>
    <r>
      <rPr>
        <b/>
        <sz val="16"/>
        <rFont val="Calibri"/>
        <family val="2"/>
      </rPr>
      <t xml:space="preserve"> FABRIC - SUPPLIER:</t>
    </r>
    <r>
      <rPr>
        <b/>
        <sz val="16"/>
        <color indexed="12"/>
        <rFont val="Calibri"/>
        <family val="2"/>
      </rPr>
      <t xml:space="preserve">  6302 - LIBOLON</t>
    </r>
  </si>
  <si>
    <r>
      <t xml:space="preserve">SHELL 2: </t>
    </r>
    <r>
      <rPr>
        <b/>
        <sz val="12"/>
        <color indexed="30"/>
        <rFont val="Calibri"/>
        <family val="2"/>
      </rPr>
      <t>8093LDF3 - CAROLTEX</t>
    </r>
  </si>
  <si>
    <t>Inner jkt fabric change for CAROLTEX i/o LABTEX</t>
  </si>
  <si>
    <t>2x Hands pockets 
1x Chest pocket</t>
  </si>
  <si>
    <t>No need sample</t>
  </si>
  <si>
    <t>LD TRACK 3in1 LOFT JKT</t>
  </si>
  <si>
    <r>
      <rPr>
        <b/>
        <sz val="12"/>
        <rFont val="Calibri"/>
        <family val="2"/>
      </rPr>
      <t xml:space="preserve">INSULATION </t>
    </r>
    <r>
      <rPr>
        <b/>
        <sz val="12"/>
        <color indexed="10"/>
        <rFont val="Calibri"/>
        <family val="2"/>
      </rPr>
      <t xml:space="preserve">
PRIMALOFT BLACK ECO 100 grs</t>
    </r>
    <r>
      <rPr>
        <b/>
        <sz val="9"/>
        <color indexed="10"/>
        <rFont val="Calibri"/>
        <family val="2"/>
      </rPr>
      <t xml:space="preserve">
</t>
    </r>
  </si>
  <si>
    <t>EIS15U-XMSTP01</t>
  </si>
  <si>
    <t>EIS15U-XMTRE01</t>
  </si>
  <si>
    <t>YF ZIPPER</t>
  </si>
  <si>
    <t xml:space="preserve">5mm WEBBING </t>
  </si>
  <si>
    <t>MMG CORD STOPPER 
20mm+slit</t>
  </si>
  <si>
    <t>POPPY
7603</t>
  </si>
  <si>
    <t>NORTH SEA
8604</t>
  </si>
  <si>
    <t>BLACK
0247</t>
  </si>
  <si>
    <t>POPPY</t>
  </si>
  <si>
    <t>POLAR BLUE</t>
  </si>
  <si>
    <t>SHELL 1
6302 5k/5k</t>
  </si>
  <si>
    <t>ANTHRACITE GREY</t>
  </si>
  <si>
    <t>NIGHTFALL H07B</t>
  </si>
  <si>
    <t>HT394299</t>
  </si>
  <si>
    <t>PLASTIC PEARL</t>
  </si>
  <si>
    <t>CP-A1</t>
  </si>
  <si>
    <r>
      <t xml:space="preserve">HANG TAG PFC </t>
    </r>
    <r>
      <rPr>
        <b/>
        <sz val="12"/>
        <rFont val="Calibri"/>
        <family val="2"/>
      </rPr>
      <t>FREE</t>
    </r>
  </si>
  <si>
    <t>HT394145-E</t>
  </si>
  <si>
    <t>MING SHYANG</t>
  </si>
  <si>
    <t>POPPY
818</t>
  </si>
  <si>
    <t>BLACK
580</t>
  </si>
  <si>
    <t>NORTH SEA
074</t>
  </si>
  <si>
    <t>090/003</t>
  </si>
  <si>
    <t>156/048</t>
  </si>
  <si>
    <t>313/357</t>
  </si>
  <si>
    <t>PORT ROYAL</t>
  </si>
  <si>
    <t>POPPY
17-1664 TCX</t>
  </si>
  <si>
    <t>POLAR BLUE
15-4717 TCX</t>
  </si>
  <si>
    <t>TON/TON
0137</t>
  </si>
  <si>
    <t>TON/TON</t>
  </si>
  <si>
    <t>PORT ROYAL
M199</t>
  </si>
  <si>
    <t>STANDART 
BLACK</t>
  </si>
  <si>
    <t>BODY &amp; SLEEVE</t>
  </si>
  <si>
    <t>Comments in Taipei the 14/07/2017</t>
  </si>
  <si>
    <t>Use PRIMALOFT BLACK ECO 100gr for body &amp; sleeve i/o 133gr on body &amp; 80gr on sleeve</t>
  </si>
  <si>
    <t>Use woven label LW034-E i/o LW033-E</t>
  </si>
  <si>
    <t>Remove patch fabric shell 1 and loop on back lining neckline</t>
  </si>
  <si>
    <t>Use new zipper puller ZP072 i/o ZP070</t>
  </si>
  <si>
    <t>SHELL 2 will be from CAROLTEX on SMS &amp; LOCAL NYLON PR20 for BULK</t>
  </si>
  <si>
    <t xml:space="preserve">5mm NYLON WEBBING </t>
  </si>
  <si>
    <t>cord puller</t>
  </si>
  <si>
    <t>ZP072-E</t>
  </si>
  <si>
    <t>DRAGON TIMES</t>
  </si>
  <si>
    <t>ARTIC OCEAN</t>
  </si>
  <si>
    <t>WINE</t>
  </si>
  <si>
    <t>NORTH SEA
369</t>
  </si>
  <si>
    <t>POCKET BAGS
STORM FLAP</t>
  </si>
  <si>
    <t>Missing storm flap under front zipper, add it</t>
  </si>
  <si>
    <t>RUBY RED
19-1627TCX</t>
  </si>
  <si>
    <t>POPPY
17-1664TCX</t>
  </si>
  <si>
    <t>RUBY RED
F196</t>
  </si>
  <si>
    <t>On colorway POPPY, shell 2 PR20 must be POPPY colors i/o GRENAT</t>
  </si>
  <si>
    <r>
      <t>SHELL 2</t>
    </r>
    <r>
      <rPr>
        <sz val="12"/>
        <color indexed="8"/>
        <rFont val="Calibri"/>
        <family val="2"/>
      </rPr>
      <t xml:space="preserve">
</t>
    </r>
    <r>
      <rPr>
        <b/>
        <sz val="12"/>
        <color indexed="10"/>
        <rFont val="Calibri"/>
        <family val="2"/>
      </rPr>
      <t xml:space="preserve">PR20 NYLON FD (BULK)
</t>
    </r>
  </si>
  <si>
    <r>
      <t xml:space="preserve">Measures to follow for making 1st c/s </t>
    </r>
    <r>
      <rPr>
        <sz val="10"/>
        <color indexed="10"/>
        <rFont val="Calibri"/>
        <family val="2"/>
      </rPr>
      <t>SIZE M</t>
    </r>
  </si>
  <si>
    <t>SMS measure HEATHER GREY the 19/12/2017</t>
  </si>
  <si>
    <t>Measures to follow for BULK</t>
  </si>
  <si>
    <t>Top of pocket must be patched</t>
  </si>
  <si>
    <t>GREY
183</t>
  </si>
  <si>
    <t>COLORS OUTER JACKET</t>
  </si>
  <si>
    <t>NORTH SEA
464</t>
  </si>
  <si>
    <t>On style HEATHER GREY, zipper colors should be more tone on tone #183 i/o 156</t>
  </si>
  <si>
    <t>COLORS INNER JACKET</t>
  </si>
  <si>
    <t>Zipper must be tone on tone POPPY #818 i/o 864</t>
  </si>
  <si>
    <t>POPPY
186</t>
  </si>
  <si>
    <t>Embroideries colors must be tone on tone POPPY #186 i/o M199</t>
  </si>
  <si>
    <t>5mm webbing and elastic binding must be tone on tone POPPY</t>
  </si>
  <si>
    <t>On style NORTH SEA, embroideries colors must be more tone on tone #464 i/o M312, zipper puller must be NORTH SEA</t>
  </si>
  <si>
    <t>NORTH SEA</t>
  </si>
  <si>
    <t>On colorway NORTH SEA inner jacket POLAR BLUE, embroideries must be tone on tone #369</t>
  </si>
  <si>
    <t>OK BULK following comments</t>
  </si>
  <si>
    <t>GREY
E414</t>
  </si>
  <si>
    <t>On colorway BLACK, embroideries must be grey #E414 i/o PORT ROYAL M199, 5mm webbing and elastic binding must be tone on tone BLACK</t>
  </si>
  <si>
    <t>HANG TAG</t>
  </si>
  <si>
    <t>Hang tag corporate and climactive must be small # HT-394082-E &amp; HT394146-E</t>
  </si>
  <si>
    <t>SMALL
HT-394082-E</t>
  </si>
  <si>
    <t>SMALL
HT394146-E</t>
  </si>
  <si>
    <t>Front zipper</t>
  </si>
  <si>
    <t>Comments sms the 19/12/2017</t>
  </si>
  <si>
    <t>V1BULK</t>
  </si>
  <si>
    <t>MEASURES OUTER JACKET</t>
  </si>
  <si>
    <t>Improve yellow measures on chart above</t>
  </si>
  <si>
    <t>Avoid curve on the bottom side, reduce 1/2 bottom width by 1cm</t>
  </si>
  <si>
    <t>Reduce 1/2 upper arm round by 1cm to have 21,5cm i/o 22,5cm on SMS</t>
  </si>
  <si>
    <t>Reduce sleeve lenght by 0,5cm to have 64,5cm</t>
  </si>
  <si>
    <t>Reduce 1/2 elbow width by 0,5cm to have 17,5cm, reduce 1/2 cuff width by 0,5cm to have 13,5cm</t>
  </si>
  <si>
    <t>Move up hand pocket to have at 10cm from bottom, pocket openning must be 15cm</t>
  </si>
  <si>
    <r>
      <t xml:space="preserve">FRONT BREADTH </t>
    </r>
    <r>
      <rPr>
        <sz val="12"/>
        <color indexed="10"/>
        <rFont val="Calibri"/>
        <family val="2"/>
      </rPr>
      <t>AT 13 CM FROM HPS</t>
    </r>
  </si>
  <si>
    <r>
      <t xml:space="preserve">BACK BREADTH </t>
    </r>
    <r>
      <rPr>
        <sz val="12"/>
        <color indexed="10"/>
        <rFont val="Calibri"/>
        <family val="2"/>
      </rPr>
      <t>AT 13 CM FROM HPS</t>
    </r>
  </si>
  <si>
    <t>依以上修正後可進行大貨</t>
    <phoneticPr fontId="35" type="noConversion"/>
  </si>
  <si>
    <t>內夾克</t>
    <phoneticPr fontId="35" type="noConversion"/>
  </si>
  <si>
    <t>配色</t>
    <phoneticPr fontId="35" type="noConversion"/>
  </si>
  <si>
    <t>尺寸修正</t>
    <phoneticPr fontId="35" type="noConversion"/>
  </si>
  <si>
    <t>外夾克</t>
    <phoneticPr fontId="35" type="noConversion"/>
  </si>
  <si>
    <t>請加上內擋風片</t>
    <phoneticPr fontId="35" type="noConversion"/>
  </si>
  <si>
    <t>側袋上剪接需車縫固定</t>
    <phoneticPr fontId="35" type="noConversion"/>
  </si>
  <si>
    <t>Avoid curve on the bottom side, reduce 1/2 bottom width by 1cm</t>
    <phoneticPr fontId="35" type="noConversion"/>
  </si>
  <si>
    <t>1/2下襬減少1cm，修順下擺曲線</t>
    <phoneticPr fontId="35" type="noConversion"/>
  </si>
  <si>
    <t>側袋位置需在下擺上10cm處，開口為15cm</t>
    <phoneticPr fontId="35" type="noConversion"/>
  </si>
  <si>
    <t>色組#8604，繡花顏色改名翔#464，拉鍊拉片顏色改NORTH SEA</t>
    <phoneticPr fontId="35" type="noConversion"/>
  </si>
  <si>
    <t>色組#4809，繡花線色改名翔#F196，拉鍊顏色改為YKK#183</t>
    <phoneticPr fontId="35" type="noConversion"/>
  </si>
  <si>
    <t>色組#7603，表布顏色改為POPPY</t>
    <phoneticPr fontId="35" type="noConversion"/>
  </si>
  <si>
    <t>拉鍊顏色改為YKK#818</t>
    <phoneticPr fontId="35" type="noConversion"/>
  </si>
  <si>
    <t>繡花顏色改為名翔#186</t>
    <phoneticPr fontId="35" type="noConversion"/>
  </si>
  <si>
    <t>5MM迴紋帶和對折帶顏色改為POPPY</t>
    <phoneticPr fontId="35" type="noConversion"/>
  </si>
  <si>
    <t>色組#8604，繡花線色改為名翔#369</t>
    <phoneticPr fontId="35" type="noConversion"/>
  </si>
  <si>
    <t>色組#0247，繡花線色改為名翔#E414, 5MM迴紋帶和對折帶顏色改為BLACK</t>
    <phoneticPr fontId="35" type="noConversion"/>
  </si>
  <si>
    <t>吊牌改為用#HT-394082-E (i/o #HT-394081-E)</t>
    <phoneticPr fontId="36" type="noConversion"/>
  </si>
  <si>
    <t>吊牌改為用#HT-394146-E (i/o #HT-394133-E)</t>
    <phoneticPr fontId="36" type="noConversion"/>
  </si>
  <si>
    <t>請修正尺寸表黃色標示處</t>
    <phoneticPr fontId="35" type="noConversion"/>
  </si>
  <si>
    <t>袖長改為64.5CM</t>
    <phoneticPr fontId="35" type="noConversion"/>
  </si>
  <si>
    <t>1/2肘寬改為17.5CM, 1/2袖口寬改為13.5CM</t>
    <phoneticPr fontId="35" type="noConversion"/>
  </si>
  <si>
    <t>1/2袖寬(腋點垂直量)改為21.5CM</t>
    <phoneticPr fontId="35" type="noConversion"/>
  </si>
  <si>
    <t>上胸寬(領肩點下15cm)</t>
    <phoneticPr fontId="36" type="noConversion"/>
  </si>
  <si>
    <t>1/2胸圍(腋點量)</t>
  </si>
  <si>
    <t>1/2腰圍(領肩點下42cm)</t>
    <phoneticPr fontId="36" type="noConversion"/>
  </si>
  <si>
    <t>1/2下襬(平量)</t>
  </si>
  <si>
    <t>前身長(領肩點量)</t>
  </si>
  <si>
    <t>單肩寬</t>
  </si>
  <si>
    <t>袖襱高</t>
  </si>
  <si>
    <t>1/2袖寬(腋點垂直量)</t>
  </si>
  <si>
    <t>1/2肘寬(袖口上28cm)</t>
    <phoneticPr fontId="36" type="noConversion"/>
  </si>
  <si>
    <t>1/2袖口寬(平量)</t>
  </si>
  <si>
    <t>袖長(肩點量)</t>
  </si>
  <si>
    <t>後身長(後中領圍至下襬)</t>
  </si>
  <si>
    <t>領寬</t>
  </si>
  <si>
    <t>前領深</t>
  </si>
  <si>
    <t>下領圍</t>
  </si>
  <si>
    <t>上領圍</t>
  </si>
  <si>
    <t>後領高</t>
    <phoneticPr fontId="36" type="noConversion"/>
  </si>
  <si>
    <t>前領高</t>
    <phoneticPr fontId="36" type="noConversion"/>
  </si>
  <si>
    <t>帽中長</t>
    <phoneticPr fontId="36" type="noConversion"/>
  </si>
  <si>
    <t>帽寬(領肩點上18cm)</t>
    <phoneticPr fontId="36" type="noConversion"/>
  </si>
  <si>
    <t>帽高(開口長)</t>
    <phoneticPr fontId="36" type="noConversion"/>
  </si>
  <si>
    <t>帽高(領肩點量)</t>
    <phoneticPr fontId="36" type="noConversion"/>
  </si>
  <si>
    <t>門襟拉鍊長</t>
    <phoneticPr fontId="36" type="noConversion"/>
  </si>
  <si>
    <t>1/2袖口寬(拉量)</t>
    <phoneticPr fontId="36" type="noConversion"/>
  </si>
  <si>
    <r>
      <t>上胸寬(領肩點下</t>
    </r>
    <r>
      <rPr>
        <b/>
        <sz val="22"/>
        <color indexed="10"/>
        <rFont val="新細明體"/>
        <family val="1"/>
        <charset val="136"/>
      </rPr>
      <t>13</t>
    </r>
    <r>
      <rPr>
        <b/>
        <sz val="22"/>
        <rFont val="新細明體"/>
        <family val="1"/>
        <charset val="136"/>
      </rPr>
      <t>cm)</t>
    </r>
    <phoneticPr fontId="36" type="noConversion"/>
  </si>
  <si>
    <r>
      <t>上背寬(領肩點下</t>
    </r>
    <r>
      <rPr>
        <b/>
        <sz val="22"/>
        <color indexed="10"/>
        <rFont val="新細明體"/>
        <family val="1"/>
        <charset val="136"/>
      </rPr>
      <t>13</t>
    </r>
    <r>
      <rPr>
        <b/>
        <sz val="22"/>
        <rFont val="新細明體"/>
        <family val="1"/>
        <charset val="136"/>
      </rPr>
      <t>cm)</t>
    </r>
    <phoneticPr fontId="36" type="noConversion"/>
  </si>
  <si>
    <r>
      <rPr>
        <b/>
        <sz val="12"/>
        <color indexed="10"/>
        <rFont val="Calibri"/>
        <family val="2"/>
      </rPr>
      <t>OUTER PRODUCT</t>
    </r>
    <r>
      <rPr>
        <b/>
        <sz val="12"/>
        <rFont val="Calibri"/>
        <family val="2"/>
      </rPr>
      <t xml:space="preserve">      MEASUREMENTS IN CM    </t>
    </r>
    <r>
      <rPr>
        <b/>
        <sz val="36"/>
        <rFont val="細明體"/>
        <family val="3"/>
        <charset val="136"/>
      </rPr>
      <t>外夾克</t>
    </r>
    <phoneticPr fontId="35" type="noConversion"/>
  </si>
  <si>
    <r>
      <rPr>
        <b/>
        <sz val="12"/>
        <color indexed="10"/>
        <rFont val="Calibri"/>
        <family val="2"/>
      </rPr>
      <t>INNER JKT PRODUCT</t>
    </r>
    <r>
      <rPr>
        <b/>
        <sz val="12"/>
        <rFont val="Calibri"/>
        <family val="2"/>
      </rPr>
      <t xml:space="preserve">      MEASUREMENTS IN CM    </t>
    </r>
    <r>
      <rPr>
        <b/>
        <sz val="36"/>
        <rFont val="細明體"/>
        <family val="3"/>
        <charset val="136"/>
      </rPr>
      <t>內夾克</t>
    </r>
    <phoneticPr fontId="35" type="noConversion"/>
  </si>
  <si>
    <t>銷售樣</t>
    <phoneticPr fontId="35" type="noConversion"/>
  </si>
  <si>
    <t>大貨</t>
    <phoneticPr fontId="35" type="noConversion"/>
  </si>
  <si>
    <t>外夾克</t>
    <phoneticPr fontId="35" type="noConversion"/>
  </si>
  <si>
    <t>內夾克</t>
    <phoneticPr fontId="35" type="noConversion"/>
  </si>
  <si>
    <t>側袋開口長</t>
    <phoneticPr fontId="35" type="noConversion"/>
  </si>
  <si>
    <t>胸袋開口長</t>
    <phoneticPr fontId="35" type="noConversion"/>
  </si>
  <si>
    <t>後身長(後中領圍至下襬)</t>
    <phoneticPr fontId="35" type="noConversion"/>
  </si>
  <si>
    <t>Missing storm flap under front zipper, add it</t>
    <phoneticPr fontId="35" type="noConversion"/>
  </si>
  <si>
    <r>
      <t xml:space="preserve">SIZE WOVEN LABEL </t>
    </r>
    <r>
      <rPr>
        <b/>
        <sz val="14"/>
        <color indexed="10"/>
        <rFont val="Calibri"/>
        <family val="2"/>
      </rPr>
      <t>MMG 
ALPHA WOMEN /TOP</t>
    </r>
    <phoneticPr fontId="35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</si>
</sst>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90" formatCode="#,##0&quot; cm&quot;"/>
    <numFmt numFmtId="191" formatCode="#,##0&quot;cm&quot;"/>
  </numFmts>
  <fonts count="106" x14ac:knownFonts="1">
    <font>
      <sz val="9"/>
      <color theme="1"/>
      <name val="新細明體"/>
      <family val="1"/>
      <charset val="136"/>
      <scheme val="minor"/>
    </font>
    <font>
      <sz val="10"/>
      <name val="Arial"/>
      <family val="2"/>
    </font>
    <font>
      <sz val="12"/>
      <color indexed="10"/>
      <name val="Calibri"/>
      <family val="2"/>
    </font>
    <font>
      <b/>
      <sz val="12"/>
      <color indexed="8"/>
      <name val="Calibri"/>
      <family val="2"/>
    </font>
    <font>
      <sz val="12"/>
      <color indexed="8"/>
      <name val="Calibri"/>
      <family val="2"/>
    </font>
    <font>
      <b/>
      <sz val="12"/>
      <color indexed="10"/>
      <name val="Calibri"/>
      <family val="2"/>
    </font>
    <font>
      <b/>
      <sz val="12"/>
      <name val="Calibri"/>
      <family val="2"/>
    </font>
    <font>
      <b/>
      <sz val="14"/>
      <color indexed="10"/>
      <name val="Calibri"/>
      <family val="2"/>
    </font>
    <font>
      <b/>
      <sz val="12"/>
      <color indexed="10"/>
      <name val="Calibri"/>
      <family val="2"/>
    </font>
    <font>
      <sz val="12"/>
      <color indexed="8"/>
      <name val="Calibri"/>
      <family val="2"/>
    </font>
    <font>
      <b/>
      <sz val="12"/>
      <name val="Calibri"/>
      <family val="2"/>
    </font>
    <font>
      <sz val="12"/>
      <name val="Calibri"/>
      <family val="2"/>
    </font>
    <font>
      <b/>
      <sz val="14"/>
      <color indexed="8"/>
      <name val="Calibri"/>
      <family val="2"/>
    </font>
    <font>
      <b/>
      <sz val="14"/>
      <color indexed="10"/>
      <name val="Calibri"/>
      <family val="2"/>
    </font>
    <font>
      <b/>
      <sz val="14"/>
      <color indexed="10"/>
      <name val="Calibri"/>
      <family val="2"/>
    </font>
    <font>
      <sz val="10"/>
      <name val="Calibri"/>
      <family val="2"/>
    </font>
    <font>
      <b/>
      <sz val="14"/>
      <name val="Calibri"/>
      <family val="2"/>
    </font>
    <font>
      <b/>
      <sz val="10"/>
      <name val="Calibri"/>
      <family val="2"/>
    </font>
    <font>
      <b/>
      <sz val="16"/>
      <color indexed="10"/>
      <name val="Calibri"/>
      <family val="2"/>
    </font>
    <font>
      <b/>
      <sz val="12"/>
      <color indexed="12"/>
      <name val="Calibri"/>
      <family val="2"/>
    </font>
    <font>
      <b/>
      <sz val="12"/>
      <color indexed="10"/>
      <name val="Calibri"/>
      <family val="2"/>
    </font>
    <font>
      <sz val="12"/>
      <color indexed="10"/>
      <name val="Calibri"/>
      <family val="2"/>
    </font>
    <font>
      <b/>
      <sz val="12"/>
      <color indexed="10"/>
      <name val="Calibri"/>
      <family val="2"/>
    </font>
    <font>
      <b/>
      <i/>
      <sz val="12"/>
      <color indexed="10"/>
      <name val="Calibri"/>
      <family val="2"/>
    </font>
    <font>
      <b/>
      <sz val="9"/>
      <color indexed="10"/>
      <name val="Calibri"/>
      <family val="2"/>
    </font>
    <font>
      <b/>
      <sz val="12"/>
      <color indexed="10"/>
      <name val="Calibri"/>
      <family val="2"/>
    </font>
    <font>
      <b/>
      <sz val="12"/>
      <color indexed="8"/>
      <name val="Calibri"/>
      <family val="2"/>
    </font>
    <font>
      <sz val="12"/>
      <color indexed="10"/>
      <name val="Calibri"/>
      <family val="2"/>
    </font>
    <font>
      <b/>
      <sz val="12"/>
      <color indexed="10"/>
      <name val="Calibri"/>
      <family val="2"/>
    </font>
    <font>
      <b/>
      <sz val="16"/>
      <color indexed="12"/>
      <name val="Calibri"/>
      <family val="2"/>
    </font>
    <font>
      <b/>
      <sz val="16"/>
      <name val="Calibri"/>
      <family val="2"/>
    </font>
    <font>
      <b/>
      <sz val="12"/>
      <name val="Calibri"/>
      <family val="2"/>
    </font>
    <font>
      <b/>
      <sz val="14"/>
      <color indexed="10"/>
      <name val="Calibri"/>
      <family val="2"/>
    </font>
    <font>
      <b/>
      <sz val="12"/>
      <color indexed="30"/>
      <name val="Calibri"/>
      <family val="2"/>
    </font>
    <font>
      <sz val="10"/>
      <color indexed="10"/>
      <name val="Calibri"/>
      <family val="2"/>
    </font>
    <font>
      <sz val="9"/>
      <name val="新細明體"/>
      <family val="1"/>
      <charset val="136"/>
    </font>
    <font>
      <sz val="9"/>
      <name val="新細明體"/>
      <family val="1"/>
      <charset val="136"/>
    </font>
    <font>
      <b/>
      <sz val="22"/>
      <color indexed="10"/>
      <name val="Calibri"/>
      <family val="2"/>
    </font>
    <font>
      <b/>
      <sz val="22"/>
      <name val="Calibri"/>
      <family val="2"/>
    </font>
    <font>
      <b/>
      <sz val="22"/>
      <name val="新細明體"/>
      <family val="1"/>
      <charset val="136"/>
    </font>
    <font>
      <b/>
      <sz val="22"/>
      <color indexed="8"/>
      <name val="Calibri"/>
      <family val="2"/>
    </font>
    <font>
      <b/>
      <sz val="22"/>
      <color indexed="10"/>
      <name val="新細明體"/>
      <family val="1"/>
      <charset val="136"/>
    </font>
    <font>
      <b/>
      <sz val="12"/>
      <name val="新細明體"/>
      <family val="1"/>
      <charset val="136"/>
    </font>
    <font>
      <b/>
      <sz val="22"/>
      <name val="細明體"/>
      <family val="3"/>
      <charset val="136"/>
    </font>
    <font>
      <b/>
      <sz val="26"/>
      <name val="細明體"/>
      <family val="3"/>
      <charset val="136"/>
    </font>
    <font>
      <b/>
      <sz val="36"/>
      <name val="細明體"/>
      <family val="3"/>
      <charset val="136"/>
    </font>
    <font>
      <sz val="22"/>
      <name val="Calibri"/>
      <family val="2"/>
    </font>
    <font>
      <sz val="9"/>
      <color theme="1"/>
      <name val="新細明體"/>
      <family val="1"/>
      <charset val="136"/>
      <scheme val="minor"/>
    </font>
    <font>
      <sz val="11"/>
      <color theme="1"/>
      <name val="新細明體"/>
      <family val="1"/>
      <charset val="136"/>
      <scheme val="minor"/>
    </font>
    <font>
      <b/>
      <sz val="9"/>
      <color rgb="FFFF0000"/>
      <name val="Comic Sans MS"/>
      <family val="4"/>
    </font>
    <font>
      <b/>
      <sz val="11"/>
      <color theme="1"/>
      <name val="新細明體"/>
      <family val="1"/>
      <charset val="136"/>
      <scheme val="minor"/>
    </font>
    <font>
      <b/>
      <sz val="9"/>
      <color theme="1"/>
      <name val="新細明體"/>
      <family val="1"/>
      <charset val="136"/>
      <scheme val="minor"/>
    </font>
    <font>
      <b/>
      <sz val="14"/>
      <color theme="1"/>
      <name val="新細明體"/>
      <family val="1"/>
      <charset val="136"/>
      <scheme val="minor"/>
    </font>
    <font>
      <b/>
      <sz val="12"/>
      <color theme="1"/>
      <name val="新細明體"/>
      <family val="1"/>
      <charset val="136"/>
      <scheme val="minor"/>
    </font>
    <font>
      <sz val="12"/>
      <color theme="1"/>
      <name val="新細明體"/>
      <family val="1"/>
      <charset val="136"/>
      <scheme val="minor"/>
    </font>
    <font>
      <sz val="11"/>
      <name val="新細明體"/>
      <family val="1"/>
      <charset val="136"/>
      <scheme val="minor"/>
    </font>
    <font>
      <b/>
      <sz val="12"/>
      <color rgb="FFFF0000"/>
      <name val="新細明體"/>
      <family val="1"/>
      <charset val="136"/>
      <scheme val="minor"/>
    </font>
    <font>
      <b/>
      <sz val="8"/>
      <color rgb="FFFF0000"/>
      <name val="新細明體"/>
      <family val="1"/>
      <charset val="136"/>
      <scheme val="minor"/>
    </font>
    <font>
      <b/>
      <sz val="8"/>
      <color theme="1"/>
      <name val="新細明體"/>
      <family val="1"/>
      <charset val="136"/>
      <scheme val="minor"/>
    </font>
    <font>
      <b/>
      <sz val="9"/>
      <color theme="1"/>
      <name val="Comic Sans MS"/>
      <family val="4"/>
    </font>
    <font>
      <b/>
      <sz val="12"/>
      <name val="新細明體"/>
      <family val="1"/>
      <charset val="136"/>
      <scheme val="minor"/>
    </font>
    <font>
      <b/>
      <sz val="20"/>
      <color theme="1"/>
      <name val="新細明體"/>
      <family val="1"/>
      <charset val="136"/>
      <scheme val="minor"/>
    </font>
    <font>
      <b/>
      <sz val="20"/>
      <color rgb="FFFF0000"/>
      <name val="新細明體"/>
      <family val="1"/>
      <charset val="136"/>
      <scheme val="minor"/>
    </font>
    <font>
      <b/>
      <sz val="14"/>
      <color rgb="FFFF0000"/>
      <name val="新細明體"/>
      <family val="1"/>
      <charset val="136"/>
      <scheme val="minor"/>
    </font>
    <font>
      <sz val="12"/>
      <name val="新細明體"/>
      <family val="1"/>
      <charset val="136"/>
      <scheme val="minor"/>
    </font>
    <font>
      <b/>
      <sz val="12"/>
      <color rgb="FF0000FF"/>
      <name val="新細明體"/>
      <family val="1"/>
      <charset val="136"/>
      <scheme val="minor"/>
    </font>
    <font>
      <sz val="10"/>
      <color theme="1"/>
      <name val="新細明體"/>
      <family val="1"/>
      <charset val="136"/>
      <scheme val="minor"/>
    </font>
    <font>
      <sz val="10"/>
      <name val="新細明體"/>
      <family val="1"/>
      <charset val="136"/>
      <scheme val="minor"/>
    </font>
    <font>
      <b/>
      <sz val="10"/>
      <name val="新細明體"/>
      <family val="1"/>
      <charset val="136"/>
      <scheme val="minor"/>
    </font>
    <font>
      <sz val="8"/>
      <color rgb="FFFF0000"/>
      <name val="新細明體"/>
      <family val="1"/>
      <charset val="136"/>
      <scheme val="minor"/>
    </font>
    <font>
      <b/>
      <sz val="11"/>
      <color rgb="FF0000FF"/>
      <name val="新細明體"/>
      <family val="1"/>
      <charset val="136"/>
      <scheme val="minor"/>
    </font>
    <font>
      <b/>
      <sz val="9"/>
      <color rgb="FF0000FF"/>
      <name val="新細明體"/>
      <family val="1"/>
      <charset val="136"/>
      <scheme val="minor"/>
    </font>
    <font>
      <sz val="9"/>
      <name val="新細明體"/>
      <family val="1"/>
      <charset val="136"/>
      <scheme val="minor"/>
    </font>
    <font>
      <b/>
      <sz val="12"/>
      <color theme="0" tint="-0.499984740745262"/>
      <name val="新細明體"/>
      <family val="1"/>
      <charset val="136"/>
      <scheme val="minor"/>
    </font>
    <font>
      <sz val="9"/>
      <color rgb="FFFF0000"/>
      <name val="新細明體"/>
      <family val="1"/>
      <charset val="136"/>
      <scheme val="minor"/>
    </font>
    <font>
      <b/>
      <sz val="14"/>
      <name val="新細明體"/>
      <family val="1"/>
      <charset val="136"/>
      <scheme val="minor"/>
    </font>
    <font>
      <sz val="14"/>
      <name val="新細明體"/>
      <family val="1"/>
      <charset val="136"/>
      <scheme val="minor"/>
    </font>
    <font>
      <b/>
      <sz val="9"/>
      <name val="新細明體"/>
      <family val="1"/>
      <charset val="136"/>
      <scheme val="minor"/>
    </font>
    <font>
      <b/>
      <sz val="9"/>
      <color theme="0" tint="-0.499984740745262"/>
      <name val="新細明體"/>
      <family val="1"/>
      <charset val="136"/>
      <scheme val="minor"/>
    </font>
    <font>
      <sz val="12"/>
      <color rgb="FFFF0000"/>
      <name val="新細明體"/>
      <family val="1"/>
      <charset val="136"/>
      <scheme val="minor"/>
    </font>
    <font>
      <b/>
      <sz val="14"/>
      <color theme="0" tint="-0.499984740745262"/>
      <name val="新細明體"/>
      <family val="1"/>
      <charset val="136"/>
      <scheme val="minor"/>
    </font>
    <font>
      <b/>
      <sz val="14"/>
      <color rgb="FF0000FF"/>
      <name val="新細明體"/>
      <family val="1"/>
      <charset val="136"/>
      <scheme val="minor"/>
    </font>
    <font>
      <b/>
      <sz val="16"/>
      <color rgb="FF0000FF"/>
      <name val="新細明體"/>
      <family val="1"/>
      <charset val="136"/>
      <scheme val="minor"/>
    </font>
    <font>
      <b/>
      <sz val="9"/>
      <color rgb="FFFF0000"/>
      <name val="新細明體"/>
      <family val="1"/>
      <charset val="136"/>
      <scheme val="minor"/>
    </font>
    <font>
      <sz val="12"/>
      <color rgb="FF0000FF"/>
      <name val="新細明體"/>
      <family val="1"/>
      <charset val="136"/>
      <scheme val="minor"/>
    </font>
    <font>
      <sz val="12"/>
      <color rgb="FFFF0000"/>
      <name val="Calibri"/>
      <family val="2"/>
    </font>
    <font>
      <b/>
      <sz val="12"/>
      <color rgb="FFFF0000"/>
      <name val="Calibri"/>
      <family val="2"/>
    </font>
    <font>
      <b/>
      <sz val="10"/>
      <color rgb="FFFF0000"/>
      <name val="新細明體"/>
      <family val="1"/>
      <charset val="136"/>
      <scheme val="minor"/>
    </font>
    <font>
      <b/>
      <sz val="12"/>
      <color rgb="FF0000FF"/>
      <name val="Calibri"/>
      <family val="2"/>
    </font>
    <font>
      <b/>
      <sz val="16"/>
      <color rgb="FFFF0000"/>
      <name val="新細明體"/>
      <family val="1"/>
      <charset val="136"/>
      <scheme val="minor"/>
    </font>
    <font>
      <b/>
      <u/>
      <sz val="14"/>
      <color rgb="FFFF0000"/>
      <name val="新細明體"/>
      <family val="1"/>
      <charset val="136"/>
      <scheme val="minor"/>
    </font>
    <font>
      <b/>
      <u/>
      <sz val="14"/>
      <color theme="0" tint="-0.499984740745262"/>
      <name val="新細明體"/>
      <family val="1"/>
      <charset val="136"/>
      <scheme val="minor"/>
    </font>
    <font>
      <sz val="9"/>
      <color theme="0" tint="-0.499984740745262"/>
      <name val="新細明體"/>
      <family val="1"/>
      <charset val="136"/>
      <scheme val="minor"/>
    </font>
    <font>
      <sz val="14"/>
      <color theme="0" tint="-0.499984740745262"/>
      <name val="新細明體"/>
      <family val="1"/>
      <charset val="136"/>
      <scheme val="minor"/>
    </font>
    <font>
      <sz val="10"/>
      <color rgb="FFFF0000"/>
      <name val="新細明體"/>
      <family val="1"/>
      <charset val="136"/>
      <scheme val="minor"/>
    </font>
    <font>
      <sz val="14"/>
      <color rgb="FFFF0000"/>
      <name val="新細明體"/>
      <family val="1"/>
      <charset val="136"/>
      <scheme val="minor"/>
    </font>
    <font>
      <u/>
      <sz val="14"/>
      <color rgb="FFFF0000"/>
      <name val="新細明體"/>
      <family val="1"/>
      <charset val="136"/>
      <scheme val="minor"/>
    </font>
    <font>
      <b/>
      <sz val="26"/>
      <color theme="1"/>
      <name val="新細明體"/>
      <family val="1"/>
      <charset val="136"/>
      <scheme val="minor"/>
    </font>
    <font>
      <b/>
      <sz val="24"/>
      <color theme="1"/>
      <name val="新細明體"/>
      <family val="1"/>
      <charset val="136"/>
      <scheme val="minor"/>
    </font>
    <font>
      <b/>
      <sz val="22"/>
      <color theme="1"/>
      <name val="新細明體"/>
      <family val="1"/>
      <charset val="136"/>
      <scheme val="minor"/>
    </font>
    <font>
      <b/>
      <sz val="22"/>
      <color rgb="FFFF0000"/>
      <name val="新細明體"/>
      <family val="1"/>
      <charset val="136"/>
      <scheme val="minor"/>
    </font>
    <font>
      <b/>
      <sz val="22"/>
      <color rgb="FFFF0000"/>
      <name val="Calibri"/>
      <family val="2"/>
    </font>
    <font>
      <sz val="22"/>
      <color rgb="FFFF0000"/>
      <name val="新細明體"/>
      <family val="1"/>
      <charset val="136"/>
      <scheme val="minor"/>
    </font>
    <font>
      <b/>
      <sz val="22"/>
      <name val="新細明體"/>
      <family val="1"/>
      <charset val="136"/>
      <scheme val="minor"/>
    </font>
    <font>
      <b/>
      <sz val="24"/>
      <name val="新細明體"/>
      <family val="1"/>
      <charset val="136"/>
      <scheme val="minor"/>
    </font>
    <font>
      <b/>
      <sz val="16"/>
      <color rgb="FF0000FF"/>
      <name val="Calibri"/>
      <family val="2"/>
    </font>
  </fonts>
  <fills count="12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23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8" tint="0.79998168889431442"/>
        <bgColor indexed="64"/>
      </patternFill>
    </fill>
  </fills>
  <borders count="56">
    <border>
      <left/>
      <right/>
      <top/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</borders>
  <cellStyleXfs count="9">
    <xf numFmtId="0" fontId="0" fillId="0" borderId="0"/>
    <xf numFmtId="0" fontId="1" fillId="0" borderId="0"/>
    <xf numFmtId="0" fontId="1" fillId="0" borderId="0"/>
    <xf numFmtId="0" fontId="1" fillId="0" borderId="0"/>
    <xf numFmtId="0" fontId="47" fillId="0" borderId="0"/>
    <xf numFmtId="0" fontId="48" fillId="0" borderId="0"/>
    <xf numFmtId="0" fontId="48" fillId="0" borderId="0"/>
    <xf numFmtId="0" fontId="48" fillId="0" borderId="0"/>
    <xf numFmtId="0" fontId="49" fillId="0" borderId="1" applyBorder="0"/>
  </cellStyleXfs>
  <cellXfs count="776">
    <xf numFmtId="0" fontId="0" fillId="0" borderId="0" xfId="0"/>
    <xf numFmtId="0" fontId="0" fillId="0" borderId="0" xfId="0" applyAlignment="1">
      <alignment vertical="center"/>
    </xf>
    <xf numFmtId="0" fontId="48" fillId="0" borderId="0" xfId="0" applyFont="1" applyAlignment="1">
      <alignment vertical="center"/>
    </xf>
    <xf numFmtId="0" fontId="51" fillId="0" borderId="0" xfId="0" applyFont="1" applyAlignment="1">
      <alignment vertical="center"/>
    </xf>
    <xf numFmtId="0" fontId="52" fillId="0" borderId="0" xfId="0" applyFont="1" applyAlignment="1">
      <alignment vertical="center"/>
    </xf>
    <xf numFmtId="0" fontId="0" fillId="0" borderId="2" xfId="0" applyBorder="1" applyAlignment="1">
      <alignment vertical="center"/>
    </xf>
    <xf numFmtId="0" fontId="0" fillId="0" borderId="0" xfId="0" applyBorder="1" applyAlignment="1">
      <alignment vertical="center"/>
    </xf>
    <xf numFmtId="0" fontId="0" fillId="0" borderId="3" xfId="0" applyBorder="1" applyAlignment="1">
      <alignment vertical="center"/>
    </xf>
    <xf numFmtId="0" fontId="52" fillId="0" borderId="0" xfId="0" applyFont="1" applyBorder="1" applyAlignment="1">
      <alignment vertical="center"/>
    </xf>
    <xf numFmtId="0" fontId="53" fillId="0" borderId="0" xfId="0" applyFont="1" applyBorder="1" applyAlignment="1">
      <alignment vertical="center"/>
    </xf>
    <xf numFmtId="0" fontId="54" fillId="0" borderId="0" xfId="0" applyFont="1" applyBorder="1" applyAlignment="1">
      <alignment vertical="center"/>
    </xf>
    <xf numFmtId="0" fontId="55" fillId="0" borderId="0" xfId="0" applyFont="1" applyAlignment="1">
      <alignment vertical="center"/>
    </xf>
    <xf numFmtId="0" fontId="56" fillId="0" borderId="0" xfId="0" applyFont="1" applyBorder="1" applyAlignment="1">
      <alignment vertical="center"/>
    </xf>
    <xf numFmtId="0" fontId="57" fillId="0" borderId="0" xfId="0" applyFont="1" applyBorder="1" applyAlignment="1">
      <alignment vertical="center"/>
    </xf>
    <xf numFmtId="0" fontId="58" fillId="0" borderId="0" xfId="0" applyFont="1" applyBorder="1" applyAlignment="1">
      <alignment vertical="center" wrapText="1"/>
    </xf>
    <xf numFmtId="0" fontId="58" fillId="0" borderId="0" xfId="0" applyFont="1" applyBorder="1" applyAlignment="1">
      <alignment vertical="center"/>
    </xf>
    <xf numFmtId="0" fontId="57" fillId="0" borderId="0" xfId="0" applyFont="1" applyBorder="1" applyAlignment="1">
      <alignment vertical="center" wrapText="1"/>
    </xf>
    <xf numFmtId="0" fontId="59" fillId="0" borderId="0" xfId="0" applyFont="1" applyBorder="1" applyAlignment="1">
      <alignment vertical="center"/>
    </xf>
    <xf numFmtId="0" fontId="60" fillId="5" borderId="4" xfId="0" applyFont="1" applyFill="1" applyBorder="1" applyAlignment="1">
      <alignment horizontal="center" vertical="center"/>
    </xf>
    <xf numFmtId="0" fontId="60" fillId="6" borderId="4" xfId="0" applyFont="1" applyFill="1" applyBorder="1" applyAlignment="1">
      <alignment horizontal="center" vertical="center"/>
    </xf>
    <xf numFmtId="0" fontId="55" fillId="0" borderId="0" xfId="0" applyFont="1" applyAlignment="1"/>
    <xf numFmtId="0" fontId="52" fillId="6" borderId="5" xfId="0" applyFont="1" applyFill="1" applyBorder="1" applyAlignment="1">
      <alignment vertical="center"/>
    </xf>
    <xf numFmtId="0" fontId="48" fillId="6" borderId="5" xfId="0" applyFont="1" applyFill="1" applyBorder="1" applyAlignment="1">
      <alignment vertical="center"/>
    </xf>
    <xf numFmtId="0" fontId="0" fillId="0" borderId="0" xfId="0" applyBorder="1"/>
    <xf numFmtId="0" fontId="51" fillId="0" borderId="0" xfId="0" applyFont="1" applyBorder="1" applyAlignment="1">
      <alignment vertical="center"/>
    </xf>
    <xf numFmtId="0" fontId="0" fillId="0" borderId="0" xfId="0" applyAlignment="1"/>
    <xf numFmtId="0" fontId="48" fillId="0" borderId="0" xfId="0" applyFont="1" applyAlignment="1"/>
    <xf numFmtId="0" fontId="54" fillId="0" borderId="6" xfId="0" applyFont="1" applyBorder="1" applyAlignment="1">
      <alignment vertical="center"/>
    </xf>
    <xf numFmtId="0" fontId="54" fillId="0" borderId="0" xfId="0" applyFont="1" applyBorder="1"/>
    <xf numFmtId="0" fontId="56" fillId="0" borderId="0" xfId="8" applyFont="1" applyBorder="1"/>
    <xf numFmtId="0" fontId="0" fillId="0" borderId="7" xfId="0" applyBorder="1" applyAlignment="1">
      <alignment vertical="center"/>
    </xf>
    <xf numFmtId="0" fontId="61" fillId="5" borderId="8" xfId="0" applyFont="1" applyFill="1" applyBorder="1" applyAlignment="1">
      <alignment horizontal="left" vertical="center" indent="8"/>
    </xf>
    <xf numFmtId="0" fontId="0" fillId="5" borderId="8" xfId="0" applyFill="1" applyBorder="1" applyAlignment="1">
      <alignment vertical="center"/>
    </xf>
    <xf numFmtId="0" fontId="0" fillId="5" borderId="9" xfId="0" applyFill="1" applyBorder="1" applyAlignment="1">
      <alignment vertical="center"/>
    </xf>
    <xf numFmtId="0" fontId="62" fillId="5" borderId="8" xfId="0" applyFont="1" applyFill="1" applyBorder="1" applyAlignment="1">
      <alignment horizontal="left" vertical="center" indent="1"/>
    </xf>
    <xf numFmtId="0" fontId="0" fillId="5" borderId="10" xfId="0" applyFill="1" applyBorder="1" applyAlignment="1">
      <alignment vertical="center"/>
    </xf>
    <xf numFmtId="0" fontId="0" fillId="5" borderId="7" xfId="0" applyFill="1" applyBorder="1" applyAlignment="1">
      <alignment vertical="center"/>
    </xf>
    <xf numFmtId="0" fontId="0" fillId="5" borderId="6" xfId="0" applyFill="1" applyBorder="1" applyAlignment="1">
      <alignment vertical="center"/>
    </xf>
    <xf numFmtId="0" fontId="54" fillId="0" borderId="7" xfId="0" applyFont="1" applyFill="1" applyBorder="1" applyAlignment="1">
      <alignment vertical="center"/>
    </xf>
    <xf numFmtId="0" fontId="54" fillId="0" borderId="6" xfId="0" applyFont="1" applyFill="1" applyBorder="1" applyAlignment="1">
      <alignment vertical="center"/>
    </xf>
    <xf numFmtId="0" fontId="54" fillId="0" borderId="2" xfId="0" applyFont="1" applyFill="1" applyBorder="1" applyAlignment="1">
      <alignment vertical="center"/>
    </xf>
    <xf numFmtId="0" fontId="54" fillId="0" borderId="0" xfId="0" applyFont="1" applyFill="1" applyBorder="1" applyAlignment="1">
      <alignment vertical="center"/>
    </xf>
    <xf numFmtId="0" fontId="0" fillId="0" borderId="2" xfId="0" applyFill="1" applyBorder="1" applyAlignment="1">
      <alignment vertical="center"/>
    </xf>
    <xf numFmtId="0" fontId="0" fillId="0" borderId="0" xfId="0" applyFill="1" applyBorder="1" applyAlignment="1">
      <alignment vertical="center"/>
    </xf>
    <xf numFmtId="0" fontId="0" fillId="0" borderId="6" xfId="0" applyBorder="1" applyAlignment="1">
      <alignment vertical="center"/>
    </xf>
    <xf numFmtId="0" fontId="0" fillId="0" borderId="11" xfId="0" applyBorder="1" applyAlignment="1">
      <alignment vertical="center"/>
    </xf>
    <xf numFmtId="0" fontId="61" fillId="5" borderId="6" xfId="0" applyFont="1" applyFill="1" applyBorder="1" applyAlignment="1">
      <alignment horizontal="left" vertical="center" indent="2"/>
    </xf>
    <xf numFmtId="0" fontId="54" fillId="0" borderId="11" xfId="0" applyFont="1" applyFill="1" applyBorder="1" applyAlignment="1">
      <alignment vertical="center"/>
    </xf>
    <xf numFmtId="0" fontId="54" fillId="0" borderId="3" xfId="0" applyFont="1" applyFill="1" applyBorder="1" applyAlignment="1">
      <alignment vertical="center"/>
    </xf>
    <xf numFmtId="0" fontId="0" fillId="0" borderId="3" xfId="0" applyFill="1" applyBorder="1" applyAlignment="1">
      <alignment vertical="center"/>
    </xf>
    <xf numFmtId="0" fontId="0" fillId="0" borderId="12" xfId="0" applyFill="1" applyBorder="1" applyAlignment="1">
      <alignment vertical="center"/>
    </xf>
    <xf numFmtId="0" fontId="0" fillId="0" borderId="13" xfId="0" applyFill="1" applyBorder="1" applyAlignment="1">
      <alignment vertical="center"/>
    </xf>
    <xf numFmtId="0" fontId="0" fillId="0" borderId="14" xfId="0" applyFill="1" applyBorder="1" applyAlignment="1">
      <alignment vertical="center"/>
    </xf>
    <xf numFmtId="0" fontId="53" fillId="0" borderId="15" xfId="0" applyFont="1" applyFill="1" applyBorder="1" applyAlignment="1">
      <alignment vertical="center"/>
    </xf>
    <xf numFmtId="0" fontId="53" fillId="0" borderId="16" xfId="0" applyFont="1" applyFill="1" applyBorder="1" applyAlignment="1">
      <alignment vertical="center"/>
    </xf>
    <xf numFmtId="14" fontId="56" fillId="0" borderId="17" xfId="0" applyNumberFormat="1" applyFont="1" applyFill="1" applyBorder="1" applyAlignment="1">
      <alignment vertical="center"/>
    </xf>
    <xf numFmtId="0" fontId="53" fillId="0" borderId="17" xfId="0" applyFont="1" applyFill="1" applyBorder="1" applyAlignment="1">
      <alignment vertical="center"/>
    </xf>
    <xf numFmtId="0" fontId="53" fillId="0" borderId="18" xfId="0" applyFont="1" applyFill="1" applyBorder="1" applyAlignment="1">
      <alignment vertical="center"/>
    </xf>
    <xf numFmtId="0" fontId="52" fillId="0" borderId="1" xfId="0" applyFont="1" applyFill="1" applyBorder="1" applyAlignment="1">
      <alignment vertical="center"/>
    </xf>
    <xf numFmtId="0" fontId="63" fillId="0" borderId="1" xfId="0" applyFont="1" applyFill="1" applyBorder="1" applyAlignment="1">
      <alignment horizontal="left" vertical="center" indent="16"/>
    </xf>
    <xf numFmtId="0" fontId="63" fillId="0" borderId="1" xfId="0" applyFont="1" applyFill="1" applyBorder="1" applyAlignment="1">
      <alignment horizontal="left" vertical="center"/>
    </xf>
    <xf numFmtId="0" fontId="52" fillId="0" borderId="19" xfId="0" applyFont="1" applyFill="1" applyBorder="1" applyAlignment="1">
      <alignment vertical="center"/>
    </xf>
    <xf numFmtId="0" fontId="0" fillId="5" borderId="20" xfId="0" applyFill="1" applyBorder="1" applyAlignment="1">
      <alignment vertical="center"/>
    </xf>
    <xf numFmtId="0" fontId="0" fillId="5" borderId="1" xfId="0" applyFill="1" applyBorder="1" applyAlignment="1">
      <alignment vertical="center"/>
    </xf>
    <xf numFmtId="0" fontId="62" fillId="5" borderId="1" xfId="0" applyFont="1" applyFill="1" applyBorder="1" applyAlignment="1">
      <alignment horizontal="left" vertical="center" indent="1"/>
    </xf>
    <xf numFmtId="0" fontId="0" fillId="5" borderId="19" xfId="0" applyFill="1" applyBorder="1" applyAlignment="1">
      <alignment vertical="center"/>
    </xf>
    <xf numFmtId="0" fontId="52" fillId="0" borderId="15" xfId="0" applyFont="1" applyBorder="1" applyAlignment="1">
      <alignment vertical="center"/>
    </xf>
    <xf numFmtId="0" fontId="63" fillId="0" borderId="15" xfId="0" applyFont="1" applyBorder="1" applyAlignment="1">
      <alignment horizontal="left" vertical="center"/>
    </xf>
    <xf numFmtId="0" fontId="52" fillId="0" borderId="16" xfId="0" applyFont="1" applyBorder="1" applyAlignment="1">
      <alignment vertical="center"/>
    </xf>
    <xf numFmtId="0" fontId="53" fillId="0" borderId="15" xfId="0" applyFont="1" applyBorder="1" applyAlignment="1">
      <alignment vertical="center"/>
    </xf>
    <xf numFmtId="0" fontId="56" fillId="0" borderId="15" xfId="0" applyFont="1" applyBorder="1" applyAlignment="1">
      <alignment vertical="center"/>
    </xf>
    <xf numFmtId="0" fontId="53" fillId="0" borderId="16" xfId="0" applyFont="1" applyBorder="1" applyAlignment="1">
      <alignment vertical="center"/>
    </xf>
    <xf numFmtId="14" fontId="56" fillId="0" borderId="17" xfId="0" applyNumberFormat="1" applyFont="1" applyBorder="1" applyAlignment="1">
      <alignment vertical="center"/>
    </xf>
    <xf numFmtId="0" fontId="53" fillId="0" borderId="17" xfId="0" applyFont="1" applyBorder="1" applyAlignment="1">
      <alignment vertical="center"/>
    </xf>
    <xf numFmtId="0" fontId="53" fillId="0" borderId="18" xfId="0" applyFont="1" applyBorder="1" applyAlignment="1">
      <alignment vertical="center"/>
    </xf>
    <xf numFmtId="0" fontId="52" fillId="0" borderId="21" xfId="0" applyFont="1" applyBorder="1" applyAlignment="1">
      <alignment vertical="center"/>
    </xf>
    <xf numFmtId="0" fontId="63" fillId="0" borderId="15" xfId="0" applyFont="1" applyBorder="1" applyAlignment="1">
      <alignment horizontal="left" vertical="center" indent="2"/>
    </xf>
    <xf numFmtId="0" fontId="51" fillId="0" borderId="21" xfId="0" applyFont="1" applyBorder="1" applyAlignment="1">
      <alignment vertical="center"/>
    </xf>
    <xf numFmtId="0" fontId="51" fillId="0" borderId="15" xfId="0" applyFont="1" applyBorder="1" applyAlignment="1">
      <alignment vertical="center"/>
    </xf>
    <xf numFmtId="0" fontId="51" fillId="0" borderId="22" xfId="0" applyFont="1" applyBorder="1" applyAlignment="1">
      <alignment vertical="center"/>
    </xf>
    <xf numFmtId="0" fontId="51" fillId="0" borderId="17" xfId="0" applyFont="1" applyBorder="1" applyAlignment="1">
      <alignment vertical="center"/>
    </xf>
    <xf numFmtId="0" fontId="51" fillId="0" borderId="16" xfId="0" applyFont="1" applyBorder="1" applyAlignment="1">
      <alignment vertical="center"/>
    </xf>
    <xf numFmtId="0" fontId="51" fillId="0" borderId="18" xfId="0" applyFont="1" applyBorder="1" applyAlignment="1">
      <alignment vertical="center"/>
    </xf>
    <xf numFmtId="0" fontId="52" fillId="0" borderId="15" xfId="0" applyFont="1" applyBorder="1" applyAlignment="1"/>
    <xf numFmtId="0" fontId="54" fillId="0" borderId="15" xfId="0" applyFont="1" applyBorder="1" applyAlignment="1">
      <alignment vertical="center"/>
    </xf>
    <xf numFmtId="0" fontId="53" fillId="0" borderId="15" xfId="0" applyFont="1" applyBorder="1" applyAlignment="1"/>
    <xf numFmtId="0" fontId="51" fillId="0" borderId="15" xfId="0" applyFont="1" applyBorder="1" applyAlignment="1"/>
    <xf numFmtId="0" fontId="60" fillId="0" borderId="17" xfId="0" applyFont="1" applyFill="1" applyBorder="1" applyAlignment="1">
      <alignment vertical="center"/>
    </xf>
    <xf numFmtId="0" fontId="53" fillId="5" borderId="0" xfId="0" applyFont="1" applyFill="1" applyBorder="1" applyAlignment="1">
      <alignment vertical="center"/>
    </xf>
    <xf numFmtId="0" fontId="61" fillId="5" borderId="8" xfId="0" applyFont="1" applyFill="1" applyBorder="1" applyAlignment="1">
      <alignment horizontal="left" vertical="center" indent="12"/>
    </xf>
    <xf numFmtId="0" fontId="52" fillId="0" borderId="1" xfId="0" applyFont="1" applyBorder="1" applyAlignment="1">
      <alignment vertical="center"/>
    </xf>
    <xf numFmtId="0" fontId="63" fillId="0" borderId="1" xfId="0" applyFont="1" applyBorder="1" applyAlignment="1">
      <alignment horizontal="left" vertical="center" indent="16"/>
    </xf>
    <xf numFmtId="0" fontId="63" fillId="0" borderId="1" xfId="0" applyFont="1" applyBorder="1" applyAlignment="1">
      <alignment horizontal="left" vertical="center"/>
    </xf>
    <xf numFmtId="0" fontId="52" fillId="0" borderId="19" xfId="0" applyFont="1" applyBorder="1" applyAlignment="1">
      <alignment vertical="center"/>
    </xf>
    <xf numFmtId="0" fontId="60" fillId="0" borderId="17" xfId="0" applyFont="1" applyBorder="1" applyAlignment="1">
      <alignment horizontal="left" vertical="center"/>
    </xf>
    <xf numFmtId="0" fontId="52" fillId="0" borderId="20" xfId="0" applyFont="1" applyBorder="1" applyAlignment="1">
      <alignment vertical="center"/>
    </xf>
    <xf numFmtId="0" fontId="63" fillId="0" borderId="19" xfId="0" applyFont="1" applyBorder="1" applyAlignment="1">
      <alignment horizontal="left" vertical="center"/>
    </xf>
    <xf numFmtId="190" fontId="64" fillId="0" borderId="23" xfId="0" applyNumberFormat="1" applyFont="1" applyBorder="1" applyAlignment="1">
      <alignment horizontal="center" vertical="center"/>
    </xf>
    <xf numFmtId="0" fontId="64" fillId="0" borderId="0" xfId="0" applyFont="1" applyAlignment="1">
      <alignment vertical="center"/>
    </xf>
    <xf numFmtId="0" fontId="54" fillId="0" borderId="23" xfId="0" applyFont="1" applyBorder="1" applyAlignment="1">
      <alignment vertical="center"/>
    </xf>
    <xf numFmtId="0" fontId="54" fillId="0" borderId="0" xfId="0" applyFont="1" applyAlignment="1">
      <alignment vertical="center"/>
    </xf>
    <xf numFmtId="0" fontId="60" fillId="5" borderId="15" xfId="0" applyFont="1" applyFill="1" applyBorder="1" applyAlignment="1">
      <alignment vertical="center"/>
    </xf>
    <xf numFmtId="0" fontId="60" fillId="5" borderId="5" xfId="0" applyFont="1" applyFill="1" applyBorder="1" applyAlignment="1">
      <alignment vertical="center"/>
    </xf>
    <xf numFmtId="0" fontId="64" fillId="0" borderId="24" xfId="0" applyFont="1" applyBorder="1" applyAlignment="1">
      <alignment horizontal="center" vertical="center"/>
    </xf>
    <xf numFmtId="0" fontId="64" fillId="0" borderId="24" xfId="0" applyFont="1" applyBorder="1" applyAlignment="1">
      <alignment vertical="center"/>
    </xf>
    <xf numFmtId="0" fontId="54" fillId="0" borderId="25" xfId="0" applyFont="1" applyBorder="1" applyAlignment="1">
      <alignment vertical="center"/>
    </xf>
    <xf numFmtId="190" fontId="64" fillId="0" borderId="25" xfId="0" applyNumberFormat="1" applyFont="1" applyBorder="1" applyAlignment="1">
      <alignment horizontal="center" vertical="center"/>
    </xf>
    <xf numFmtId="0" fontId="64" fillId="0" borderId="25" xfId="0" applyFont="1" applyBorder="1" applyAlignment="1">
      <alignment vertical="center"/>
    </xf>
    <xf numFmtId="191" fontId="60" fillId="0" borderId="23" xfId="0" applyNumberFormat="1" applyFont="1" applyBorder="1" applyAlignment="1">
      <alignment horizontal="center" vertical="center"/>
    </xf>
    <xf numFmtId="0" fontId="0" fillId="0" borderId="0" xfId="0" applyFont="1"/>
    <xf numFmtId="0" fontId="0" fillId="0" borderId="0" xfId="0" applyFont="1" applyBorder="1"/>
    <xf numFmtId="0" fontId="54" fillId="0" borderId="0" xfId="0" applyFont="1"/>
    <xf numFmtId="0" fontId="0" fillId="5" borderId="10" xfId="0" applyFont="1" applyFill="1" applyBorder="1" applyAlignment="1">
      <alignment vertical="center"/>
    </xf>
    <xf numFmtId="0" fontId="0" fillId="5" borderId="8" xfId="0" applyFont="1" applyFill="1" applyBorder="1" applyAlignment="1">
      <alignment vertical="center"/>
    </xf>
    <xf numFmtId="0" fontId="0" fillId="0" borderId="0" xfId="0" applyFont="1" applyAlignment="1">
      <alignment vertical="center"/>
    </xf>
    <xf numFmtId="0" fontId="62" fillId="5" borderId="8" xfId="0" applyFont="1" applyFill="1" applyBorder="1" applyAlignment="1">
      <alignment vertical="center"/>
    </xf>
    <xf numFmtId="0" fontId="65" fillId="0" borderId="15" xfId="0" applyFont="1" applyBorder="1" applyAlignment="1">
      <alignment vertical="center"/>
    </xf>
    <xf numFmtId="0" fontId="65" fillId="0" borderId="16" xfId="0" applyFont="1" applyFill="1" applyBorder="1" applyAlignment="1">
      <alignment horizontal="left" vertical="center"/>
    </xf>
    <xf numFmtId="0" fontId="65" fillId="0" borderId="16" xfId="0" applyFont="1" applyBorder="1" applyAlignment="1">
      <alignment horizontal="left" vertical="center" indent="1"/>
    </xf>
    <xf numFmtId="0" fontId="65" fillId="0" borderId="17" xfId="0" applyFont="1" applyBorder="1" applyAlignment="1">
      <alignment vertical="center"/>
    </xf>
    <xf numFmtId="0" fontId="53" fillId="0" borderId="22" xfId="0" applyFont="1" applyFill="1" applyBorder="1" applyAlignment="1">
      <alignment horizontal="left" vertical="center" indent="1"/>
    </xf>
    <xf numFmtId="0" fontId="52" fillId="0" borderId="1" xfId="0" applyFont="1" applyBorder="1" applyAlignment="1">
      <alignment horizontal="left" vertical="center" indent="2"/>
    </xf>
    <xf numFmtId="0" fontId="56" fillId="0" borderId="15" xfId="0" applyFont="1" applyBorder="1" applyAlignment="1">
      <alignment horizontal="left" vertical="center" indent="1"/>
    </xf>
    <xf numFmtId="0" fontId="56" fillId="0" borderId="6" xfId="0" applyFont="1" applyBorder="1" applyAlignment="1">
      <alignment vertical="center"/>
    </xf>
    <xf numFmtId="0" fontId="54" fillId="0" borderId="0" xfId="0" applyFont="1" applyBorder="1" applyAlignment="1">
      <alignment horizontal="center" vertical="center"/>
    </xf>
    <xf numFmtId="0" fontId="0" fillId="0" borderId="2" xfId="0" applyBorder="1"/>
    <xf numFmtId="0" fontId="0" fillId="0" borderId="3" xfId="0" applyBorder="1"/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63" fillId="0" borderId="1" xfId="0" applyFont="1" applyBorder="1" applyAlignment="1">
      <alignment horizontal="left" vertical="center" indent="21"/>
    </xf>
    <xf numFmtId="0" fontId="64" fillId="0" borderId="26" xfId="0" applyFont="1" applyBorder="1" applyAlignment="1">
      <alignment horizontal="center" vertical="center"/>
    </xf>
    <xf numFmtId="0" fontId="52" fillId="0" borderId="27" xfId="0" applyFont="1" applyBorder="1" applyAlignment="1">
      <alignment horizontal="center" vertical="center"/>
    </xf>
    <xf numFmtId="0" fontId="0" fillId="0" borderId="7" xfId="0" applyFont="1" applyBorder="1" applyAlignment="1">
      <alignment vertical="center"/>
    </xf>
    <xf numFmtId="0" fontId="0" fillId="0" borderId="11" xfId="0" applyFont="1" applyBorder="1" applyAlignment="1">
      <alignment vertical="center"/>
    </xf>
    <xf numFmtId="0" fontId="64" fillId="0" borderId="15" xfId="0" applyFont="1" applyBorder="1" applyAlignment="1">
      <alignment horizontal="center" vertical="center"/>
    </xf>
    <xf numFmtId="0" fontId="0" fillId="5" borderId="15" xfId="0" applyFill="1" applyBorder="1" applyAlignment="1">
      <alignment vertical="center"/>
    </xf>
    <xf numFmtId="0" fontId="63" fillId="0" borderId="15" xfId="0" applyFont="1" applyBorder="1" applyAlignment="1">
      <alignment horizontal="left" vertical="center" indent="30"/>
    </xf>
    <xf numFmtId="0" fontId="52" fillId="0" borderId="1" xfId="0" applyFont="1" applyFill="1" applyBorder="1" applyAlignment="1">
      <alignment horizontal="left" vertical="center" indent="1"/>
    </xf>
    <xf numFmtId="0" fontId="63" fillId="0" borderId="20" xfId="0" applyFont="1" applyFill="1" applyBorder="1" applyAlignment="1">
      <alignment horizontal="left" vertical="center" indent="1"/>
    </xf>
    <xf numFmtId="0" fontId="60" fillId="0" borderId="15" xfId="0" applyFont="1" applyFill="1" applyBorder="1" applyAlignment="1">
      <alignment horizontal="left" vertical="center" indent="1"/>
    </xf>
    <xf numFmtId="0" fontId="60" fillId="0" borderId="17" xfId="0" applyFont="1" applyFill="1" applyBorder="1" applyAlignment="1">
      <alignment horizontal="left" vertical="center" indent="1"/>
    </xf>
    <xf numFmtId="0" fontId="53" fillId="0" borderId="22" xfId="0" applyFont="1" applyBorder="1" applyAlignment="1">
      <alignment horizontal="left" vertical="center" indent="1"/>
    </xf>
    <xf numFmtId="0" fontId="64" fillId="0" borderId="23" xfId="0" applyFont="1" applyBorder="1" applyAlignment="1">
      <alignment horizontal="left" vertical="center" indent="1"/>
    </xf>
    <xf numFmtId="0" fontId="63" fillId="0" borderId="20" xfId="0" applyFont="1" applyBorder="1" applyAlignment="1">
      <alignment horizontal="left" vertical="center" indent="1"/>
    </xf>
    <xf numFmtId="0" fontId="52" fillId="0" borderId="21" xfId="0" applyFont="1" applyBorder="1" applyAlignment="1">
      <alignment horizontal="center" vertical="center"/>
    </xf>
    <xf numFmtId="0" fontId="64" fillId="0" borderId="23" xfId="0" applyFont="1" applyBorder="1" applyAlignment="1">
      <alignment horizontal="left" vertical="center" wrapText="1" indent="1"/>
    </xf>
    <xf numFmtId="0" fontId="64" fillId="0" borderId="23" xfId="0" applyFont="1" applyFill="1" applyBorder="1" applyAlignment="1">
      <alignment horizontal="center" vertical="center" wrapText="1"/>
    </xf>
    <xf numFmtId="0" fontId="64" fillId="0" borderId="23" xfId="0" applyFont="1" applyFill="1" applyBorder="1" applyAlignment="1">
      <alignment horizontal="left" vertical="center" indent="1"/>
    </xf>
    <xf numFmtId="0" fontId="64" fillId="0" borderId="23" xfId="0" applyFont="1" applyFill="1" applyBorder="1" applyAlignment="1">
      <alignment horizontal="center" vertical="center"/>
    </xf>
    <xf numFmtId="0" fontId="54" fillId="0" borderId="2" xfId="0" applyFont="1" applyBorder="1"/>
    <xf numFmtId="0" fontId="54" fillId="0" borderId="3" xfId="0" applyFont="1" applyBorder="1"/>
    <xf numFmtId="0" fontId="64" fillId="0" borderId="4" xfId="0" applyFont="1" applyFill="1" applyBorder="1" applyAlignment="1">
      <alignment horizontal="center" vertical="center"/>
    </xf>
    <xf numFmtId="0" fontId="56" fillId="0" borderId="0" xfId="0" applyFont="1" applyFill="1" applyBorder="1" applyAlignment="1">
      <alignment vertical="center"/>
    </xf>
    <xf numFmtId="0" fontId="64" fillId="0" borderId="0" xfId="0" applyFont="1" applyFill="1" applyBorder="1" applyAlignment="1">
      <alignment horizontal="center" vertical="center"/>
    </xf>
    <xf numFmtId="191" fontId="60" fillId="0" borderId="23" xfId="0" applyNumberFormat="1" applyFont="1" applyFill="1" applyBorder="1" applyAlignment="1">
      <alignment horizontal="center" vertical="center"/>
    </xf>
    <xf numFmtId="0" fontId="52" fillId="6" borderId="15" xfId="0" applyFont="1" applyFill="1" applyBorder="1" applyAlignment="1">
      <alignment vertical="center"/>
    </xf>
    <xf numFmtId="0" fontId="48" fillId="6" borderId="15" xfId="0" applyFont="1" applyFill="1" applyBorder="1" applyAlignment="1">
      <alignment vertical="center"/>
    </xf>
    <xf numFmtId="0" fontId="66" fillId="6" borderId="15" xfId="0" applyFont="1" applyFill="1" applyBorder="1" applyAlignment="1"/>
    <xf numFmtId="0" fontId="66" fillId="6" borderId="15" xfId="0" applyFont="1" applyFill="1" applyBorder="1" applyAlignment="1">
      <alignment vertical="center"/>
    </xf>
    <xf numFmtId="191" fontId="50" fillId="6" borderId="15" xfId="0" applyNumberFormat="1" applyFont="1" applyFill="1" applyBorder="1" applyAlignment="1">
      <alignment horizontal="center" vertical="center"/>
    </xf>
    <xf numFmtId="0" fontId="52" fillId="0" borderId="0" xfId="0" applyFont="1" applyBorder="1" applyAlignment="1">
      <alignment horizontal="center" vertical="center"/>
    </xf>
    <xf numFmtId="0" fontId="67" fillId="0" borderId="0" xfId="0" applyFont="1" applyBorder="1" applyAlignment="1">
      <alignment horizontal="center" vertical="center"/>
    </xf>
    <xf numFmtId="0" fontId="60" fillId="0" borderId="0" xfId="0" applyFont="1" applyBorder="1" applyAlignment="1">
      <alignment horizontal="center" vertical="center"/>
    </xf>
    <xf numFmtId="0" fontId="56" fillId="0" borderId="0" xfId="0" applyFont="1" applyFill="1" applyBorder="1" applyAlignment="1">
      <alignment horizontal="center" vertical="center"/>
    </xf>
    <xf numFmtId="0" fontId="64" fillId="0" borderId="23" xfId="0" applyFont="1" applyBorder="1" applyAlignment="1">
      <alignment vertical="center"/>
    </xf>
    <xf numFmtId="0" fontId="54" fillId="0" borderId="23" xfId="0" applyFont="1" applyBorder="1" applyAlignment="1">
      <alignment horizontal="center" vertical="center"/>
    </xf>
    <xf numFmtId="0" fontId="64" fillId="0" borderId="4" xfId="0" applyFont="1" applyBorder="1" applyAlignment="1">
      <alignment horizontal="center" vertical="center"/>
    </xf>
    <xf numFmtId="0" fontId="64" fillId="0" borderId="0" xfId="0" applyFont="1" applyBorder="1" applyAlignment="1">
      <alignment horizontal="center" vertical="center"/>
    </xf>
    <xf numFmtId="0" fontId="0" fillId="0" borderId="0" xfId="0" applyFont="1" applyBorder="1"/>
    <xf numFmtId="0" fontId="0" fillId="0" borderId="2" xfId="0" applyFont="1" applyBorder="1"/>
    <xf numFmtId="0" fontId="0" fillId="0" borderId="3" xfId="0" applyFont="1" applyBorder="1"/>
    <xf numFmtId="0" fontId="64" fillId="0" borderId="23" xfId="0" applyFont="1" applyBorder="1" applyAlignment="1">
      <alignment horizontal="center" vertical="center"/>
    </xf>
    <xf numFmtId="0" fontId="64" fillId="0" borderId="23" xfId="0" applyFont="1" applyBorder="1" applyAlignment="1">
      <alignment horizontal="center" vertical="center" wrapText="1"/>
    </xf>
    <xf numFmtId="14" fontId="53" fillId="0" borderId="17" xfId="0" applyNumberFormat="1" applyFont="1" applyBorder="1" applyAlignment="1">
      <alignment vertical="center"/>
    </xf>
    <xf numFmtId="0" fontId="0" fillId="5" borderId="23" xfId="0" applyFill="1" applyBorder="1" applyAlignment="1">
      <alignment vertical="center"/>
    </xf>
    <xf numFmtId="0" fontId="67" fillId="0" borderId="23" xfId="0" applyFont="1" applyBorder="1" applyAlignment="1">
      <alignment horizontal="center" vertical="center"/>
    </xf>
    <xf numFmtId="0" fontId="0" fillId="5" borderId="23" xfId="0" applyFill="1" applyBorder="1" applyAlignment="1">
      <alignment horizontal="center" vertical="center"/>
    </xf>
    <xf numFmtId="0" fontId="0" fillId="0" borderId="23" xfId="0" applyFill="1" applyBorder="1" applyAlignment="1">
      <alignment vertical="center"/>
    </xf>
    <xf numFmtId="0" fontId="48" fillId="0" borderId="23" xfId="0" applyFont="1" applyFill="1" applyBorder="1" applyAlignment="1">
      <alignment horizontal="center" vertical="center"/>
    </xf>
    <xf numFmtId="0" fontId="60" fillId="5" borderId="28" xfId="0" applyFont="1" applyFill="1" applyBorder="1" applyAlignment="1">
      <alignment horizontal="center" vertical="center" wrapText="1"/>
    </xf>
    <xf numFmtId="0" fontId="60" fillId="5" borderId="4" xfId="0" applyFont="1" applyFill="1" applyBorder="1" applyAlignment="1">
      <alignment horizontal="center" vertical="center" wrapText="1"/>
    </xf>
    <xf numFmtId="190" fontId="64" fillId="0" borderId="29" xfId="0" applyNumberFormat="1" applyFont="1" applyBorder="1" applyAlignment="1">
      <alignment horizontal="center" vertical="center"/>
    </xf>
    <xf numFmtId="14" fontId="53" fillId="0" borderId="17" xfId="0" applyNumberFormat="1" applyFont="1" applyBorder="1" applyAlignment="1">
      <alignment horizontal="left" vertical="center"/>
    </xf>
    <xf numFmtId="191" fontId="64" fillId="0" borderId="23" xfId="0" applyNumberFormat="1" applyFont="1" applyFill="1" applyBorder="1" applyAlignment="1">
      <alignment horizontal="center" vertical="center"/>
    </xf>
    <xf numFmtId="0" fontId="60" fillId="0" borderId="15" xfId="0" applyFont="1" applyFill="1" applyBorder="1" applyAlignment="1">
      <alignment horizontal="left" vertical="center" indent="1"/>
    </xf>
    <xf numFmtId="0" fontId="56" fillId="0" borderId="20" xfId="0" applyFont="1" applyFill="1" applyBorder="1" applyAlignment="1">
      <alignment vertical="center"/>
    </xf>
    <xf numFmtId="0" fontId="56" fillId="0" borderId="1" xfId="0" applyFont="1" applyFill="1" applyBorder="1" applyAlignment="1">
      <alignment vertical="center"/>
    </xf>
    <xf numFmtId="0" fontId="56" fillId="0" borderId="19" xfId="0" applyFont="1" applyFill="1" applyBorder="1" applyAlignment="1">
      <alignment vertical="center"/>
    </xf>
    <xf numFmtId="0" fontId="53" fillId="0" borderId="0" xfId="0" applyFont="1" applyFill="1" applyBorder="1" applyAlignment="1">
      <alignment vertical="center"/>
    </xf>
    <xf numFmtId="0" fontId="54" fillId="0" borderId="29" xfId="0" applyFont="1" applyFill="1" applyBorder="1" applyAlignment="1">
      <alignment horizontal="center" vertical="center" wrapText="1"/>
    </xf>
    <xf numFmtId="0" fontId="52" fillId="5" borderId="0" xfId="0" applyFont="1" applyFill="1" applyBorder="1" applyAlignment="1">
      <alignment vertical="center"/>
    </xf>
    <xf numFmtId="0" fontId="48" fillId="5" borderId="0" xfId="0" applyFont="1" applyFill="1" applyBorder="1" applyAlignment="1">
      <alignment vertical="center"/>
    </xf>
    <xf numFmtId="0" fontId="54" fillId="5" borderId="28" xfId="0" applyFont="1" applyFill="1" applyBorder="1" applyAlignment="1">
      <alignment vertical="center"/>
    </xf>
    <xf numFmtId="0" fontId="53" fillId="5" borderId="4" xfId="0" applyFont="1" applyFill="1" applyBorder="1" applyAlignment="1">
      <alignment horizontal="center" vertical="center"/>
    </xf>
    <xf numFmtId="0" fontId="68" fillId="5" borderId="4" xfId="0" applyFont="1" applyFill="1" applyBorder="1" applyAlignment="1">
      <alignment horizontal="center" vertical="center"/>
    </xf>
    <xf numFmtId="0" fontId="63" fillId="0" borderId="21" xfId="0" applyFont="1" applyBorder="1" applyAlignment="1">
      <alignment horizontal="left" vertical="center"/>
    </xf>
    <xf numFmtId="0" fontId="60" fillId="0" borderId="22" xfId="0" applyFont="1" applyBorder="1" applyAlignment="1">
      <alignment horizontal="left" vertical="center"/>
    </xf>
    <xf numFmtId="0" fontId="52" fillId="6" borderId="30" xfId="0" applyFont="1" applyFill="1" applyBorder="1" applyAlignment="1">
      <alignment horizontal="left" vertical="center"/>
    </xf>
    <xf numFmtId="0" fontId="56" fillId="0" borderId="31" xfId="0" applyFont="1" applyBorder="1" applyAlignment="1">
      <alignment vertical="center" wrapText="1"/>
    </xf>
    <xf numFmtId="0" fontId="60" fillId="5" borderId="30" xfId="0" applyFont="1" applyFill="1" applyBorder="1" applyAlignment="1">
      <alignment vertical="center"/>
    </xf>
    <xf numFmtId="0" fontId="60" fillId="5" borderId="32" xfId="0" applyFont="1" applyFill="1" applyBorder="1" applyAlignment="1">
      <alignment horizontal="center" vertical="center"/>
    </xf>
    <xf numFmtId="190" fontId="64" fillId="0" borderId="16" xfId="0" applyNumberFormat="1" applyFont="1" applyBorder="1" applyAlignment="1">
      <alignment horizontal="center" vertical="center"/>
    </xf>
    <xf numFmtId="191" fontId="64" fillId="0" borderId="31" xfId="0" applyNumberFormat="1" applyFont="1" applyFill="1" applyBorder="1" applyAlignment="1">
      <alignment horizontal="center" vertical="center"/>
    </xf>
    <xf numFmtId="0" fontId="64" fillId="0" borderId="31" xfId="0" applyFont="1" applyBorder="1" applyAlignment="1">
      <alignment vertical="center"/>
    </xf>
    <xf numFmtId="190" fontId="64" fillId="0" borderId="31" xfId="0" applyNumberFormat="1" applyFont="1" applyBorder="1" applyAlignment="1">
      <alignment horizontal="center" vertical="center"/>
    </xf>
    <xf numFmtId="0" fontId="52" fillId="6" borderId="2" xfId="0" applyFont="1" applyFill="1" applyBorder="1" applyAlignment="1">
      <alignment horizontal="left" vertical="center"/>
    </xf>
    <xf numFmtId="0" fontId="69" fillId="6" borderId="16" xfId="0" applyFont="1" applyFill="1" applyBorder="1" applyAlignment="1">
      <alignment vertical="center" wrapText="1"/>
    </xf>
    <xf numFmtId="0" fontId="64" fillId="7" borderId="22" xfId="0" applyFont="1" applyFill="1" applyBorder="1" applyAlignment="1">
      <alignment horizontal="left" vertical="center"/>
    </xf>
    <xf numFmtId="0" fontId="64" fillId="7" borderId="17" xfId="0" applyFont="1" applyFill="1" applyBorder="1" applyAlignment="1">
      <alignment horizontal="left" vertical="center"/>
    </xf>
    <xf numFmtId="0" fontId="64" fillId="7" borderId="33" xfId="0" applyFont="1" applyFill="1" applyBorder="1" applyAlignment="1">
      <alignment vertical="center"/>
    </xf>
    <xf numFmtId="0" fontId="64" fillId="0" borderId="24" xfId="0" applyFont="1" applyBorder="1" applyAlignment="1">
      <alignment horizontal="center" vertical="center" wrapText="1"/>
    </xf>
    <xf numFmtId="0" fontId="64" fillId="0" borderId="24" xfId="0" applyFont="1" applyBorder="1" applyAlignment="1">
      <alignment horizontal="left" vertical="center" wrapText="1" indent="1"/>
    </xf>
    <xf numFmtId="191" fontId="60" fillId="0" borderId="24" xfId="0" applyNumberFormat="1" applyFont="1" applyBorder="1" applyAlignment="1">
      <alignment horizontal="center" vertical="center"/>
    </xf>
    <xf numFmtId="0" fontId="64" fillId="0" borderId="34" xfId="0" applyFont="1" applyBorder="1" applyAlignment="1">
      <alignment vertical="center"/>
    </xf>
    <xf numFmtId="0" fontId="64" fillId="0" borderId="35" xfId="0" applyFont="1" applyBorder="1" applyAlignment="1">
      <alignment vertical="center"/>
    </xf>
    <xf numFmtId="0" fontId="53" fillId="5" borderId="2" xfId="0" applyFont="1" applyFill="1" applyBorder="1" applyAlignment="1">
      <alignment horizontal="left" vertical="center" indent="25"/>
    </xf>
    <xf numFmtId="0" fontId="53" fillId="5" borderId="12" xfId="0" applyFont="1" applyFill="1" applyBorder="1" applyAlignment="1">
      <alignment vertical="center"/>
    </xf>
    <xf numFmtId="0" fontId="53" fillId="5" borderId="13" xfId="0" applyFont="1" applyFill="1" applyBorder="1" applyAlignment="1">
      <alignment horizontal="left" vertical="center" indent="12"/>
    </xf>
    <xf numFmtId="0" fontId="56" fillId="5" borderId="13" xfId="0" applyFont="1" applyFill="1" applyBorder="1" applyAlignment="1">
      <alignment horizontal="left" vertical="center"/>
    </xf>
    <xf numFmtId="0" fontId="53" fillId="5" borderId="13" xfId="0" applyFont="1" applyFill="1" applyBorder="1" applyAlignment="1">
      <alignment vertical="center"/>
    </xf>
    <xf numFmtId="0" fontId="53" fillId="5" borderId="14" xfId="0" applyFont="1" applyFill="1" applyBorder="1" applyAlignment="1">
      <alignment vertical="center"/>
    </xf>
    <xf numFmtId="0" fontId="68" fillId="8" borderId="36" xfId="0" applyFont="1" applyFill="1" applyBorder="1" applyAlignment="1">
      <alignment horizontal="center" vertical="center"/>
    </xf>
    <xf numFmtId="0" fontId="67" fillId="2" borderId="37" xfId="0" applyFont="1" applyFill="1" applyBorder="1" applyAlignment="1">
      <alignment horizontal="center" vertical="center" wrapText="1"/>
    </xf>
    <xf numFmtId="0" fontId="0" fillId="5" borderId="16" xfId="0" applyFill="1" applyBorder="1" applyAlignment="1">
      <alignment vertical="center"/>
    </xf>
    <xf numFmtId="0" fontId="56" fillId="0" borderId="38" xfId="0" applyFont="1" applyBorder="1" applyAlignment="1">
      <alignment horizontal="center" vertical="center"/>
    </xf>
    <xf numFmtId="0" fontId="56" fillId="0" borderId="32" xfId="0" applyFont="1" applyBorder="1" applyAlignment="1">
      <alignment horizontal="center" vertical="center"/>
    </xf>
    <xf numFmtId="0" fontId="53" fillId="0" borderId="22" xfId="0" applyFont="1" applyBorder="1" applyAlignment="1">
      <alignment vertical="center"/>
    </xf>
    <xf numFmtId="0" fontId="68" fillId="6" borderId="36" xfId="0" applyFont="1" applyFill="1" applyBorder="1" applyAlignment="1">
      <alignment horizontal="center" vertical="center"/>
    </xf>
    <xf numFmtId="0" fontId="65" fillId="0" borderId="16" xfId="0" applyFont="1" applyBorder="1" applyAlignment="1">
      <alignment horizontal="left" vertical="center"/>
    </xf>
    <xf numFmtId="0" fontId="70" fillId="0" borderId="15" xfId="0" applyFont="1" applyBorder="1" applyAlignment="1">
      <alignment horizontal="left" vertical="center"/>
    </xf>
    <xf numFmtId="0" fontId="70" fillId="0" borderId="17" xfId="0" applyFont="1" applyBorder="1" applyAlignment="1">
      <alignment horizontal="left" vertical="center"/>
    </xf>
    <xf numFmtId="0" fontId="64" fillId="0" borderId="23" xfId="0" applyFont="1" applyFill="1" applyBorder="1" applyAlignment="1">
      <alignment horizontal="left" vertical="center" wrapText="1" indent="1"/>
    </xf>
    <xf numFmtId="0" fontId="52" fillId="6" borderId="20" xfId="0" applyFont="1" applyFill="1" applyBorder="1" applyAlignment="1">
      <alignment horizontal="left" vertical="center"/>
    </xf>
    <xf numFmtId="0" fontId="52" fillId="6" borderId="1" xfId="0" applyFont="1" applyFill="1" applyBorder="1" applyAlignment="1">
      <alignment vertical="center"/>
    </xf>
    <xf numFmtId="0" fontId="48" fillId="6" borderId="1" xfId="0" applyFont="1" applyFill="1" applyBorder="1" applyAlignment="1">
      <alignment vertical="center"/>
    </xf>
    <xf numFmtId="0" fontId="57" fillId="6" borderId="19" xfId="0" applyFont="1" applyFill="1" applyBorder="1" applyAlignment="1">
      <alignment vertical="center" wrapText="1"/>
    </xf>
    <xf numFmtId="0" fontId="54" fillId="0" borderId="29" xfId="0" quotePrefix="1" applyFont="1" applyBorder="1" applyAlignment="1">
      <alignment horizontal="center" vertical="center"/>
    </xf>
    <xf numFmtId="0" fontId="71" fillId="0" borderId="18" xfId="0" applyFont="1" applyFill="1" applyBorder="1" applyAlignment="1">
      <alignment horizontal="left" vertical="center"/>
    </xf>
    <xf numFmtId="0" fontId="67" fillId="0" borderId="25" xfId="0" applyFont="1" applyBorder="1" applyAlignment="1">
      <alignment horizontal="center" vertical="center"/>
    </xf>
    <xf numFmtId="0" fontId="0" fillId="5" borderId="5" xfId="0" applyFill="1" applyBorder="1" applyAlignment="1">
      <alignment vertical="center"/>
    </xf>
    <xf numFmtId="0" fontId="64" fillId="0" borderId="23" xfId="0" applyFont="1" applyBorder="1" applyAlignment="1">
      <alignment horizontal="center" vertical="center"/>
    </xf>
    <xf numFmtId="0" fontId="72" fillId="5" borderId="15" xfId="0" applyFont="1" applyFill="1" applyBorder="1" applyAlignment="1">
      <alignment vertical="center"/>
    </xf>
    <xf numFmtId="0" fontId="56" fillId="0" borderId="23" xfId="0" applyFont="1" applyFill="1" applyBorder="1" applyAlignment="1">
      <alignment horizontal="center" vertical="center"/>
    </xf>
    <xf numFmtId="0" fontId="53" fillId="0" borderId="39" xfId="0" applyFont="1" applyBorder="1" applyAlignment="1"/>
    <xf numFmtId="0" fontId="11" fillId="0" borderId="23" xfId="0" applyFont="1" applyBorder="1" applyAlignment="1">
      <alignment horizontal="center" vertical="center" wrapText="1"/>
    </xf>
    <xf numFmtId="0" fontId="11" fillId="0" borderId="23" xfId="0" applyFont="1" applyBorder="1" applyAlignment="1">
      <alignment vertical="center"/>
    </xf>
    <xf numFmtId="191" fontId="6" fillId="0" borderId="23" xfId="0" applyNumberFormat="1" applyFont="1" applyBorder="1" applyAlignment="1">
      <alignment horizontal="center" vertical="center"/>
    </xf>
    <xf numFmtId="0" fontId="11" fillId="0" borderId="25" xfId="0" applyFont="1" applyBorder="1" applyAlignment="1">
      <alignment vertical="center"/>
    </xf>
    <xf numFmtId="0" fontId="11" fillId="0" borderId="31" xfId="0" applyFont="1" applyBorder="1" applyAlignment="1">
      <alignment vertical="center"/>
    </xf>
    <xf numFmtId="0" fontId="11" fillId="0" borderId="0" xfId="0" applyFont="1" applyAlignment="1">
      <alignment vertical="center"/>
    </xf>
    <xf numFmtId="0" fontId="11" fillId="0" borderId="23" xfId="0" applyFont="1" applyBorder="1" applyAlignment="1">
      <alignment horizontal="left" vertical="center" wrapText="1" indent="1"/>
    </xf>
    <xf numFmtId="0" fontId="11" fillId="0" borderId="23" xfId="0" applyFont="1" applyBorder="1" applyAlignment="1">
      <alignment horizontal="center" vertical="center"/>
    </xf>
    <xf numFmtId="0" fontId="11" fillId="0" borderId="23" xfId="0" applyFont="1" applyFill="1" applyBorder="1" applyAlignment="1">
      <alignment horizontal="center" vertical="center" wrapText="1"/>
    </xf>
    <xf numFmtId="0" fontId="11" fillId="0" borderId="23" xfId="0" applyFont="1" applyFill="1" applyBorder="1" applyAlignment="1">
      <alignment horizontal="left" vertical="center" wrapText="1" indent="1"/>
    </xf>
    <xf numFmtId="0" fontId="11" fillId="0" borderId="23" xfId="0" applyFont="1" applyFill="1" applyBorder="1" applyAlignment="1">
      <alignment horizontal="center" vertical="center"/>
    </xf>
    <xf numFmtId="0" fontId="4" fillId="0" borderId="0" xfId="0" applyFont="1" applyBorder="1" applyAlignment="1">
      <alignment horizontal="center" vertical="center"/>
    </xf>
    <xf numFmtId="0" fontId="5" fillId="0" borderId="0" xfId="0" applyFont="1" applyBorder="1" applyAlignment="1">
      <alignment vertical="center"/>
    </xf>
    <xf numFmtId="0" fontId="3" fillId="0" borderId="0" xfId="0" applyFont="1" applyBorder="1" applyAlignment="1">
      <alignment vertical="center"/>
    </xf>
    <xf numFmtId="0" fontId="73" fillId="0" borderId="0" xfId="0" applyFont="1" applyFill="1" applyBorder="1" applyAlignment="1">
      <alignment horizontal="center" vertical="center"/>
    </xf>
    <xf numFmtId="0" fontId="74" fillId="5" borderId="16" xfId="0" applyFont="1" applyFill="1" applyBorder="1" applyAlignment="1">
      <alignment vertical="center"/>
    </xf>
    <xf numFmtId="0" fontId="74" fillId="5" borderId="40" xfId="0" applyFont="1" applyFill="1" applyBorder="1" applyAlignment="1">
      <alignment vertical="center"/>
    </xf>
    <xf numFmtId="0" fontId="56" fillId="0" borderId="0" xfId="0" applyFont="1" applyBorder="1" applyAlignment="1">
      <alignment horizontal="center" vertical="center"/>
    </xf>
    <xf numFmtId="0" fontId="56" fillId="5" borderId="16" xfId="0" applyFont="1" applyFill="1" applyBorder="1" applyAlignment="1">
      <alignment horizontal="center" vertical="center"/>
    </xf>
    <xf numFmtId="0" fontId="56" fillId="0" borderId="32" xfId="0" applyFont="1" applyFill="1" applyBorder="1" applyAlignment="1">
      <alignment horizontal="center" vertical="center"/>
    </xf>
    <xf numFmtId="0" fontId="64" fillId="0" borderId="23" xfId="0" applyFont="1" applyFill="1" applyBorder="1" applyAlignment="1">
      <alignment vertical="center"/>
    </xf>
    <xf numFmtId="0" fontId="64" fillId="0" borderId="26" xfId="0" applyFont="1" applyFill="1" applyBorder="1" applyAlignment="1">
      <alignment horizontal="center" vertical="center"/>
    </xf>
    <xf numFmtId="0" fontId="64" fillId="0" borderId="26" xfId="0" applyFont="1" applyFill="1" applyBorder="1" applyAlignment="1">
      <alignment vertical="center"/>
    </xf>
    <xf numFmtId="0" fontId="56" fillId="0" borderId="38" xfId="0" applyFont="1" applyFill="1" applyBorder="1" applyAlignment="1">
      <alignment horizontal="center" vertical="center"/>
    </xf>
    <xf numFmtId="0" fontId="56" fillId="0" borderId="31" xfId="0" applyFont="1" applyFill="1" applyBorder="1" applyAlignment="1">
      <alignment horizontal="center" vertical="center"/>
    </xf>
    <xf numFmtId="0" fontId="60" fillId="0" borderId="23" xfId="0" applyFont="1" applyFill="1" applyBorder="1" applyAlignment="1">
      <alignment horizontal="center" vertical="center"/>
    </xf>
    <xf numFmtId="0" fontId="64" fillId="0" borderId="29" xfId="0" applyFont="1" applyFill="1" applyBorder="1" applyAlignment="1">
      <alignment horizontal="center" vertical="center"/>
    </xf>
    <xf numFmtId="0" fontId="67" fillId="2" borderId="41" xfId="0" applyFont="1" applyFill="1" applyBorder="1" applyAlignment="1">
      <alignment horizontal="center" vertical="center" wrapText="1"/>
    </xf>
    <xf numFmtId="0" fontId="53" fillId="9" borderId="0" xfId="0" applyFont="1" applyFill="1" applyBorder="1" applyAlignment="1">
      <alignment vertical="center"/>
    </xf>
    <xf numFmtId="0" fontId="54" fillId="9" borderId="0" xfId="0" applyFont="1" applyFill="1" applyAlignment="1">
      <alignment vertical="center"/>
    </xf>
    <xf numFmtId="0" fontId="64" fillId="0" borderId="23" xfId="0" applyFont="1" applyBorder="1" applyAlignment="1">
      <alignment horizontal="left" vertical="center" indent="1"/>
    </xf>
    <xf numFmtId="0" fontId="54" fillId="0" borderId="23" xfId="0" applyFont="1" applyBorder="1" applyAlignment="1">
      <alignment horizontal="left" vertical="top"/>
    </xf>
    <xf numFmtId="0" fontId="54" fillId="0" borderId="25" xfId="0" applyFont="1" applyBorder="1" applyAlignment="1">
      <alignment horizontal="left" vertical="top"/>
    </xf>
    <xf numFmtId="0" fontId="56" fillId="0" borderId="31" xfId="0" applyFont="1" applyBorder="1" applyAlignment="1">
      <alignment horizontal="left" vertical="top" wrapText="1"/>
    </xf>
    <xf numFmtId="0" fontId="53" fillId="0" borderId="0" xfId="0" applyFont="1" applyBorder="1" applyAlignment="1">
      <alignment horizontal="left" vertical="top"/>
    </xf>
    <xf numFmtId="0" fontId="54" fillId="0" borderId="0" xfId="0" applyFont="1" applyAlignment="1">
      <alignment horizontal="left" vertical="top"/>
    </xf>
    <xf numFmtId="0" fontId="54" fillId="0" borderId="23" xfId="0" applyFont="1" applyFill="1" applyBorder="1" applyAlignment="1">
      <alignment horizontal="center" vertical="center" wrapText="1"/>
    </xf>
    <xf numFmtId="0" fontId="54" fillId="0" borderId="23" xfId="0" applyFont="1" applyFill="1" applyBorder="1" applyAlignment="1">
      <alignment vertical="center"/>
    </xf>
    <xf numFmtId="0" fontId="54" fillId="0" borderId="25" xfId="0" applyFont="1" applyFill="1" applyBorder="1" applyAlignment="1">
      <alignment vertical="center"/>
    </xf>
    <xf numFmtId="0" fontId="56" fillId="0" borderId="31" xfId="0" applyFont="1" applyFill="1" applyBorder="1" applyAlignment="1">
      <alignment vertical="center" wrapText="1"/>
    </xf>
    <xf numFmtId="0" fontId="52" fillId="6" borderId="15" xfId="0" applyFont="1" applyFill="1" applyBorder="1" applyAlignment="1">
      <alignment horizontal="left" vertical="center"/>
    </xf>
    <xf numFmtId="0" fontId="51" fillId="0" borderId="39" xfId="0" applyFont="1" applyBorder="1" applyAlignment="1"/>
    <xf numFmtId="0" fontId="52" fillId="6" borderId="21" xfId="0" applyFont="1" applyFill="1" applyBorder="1" applyAlignment="1">
      <alignment horizontal="left" vertical="center"/>
    </xf>
    <xf numFmtId="0" fontId="52" fillId="6" borderId="15" xfId="0" applyFont="1" applyFill="1" applyBorder="1" applyAlignment="1">
      <alignment horizontal="left" vertical="center"/>
    </xf>
    <xf numFmtId="0" fontId="52" fillId="6" borderId="16" xfId="0" applyFont="1" applyFill="1" applyBorder="1" applyAlignment="1">
      <alignment horizontal="left" vertical="center"/>
    </xf>
    <xf numFmtId="0" fontId="54" fillId="7" borderId="7" xfId="0" applyFont="1" applyFill="1" applyBorder="1" applyAlignment="1">
      <alignment vertical="center"/>
    </xf>
    <xf numFmtId="0" fontId="54" fillId="7" borderId="6" xfId="0" applyFont="1" applyFill="1" applyBorder="1" applyAlignment="1">
      <alignment vertical="center"/>
    </xf>
    <xf numFmtId="0" fontId="54" fillId="7" borderId="11" xfId="0" applyFont="1" applyFill="1" applyBorder="1" applyAlignment="1">
      <alignment vertical="center"/>
    </xf>
    <xf numFmtId="0" fontId="54" fillId="7" borderId="2" xfId="0" applyFont="1" applyFill="1" applyBorder="1" applyAlignment="1">
      <alignment vertical="center"/>
    </xf>
    <xf numFmtId="0" fontId="54" fillId="7" borderId="0" xfId="0" applyFont="1" applyFill="1" applyBorder="1" applyAlignment="1">
      <alignment vertical="center"/>
    </xf>
    <xf numFmtId="0" fontId="54" fillId="7" borderId="3" xfId="0" applyFont="1" applyFill="1" applyBorder="1" applyAlignment="1">
      <alignment vertical="center"/>
    </xf>
    <xf numFmtId="0" fontId="0" fillId="7" borderId="2" xfId="0" applyFill="1" applyBorder="1" applyAlignment="1">
      <alignment vertical="center"/>
    </xf>
    <xf numFmtId="0" fontId="0" fillId="7" borderId="0" xfId="0" applyFill="1" applyBorder="1" applyAlignment="1">
      <alignment vertical="center"/>
    </xf>
    <xf numFmtId="0" fontId="0" fillId="7" borderId="3" xfId="0" applyFill="1" applyBorder="1" applyAlignment="1">
      <alignment vertical="center"/>
    </xf>
    <xf numFmtId="0" fontId="0" fillId="7" borderId="12" xfId="0" applyFill="1" applyBorder="1" applyAlignment="1">
      <alignment vertical="center"/>
    </xf>
    <xf numFmtId="0" fontId="0" fillId="7" borderId="13" xfId="0" applyFill="1" applyBorder="1" applyAlignment="1">
      <alignment vertical="center"/>
    </xf>
    <xf numFmtId="0" fontId="0" fillId="7" borderId="14" xfId="0" applyFill="1" applyBorder="1" applyAlignment="1">
      <alignment vertical="center"/>
    </xf>
    <xf numFmtId="0" fontId="63" fillId="7" borderId="20" xfId="0" applyFont="1" applyFill="1" applyBorder="1" applyAlignment="1">
      <alignment horizontal="left" vertical="center" indent="1"/>
    </xf>
    <xf numFmtId="0" fontId="52" fillId="7" borderId="1" xfId="0" applyFont="1" applyFill="1" applyBorder="1" applyAlignment="1">
      <alignment vertical="center"/>
    </xf>
    <xf numFmtId="0" fontId="63" fillId="7" borderId="1" xfId="0" applyFont="1" applyFill="1" applyBorder="1" applyAlignment="1">
      <alignment horizontal="left" vertical="center" indent="16"/>
    </xf>
    <xf numFmtId="0" fontId="52" fillId="7" borderId="1" xfId="0" applyFont="1" applyFill="1" applyBorder="1" applyAlignment="1">
      <alignment horizontal="left" vertical="center" indent="1"/>
    </xf>
    <xf numFmtId="0" fontId="63" fillId="7" borderId="1" xfId="0" applyFont="1" applyFill="1" applyBorder="1" applyAlignment="1">
      <alignment horizontal="left" vertical="center"/>
    </xf>
    <xf numFmtId="0" fontId="52" fillId="7" borderId="0" xfId="0" applyFont="1" applyFill="1" applyAlignment="1">
      <alignment vertical="center"/>
    </xf>
    <xf numFmtId="0" fontId="52" fillId="7" borderId="19" xfId="0" applyFont="1" applyFill="1" applyBorder="1" applyAlignment="1">
      <alignment vertical="center"/>
    </xf>
    <xf numFmtId="0" fontId="53" fillId="7" borderId="15" xfId="0" applyFont="1" applyFill="1" applyBorder="1" applyAlignment="1">
      <alignment vertical="center"/>
    </xf>
    <xf numFmtId="0" fontId="60" fillId="7" borderId="15" xfId="0" applyFont="1" applyFill="1" applyBorder="1" applyAlignment="1">
      <alignment horizontal="left" vertical="center" indent="1"/>
    </xf>
    <xf numFmtId="0" fontId="51" fillId="7" borderId="0" xfId="0" applyFont="1" applyFill="1" applyAlignment="1">
      <alignment vertical="center"/>
    </xf>
    <xf numFmtId="0" fontId="65" fillId="7" borderId="15" xfId="0" applyFont="1" applyFill="1" applyBorder="1" applyAlignment="1">
      <alignment vertical="center"/>
    </xf>
    <xf numFmtId="0" fontId="53" fillId="7" borderId="16" xfId="0" applyFont="1" applyFill="1" applyBorder="1" applyAlignment="1">
      <alignment vertical="center"/>
    </xf>
    <xf numFmtId="0" fontId="53" fillId="7" borderId="22" xfId="0" applyFont="1" applyFill="1" applyBorder="1" applyAlignment="1">
      <alignment horizontal="left" vertical="center" indent="1"/>
    </xf>
    <xf numFmtId="14" fontId="56" fillId="7" borderId="17" xfId="0" applyNumberFormat="1" applyFont="1" applyFill="1" applyBorder="1" applyAlignment="1">
      <alignment vertical="center"/>
    </xf>
    <xf numFmtId="0" fontId="53" fillId="7" borderId="17" xfId="0" applyFont="1" applyFill="1" applyBorder="1" applyAlignment="1">
      <alignment vertical="center"/>
    </xf>
    <xf numFmtId="0" fontId="60" fillId="7" borderId="17" xfId="0" applyFont="1" applyFill="1" applyBorder="1" applyAlignment="1">
      <alignment horizontal="left" vertical="center" indent="1"/>
    </xf>
    <xf numFmtId="0" fontId="51" fillId="7" borderId="17" xfId="0" applyFont="1" applyFill="1" applyBorder="1" applyAlignment="1">
      <alignment vertical="center"/>
    </xf>
    <xf numFmtId="0" fontId="53" fillId="7" borderId="18" xfId="0" applyFont="1" applyFill="1" applyBorder="1" applyAlignment="1">
      <alignment vertical="center"/>
    </xf>
    <xf numFmtId="0" fontId="74" fillId="0" borderId="0" xfId="0" applyFont="1" applyBorder="1" applyAlignment="1">
      <alignment vertical="center"/>
    </xf>
    <xf numFmtId="0" fontId="75" fillId="0" borderId="15" xfId="0" applyFont="1" applyBorder="1" applyAlignment="1">
      <alignment vertical="center"/>
    </xf>
    <xf numFmtId="0" fontId="60" fillId="0" borderId="15" xfId="0" applyFont="1" applyBorder="1" applyAlignment="1">
      <alignment vertical="center"/>
    </xf>
    <xf numFmtId="0" fontId="60" fillId="0" borderId="17" xfId="0" applyFont="1" applyBorder="1" applyAlignment="1">
      <alignment vertical="center"/>
    </xf>
    <xf numFmtId="0" fontId="64" fillId="0" borderId="6" xfId="0" applyFont="1" applyBorder="1" applyAlignment="1">
      <alignment vertical="center"/>
    </xf>
    <xf numFmtId="0" fontId="72" fillId="0" borderId="0" xfId="0" applyFont="1" applyBorder="1"/>
    <xf numFmtId="0" fontId="60" fillId="0" borderId="23" xfId="2" applyFont="1" applyBorder="1" applyAlignment="1" applyProtection="1">
      <alignment horizontal="center" vertical="center"/>
      <protection locked="0"/>
    </xf>
    <xf numFmtId="0" fontId="72" fillId="0" borderId="15" xfId="0" applyFont="1" applyFill="1" applyBorder="1" applyAlignment="1" applyProtection="1">
      <alignment vertical="center"/>
      <protection locked="0"/>
    </xf>
    <xf numFmtId="0" fontId="60" fillId="0" borderId="23" xfId="0" applyFont="1" applyBorder="1" applyAlignment="1">
      <alignment horizontal="center" vertical="center"/>
    </xf>
    <xf numFmtId="0" fontId="60" fillId="0" borderId="29" xfId="0" applyFont="1" applyFill="1" applyBorder="1" applyAlignment="1">
      <alignment horizontal="center" vertical="center"/>
    </xf>
    <xf numFmtId="0" fontId="60" fillId="0" borderId="42" xfId="0" applyFont="1" applyFill="1" applyBorder="1" applyAlignment="1">
      <alignment horizontal="center" vertical="center"/>
    </xf>
    <xf numFmtId="0" fontId="72" fillId="0" borderId="0" xfId="0" applyFont="1"/>
    <xf numFmtId="0" fontId="76" fillId="0" borderId="15" xfId="0" applyFont="1" applyBorder="1" applyAlignment="1">
      <alignment vertical="center"/>
    </xf>
    <xf numFmtId="0" fontId="64" fillId="0" borderId="15" xfId="0" applyFont="1" applyBorder="1" applyAlignment="1">
      <alignment vertical="center"/>
    </xf>
    <xf numFmtId="0" fontId="64" fillId="0" borderId="17" xfId="0" applyFont="1" applyBorder="1" applyAlignment="1">
      <alignment vertical="center"/>
    </xf>
    <xf numFmtId="0" fontId="63" fillId="0" borderId="15" xfId="0" applyFont="1" applyBorder="1" applyAlignment="1">
      <alignment vertical="center"/>
    </xf>
    <xf numFmtId="0" fontId="56" fillId="0" borderId="17" xfId="0" applyFont="1" applyBorder="1" applyAlignment="1">
      <alignment vertical="center"/>
    </xf>
    <xf numFmtId="0" fontId="60" fillId="0" borderId="6" xfId="0" applyFont="1" applyBorder="1" applyAlignment="1">
      <alignment vertical="center"/>
    </xf>
    <xf numFmtId="0" fontId="77" fillId="0" borderId="0" xfId="0" applyFont="1" applyBorder="1"/>
    <xf numFmtId="0" fontId="60" fillId="0" borderId="23" xfId="2" applyFont="1" applyFill="1" applyBorder="1" applyAlignment="1" applyProtection="1">
      <alignment horizontal="center" vertical="center"/>
      <protection locked="0"/>
    </xf>
    <xf numFmtId="0" fontId="77" fillId="5" borderId="15" xfId="0" applyFont="1" applyFill="1" applyBorder="1" applyAlignment="1" applyProtection="1">
      <alignment vertical="center"/>
      <protection locked="0"/>
    </xf>
    <xf numFmtId="0" fontId="77" fillId="0" borderId="0" xfId="0" applyFont="1" applyBorder="1" applyAlignment="1">
      <alignment vertical="center"/>
    </xf>
    <xf numFmtId="0" fontId="77" fillId="0" borderId="0" xfId="0" applyFont="1"/>
    <xf numFmtId="0" fontId="53" fillId="5" borderId="21" xfId="0" applyFont="1" applyFill="1" applyBorder="1" applyAlignment="1">
      <alignment horizontal="left" vertical="center" indent="1"/>
    </xf>
    <xf numFmtId="0" fontId="56" fillId="6" borderId="43" xfId="0" applyFont="1" applyFill="1" applyBorder="1" applyAlignment="1">
      <alignment vertical="center"/>
    </xf>
    <xf numFmtId="0" fontId="66" fillId="6" borderId="0" xfId="0" applyFont="1" applyFill="1" applyBorder="1" applyAlignment="1">
      <alignment vertical="center"/>
    </xf>
    <xf numFmtId="0" fontId="54" fillId="0" borderId="29" xfId="0" applyFont="1" applyBorder="1" applyAlignment="1">
      <alignment vertical="center"/>
    </xf>
    <xf numFmtId="0" fontId="78" fillId="0" borderId="0" xfId="0" applyFont="1" applyBorder="1" applyAlignment="1">
      <alignment vertical="center"/>
    </xf>
    <xf numFmtId="0" fontId="78" fillId="0" borderId="0" xfId="0" applyFont="1" applyBorder="1"/>
    <xf numFmtId="0" fontId="74" fillId="0" borderId="0" xfId="0" applyFont="1" applyBorder="1"/>
    <xf numFmtId="0" fontId="78" fillId="0" borderId="0" xfId="0" applyFont="1"/>
    <xf numFmtId="0" fontId="74" fillId="0" borderId="0" xfId="0" applyFont="1"/>
    <xf numFmtId="0" fontId="79" fillId="0" borderId="6" xfId="0" applyFont="1" applyBorder="1" applyAlignment="1">
      <alignment vertical="center"/>
    </xf>
    <xf numFmtId="0" fontId="74" fillId="5" borderId="15" xfId="0" applyFont="1" applyFill="1" applyBorder="1" applyAlignment="1">
      <alignment vertical="center"/>
    </xf>
    <xf numFmtId="0" fontId="80" fillId="0" borderId="15" xfId="0" applyFont="1" applyBorder="1" applyAlignment="1">
      <alignment vertical="center"/>
    </xf>
    <xf numFmtId="0" fontId="73" fillId="0" borderId="15" xfId="0" applyFont="1" applyBorder="1" applyAlignment="1">
      <alignment vertical="center"/>
    </xf>
    <xf numFmtId="0" fontId="73" fillId="0" borderId="17" xfId="0" applyFont="1" applyBorder="1" applyAlignment="1">
      <alignment vertical="center"/>
    </xf>
    <xf numFmtId="0" fontId="73" fillId="0" borderId="6" xfId="0" applyFont="1" applyBorder="1" applyAlignment="1">
      <alignment vertical="center"/>
    </xf>
    <xf numFmtId="0" fontId="78" fillId="5" borderId="5" xfId="0" applyFont="1" applyFill="1" applyBorder="1" applyAlignment="1">
      <alignment vertical="center"/>
    </xf>
    <xf numFmtId="0" fontId="52" fillId="0" borderId="8" xfId="0" applyFont="1" applyFill="1" applyBorder="1" applyAlignment="1">
      <alignment horizontal="left" vertical="top" wrapText="1"/>
    </xf>
    <xf numFmtId="0" fontId="52" fillId="0" borderId="9" xfId="0" applyFont="1" applyFill="1" applyBorder="1" applyAlignment="1">
      <alignment horizontal="left" vertical="top" wrapText="1"/>
    </xf>
    <xf numFmtId="0" fontId="54" fillId="0" borderId="8" xfId="0" applyFont="1" applyBorder="1" applyAlignment="1">
      <alignment horizontal="left" vertical="top"/>
    </xf>
    <xf numFmtId="0" fontId="54" fillId="0" borderId="9" xfId="0" applyFont="1" applyBorder="1" applyAlignment="1">
      <alignment horizontal="left" vertical="top"/>
    </xf>
    <xf numFmtId="0" fontId="64" fillId="0" borderId="23" xfId="0" applyFont="1" applyBorder="1" applyAlignment="1">
      <alignment horizontal="left" vertical="center" indent="1"/>
    </xf>
    <xf numFmtId="0" fontId="11" fillId="0" borderId="23" xfId="0" applyFont="1" applyFill="1" applyBorder="1" applyAlignment="1">
      <alignment horizontal="left" vertical="center" indent="1"/>
    </xf>
    <xf numFmtId="0" fontId="81" fillId="0" borderId="21" xfId="0" applyFont="1" applyFill="1" applyBorder="1" applyAlignment="1">
      <alignment horizontal="left" vertical="center" indent="1"/>
    </xf>
    <xf numFmtId="0" fontId="81" fillId="0" borderId="15" xfId="0" applyFont="1" applyFill="1" applyBorder="1" applyAlignment="1">
      <alignment vertical="center"/>
    </xf>
    <xf numFmtId="0" fontId="65" fillId="0" borderId="21" xfId="0" applyFont="1" applyBorder="1" applyAlignment="1">
      <alignment horizontal="left" vertical="center"/>
    </xf>
    <xf numFmtId="190" fontId="64" fillId="0" borderId="23" xfId="0" applyNumberFormat="1" applyFont="1" applyFill="1" applyBorder="1" applyAlignment="1">
      <alignment horizontal="center" vertical="center"/>
    </xf>
    <xf numFmtId="0" fontId="11" fillId="0" borderId="23" xfId="0" quotePrefix="1" applyFont="1" applyFill="1" applyBorder="1" applyAlignment="1">
      <alignment horizontal="center" vertical="center" wrapText="1"/>
    </xf>
    <xf numFmtId="0" fontId="64" fillId="0" borderId="0" xfId="0" applyFont="1" applyFill="1" applyBorder="1" applyAlignment="1">
      <alignment horizontal="center" vertical="center" wrapText="1"/>
    </xf>
    <xf numFmtId="0" fontId="81" fillId="0" borderId="21" xfId="0" applyFont="1" applyBorder="1" applyAlignment="1">
      <alignment horizontal="left" vertical="center" indent="1"/>
    </xf>
    <xf numFmtId="0" fontId="54" fillId="0" borderId="8" xfId="0" applyFont="1" applyBorder="1" applyAlignment="1">
      <alignment horizontal="left" vertical="top" wrapText="1"/>
    </xf>
    <xf numFmtId="0" fontId="82" fillId="0" borderId="15" xfId="0" applyFont="1" applyBorder="1" applyAlignment="1">
      <alignment vertical="center"/>
    </xf>
    <xf numFmtId="0" fontId="83" fillId="5" borderId="5" xfId="0" applyFont="1" applyFill="1" applyBorder="1" applyAlignment="1">
      <alignment vertical="center"/>
    </xf>
    <xf numFmtId="0" fontId="65" fillId="0" borderId="15" xfId="0" applyFont="1" applyBorder="1" applyAlignment="1">
      <alignment horizontal="left" vertical="center"/>
    </xf>
    <xf numFmtId="0" fontId="12" fillId="0" borderId="27" xfId="0" applyFont="1" applyFill="1" applyBorder="1" applyAlignment="1">
      <alignment horizontal="center" vertical="center"/>
    </xf>
    <xf numFmtId="0" fontId="4" fillId="0" borderId="5" xfId="0" applyFont="1" applyFill="1" applyBorder="1" applyAlignment="1">
      <alignment vertical="center"/>
    </xf>
    <xf numFmtId="0" fontId="11" fillId="0" borderId="5" xfId="0" applyFont="1" applyFill="1" applyBorder="1" applyAlignment="1">
      <alignment horizontal="center" vertical="center"/>
    </xf>
    <xf numFmtId="0" fontId="15" fillId="0" borderId="23" xfId="0" applyFont="1" applyFill="1" applyBorder="1" applyAlignment="1">
      <alignment horizontal="center" vertical="center"/>
    </xf>
    <xf numFmtId="0" fontId="5" fillId="0" borderId="23" xfId="2" applyFont="1" applyFill="1" applyBorder="1" applyAlignment="1" applyProtection="1">
      <alignment horizontal="center" vertical="center"/>
      <protection locked="0"/>
    </xf>
    <xf numFmtId="0" fontId="15" fillId="0" borderId="23" xfId="0" applyFont="1" applyBorder="1" applyAlignment="1">
      <alignment horizontal="center" vertical="center"/>
    </xf>
    <xf numFmtId="0" fontId="5" fillId="0" borderId="23" xfId="2" applyFont="1" applyBorder="1" applyAlignment="1" applyProtection="1">
      <alignment horizontal="center" vertical="center"/>
      <protection locked="0"/>
    </xf>
    <xf numFmtId="0" fontId="5" fillId="7" borderId="23" xfId="2" applyFont="1" applyFill="1" applyBorder="1" applyAlignment="1" applyProtection="1">
      <alignment horizontal="center" vertical="center"/>
      <protection locked="0"/>
    </xf>
    <xf numFmtId="0" fontId="3" fillId="2" borderId="21" xfId="0" applyFont="1" applyFill="1" applyBorder="1" applyAlignment="1">
      <alignment horizontal="left" vertical="center" indent="1"/>
    </xf>
    <xf numFmtId="0" fontId="6" fillId="2" borderId="15" xfId="0" applyFont="1" applyFill="1" applyBorder="1" applyAlignment="1">
      <alignment vertical="center"/>
    </xf>
    <xf numFmtId="0" fontId="0" fillId="2" borderId="23" xfId="0" applyFill="1" applyBorder="1" applyAlignment="1">
      <alignment vertical="center"/>
    </xf>
    <xf numFmtId="0" fontId="11" fillId="0" borderId="5" xfId="0" applyFont="1" applyFill="1" applyBorder="1" applyAlignment="1">
      <alignment horizontal="left" vertical="center" indent="1"/>
    </xf>
    <xf numFmtId="0" fontId="12" fillId="0" borderId="27" xfId="0" applyFont="1" applyBorder="1" applyAlignment="1">
      <alignment horizontal="center" vertical="center"/>
    </xf>
    <xf numFmtId="0" fontId="3" fillId="2" borderId="30" xfId="0" applyFont="1" applyFill="1" applyBorder="1" applyAlignment="1">
      <alignment horizontal="left" vertical="center" indent="1"/>
    </xf>
    <xf numFmtId="0" fontId="6" fillId="2" borderId="5" xfId="0" applyFont="1" applyFill="1" applyBorder="1" applyAlignment="1">
      <alignment vertical="center"/>
    </xf>
    <xf numFmtId="0" fontId="0" fillId="2" borderId="4" xfId="0" applyFill="1" applyBorder="1" applyAlignment="1">
      <alignment vertical="center"/>
    </xf>
    <xf numFmtId="0" fontId="3" fillId="8" borderId="2" xfId="0" applyFont="1" applyFill="1" applyBorder="1" applyAlignment="1">
      <alignment horizontal="left" vertical="center" indent="1"/>
    </xf>
    <xf numFmtId="0" fontId="6" fillId="8" borderId="5" xfId="0" applyFont="1" applyFill="1" applyBorder="1" applyAlignment="1">
      <alignment vertical="center"/>
    </xf>
    <xf numFmtId="0" fontId="17" fillId="8" borderId="23" xfId="0" applyFont="1" applyFill="1" applyBorder="1" applyAlignment="1">
      <alignment horizontal="center" vertical="center"/>
    </xf>
    <xf numFmtId="0" fontId="0" fillId="7" borderId="0" xfId="0" applyFill="1" applyAlignment="1">
      <alignment vertical="center"/>
    </xf>
    <xf numFmtId="0" fontId="0" fillId="7" borderId="2" xfId="0" applyFont="1" applyFill="1" applyBorder="1" applyAlignment="1">
      <alignment vertical="center"/>
    </xf>
    <xf numFmtId="0" fontId="0" fillId="7" borderId="3" xfId="0" applyFont="1" applyFill="1" applyBorder="1" applyAlignment="1">
      <alignment vertical="center"/>
    </xf>
    <xf numFmtId="0" fontId="0" fillId="7" borderId="0" xfId="0" applyFont="1" applyFill="1" applyBorder="1" applyAlignment="1">
      <alignment vertical="center"/>
    </xf>
    <xf numFmtId="0" fontId="0" fillId="7" borderId="0" xfId="0" applyFont="1" applyFill="1" applyAlignment="1">
      <alignment vertical="center"/>
    </xf>
    <xf numFmtId="0" fontId="81" fillId="0" borderId="21" xfId="0" applyFont="1" applyBorder="1" applyAlignment="1">
      <alignment vertical="center"/>
    </xf>
    <xf numFmtId="0" fontId="84" fillId="0" borderId="23" xfId="0" applyFont="1" applyBorder="1" applyAlignment="1">
      <alignment vertical="center"/>
    </xf>
    <xf numFmtId="0" fontId="84" fillId="0" borderId="25" xfId="0" applyFont="1" applyBorder="1" applyAlignment="1">
      <alignment vertical="center"/>
    </xf>
    <xf numFmtId="0" fontId="65" fillId="0" borderId="31" xfId="0" applyFont="1" applyBorder="1" applyAlignment="1">
      <alignment vertical="center" wrapText="1"/>
    </xf>
    <xf numFmtId="0" fontId="65" fillId="0" borderId="0" xfId="0" applyFont="1" applyBorder="1" applyAlignment="1">
      <alignment vertical="center" wrapText="1"/>
    </xf>
    <xf numFmtId="0" fontId="65" fillId="0" borderId="0" xfId="0" applyFont="1" applyBorder="1" applyAlignment="1">
      <alignment vertical="center"/>
    </xf>
    <xf numFmtId="0" fontId="84" fillId="0" borderId="0" xfId="0" applyFont="1" applyAlignment="1">
      <alignment vertical="center"/>
    </xf>
    <xf numFmtId="0" fontId="53" fillId="5" borderId="4" xfId="0" applyFont="1" applyFill="1" applyBorder="1" applyAlignment="1">
      <alignment horizontal="center" vertical="center" wrapText="1"/>
    </xf>
    <xf numFmtId="0" fontId="64" fillId="0" borderId="29" xfId="2" applyFont="1" applyFill="1" applyBorder="1" applyAlignment="1">
      <alignment horizontal="center" vertical="center"/>
    </xf>
    <xf numFmtId="0" fontId="53" fillId="0" borderId="0" xfId="0" applyFont="1" applyFill="1" applyBorder="1" applyAlignment="1">
      <alignment vertical="center" wrapText="1"/>
    </xf>
    <xf numFmtId="0" fontId="70" fillId="0" borderId="21" xfId="0" applyFont="1" applyBorder="1" applyAlignment="1">
      <alignment vertical="center"/>
    </xf>
    <xf numFmtId="0" fontId="81" fillId="0" borderId="21" xfId="0" applyFont="1" applyFill="1" applyBorder="1" applyAlignment="1">
      <alignment horizontal="left" vertical="center" indent="1"/>
    </xf>
    <xf numFmtId="0" fontId="65" fillId="0" borderId="17" xfId="0" applyFont="1" applyFill="1" applyBorder="1" applyAlignment="1">
      <alignment horizontal="center" vertical="center"/>
    </xf>
    <xf numFmtId="0" fontId="65" fillId="7" borderId="17" xfId="0" applyFont="1" applyFill="1" applyBorder="1" applyAlignment="1">
      <alignment horizontal="center" vertical="center"/>
    </xf>
    <xf numFmtId="0" fontId="52" fillId="0" borderId="44" xfId="0" applyFont="1" applyBorder="1" applyAlignment="1">
      <alignment horizontal="center" vertical="center"/>
    </xf>
    <xf numFmtId="0" fontId="67" fillId="0" borderId="26" xfId="0" applyFont="1" applyBorder="1" applyAlignment="1">
      <alignment horizontal="center" vertical="center"/>
    </xf>
    <xf numFmtId="0" fontId="5" fillId="7" borderId="26" xfId="2" applyFont="1" applyFill="1" applyBorder="1" applyAlignment="1" applyProtection="1">
      <alignment horizontal="center" vertical="center"/>
      <protection locked="0"/>
    </xf>
    <xf numFmtId="0" fontId="60" fillId="0" borderId="26" xfId="0" applyFont="1" applyFill="1" applyBorder="1" applyAlignment="1">
      <alignment horizontal="center" vertical="center"/>
    </xf>
    <xf numFmtId="0" fontId="12" fillId="0" borderId="23" xfId="0" applyFont="1" applyBorder="1" applyAlignment="1">
      <alignment horizontal="center" vertical="center"/>
    </xf>
    <xf numFmtId="0" fontId="0" fillId="2" borderId="25" xfId="0" applyFill="1" applyBorder="1" applyAlignment="1">
      <alignment vertical="center"/>
    </xf>
    <xf numFmtId="0" fontId="11" fillId="0" borderId="4" xfId="2" applyFont="1" applyFill="1" applyBorder="1" applyAlignment="1">
      <alignment horizontal="center" vertical="center"/>
    </xf>
    <xf numFmtId="0" fontId="85" fillId="0" borderId="4" xfId="2" applyFont="1" applyFill="1" applyBorder="1" applyAlignment="1">
      <alignment horizontal="center" vertical="center"/>
    </xf>
    <xf numFmtId="0" fontId="0" fillId="0" borderId="4" xfId="0" applyBorder="1" applyAlignment="1">
      <alignment vertical="center"/>
    </xf>
    <xf numFmtId="0" fontId="16" fillId="8" borderId="25" xfId="2" applyFont="1" applyFill="1" applyBorder="1" applyAlignment="1">
      <alignment horizontal="center" vertical="center"/>
    </xf>
    <xf numFmtId="0" fontId="16" fillId="8" borderId="15" xfId="2" applyFont="1" applyFill="1" applyBorder="1" applyAlignment="1">
      <alignment horizontal="center" vertical="center"/>
    </xf>
    <xf numFmtId="0" fontId="0" fillId="8" borderId="15" xfId="0" applyFill="1" applyBorder="1" applyAlignment="1">
      <alignment vertical="center"/>
    </xf>
    <xf numFmtId="0" fontId="0" fillId="8" borderId="29" xfId="0" applyFill="1" applyBorder="1" applyAlignment="1">
      <alignment vertical="center"/>
    </xf>
    <xf numFmtId="0" fontId="18" fillId="5" borderId="0" xfId="2" applyFont="1" applyFill="1" applyBorder="1" applyAlignment="1" applyProtection="1">
      <alignment horizontal="center" vertical="center"/>
      <protection locked="0"/>
    </xf>
    <xf numFmtId="0" fontId="5" fillId="7" borderId="0" xfId="2" applyFont="1" applyFill="1" applyBorder="1" applyAlignment="1" applyProtection="1">
      <alignment horizontal="center" vertical="center"/>
      <protection locked="0"/>
    </xf>
    <xf numFmtId="0" fontId="6" fillId="0" borderId="4" xfId="2" applyFont="1" applyFill="1" applyBorder="1" applyAlignment="1">
      <alignment horizontal="center" vertical="center"/>
    </xf>
    <xf numFmtId="0" fontId="11" fillId="0" borderId="25" xfId="0" applyFont="1" applyBorder="1" applyAlignment="1">
      <alignment horizontal="left" vertical="center" indent="1"/>
    </xf>
    <xf numFmtId="0" fontId="4" fillId="0" borderId="15" xfId="0" applyFont="1" applyBorder="1" applyAlignment="1">
      <alignment vertical="center"/>
    </xf>
    <xf numFmtId="0" fontId="11" fillId="0" borderId="15" xfId="0" applyFont="1" applyBorder="1" applyAlignment="1">
      <alignment horizontal="center" vertical="center"/>
    </xf>
    <xf numFmtId="0" fontId="11" fillId="0" borderId="29" xfId="0" applyFont="1" applyBorder="1" applyAlignment="1">
      <alignment horizontal="center" vertical="center"/>
    </xf>
    <xf numFmtId="0" fontId="60" fillId="0" borderId="26" xfId="2" applyFont="1" applyBorder="1" applyAlignment="1" applyProtection="1">
      <alignment horizontal="center" vertical="center"/>
      <protection locked="0"/>
    </xf>
    <xf numFmtId="0" fontId="12" fillId="0" borderId="44" xfId="0" applyFont="1" applyBorder="1" applyAlignment="1">
      <alignment horizontal="center" vertical="center"/>
    </xf>
    <xf numFmtId="0" fontId="11" fillId="0" borderId="39" xfId="0" applyFont="1" applyBorder="1" applyAlignment="1">
      <alignment horizontal="left" vertical="center" indent="1"/>
    </xf>
    <xf numFmtId="0" fontId="4" fillId="0" borderId="39" xfId="0" applyFont="1" applyBorder="1" applyAlignment="1">
      <alignment vertical="center"/>
    </xf>
    <xf numFmtId="0" fontId="11" fillId="0" borderId="39" xfId="0" applyFont="1" applyBorder="1" applyAlignment="1">
      <alignment horizontal="center" vertical="center"/>
    </xf>
    <xf numFmtId="0" fontId="15" fillId="0" borderId="26" xfId="0" applyFont="1" applyBorder="1" applyAlignment="1">
      <alignment horizontal="center" vertical="center"/>
    </xf>
    <xf numFmtId="0" fontId="86" fillId="0" borderId="23" xfId="2" applyFont="1" applyFill="1" applyBorder="1" applyAlignment="1">
      <alignment horizontal="center" vertical="center"/>
    </xf>
    <xf numFmtId="0" fontId="12" fillId="0" borderId="45" xfId="0" applyFont="1" applyFill="1" applyBorder="1" applyAlignment="1">
      <alignment horizontal="center" vertical="center"/>
    </xf>
    <xf numFmtId="0" fontId="11" fillId="0" borderId="46" xfId="0" applyFont="1" applyFill="1" applyBorder="1" applyAlignment="1">
      <alignment horizontal="left" vertical="center" indent="1"/>
    </xf>
    <xf numFmtId="0" fontId="4" fillId="0" borderId="39" xfId="0" applyFont="1" applyFill="1" applyBorder="1" applyAlignment="1">
      <alignment vertical="center"/>
    </xf>
    <xf numFmtId="0" fontId="11" fillId="0" borderId="39" xfId="0" applyFont="1" applyFill="1" applyBorder="1" applyAlignment="1">
      <alignment horizontal="center" vertical="center"/>
    </xf>
    <xf numFmtId="0" fontId="65" fillId="0" borderId="17" xfId="0" applyFont="1" applyBorder="1" applyAlignment="1">
      <alignment horizontal="center" vertical="center"/>
    </xf>
    <xf numFmtId="0" fontId="12" fillId="0" borderId="21" xfId="0" applyFont="1" applyBorder="1" applyAlignment="1">
      <alignment horizontal="center" vertical="center"/>
    </xf>
    <xf numFmtId="0" fontId="65" fillId="0" borderId="18" xfId="0" applyFont="1" applyBorder="1" applyAlignment="1">
      <alignment horizontal="center" vertical="center"/>
    </xf>
    <xf numFmtId="0" fontId="64" fillId="0" borderId="23" xfId="0" applyFont="1" applyBorder="1" applyAlignment="1">
      <alignment horizontal="left" vertical="center" indent="1"/>
    </xf>
    <xf numFmtId="0" fontId="64" fillId="0" borderId="23" xfId="0" applyFont="1" applyBorder="1" applyAlignment="1">
      <alignment horizontal="left" vertical="center" wrapText="1"/>
    </xf>
    <xf numFmtId="0" fontId="54" fillId="0" borderId="29" xfId="0" quotePrefix="1" applyFont="1" applyFill="1" applyBorder="1" applyAlignment="1">
      <alignment horizontal="center" vertical="center"/>
    </xf>
    <xf numFmtId="0" fontId="52" fillId="0" borderId="46" xfId="0" applyFont="1" applyFill="1" applyBorder="1" applyAlignment="1">
      <alignment vertical="top"/>
    </xf>
    <xf numFmtId="0" fontId="52" fillId="0" borderId="39" xfId="0" applyFont="1" applyFill="1" applyBorder="1" applyAlignment="1">
      <alignment vertical="top"/>
    </xf>
    <xf numFmtId="0" fontId="52" fillId="0" borderId="42" xfId="0" applyFont="1" applyFill="1" applyBorder="1" applyAlignment="1">
      <alignment vertical="top"/>
    </xf>
    <xf numFmtId="0" fontId="64" fillId="7" borderId="26" xfId="0" applyFont="1" applyFill="1" applyBorder="1" applyAlignment="1">
      <alignment horizontal="center" vertical="center" wrapText="1"/>
    </xf>
    <xf numFmtId="0" fontId="63" fillId="0" borderId="0" xfId="0" applyFont="1" applyFill="1" applyBorder="1" applyAlignment="1">
      <alignment horizontal="left" vertical="center"/>
    </xf>
    <xf numFmtId="0" fontId="87" fillId="0" borderId="0" xfId="0" applyFont="1" applyFill="1" applyBorder="1" applyAlignment="1">
      <alignment vertical="center"/>
    </xf>
    <xf numFmtId="0" fontId="54" fillId="7" borderId="25" xfId="0" applyFont="1" applyFill="1" applyBorder="1" applyAlignment="1">
      <alignment horizontal="left" vertical="center" wrapText="1" indent="1"/>
    </xf>
    <xf numFmtId="0" fontId="54" fillId="7" borderId="29" xfId="0" applyFont="1" applyFill="1" applyBorder="1" applyAlignment="1">
      <alignment horizontal="left" vertical="center" wrapText="1" indent="1"/>
    </xf>
    <xf numFmtId="0" fontId="52" fillId="6" borderId="15" xfId="0" applyFont="1" applyFill="1" applyBorder="1" applyAlignment="1">
      <alignment horizontal="left" vertical="center"/>
    </xf>
    <xf numFmtId="0" fontId="4" fillId="7" borderId="23" xfId="0" applyFont="1" applyFill="1" applyBorder="1" applyAlignment="1">
      <alignment horizontal="center" vertical="center" wrapText="1"/>
    </xf>
    <xf numFmtId="0" fontId="88" fillId="0" borderId="23" xfId="0" applyFont="1" applyFill="1" applyBorder="1" applyAlignment="1">
      <alignment horizontal="center" vertical="center" wrapText="1"/>
    </xf>
    <xf numFmtId="0" fontId="53" fillId="0" borderId="6" xfId="0" applyFont="1" applyFill="1" applyBorder="1" applyAlignment="1">
      <alignment vertical="center"/>
    </xf>
    <xf numFmtId="0" fontId="54" fillId="0" borderId="29" xfId="0" quotePrefix="1" applyFont="1" applyFill="1" applyBorder="1" applyAlignment="1">
      <alignment horizontal="center" vertical="center" wrapText="1"/>
    </xf>
    <xf numFmtId="0" fontId="64" fillId="0" borderId="26" xfId="0" applyFont="1" applyFill="1" applyBorder="1" applyAlignment="1">
      <alignment horizontal="center" vertical="center" wrapText="1"/>
    </xf>
    <xf numFmtId="0" fontId="63" fillId="0" borderId="0" xfId="0" applyFont="1" applyAlignment="1">
      <alignment horizontal="center" vertical="center"/>
    </xf>
    <xf numFmtId="0" fontId="65" fillId="0" borderId="15" xfId="0" applyFont="1" applyBorder="1" applyAlignment="1">
      <alignment horizontal="center" vertical="center"/>
    </xf>
    <xf numFmtId="0" fontId="87" fillId="2" borderId="37" xfId="0" applyFont="1" applyFill="1" applyBorder="1" applyAlignment="1">
      <alignment horizontal="center" vertical="center" wrapText="1"/>
    </xf>
    <xf numFmtId="0" fontId="54" fillId="0" borderId="4" xfId="0" applyFont="1" applyBorder="1" applyAlignment="1">
      <alignment horizontal="center" vertical="center"/>
    </xf>
    <xf numFmtId="0" fontId="54" fillId="0" borderId="26" xfId="0" applyFont="1" applyBorder="1" applyAlignment="1">
      <alignment horizontal="center" vertical="center"/>
    </xf>
    <xf numFmtId="0" fontId="11" fillId="0" borderId="23" xfId="0" applyFont="1" applyFill="1" applyBorder="1" applyAlignment="1">
      <alignment horizontal="center" vertical="top" wrapText="1"/>
    </xf>
    <xf numFmtId="0" fontId="53" fillId="5" borderId="21" xfId="0" applyFont="1" applyFill="1" applyBorder="1" applyAlignment="1">
      <alignment horizontal="left" vertical="center" indent="1"/>
    </xf>
    <xf numFmtId="0" fontId="64" fillId="0" borderId="0" xfId="0" applyFont="1" applyBorder="1" applyAlignment="1">
      <alignment horizontal="left" vertical="center" indent="1"/>
    </xf>
    <xf numFmtId="0" fontId="64" fillId="0" borderId="23" xfId="0" applyFont="1" applyFill="1" applyBorder="1" applyAlignment="1">
      <alignment horizontal="left" vertical="center" wrapText="1"/>
    </xf>
    <xf numFmtId="0" fontId="89" fillId="0" borderId="20" xfId="0" applyFont="1" applyFill="1" applyBorder="1" applyAlignment="1">
      <alignment vertical="center"/>
    </xf>
    <xf numFmtId="0" fontId="89" fillId="0" borderId="1" xfId="0" applyFont="1" applyFill="1" applyBorder="1" applyAlignment="1">
      <alignment vertical="center"/>
    </xf>
    <xf numFmtId="0" fontId="63" fillId="0" borderId="1" xfId="0" applyFont="1" applyFill="1" applyBorder="1" applyAlignment="1">
      <alignment vertical="center"/>
    </xf>
    <xf numFmtId="0" fontId="63" fillId="7" borderId="1" xfId="0" applyFont="1" applyFill="1" applyBorder="1" applyAlignment="1">
      <alignment vertical="center"/>
    </xf>
    <xf numFmtId="0" fontId="63" fillId="0" borderId="15" xfId="0" applyFont="1" applyBorder="1" applyAlignment="1"/>
    <xf numFmtId="0" fontId="64" fillId="0" borderId="23" xfId="2" applyFont="1" applyFill="1" applyBorder="1" applyAlignment="1">
      <alignment horizontal="center" vertical="center" wrapText="1"/>
    </xf>
    <xf numFmtId="0" fontId="54" fillId="0" borderId="0" xfId="0" applyFont="1" applyFill="1" applyAlignment="1">
      <alignment horizontal="center" vertical="center"/>
    </xf>
    <xf numFmtId="0" fontId="63" fillId="0" borderId="1" xfId="0" applyFont="1" applyBorder="1" applyAlignment="1">
      <alignment vertical="center"/>
    </xf>
    <xf numFmtId="0" fontId="63" fillId="0" borderId="20" xfId="0" applyFont="1" applyBorder="1" applyAlignment="1">
      <alignment vertical="center"/>
    </xf>
    <xf numFmtId="0" fontId="11" fillId="0" borderId="47" xfId="0" applyFont="1" applyFill="1" applyBorder="1" applyAlignment="1">
      <alignment horizontal="left" vertical="center" indent="1"/>
    </xf>
    <xf numFmtId="0" fontId="12" fillId="0" borderId="21" xfId="0" applyFont="1" applyFill="1" applyBorder="1" applyAlignment="1">
      <alignment horizontal="center" vertical="center"/>
    </xf>
    <xf numFmtId="0" fontId="11" fillId="0" borderId="25" xfId="0" applyFont="1" applyFill="1" applyBorder="1" applyAlignment="1">
      <alignment horizontal="left" vertical="center" indent="1"/>
    </xf>
    <xf numFmtId="0" fontId="4" fillId="0" borderId="15" xfId="0" applyFont="1" applyFill="1" applyBorder="1" applyAlignment="1">
      <alignment vertical="center"/>
    </xf>
    <xf numFmtId="0" fontId="11" fillId="0" borderId="15" xfId="0" applyFont="1" applyFill="1" applyBorder="1" applyAlignment="1">
      <alignment horizontal="center" vertical="center"/>
    </xf>
    <xf numFmtId="0" fontId="54" fillId="0" borderId="23" xfId="0" applyFont="1" applyFill="1" applyBorder="1" applyAlignment="1">
      <alignment horizontal="left" vertical="center"/>
    </xf>
    <xf numFmtId="0" fontId="4" fillId="0" borderId="15" xfId="0" applyFont="1" applyFill="1" applyBorder="1" applyAlignment="1">
      <alignment horizontal="left" vertical="center"/>
    </xf>
    <xf numFmtId="0" fontId="11" fillId="0" borderId="15" xfId="0" applyFont="1" applyFill="1" applyBorder="1" applyAlignment="1">
      <alignment horizontal="left" vertical="center"/>
    </xf>
    <xf numFmtId="0" fontId="11" fillId="0" borderId="25" xfId="0" applyFont="1" applyFill="1" applyBorder="1" applyAlignment="1">
      <alignment horizontal="left" vertical="center"/>
    </xf>
    <xf numFmtId="0" fontId="12" fillId="0" borderId="44" xfId="0" applyFont="1" applyFill="1" applyBorder="1" applyAlignment="1">
      <alignment horizontal="center" vertical="center"/>
    </xf>
    <xf numFmtId="0" fontId="11" fillId="0" borderId="39" xfId="0" applyFont="1" applyFill="1" applyBorder="1" applyAlignment="1">
      <alignment horizontal="left" vertical="center" indent="1"/>
    </xf>
    <xf numFmtId="0" fontId="11" fillId="0" borderId="5" xfId="0" applyFont="1" applyBorder="1" applyAlignment="1">
      <alignment horizontal="left" vertical="center" indent="1"/>
    </xf>
    <xf numFmtId="0" fontId="4" fillId="0" borderId="5" xfId="0" applyFont="1" applyBorder="1" applyAlignment="1">
      <alignment vertical="center"/>
    </xf>
    <xf numFmtId="0" fontId="11" fillId="0" borderId="5" xfId="0" applyFont="1" applyBorder="1" applyAlignment="1">
      <alignment horizontal="center" vertical="center"/>
    </xf>
    <xf numFmtId="0" fontId="11" fillId="0" borderId="15" xfId="0" applyFont="1" applyBorder="1" applyAlignment="1">
      <alignment horizontal="left" vertical="center" indent="1"/>
    </xf>
    <xf numFmtId="0" fontId="12" fillId="0" borderId="48" xfId="0" applyFont="1" applyBorder="1" applyAlignment="1">
      <alignment horizontal="center" vertical="center"/>
    </xf>
    <xf numFmtId="0" fontId="11" fillId="0" borderId="17" xfId="0" applyFont="1" applyBorder="1" applyAlignment="1">
      <alignment horizontal="left" vertical="center" indent="1"/>
    </xf>
    <xf numFmtId="0" fontId="4" fillId="0" borderId="17" xfId="0" applyFont="1" applyBorder="1" applyAlignment="1">
      <alignment vertical="center"/>
    </xf>
    <xf numFmtId="0" fontId="11" fillId="0" borderId="17" xfId="0" applyFont="1" applyBorder="1" applyAlignment="1">
      <alignment horizontal="center" vertical="center"/>
    </xf>
    <xf numFmtId="0" fontId="15" fillId="0" borderId="24" xfId="0" applyFont="1" applyBorder="1" applyAlignment="1">
      <alignment horizontal="center" vertical="center"/>
    </xf>
    <xf numFmtId="0" fontId="79" fillId="9" borderId="0" xfId="0" applyFont="1" applyFill="1" applyBorder="1"/>
    <xf numFmtId="0" fontId="3" fillId="2" borderId="25" xfId="0" applyFont="1" applyFill="1" applyBorder="1" applyAlignment="1">
      <alignment horizontal="left" vertical="center" indent="1"/>
    </xf>
    <xf numFmtId="0" fontId="16" fillId="8" borderId="5" xfId="2" applyFont="1" applyFill="1" applyBorder="1" applyAlignment="1">
      <alignment horizontal="center" vertical="center"/>
    </xf>
    <xf numFmtId="0" fontId="16" fillId="8" borderId="47" xfId="2" applyFont="1" applyFill="1" applyBorder="1" applyAlignment="1">
      <alignment horizontal="center" vertical="center"/>
    </xf>
    <xf numFmtId="0" fontId="0" fillId="8" borderId="5" xfId="0" applyFill="1" applyBorder="1" applyAlignment="1">
      <alignment vertical="center"/>
    </xf>
    <xf numFmtId="0" fontId="0" fillId="8" borderId="28" xfId="0" applyFill="1" applyBorder="1" applyAlignment="1">
      <alignment vertical="center"/>
    </xf>
    <xf numFmtId="0" fontId="63" fillId="0" borderId="0" xfId="0" applyFont="1"/>
    <xf numFmtId="0" fontId="64" fillId="7" borderId="15" xfId="0" applyFont="1" applyFill="1" applyBorder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66" fillId="7" borderId="23" xfId="0" applyFont="1" applyFill="1" applyBorder="1" applyAlignment="1">
      <alignment horizontal="center" vertical="center" wrapText="1"/>
    </xf>
    <xf numFmtId="0" fontId="64" fillId="0" borderId="25" xfId="0" applyFont="1" applyBorder="1" applyAlignment="1">
      <alignment horizontal="center" vertical="center" wrapText="1"/>
    </xf>
    <xf numFmtId="0" fontId="65" fillId="0" borderId="28" xfId="0" quotePrefix="1" applyFont="1" applyFill="1" applyBorder="1" applyAlignment="1">
      <alignment horizontal="center" vertical="center" wrapText="1"/>
    </xf>
    <xf numFmtId="0" fontId="60" fillId="6" borderId="36" xfId="0" applyFont="1" applyFill="1" applyBorder="1" applyAlignment="1">
      <alignment horizontal="center" vertical="center" wrapText="1"/>
    </xf>
    <xf numFmtId="0" fontId="60" fillId="6" borderId="23" xfId="0" applyFont="1" applyFill="1" applyBorder="1" applyAlignment="1">
      <alignment horizontal="center" vertical="center" wrapText="1"/>
    </xf>
    <xf numFmtId="0" fontId="60" fillId="6" borderId="43" xfId="0" applyFont="1" applyFill="1" applyBorder="1" applyAlignment="1">
      <alignment horizontal="center" vertical="center" wrapText="1"/>
    </xf>
    <xf numFmtId="0" fontId="53" fillId="0" borderId="29" xfId="0" quotePrefix="1" applyFont="1" applyFill="1" applyBorder="1" applyAlignment="1">
      <alignment horizontal="center" vertical="center" wrapText="1"/>
    </xf>
    <xf numFmtId="0" fontId="53" fillId="0" borderId="23" xfId="0" applyFont="1" applyFill="1" applyBorder="1" applyAlignment="1">
      <alignment horizontal="center" vertical="center"/>
    </xf>
    <xf numFmtId="0" fontId="60" fillId="0" borderId="4" xfId="0" applyFont="1" applyFill="1" applyBorder="1" applyAlignment="1">
      <alignment horizontal="center" vertical="center" wrapText="1"/>
    </xf>
    <xf numFmtId="0" fontId="65" fillId="0" borderId="23" xfId="0" applyFont="1" applyFill="1" applyBorder="1" applyAlignment="1">
      <alignment horizontal="center" vertical="center" wrapText="1"/>
    </xf>
    <xf numFmtId="0" fontId="65" fillId="0" borderId="23" xfId="0" applyFont="1" applyFill="1" applyBorder="1" applyAlignment="1">
      <alignment horizontal="center" vertical="center"/>
    </xf>
    <xf numFmtId="0" fontId="54" fillId="0" borderId="23" xfId="0" applyFont="1" applyBorder="1" applyAlignment="1">
      <alignment horizontal="center" vertical="center" wrapText="1"/>
    </xf>
    <xf numFmtId="0" fontId="64" fillId="7" borderId="23" xfId="0" applyFont="1" applyFill="1" applyBorder="1" applyAlignment="1">
      <alignment horizontal="center" vertical="center" wrapText="1"/>
    </xf>
    <xf numFmtId="0" fontId="48" fillId="0" borderId="23" xfId="0" applyFont="1" applyBorder="1" applyAlignment="1">
      <alignment horizontal="center" vertical="center" wrapText="1"/>
    </xf>
    <xf numFmtId="0" fontId="83" fillId="0" borderId="0" xfId="0" applyFont="1" applyBorder="1" applyAlignment="1">
      <alignment vertical="center"/>
    </xf>
    <xf numFmtId="0" fontId="63" fillId="8" borderId="0" xfId="0" applyFont="1" applyFill="1" applyBorder="1" applyAlignment="1">
      <alignment horizontal="left" vertical="center"/>
    </xf>
    <xf numFmtId="0" fontId="90" fillId="0" borderId="0" xfId="0" applyFont="1" applyFill="1" applyBorder="1" applyAlignment="1">
      <alignment horizontal="left" vertical="center"/>
    </xf>
    <xf numFmtId="0" fontId="80" fillId="0" borderId="0" xfId="0" applyFont="1"/>
    <xf numFmtId="0" fontId="80" fillId="8" borderId="0" xfId="0" applyFont="1" applyFill="1"/>
    <xf numFmtId="0" fontId="64" fillId="9" borderId="23" xfId="0" applyFont="1" applyFill="1" applyBorder="1" applyAlignment="1">
      <alignment horizontal="center" vertical="center" wrapText="1"/>
    </xf>
    <xf numFmtId="0" fontId="64" fillId="9" borderId="23" xfId="0" quotePrefix="1" applyFont="1" applyFill="1" applyBorder="1" applyAlignment="1">
      <alignment horizontal="center" vertical="center" wrapText="1"/>
    </xf>
    <xf numFmtId="0" fontId="80" fillId="8" borderId="0" xfId="0" applyFont="1" applyFill="1" applyBorder="1" applyAlignment="1">
      <alignment horizontal="left" vertical="center"/>
    </xf>
    <xf numFmtId="0" fontId="91" fillId="0" borderId="0" xfId="0" applyFont="1" applyFill="1" applyBorder="1" applyAlignment="1">
      <alignment horizontal="left" vertical="center"/>
    </xf>
    <xf numFmtId="0" fontId="80" fillId="0" borderId="0" xfId="0" applyFont="1" applyFill="1" applyBorder="1" applyAlignment="1">
      <alignment horizontal="left" vertical="center"/>
    </xf>
    <xf numFmtId="0" fontId="92" fillId="0" borderId="0" xfId="0" applyFont="1"/>
    <xf numFmtId="0" fontId="91" fillId="0" borderId="0" xfId="0" applyFont="1"/>
    <xf numFmtId="0" fontId="92" fillId="0" borderId="0" xfId="0" applyFont="1" applyBorder="1" applyAlignment="1">
      <alignment vertical="center"/>
    </xf>
    <xf numFmtId="0" fontId="93" fillId="0" borderId="0" xfId="0" applyFont="1" applyFill="1" applyBorder="1" applyAlignment="1">
      <alignment horizontal="left" vertical="center"/>
    </xf>
    <xf numFmtId="0" fontId="92" fillId="0" borderId="0" xfId="0" applyFont="1" applyBorder="1"/>
    <xf numFmtId="0" fontId="53" fillId="9" borderId="29" xfId="0" quotePrefix="1" applyFont="1" applyFill="1" applyBorder="1" applyAlignment="1">
      <alignment horizontal="center" vertical="center" wrapText="1"/>
    </xf>
    <xf numFmtId="0" fontId="90" fillId="0" borderId="0" xfId="0" applyFont="1"/>
    <xf numFmtId="0" fontId="94" fillId="2" borderId="49" xfId="0" applyFont="1" applyFill="1" applyBorder="1" applyAlignment="1">
      <alignment horizontal="center" vertical="center" wrapText="1"/>
    </xf>
    <xf numFmtId="0" fontId="77" fillId="5" borderId="15" xfId="0" applyFont="1" applyFill="1" applyBorder="1" applyAlignment="1">
      <alignment horizontal="center" vertical="center"/>
    </xf>
    <xf numFmtId="0" fontId="0" fillId="5" borderId="15" xfId="0" applyFill="1" applyBorder="1" applyAlignment="1">
      <alignment horizontal="center" vertical="center"/>
    </xf>
    <xf numFmtId="0" fontId="74" fillId="5" borderId="15" xfId="0" applyFont="1" applyFill="1" applyBorder="1" applyAlignment="1">
      <alignment horizontal="center" vertical="center"/>
    </xf>
    <xf numFmtId="0" fontId="83" fillId="5" borderId="15" xfId="0" applyFont="1" applyFill="1" applyBorder="1" applyAlignment="1">
      <alignment horizontal="center" vertical="center"/>
    </xf>
    <xf numFmtId="0" fontId="63" fillId="0" borderId="0" xfId="0" applyFont="1" applyBorder="1" applyAlignment="1">
      <alignment vertical="center"/>
    </xf>
    <xf numFmtId="0" fontId="63" fillId="9" borderId="0" xfId="0" applyFont="1" applyFill="1" applyBorder="1" applyAlignment="1">
      <alignment horizontal="left" vertical="center"/>
    </xf>
    <xf numFmtId="0" fontId="5" fillId="9" borderId="23" xfId="2" applyFont="1" applyFill="1" applyBorder="1" applyAlignment="1" applyProtection="1">
      <alignment horizontal="center" vertical="center"/>
      <protection locked="0"/>
    </xf>
    <xf numFmtId="0" fontId="54" fillId="9" borderId="23" xfId="0" applyFont="1" applyFill="1" applyBorder="1" applyAlignment="1">
      <alignment horizontal="center" vertical="center" wrapText="1"/>
    </xf>
    <xf numFmtId="0" fontId="54" fillId="9" borderId="29" xfId="0" quotePrefix="1" applyFont="1" applyFill="1" applyBorder="1" applyAlignment="1">
      <alignment horizontal="center" vertical="center"/>
    </xf>
    <xf numFmtId="0" fontId="11" fillId="9" borderId="23" xfId="0" applyFont="1" applyFill="1" applyBorder="1" applyAlignment="1">
      <alignment horizontal="center" vertical="center" wrapText="1"/>
    </xf>
    <xf numFmtId="0" fontId="95" fillId="0" borderId="0" xfId="0" applyFont="1"/>
    <xf numFmtId="0" fontId="96" fillId="0" borderId="0" xfId="0" applyFont="1"/>
    <xf numFmtId="0" fontId="63" fillId="0" borderId="0" xfId="0" applyFont="1" applyAlignment="1">
      <alignment horizontal="center"/>
    </xf>
    <xf numFmtId="0" fontId="64" fillId="9" borderId="23" xfId="2" applyFont="1" applyFill="1" applyBorder="1" applyAlignment="1">
      <alignment horizontal="center" vertical="center" wrapText="1"/>
    </xf>
    <xf numFmtId="0" fontId="56" fillId="0" borderId="23" xfId="2" applyFont="1" applyFill="1" applyBorder="1" applyAlignment="1" applyProtection="1">
      <alignment horizontal="center" vertical="center"/>
      <protection locked="0"/>
    </xf>
    <xf numFmtId="0" fontId="64" fillId="0" borderId="25" xfId="0" applyFont="1" applyBorder="1" applyAlignment="1">
      <alignment horizontal="left" vertical="center" indent="1"/>
    </xf>
    <xf numFmtId="0" fontId="64" fillId="0" borderId="15" xfId="0" applyFont="1" applyBorder="1" applyAlignment="1">
      <alignment horizontal="left" vertical="center" indent="1"/>
    </xf>
    <xf numFmtId="0" fontId="64" fillId="0" borderId="29" xfId="0" applyFont="1" applyBorder="1" applyAlignment="1">
      <alignment horizontal="left" vertical="center" indent="1"/>
    </xf>
    <xf numFmtId="0" fontId="53" fillId="5" borderId="21" xfId="0" applyFont="1" applyFill="1" applyBorder="1" applyAlignment="1">
      <alignment horizontal="left" vertical="center" indent="1"/>
    </xf>
    <xf numFmtId="0" fontId="97" fillId="0" borderId="0" xfId="0" applyFont="1"/>
    <xf numFmtId="0" fontId="63" fillId="9" borderId="0" xfId="0" applyFont="1" applyFill="1"/>
    <xf numFmtId="0" fontId="98" fillId="9" borderId="0" xfId="0" applyFont="1" applyFill="1"/>
    <xf numFmtId="0" fontId="98" fillId="0" borderId="0" xfId="0" applyFont="1" applyFill="1" applyBorder="1" applyAlignment="1">
      <alignment horizontal="left" vertical="center"/>
    </xf>
    <xf numFmtId="0" fontId="99" fillId="0" borderId="0" xfId="0" applyFont="1" applyAlignment="1">
      <alignment horizontal="left"/>
    </xf>
    <xf numFmtId="0" fontId="53" fillId="5" borderId="21" xfId="0" applyFont="1" applyFill="1" applyBorder="1" applyAlignment="1">
      <alignment vertical="center"/>
    </xf>
    <xf numFmtId="0" fontId="53" fillId="5" borderId="15" xfId="0" applyFont="1" applyFill="1" applyBorder="1" applyAlignment="1">
      <alignment vertical="center"/>
    </xf>
    <xf numFmtId="0" fontId="53" fillId="5" borderId="29" xfId="0" applyFont="1" applyFill="1" applyBorder="1" applyAlignment="1">
      <alignment vertical="center"/>
    </xf>
    <xf numFmtId="0" fontId="3" fillId="2" borderId="25" xfId="0" applyFont="1" applyFill="1" applyBorder="1" applyAlignment="1">
      <alignment vertical="center"/>
    </xf>
    <xf numFmtId="0" fontId="3" fillId="2" borderId="15" xfId="0" applyFont="1" applyFill="1" applyBorder="1" applyAlignment="1">
      <alignment vertical="center"/>
    </xf>
    <xf numFmtId="0" fontId="11" fillId="0" borderId="15" xfId="0" applyFont="1" applyBorder="1" applyAlignment="1">
      <alignment vertical="center"/>
    </xf>
    <xf numFmtId="0" fontId="100" fillId="5" borderId="15" xfId="0" applyFont="1" applyFill="1" applyBorder="1" applyAlignment="1">
      <alignment horizontal="center" vertical="center"/>
    </xf>
    <xf numFmtId="0" fontId="37" fillId="7" borderId="23" xfId="2" applyFont="1" applyFill="1" applyBorder="1" applyAlignment="1" applyProtection="1">
      <alignment horizontal="center" vertical="center"/>
      <protection locked="0"/>
    </xf>
    <xf numFmtId="0" fontId="37" fillId="0" borderId="23" xfId="2" applyFont="1" applyFill="1" applyBorder="1" applyAlignment="1" applyProtection="1">
      <alignment horizontal="center" vertical="center"/>
      <protection locked="0"/>
    </xf>
    <xf numFmtId="0" fontId="37" fillId="5" borderId="0" xfId="2" applyFont="1" applyFill="1" applyBorder="1" applyAlignment="1" applyProtection="1">
      <alignment horizontal="center" vertical="center"/>
      <protection locked="0"/>
    </xf>
    <xf numFmtId="0" fontId="37" fillId="7" borderId="26" xfId="2" applyFont="1" applyFill="1" applyBorder="1" applyAlignment="1" applyProtection="1">
      <alignment horizontal="center" vertical="center"/>
      <protection locked="0"/>
    </xf>
    <xf numFmtId="0" fontId="38" fillId="8" borderId="25" xfId="2" applyFont="1" applyFill="1" applyBorder="1" applyAlignment="1">
      <alignment horizontal="center" vertical="center"/>
    </xf>
    <xf numFmtId="0" fontId="101" fillId="0" borderId="23" xfId="2" applyFont="1" applyFill="1" applyBorder="1" applyAlignment="1">
      <alignment horizontal="center" vertical="center"/>
    </xf>
    <xf numFmtId="0" fontId="37" fillId="9" borderId="23" xfId="2" applyFont="1" applyFill="1" applyBorder="1" applyAlignment="1" applyProtection="1">
      <alignment horizontal="center" vertical="center"/>
      <protection locked="0"/>
    </xf>
    <xf numFmtId="0" fontId="102" fillId="5" borderId="15" xfId="0" applyFont="1" applyFill="1" applyBorder="1" applyAlignment="1">
      <alignment vertical="center"/>
    </xf>
    <xf numFmtId="0" fontId="100" fillId="5" borderId="5" xfId="0" applyFont="1" applyFill="1" applyBorder="1" applyAlignment="1">
      <alignment vertical="center"/>
    </xf>
    <xf numFmtId="0" fontId="37" fillId="0" borderId="23" xfId="2" applyFont="1" applyBorder="1" applyAlignment="1" applyProtection="1">
      <alignment horizontal="center" vertical="center"/>
      <protection locked="0"/>
    </xf>
    <xf numFmtId="0" fontId="38" fillId="8" borderId="47" xfId="2" applyFont="1" applyFill="1" applyBorder="1" applyAlignment="1">
      <alignment horizontal="center" vertical="center"/>
    </xf>
    <xf numFmtId="0" fontId="99" fillId="5" borderId="15" xfId="0" applyFont="1" applyFill="1" applyBorder="1" applyAlignment="1">
      <alignment vertical="center"/>
    </xf>
    <xf numFmtId="0" fontId="99" fillId="8" borderId="15" xfId="0" applyFont="1" applyFill="1" applyBorder="1" applyAlignment="1">
      <alignment vertical="center"/>
    </xf>
    <xf numFmtId="0" fontId="99" fillId="0" borderId="4" xfId="0" applyFont="1" applyBorder="1" applyAlignment="1">
      <alignment vertical="center"/>
    </xf>
    <xf numFmtId="0" fontId="37" fillId="10" borderId="23" xfId="2" applyFont="1" applyFill="1" applyBorder="1" applyAlignment="1" applyProtection="1">
      <alignment horizontal="center" vertical="center"/>
      <protection locked="0"/>
    </xf>
    <xf numFmtId="0" fontId="40" fillId="2" borderId="29" xfId="0" applyFont="1" applyFill="1" applyBorder="1" applyAlignment="1">
      <alignment vertical="center"/>
    </xf>
    <xf numFmtId="0" fontId="103" fillId="0" borderId="15" xfId="0" applyFont="1" applyBorder="1" applyAlignment="1">
      <alignment horizontal="left" vertical="center"/>
    </xf>
    <xf numFmtId="0" fontId="99" fillId="5" borderId="29" xfId="0" applyFont="1" applyFill="1" applyBorder="1" applyAlignment="1">
      <alignment vertical="center"/>
    </xf>
    <xf numFmtId="0" fontId="99" fillId="5" borderId="29" xfId="0" applyFont="1" applyFill="1" applyBorder="1" applyAlignment="1">
      <alignment vertical="center"/>
    </xf>
    <xf numFmtId="0" fontId="103" fillId="0" borderId="5" xfId="0" applyFont="1" applyBorder="1" applyAlignment="1">
      <alignment horizontal="left" vertical="center"/>
    </xf>
    <xf numFmtId="0" fontId="103" fillId="0" borderId="15" xfId="0" applyFont="1" applyFill="1" applyBorder="1" applyAlignment="1">
      <alignment horizontal="left" vertical="center"/>
    </xf>
    <xf numFmtId="0" fontId="103" fillId="0" borderId="29" xfId="0" applyFont="1" applyBorder="1" applyAlignment="1">
      <alignment horizontal="left" vertical="center"/>
    </xf>
    <xf numFmtId="0" fontId="103" fillId="0" borderId="39" xfId="0" applyFont="1" applyBorder="1" applyAlignment="1">
      <alignment horizontal="left" vertical="center"/>
    </xf>
    <xf numFmtId="0" fontId="104" fillId="0" borderId="0" xfId="0" applyFont="1" applyBorder="1" applyAlignment="1">
      <alignment horizontal="center" vertical="center"/>
    </xf>
    <xf numFmtId="0" fontId="104" fillId="0" borderId="15" xfId="0" applyFont="1" applyFill="1" applyBorder="1" applyAlignment="1" applyProtection="1">
      <alignment vertical="center"/>
      <protection locked="0"/>
    </xf>
    <xf numFmtId="0" fontId="104" fillId="0" borderId="0" xfId="0" applyFont="1" applyFill="1" applyBorder="1" applyAlignment="1">
      <alignment horizontal="center" vertical="center"/>
    </xf>
    <xf numFmtId="0" fontId="38" fillId="8" borderId="50" xfId="2" applyFont="1" applyFill="1" applyBorder="1" applyAlignment="1">
      <alignment horizontal="center" vertical="center"/>
    </xf>
    <xf numFmtId="0" fontId="101" fillId="8" borderId="51" xfId="2" applyFont="1" applyFill="1" applyBorder="1" applyAlignment="1">
      <alignment horizontal="center" vertical="center"/>
    </xf>
    <xf numFmtId="0" fontId="38" fillId="8" borderId="51" xfId="2" applyFont="1" applyFill="1" applyBorder="1" applyAlignment="1" applyProtection="1">
      <alignment horizontal="center" vertical="center"/>
    </xf>
    <xf numFmtId="0" fontId="38" fillId="8" borderId="51" xfId="2" applyFont="1" applyFill="1" applyBorder="1" applyAlignment="1">
      <alignment horizontal="center" vertical="center"/>
    </xf>
    <xf numFmtId="0" fontId="38" fillId="8" borderId="52" xfId="2" applyFont="1" applyFill="1" applyBorder="1" applyAlignment="1">
      <alignment horizontal="center" vertical="center"/>
    </xf>
    <xf numFmtId="0" fontId="46" fillId="11" borderId="29" xfId="2" applyFont="1" applyFill="1" applyBorder="1" applyAlignment="1">
      <alignment horizontal="center" vertical="center"/>
    </xf>
    <xf numFmtId="0" fontId="46" fillId="11" borderId="23" xfId="2" applyFont="1" applyFill="1" applyBorder="1" applyAlignment="1">
      <alignment horizontal="center" vertical="center"/>
    </xf>
    <xf numFmtId="0" fontId="37" fillId="11" borderId="23" xfId="2" applyFont="1" applyFill="1" applyBorder="1" applyAlignment="1" applyProtection="1">
      <alignment horizontal="center" vertical="center"/>
      <protection locked="0"/>
    </xf>
    <xf numFmtId="0" fontId="46" fillId="0" borderId="29" xfId="2" applyFont="1" applyBorder="1" applyAlignment="1">
      <alignment horizontal="center" vertical="center"/>
    </xf>
    <xf numFmtId="0" fontId="46" fillId="0" borderId="23" xfId="2" applyFont="1" applyBorder="1" applyAlignment="1">
      <alignment horizontal="center" vertical="center"/>
    </xf>
    <xf numFmtId="0" fontId="46" fillId="0" borderId="23" xfId="2" applyFont="1" applyFill="1" applyBorder="1" applyAlignment="1">
      <alignment horizontal="center" vertical="center"/>
    </xf>
    <xf numFmtId="0" fontId="46" fillId="0" borderId="31" xfId="2" applyFont="1" applyFill="1" applyBorder="1" applyAlignment="1">
      <alignment horizontal="center" vertical="center"/>
    </xf>
    <xf numFmtId="0" fontId="46" fillId="0" borderId="29" xfId="2" applyFont="1" applyFill="1" applyBorder="1" applyAlignment="1">
      <alignment horizontal="center" vertical="center"/>
    </xf>
    <xf numFmtId="0" fontId="46" fillId="0" borderId="31" xfId="2" applyFont="1" applyBorder="1" applyAlignment="1">
      <alignment horizontal="center" vertical="center"/>
    </xf>
    <xf numFmtId="0" fontId="38" fillId="2" borderId="0" xfId="2" applyFont="1" applyFill="1" applyBorder="1" applyAlignment="1">
      <alignment horizontal="center" vertical="center"/>
    </xf>
    <xf numFmtId="0" fontId="37" fillId="8" borderId="23" xfId="2" applyFont="1" applyFill="1" applyBorder="1" applyAlignment="1" applyProtection="1">
      <alignment horizontal="center" vertical="center"/>
      <protection locked="0"/>
    </xf>
    <xf numFmtId="0" fontId="38" fillId="2" borderId="50" xfId="2" applyFont="1" applyFill="1" applyBorder="1" applyAlignment="1">
      <alignment horizontal="center" vertical="center"/>
    </xf>
    <xf numFmtId="0" fontId="38" fillId="2" borderId="3" xfId="2" applyFont="1" applyFill="1" applyBorder="1" applyAlignment="1">
      <alignment horizontal="center" vertical="center"/>
    </xf>
    <xf numFmtId="0" fontId="38" fillId="11" borderId="29" xfId="2" applyFont="1" applyFill="1" applyBorder="1" applyAlignment="1">
      <alignment horizontal="center" vertical="center"/>
    </xf>
    <xf numFmtId="0" fontId="38" fillId="11" borderId="23" xfId="2" applyFont="1" applyFill="1" applyBorder="1" applyAlignment="1">
      <alignment horizontal="center" vertical="center"/>
    </xf>
    <xf numFmtId="0" fontId="38" fillId="0" borderId="29" xfId="2" applyFont="1" applyBorder="1" applyAlignment="1">
      <alignment horizontal="center" vertical="center"/>
    </xf>
    <xf numFmtId="0" fontId="38" fillId="0" borderId="23" xfId="2" applyFont="1" applyBorder="1" applyAlignment="1">
      <alignment horizontal="center" vertical="center"/>
    </xf>
    <xf numFmtId="0" fontId="38" fillId="0" borderId="23" xfId="2" applyFont="1" applyFill="1" applyBorder="1" applyAlignment="1">
      <alignment horizontal="center" vertical="center"/>
    </xf>
    <xf numFmtId="0" fontId="38" fillId="0" borderId="31" xfId="2" applyFont="1" applyFill="1" applyBorder="1" applyAlignment="1">
      <alignment horizontal="center" vertical="center"/>
    </xf>
    <xf numFmtId="0" fontId="38" fillId="0" borderId="29" xfId="2" applyFont="1" applyFill="1" applyBorder="1" applyAlignment="1">
      <alignment horizontal="center" vertical="center"/>
    </xf>
    <xf numFmtId="0" fontId="38" fillId="7" borderId="29" xfId="2" applyFont="1" applyFill="1" applyBorder="1" applyAlignment="1">
      <alignment horizontal="center" vertical="center"/>
    </xf>
    <xf numFmtId="0" fontId="38" fillId="7" borderId="23" xfId="2" applyFont="1" applyFill="1" applyBorder="1" applyAlignment="1">
      <alignment horizontal="center" vertical="center"/>
    </xf>
    <xf numFmtId="0" fontId="38" fillId="7" borderId="31" xfId="2" applyFont="1" applyFill="1" applyBorder="1" applyAlignment="1">
      <alignment horizontal="center" vertical="center"/>
    </xf>
    <xf numFmtId="0" fontId="38" fillId="0" borderId="31" xfId="2" applyFont="1" applyBorder="1" applyAlignment="1">
      <alignment horizontal="center" vertical="center"/>
    </xf>
    <xf numFmtId="0" fontId="44" fillId="8" borderId="5" xfId="0" applyFont="1" applyFill="1" applyBorder="1" applyAlignment="1">
      <alignment vertical="center"/>
    </xf>
    <xf numFmtId="0" fontId="43" fillId="0" borderId="5" xfId="0" applyFont="1" applyBorder="1" applyAlignment="1">
      <alignment horizontal="left" vertical="center"/>
    </xf>
    <xf numFmtId="0" fontId="43" fillId="0" borderId="17" xfId="0" applyFont="1" applyBorder="1" applyAlignment="1">
      <alignment horizontal="left" vertical="center"/>
    </xf>
    <xf numFmtId="0" fontId="99" fillId="9" borderId="23" xfId="0" applyFont="1" applyFill="1" applyBorder="1" applyAlignment="1">
      <alignment horizontal="center" vertical="center"/>
    </xf>
    <xf numFmtId="0" fontId="99" fillId="9" borderId="25" xfId="0" applyFont="1" applyFill="1" applyBorder="1" applyAlignment="1">
      <alignment horizontal="center" vertical="center"/>
    </xf>
    <xf numFmtId="0" fontId="99" fillId="9" borderId="31" xfId="0" applyFont="1" applyFill="1" applyBorder="1" applyAlignment="1">
      <alignment horizontal="center" vertical="center"/>
    </xf>
    <xf numFmtId="0" fontId="99" fillId="9" borderId="24" xfId="0" applyFont="1" applyFill="1" applyBorder="1" applyAlignment="1">
      <alignment horizontal="center" vertical="center"/>
    </xf>
    <xf numFmtId="0" fontId="37" fillId="9" borderId="24" xfId="2" applyFont="1" applyFill="1" applyBorder="1" applyAlignment="1" applyProtection="1">
      <alignment horizontal="center" vertical="center"/>
      <protection locked="0"/>
    </xf>
    <xf numFmtId="0" fontId="99" fillId="9" borderId="34" xfId="0" applyFont="1" applyFill="1" applyBorder="1" applyAlignment="1">
      <alignment horizontal="center" vertical="center"/>
    </xf>
    <xf numFmtId="0" fontId="99" fillId="9" borderId="35" xfId="0" applyFont="1" applyFill="1" applyBorder="1" applyAlignment="1">
      <alignment horizontal="center" vertical="center"/>
    </xf>
    <xf numFmtId="0" fontId="62" fillId="5" borderId="8" xfId="0" applyFont="1" applyFill="1" applyBorder="1" applyAlignment="1">
      <alignment horizontal="center" vertical="center"/>
    </xf>
    <xf numFmtId="0" fontId="62" fillId="5" borderId="9" xfId="0" applyFont="1" applyFill="1" applyBorder="1" applyAlignment="1">
      <alignment horizontal="center" vertical="center"/>
    </xf>
    <xf numFmtId="0" fontId="53" fillId="0" borderId="22" xfId="0" applyFont="1" applyFill="1" applyBorder="1" applyAlignment="1">
      <alignment horizontal="left" vertical="center" wrapText="1"/>
    </xf>
    <xf numFmtId="0" fontId="53" fillId="0" borderId="17" xfId="0" applyFont="1" applyFill="1" applyBorder="1" applyAlignment="1">
      <alignment horizontal="left" vertical="center" wrapText="1"/>
    </xf>
    <xf numFmtId="0" fontId="53" fillId="0" borderId="18" xfId="0" applyFont="1" applyFill="1" applyBorder="1" applyAlignment="1">
      <alignment horizontal="left" vertical="center" wrapText="1"/>
    </xf>
    <xf numFmtId="0" fontId="56" fillId="0" borderId="20" xfId="0" applyFont="1" applyFill="1" applyBorder="1" applyAlignment="1">
      <alignment horizontal="left" vertical="center"/>
    </xf>
    <xf numFmtId="0" fontId="56" fillId="0" borderId="1" xfId="0" applyFont="1" applyFill="1" applyBorder="1" applyAlignment="1">
      <alignment horizontal="left" vertical="center"/>
    </xf>
    <xf numFmtId="0" fontId="56" fillId="0" borderId="19" xfId="0" applyFont="1" applyFill="1" applyBorder="1" applyAlignment="1">
      <alignment horizontal="left" vertical="center"/>
    </xf>
    <xf numFmtId="0" fontId="105" fillId="0" borderId="21" xfId="0" applyFont="1" applyFill="1" applyBorder="1" applyAlignment="1">
      <alignment horizontal="left" vertical="center" indent="1"/>
    </xf>
    <xf numFmtId="0" fontId="82" fillId="0" borderId="15" xfId="0" applyFont="1" applyFill="1" applyBorder="1" applyAlignment="1">
      <alignment horizontal="left" vertical="center" indent="1"/>
    </xf>
    <xf numFmtId="0" fontId="61" fillId="5" borderId="1" xfId="0" applyFont="1" applyFill="1" applyBorder="1" applyAlignment="1">
      <alignment horizontal="center" vertical="center"/>
    </xf>
    <xf numFmtId="0" fontId="42" fillId="8" borderId="53" xfId="0" applyFont="1" applyFill="1" applyBorder="1" applyAlignment="1">
      <alignment horizontal="center" vertical="center"/>
    </xf>
    <xf numFmtId="0" fontId="60" fillId="8" borderId="37" xfId="0" applyFont="1" applyFill="1" applyBorder="1" applyAlignment="1">
      <alignment horizontal="center" vertical="center"/>
    </xf>
    <xf numFmtId="0" fontId="60" fillId="8" borderId="54" xfId="0" applyFont="1" applyFill="1" applyBorder="1" applyAlignment="1">
      <alignment horizontal="center" vertical="center"/>
    </xf>
    <xf numFmtId="0" fontId="6" fillId="6" borderId="20" xfId="0" applyFont="1" applyFill="1" applyBorder="1" applyAlignment="1">
      <alignment horizontal="center" vertical="center"/>
    </xf>
    <xf numFmtId="0" fontId="6" fillId="6" borderId="1" xfId="0" applyFont="1" applyFill="1" applyBorder="1" applyAlignment="1">
      <alignment horizontal="center" vertical="center"/>
    </xf>
    <xf numFmtId="0" fontId="6" fillId="6" borderId="55" xfId="0" applyFont="1" applyFill="1" applyBorder="1" applyAlignment="1">
      <alignment horizontal="center" vertical="center"/>
    </xf>
    <xf numFmtId="0" fontId="64" fillId="0" borderId="25" xfId="0" applyFont="1" applyBorder="1" applyAlignment="1">
      <alignment horizontal="left" vertical="center" indent="1"/>
    </xf>
    <xf numFmtId="0" fontId="64" fillId="0" borderId="15" xfId="0" applyFont="1" applyBorder="1" applyAlignment="1">
      <alignment horizontal="left" vertical="center" indent="1"/>
    </xf>
    <xf numFmtId="0" fontId="64" fillId="0" borderId="29" xfId="0" applyFont="1" applyBorder="1" applyAlignment="1">
      <alignment horizontal="left" vertical="center" indent="1"/>
    </xf>
    <xf numFmtId="0" fontId="64" fillId="0" borderId="46" xfId="0" applyFont="1" applyBorder="1" applyAlignment="1">
      <alignment horizontal="left" vertical="center" indent="1"/>
    </xf>
    <xf numFmtId="0" fontId="64" fillId="0" borderId="39" xfId="0" applyFont="1" applyBorder="1" applyAlignment="1">
      <alignment horizontal="left" vertical="center" indent="1"/>
    </xf>
    <xf numFmtId="0" fontId="64" fillId="0" borderId="42" xfId="0" applyFont="1" applyBorder="1" applyAlignment="1">
      <alignment horizontal="left" vertical="center" indent="1"/>
    </xf>
    <xf numFmtId="0" fontId="3" fillId="2" borderId="25" xfId="0" applyFont="1" applyFill="1" applyBorder="1" applyAlignment="1">
      <alignment horizontal="left" vertical="center"/>
    </xf>
    <xf numFmtId="0" fontId="3" fillId="2" borderId="15" xfId="0" applyFont="1" applyFill="1" applyBorder="1" applyAlignment="1">
      <alignment horizontal="left" vertical="center"/>
    </xf>
    <xf numFmtId="0" fontId="3" fillId="2" borderId="29" xfId="0" applyFont="1" applyFill="1" applyBorder="1" applyAlignment="1">
      <alignment horizontal="left" vertical="center"/>
    </xf>
    <xf numFmtId="0" fontId="11" fillId="0" borderId="25" xfId="0" applyFont="1" applyBorder="1" applyAlignment="1">
      <alignment horizontal="left" vertical="center"/>
    </xf>
    <xf numFmtId="0" fontId="11" fillId="0" borderId="15" xfId="0" applyFont="1" applyBorder="1" applyAlignment="1">
      <alignment horizontal="left" vertical="center"/>
    </xf>
    <xf numFmtId="0" fontId="11" fillId="0" borderId="29" xfId="0" applyFont="1" applyBorder="1" applyAlignment="1">
      <alignment horizontal="left" vertical="center"/>
    </xf>
    <xf numFmtId="0" fontId="64" fillId="0" borderId="23" xfId="0" applyFont="1" applyBorder="1" applyAlignment="1">
      <alignment horizontal="left" vertical="center" indent="1"/>
    </xf>
    <xf numFmtId="0" fontId="53" fillId="5" borderId="21" xfId="0" applyFont="1" applyFill="1" applyBorder="1" applyAlignment="1">
      <alignment horizontal="left" vertical="center" indent="1"/>
    </xf>
    <xf numFmtId="0" fontId="53" fillId="5" borderId="15" xfId="0" applyFont="1" applyFill="1" applyBorder="1" applyAlignment="1">
      <alignment horizontal="left" vertical="center" indent="1"/>
    </xf>
    <xf numFmtId="0" fontId="53" fillId="5" borderId="29" xfId="0" applyFont="1" applyFill="1" applyBorder="1" applyAlignment="1">
      <alignment horizontal="left" vertical="center" indent="1"/>
    </xf>
    <xf numFmtId="0" fontId="60" fillId="8" borderId="53" xfId="0" applyFont="1" applyFill="1" applyBorder="1" applyAlignment="1">
      <alignment horizontal="center" vertical="center"/>
    </xf>
    <xf numFmtId="0" fontId="61" fillId="5" borderId="8" xfId="0" applyFont="1" applyFill="1" applyBorder="1" applyAlignment="1">
      <alignment horizontal="center" vertical="center"/>
    </xf>
    <xf numFmtId="0" fontId="81" fillId="0" borderId="21" xfId="0" applyFont="1" applyFill="1" applyBorder="1" applyAlignment="1">
      <alignment horizontal="left" vertical="center" indent="1"/>
    </xf>
    <xf numFmtId="0" fontId="81" fillId="0" borderId="15" xfId="0" applyFont="1" applyFill="1" applyBorder="1" applyAlignment="1">
      <alignment horizontal="left" vertical="center" indent="1"/>
    </xf>
    <xf numFmtId="0" fontId="81" fillId="7" borderId="21" xfId="0" applyFont="1" applyFill="1" applyBorder="1" applyAlignment="1">
      <alignment horizontal="left" vertical="center" indent="1"/>
    </xf>
    <xf numFmtId="0" fontId="81" fillId="7" borderId="15" xfId="0" applyFont="1" applyFill="1" applyBorder="1" applyAlignment="1">
      <alignment horizontal="left" vertical="center" indent="1"/>
    </xf>
    <xf numFmtId="0" fontId="64" fillId="0" borderId="15" xfId="2" applyFont="1" applyFill="1" applyBorder="1" applyAlignment="1">
      <alignment horizontal="left" vertical="top"/>
    </xf>
    <xf numFmtId="0" fontId="64" fillId="0" borderId="29" xfId="2" applyFont="1" applyFill="1" applyBorder="1" applyAlignment="1">
      <alignment horizontal="left" vertical="top"/>
    </xf>
    <xf numFmtId="0" fontId="11" fillId="0" borderId="25" xfId="0" applyFont="1" applyFill="1" applyBorder="1" applyAlignment="1">
      <alignment horizontal="center" vertical="center" wrapText="1"/>
    </xf>
    <xf numFmtId="0" fontId="11" fillId="0" borderId="15" xfId="0" applyFont="1" applyFill="1" applyBorder="1" applyAlignment="1">
      <alignment horizontal="center" vertical="center" wrapText="1"/>
    </xf>
    <xf numFmtId="0" fontId="64" fillId="0" borderId="25" xfId="0" applyFont="1" applyFill="1" applyBorder="1" applyAlignment="1">
      <alignment horizontal="center" vertical="center" wrapText="1"/>
    </xf>
    <xf numFmtId="0" fontId="64" fillId="0" borderId="15" xfId="0" applyFont="1" applyFill="1" applyBorder="1" applyAlignment="1">
      <alignment horizontal="center" vertical="center" wrapText="1"/>
    </xf>
    <xf numFmtId="0" fontId="64" fillId="7" borderId="21" xfId="0" applyFont="1" applyFill="1" applyBorder="1" applyAlignment="1">
      <alignment horizontal="left" vertical="top" wrapText="1"/>
    </xf>
    <xf numFmtId="0" fontId="64" fillId="7" borderId="15" xfId="0" applyFont="1" applyFill="1" applyBorder="1" applyAlignment="1">
      <alignment horizontal="left" vertical="top"/>
    </xf>
    <xf numFmtId="0" fontId="64" fillId="7" borderId="29" xfId="0" applyFont="1" applyFill="1" applyBorder="1" applyAlignment="1">
      <alignment horizontal="left" vertical="top"/>
    </xf>
    <xf numFmtId="0" fontId="52" fillId="0" borderId="25" xfId="0" applyFont="1" applyFill="1" applyBorder="1" applyAlignment="1">
      <alignment horizontal="left" vertical="top" wrapText="1"/>
    </xf>
    <xf numFmtId="0" fontId="52" fillId="0" borderId="15" xfId="0" applyFont="1" applyFill="1" applyBorder="1" applyAlignment="1">
      <alignment horizontal="left" vertical="top"/>
    </xf>
    <xf numFmtId="0" fontId="52" fillId="0" borderId="29" xfId="0" applyFont="1" applyFill="1" applyBorder="1" applyAlignment="1">
      <alignment horizontal="left" vertical="top"/>
    </xf>
    <xf numFmtId="0" fontId="64" fillId="0" borderId="21" xfId="0" applyFont="1" applyFill="1" applyBorder="1" applyAlignment="1">
      <alignment horizontal="left" vertical="top" wrapText="1"/>
    </xf>
    <xf numFmtId="0" fontId="64" fillId="0" borderId="15" xfId="0" applyFont="1" applyFill="1" applyBorder="1" applyAlignment="1">
      <alignment horizontal="left" vertical="top"/>
    </xf>
    <xf numFmtId="0" fontId="64" fillId="0" borderId="29" xfId="0" applyFont="1" applyFill="1" applyBorder="1" applyAlignment="1">
      <alignment horizontal="left" vertical="top"/>
    </xf>
    <xf numFmtId="0" fontId="54" fillId="0" borderId="25" xfId="0" applyFont="1" applyFill="1" applyBorder="1" applyAlignment="1">
      <alignment horizontal="left" vertical="center" wrapText="1" indent="1"/>
    </xf>
    <xf numFmtId="0" fontId="54" fillId="0" borderId="29" xfId="0" applyFont="1" applyFill="1" applyBorder="1" applyAlignment="1">
      <alignment horizontal="left" vertical="center" wrapText="1" indent="1"/>
    </xf>
    <xf numFmtId="0" fontId="60" fillId="7" borderId="21" xfId="0" applyFont="1" applyFill="1" applyBorder="1" applyAlignment="1">
      <alignment horizontal="left" vertical="center" wrapText="1"/>
    </xf>
    <xf numFmtId="0" fontId="60" fillId="7" borderId="15" xfId="0" applyFont="1" applyFill="1" applyBorder="1" applyAlignment="1">
      <alignment horizontal="left" vertical="center" wrapText="1"/>
    </xf>
    <xf numFmtId="0" fontId="60" fillId="7" borderId="29" xfId="0" applyFont="1" applyFill="1" applyBorder="1" applyAlignment="1">
      <alignment horizontal="left" vertical="center" wrapText="1"/>
    </xf>
    <xf numFmtId="0" fontId="64" fillId="0" borderId="23" xfId="2" applyFont="1" applyFill="1" applyBorder="1" applyAlignment="1">
      <alignment horizontal="left" vertical="top" wrapText="1"/>
    </xf>
    <xf numFmtId="0" fontId="6" fillId="0" borderId="21" xfId="0" applyFont="1" applyFill="1" applyBorder="1" applyAlignment="1">
      <alignment horizontal="left" vertical="top" wrapText="1"/>
    </xf>
    <xf numFmtId="0" fontId="60" fillId="0" borderId="15" xfId="0" applyFont="1" applyFill="1" applyBorder="1" applyAlignment="1">
      <alignment horizontal="left" vertical="top"/>
    </xf>
    <xf numFmtId="0" fontId="60" fillId="0" borderId="29" xfId="0" applyFont="1" applyFill="1" applyBorder="1" applyAlignment="1">
      <alignment horizontal="left" vertical="top"/>
    </xf>
    <xf numFmtId="0" fontId="52" fillId="0" borderId="21" xfId="0" applyFont="1" applyFill="1" applyBorder="1" applyAlignment="1">
      <alignment horizontal="left" vertical="top"/>
    </xf>
    <xf numFmtId="0" fontId="60" fillId="0" borderId="21" xfId="0" applyFont="1" applyFill="1" applyBorder="1" applyAlignment="1">
      <alignment horizontal="left" vertical="top" wrapText="1"/>
    </xf>
    <xf numFmtId="0" fontId="60" fillId="0" borderId="15" xfId="0" applyFont="1" applyFill="1" applyBorder="1" applyAlignment="1">
      <alignment horizontal="left" vertical="top" wrapText="1"/>
    </xf>
    <xf numFmtId="0" fontId="60" fillId="0" borderId="29" xfId="0" applyFont="1" applyFill="1" applyBorder="1" applyAlignment="1">
      <alignment horizontal="left" vertical="top" wrapText="1"/>
    </xf>
    <xf numFmtId="0" fontId="52" fillId="6" borderId="21" xfId="0" applyFont="1" applyFill="1" applyBorder="1" applyAlignment="1">
      <alignment horizontal="left" vertical="center"/>
    </xf>
    <xf numFmtId="0" fontId="52" fillId="6" borderId="15" xfId="0" applyFont="1" applyFill="1" applyBorder="1" applyAlignment="1">
      <alignment horizontal="left" vertical="center"/>
    </xf>
    <xf numFmtId="0" fontId="52" fillId="6" borderId="16" xfId="0" applyFont="1" applyFill="1" applyBorder="1" applyAlignment="1">
      <alignment horizontal="left" vertical="center"/>
    </xf>
    <xf numFmtId="0" fontId="64" fillId="0" borderId="34" xfId="0" applyFont="1" applyFill="1" applyBorder="1" applyAlignment="1">
      <alignment horizontal="center" vertical="center" wrapText="1"/>
    </xf>
    <xf numFmtId="0" fontId="64" fillId="0" borderId="17" xfId="0" applyFont="1" applyFill="1" applyBorder="1" applyAlignment="1">
      <alignment horizontal="center" vertical="center" wrapText="1"/>
    </xf>
    <xf numFmtId="0" fontId="60" fillId="0" borderId="21" xfId="0" applyFont="1" applyFill="1" applyBorder="1" applyAlignment="1">
      <alignment horizontal="left" vertical="center" wrapText="1"/>
    </xf>
    <xf numFmtId="0" fontId="60" fillId="0" borderId="15" xfId="0" applyFont="1" applyFill="1" applyBorder="1" applyAlignment="1">
      <alignment horizontal="left" vertical="center" wrapText="1"/>
    </xf>
    <xf numFmtId="0" fontId="60" fillId="0" borderId="29" xfId="0" applyFont="1" applyFill="1" applyBorder="1" applyAlignment="1">
      <alignment horizontal="left" vertical="center" wrapText="1"/>
    </xf>
    <xf numFmtId="0" fontId="52" fillId="0" borderId="21" xfId="0" applyFont="1" applyFill="1" applyBorder="1" applyAlignment="1">
      <alignment horizontal="left" vertical="top" wrapText="1"/>
    </xf>
    <xf numFmtId="0" fontId="64" fillId="7" borderId="21" xfId="0" applyFont="1" applyFill="1" applyBorder="1" applyAlignment="1">
      <alignment horizontal="left" vertical="top"/>
    </xf>
    <xf numFmtId="0" fontId="59" fillId="0" borderId="0" xfId="0" applyFont="1" applyBorder="1" applyAlignment="1">
      <alignment horizontal="center" vertical="center"/>
    </xf>
    <xf numFmtId="0" fontId="64" fillId="0" borderId="23" xfId="0" applyFont="1" applyFill="1" applyBorder="1" applyAlignment="1">
      <alignment horizontal="left" vertical="top" wrapText="1"/>
    </xf>
    <xf numFmtId="0" fontId="48" fillId="6" borderId="1" xfId="0" applyFont="1" applyFill="1" applyBorder="1" applyAlignment="1">
      <alignment horizontal="center" vertical="center"/>
    </xf>
    <xf numFmtId="0" fontId="54" fillId="7" borderId="25" xfId="0" applyFont="1" applyFill="1" applyBorder="1" applyAlignment="1">
      <alignment horizontal="left" vertical="center" wrapText="1" indent="1"/>
    </xf>
    <xf numFmtId="0" fontId="54" fillId="7" borderId="29" xfId="0" applyFont="1" applyFill="1" applyBorder="1" applyAlignment="1">
      <alignment horizontal="left" vertical="center" wrapText="1" indent="1"/>
    </xf>
    <xf numFmtId="0" fontId="3" fillId="0" borderId="21" xfId="0" applyFont="1" applyFill="1" applyBorder="1" applyAlignment="1">
      <alignment horizontal="left" vertical="center" wrapText="1"/>
    </xf>
    <xf numFmtId="0" fontId="3" fillId="0" borderId="15" xfId="0" applyFont="1" applyFill="1" applyBorder="1" applyAlignment="1">
      <alignment horizontal="left" vertical="center" wrapText="1"/>
    </xf>
    <xf numFmtId="0" fontId="3" fillId="0" borderId="29" xfId="0" applyFont="1" applyFill="1" applyBorder="1" applyAlignment="1">
      <alignment horizontal="left" vertical="center" wrapText="1"/>
    </xf>
    <xf numFmtId="0" fontId="88" fillId="0" borderId="21" xfId="0" applyFont="1" applyFill="1" applyBorder="1" applyAlignment="1">
      <alignment horizontal="left" vertical="center" wrapText="1"/>
    </xf>
    <xf numFmtId="0" fontId="88" fillId="0" borderId="15" xfId="0" applyFont="1" applyFill="1" applyBorder="1" applyAlignment="1">
      <alignment horizontal="left" vertical="center" wrapText="1"/>
    </xf>
    <xf numFmtId="0" fontId="54" fillId="7" borderId="23" xfId="0" applyFont="1" applyFill="1" applyBorder="1" applyAlignment="1">
      <alignment horizontal="left" vertical="center" wrapText="1" indent="1"/>
    </xf>
    <xf numFmtId="0" fontId="65" fillId="7" borderId="25" xfId="0" applyFont="1" applyFill="1" applyBorder="1" applyAlignment="1">
      <alignment horizontal="left" vertical="center" wrapText="1" indent="1"/>
    </xf>
    <xf numFmtId="0" fontId="65" fillId="7" borderId="29" xfId="0" applyFont="1" applyFill="1" applyBorder="1" applyAlignment="1">
      <alignment horizontal="left" vertical="center" wrapText="1" indent="1"/>
    </xf>
    <xf numFmtId="0" fontId="52" fillId="0" borderId="23" xfId="0" applyFont="1" applyFill="1" applyBorder="1" applyAlignment="1">
      <alignment horizontal="left" vertical="top"/>
    </xf>
    <xf numFmtId="0" fontId="53" fillId="0" borderId="21" xfId="0" applyFont="1" applyFill="1" applyBorder="1" applyAlignment="1">
      <alignment horizontal="left" vertical="center" wrapText="1"/>
    </xf>
    <xf numFmtId="0" fontId="53" fillId="0" borderId="15" xfId="0" applyFont="1" applyFill="1" applyBorder="1" applyAlignment="1">
      <alignment horizontal="left" vertical="center" wrapText="1"/>
    </xf>
    <xf numFmtId="0" fontId="53" fillId="0" borderId="29" xfId="0" applyFont="1" applyFill="1" applyBorder="1" applyAlignment="1">
      <alignment horizontal="left" vertical="center" wrapText="1"/>
    </xf>
    <xf numFmtId="0" fontId="60" fillId="6" borderId="15" xfId="0" applyFont="1" applyFill="1" applyBorder="1" applyAlignment="1">
      <alignment horizontal="center" vertical="center"/>
    </xf>
    <xf numFmtId="0" fontId="60" fillId="6" borderId="16" xfId="0" applyFont="1" applyFill="1" applyBorder="1" applyAlignment="1">
      <alignment horizontal="center" vertical="center"/>
    </xf>
    <xf numFmtId="0" fontId="3" fillId="7" borderId="21" xfId="0" applyFont="1" applyFill="1" applyBorder="1" applyAlignment="1">
      <alignment horizontal="left" vertical="center" wrapText="1"/>
    </xf>
    <xf numFmtId="0" fontId="4" fillId="7" borderId="15" xfId="0" applyFont="1" applyFill="1" applyBorder="1" applyAlignment="1">
      <alignment horizontal="left" vertical="center" wrapText="1"/>
    </xf>
    <xf numFmtId="0" fontId="4" fillId="7" borderId="29" xfId="0" applyFont="1" applyFill="1" applyBorder="1" applyAlignment="1">
      <alignment horizontal="left" vertical="center" wrapText="1"/>
    </xf>
    <xf numFmtId="0" fontId="64" fillId="0" borderId="15" xfId="0" applyFont="1" applyFill="1" applyBorder="1" applyAlignment="1">
      <alignment horizontal="left" vertical="top" wrapText="1"/>
    </xf>
    <xf numFmtId="0" fontId="64" fillId="0" borderId="29" xfId="0" applyFont="1" applyFill="1" applyBorder="1" applyAlignment="1">
      <alignment horizontal="left" vertical="top" wrapText="1"/>
    </xf>
    <xf numFmtId="0" fontId="6" fillId="7" borderId="21" xfId="0" applyFont="1" applyFill="1" applyBorder="1" applyAlignment="1">
      <alignment horizontal="left" vertical="top" wrapText="1"/>
    </xf>
    <xf numFmtId="0" fontId="60" fillId="7" borderId="15" xfId="0" applyFont="1" applyFill="1" applyBorder="1" applyAlignment="1">
      <alignment horizontal="left" vertical="top" wrapText="1"/>
    </xf>
    <xf numFmtId="0" fontId="60" fillId="7" borderId="29" xfId="0" applyFont="1" applyFill="1" applyBorder="1" applyAlignment="1">
      <alignment horizontal="left" vertical="top" wrapText="1"/>
    </xf>
    <xf numFmtId="0" fontId="64" fillId="7" borderId="25" xfId="0" applyFont="1" applyFill="1" applyBorder="1" applyAlignment="1" applyProtection="1">
      <alignment horizontal="left" vertical="center" indent="1"/>
      <protection locked="0"/>
    </xf>
    <xf numFmtId="0" fontId="64" fillId="7" borderId="15" xfId="0" applyFont="1" applyFill="1" applyBorder="1" applyAlignment="1" applyProtection="1">
      <alignment horizontal="left" vertical="center" indent="1"/>
      <protection locked="0"/>
    </xf>
    <xf numFmtId="0" fontId="64" fillId="7" borderId="29" xfId="0" applyFont="1" applyFill="1" applyBorder="1" applyAlignment="1" applyProtection="1">
      <alignment horizontal="left" vertical="center" indent="1"/>
      <protection locked="0"/>
    </xf>
    <xf numFmtId="0" fontId="4" fillId="0" borderId="15" xfId="0" applyFont="1" applyFill="1" applyBorder="1" applyAlignment="1">
      <alignment horizontal="left" vertical="center" wrapText="1"/>
    </xf>
    <xf numFmtId="0" fontId="4" fillId="0" borderId="29" xfId="0" applyFont="1" applyFill="1" applyBorder="1" applyAlignment="1">
      <alignment horizontal="left" vertical="center" wrapText="1"/>
    </xf>
    <xf numFmtId="0" fontId="6" fillId="0" borderId="15" xfId="0" applyFont="1" applyFill="1" applyBorder="1" applyAlignment="1">
      <alignment horizontal="left" vertical="top" wrapText="1"/>
    </xf>
    <xf numFmtId="0" fontId="6" fillId="0" borderId="29" xfId="0" applyFont="1" applyFill="1" applyBorder="1" applyAlignment="1">
      <alignment horizontal="left" vertical="top" wrapText="1"/>
    </xf>
    <xf numFmtId="0" fontId="11" fillId="3" borderId="21" xfId="0" applyFont="1" applyFill="1" applyBorder="1" applyAlignment="1">
      <alignment horizontal="left" vertical="top"/>
    </xf>
    <xf numFmtId="0" fontId="11" fillId="3" borderId="15" xfId="0" applyFont="1" applyFill="1" applyBorder="1" applyAlignment="1">
      <alignment horizontal="left" vertical="top"/>
    </xf>
    <xf numFmtId="0" fontId="11" fillId="3" borderId="29" xfId="0" applyFont="1" applyFill="1" applyBorder="1" applyAlignment="1">
      <alignment horizontal="left" vertical="top"/>
    </xf>
    <xf numFmtId="0" fontId="54" fillId="0" borderId="7" xfId="0" applyFont="1" applyBorder="1" applyAlignment="1">
      <alignment horizontal="left" vertical="top" wrapText="1"/>
    </xf>
    <xf numFmtId="0" fontId="54" fillId="0" borderId="6" xfId="0" applyFont="1" applyBorder="1" applyAlignment="1">
      <alignment horizontal="left" vertical="top"/>
    </xf>
    <xf numFmtId="0" fontId="54" fillId="0" borderId="11" xfId="0" applyFont="1" applyBorder="1" applyAlignment="1">
      <alignment horizontal="left" vertical="top"/>
    </xf>
    <xf numFmtId="0" fontId="52" fillId="0" borderId="10" xfId="0" applyFont="1" applyFill="1" applyBorder="1" applyAlignment="1">
      <alignment horizontal="left" vertical="top" wrapText="1"/>
    </xf>
    <xf numFmtId="0" fontId="52" fillId="0" borderId="8" xfId="0" applyFont="1" applyFill="1" applyBorder="1" applyAlignment="1">
      <alignment horizontal="left" vertical="top" wrapText="1"/>
    </xf>
    <xf numFmtId="0" fontId="52" fillId="0" borderId="9" xfId="0" applyFont="1" applyFill="1" applyBorder="1" applyAlignment="1">
      <alignment horizontal="left" vertical="top" wrapText="1"/>
    </xf>
    <xf numFmtId="0" fontId="54" fillId="0" borderId="10" xfId="0" applyFont="1" applyBorder="1" applyAlignment="1">
      <alignment horizontal="left" vertical="top" wrapText="1"/>
    </xf>
    <xf numFmtId="0" fontId="54" fillId="0" borderId="8" xfId="0" applyFont="1" applyBorder="1" applyAlignment="1">
      <alignment horizontal="left" vertical="top"/>
    </xf>
    <xf numFmtId="0" fontId="54" fillId="0" borderId="9" xfId="0" applyFont="1" applyBorder="1" applyAlignment="1">
      <alignment horizontal="left" vertical="top"/>
    </xf>
    <xf numFmtId="0" fontId="52" fillId="0" borderId="8" xfId="0" applyFont="1" applyFill="1" applyBorder="1" applyAlignment="1">
      <alignment horizontal="left" vertical="top"/>
    </xf>
    <xf numFmtId="0" fontId="53" fillId="6" borderId="10" xfId="0" applyFont="1" applyFill="1" applyBorder="1" applyAlignment="1">
      <alignment horizontal="left" vertical="center"/>
    </xf>
    <xf numFmtId="0" fontId="53" fillId="6" borderId="8" xfId="0" applyFont="1" applyFill="1" applyBorder="1" applyAlignment="1">
      <alignment horizontal="left" vertical="center"/>
    </xf>
    <xf numFmtId="0" fontId="53" fillId="6" borderId="9" xfId="0" applyFont="1" applyFill="1" applyBorder="1" applyAlignment="1">
      <alignment horizontal="left" vertical="center"/>
    </xf>
    <xf numFmtId="0" fontId="53" fillId="6" borderId="13" xfId="0" applyFont="1" applyFill="1" applyBorder="1" applyAlignment="1">
      <alignment horizontal="left" vertical="center"/>
    </xf>
    <xf numFmtId="0" fontId="53" fillId="6" borderId="14" xfId="0" applyFont="1" applyFill="1" applyBorder="1" applyAlignment="1">
      <alignment horizontal="left" vertical="center"/>
    </xf>
    <xf numFmtId="0" fontId="12" fillId="4" borderId="20" xfId="0" applyFont="1" applyFill="1" applyBorder="1" applyAlignment="1">
      <alignment horizontal="center" vertical="center"/>
    </xf>
    <xf numFmtId="0" fontId="12" fillId="4" borderId="1" xfId="0" applyFont="1" applyFill="1" applyBorder="1" applyAlignment="1">
      <alignment horizontal="center" vertical="center"/>
    </xf>
    <xf numFmtId="0" fontId="12" fillId="4" borderId="55" xfId="0" applyFont="1" applyFill="1" applyBorder="1" applyAlignment="1">
      <alignment horizontal="center" vertical="center"/>
    </xf>
    <xf numFmtId="0" fontId="16" fillId="4" borderId="43" xfId="2" applyFont="1" applyFill="1" applyBorder="1" applyAlignment="1">
      <alignment horizontal="center" vertical="center"/>
    </xf>
    <xf numFmtId="0" fontId="16" fillId="4" borderId="1" xfId="2" applyFont="1" applyFill="1" applyBorder="1" applyAlignment="1">
      <alignment horizontal="center" vertical="center"/>
    </xf>
    <xf numFmtId="0" fontId="16" fillId="4" borderId="19" xfId="2" applyFont="1" applyFill="1" applyBorder="1" applyAlignment="1">
      <alignment horizontal="center" vertical="center"/>
    </xf>
    <xf numFmtId="14" fontId="56" fillId="0" borderId="17" xfId="0" applyNumberFormat="1" applyFont="1" applyBorder="1" applyAlignment="1">
      <alignment horizontal="left" vertical="center"/>
    </xf>
  </cellXfs>
  <cellStyles count="9">
    <cellStyle name="0,0_x000a__x000a_NA_x000a__x000a_ 2" xfId="1"/>
    <cellStyle name="Normal 2" xfId="2"/>
    <cellStyle name="Normal 2 2" xfId="3"/>
    <cellStyle name="Normal 2 3" xfId="4"/>
    <cellStyle name="Normal 3" xfId="5"/>
    <cellStyle name="Normal 3 2" xfId="6"/>
    <cellStyle name="Normal 3 3" xfId="7"/>
    <cellStyle name="Style 1" xfId="8"/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6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7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1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png"/><Relationship Id="rId1" Type="http://schemas.openxmlformats.org/officeDocument/2006/relationships/image" Target="../media/image1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png"/><Relationship Id="rId1" Type="http://schemas.openxmlformats.org/officeDocument/2006/relationships/image" Target="../media/image1.png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image" Target="../media/image18.png"/><Relationship Id="rId13" Type="http://schemas.openxmlformats.org/officeDocument/2006/relationships/image" Target="../media/image23.png"/><Relationship Id="rId18" Type="http://schemas.openxmlformats.org/officeDocument/2006/relationships/image" Target="../media/image28.png"/><Relationship Id="rId26" Type="http://schemas.openxmlformats.org/officeDocument/2006/relationships/image" Target="../media/image36.png"/><Relationship Id="rId3" Type="http://schemas.openxmlformats.org/officeDocument/2006/relationships/image" Target="../media/image13.png"/><Relationship Id="rId21" Type="http://schemas.openxmlformats.org/officeDocument/2006/relationships/image" Target="../media/image31.png"/><Relationship Id="rId34" Type="http://schemas.openxmlformats.org/officeDocument/2006/relationships/image" Target="../media/image44.png"/><Relationship Id="rId7" Type="http://schemas.openxmlformats.org/officeDocument/2006/relationships/image" Target="../media/image17.png"/><Relationship Id="rId12" Type="http://schemas.openxmlformats.org/officeDocument/2006/relationships/image" Target="../media/image22.png"/><Relationship Id="rId17" Type="http://schemas.openxmlformats.org/officeDocument/2006/relationships/image" Target="../media/image27.png"/><Relationship Id="rId25" Type="http://schemas.openxmlformats.org/officeDocument/2006/relationships/image" Target="../media/image35.png"/><Relationship Id="rId33" Type="http://schemas.openxmlformats.org/officeDocument/2006/relationships/image" Target="../media/image43.png"/><Relationship Id="rId38" Type="http://schemas.openxmlformats.org/officeDocument/2006/relationships/image" Target="../media/image48.png"/><Relationship Id="rId2" Type="http://schemas.openxmlformats.org/officeDocument/2006/relationships/image" Target="../media/image1.png"/><Relationship Id="rId16" Type="http://schemas.openxmlformats.org/officeDocument/2006/relationships/image" Target="../media/image26.png"/><Relationship Id="rId20" Type="http://schemas.openxmlformats.org/officeDocument/2006/relationships/image" Target="../media/image30.png"/><Relationship Id="rId29" Type="http://schemas.openxmlformats.org/officeDocument/2006/relationships/image" Target="../media/image39.png"/><Relationship Id="rId1" Type="http://schemas.openxmlformats.org/officeDocument/2006/relationships/image" Target="../media/image12.png"/><Relationship Id="rId6" Type="http://schemas.openxmlformats.org/officeDocument/2006/relationships/image" Target="../media/image16.png"/><Relationship Id="rId11" Type="http://schemas.openxmlformats.org/officeDocument/2006/relationships/image" Target="../media/image21.png"/><Relationship Id="rId24" Type="http://schemas.openxmlformats.org/officeDocument/2006/relationships/image" Target="../media/image34.png"/><Relationship Id="rId32" Type="http://schemas.openxmlformats.org/officeDocument/2006/relationships/image" Target="../media/image42.png"/><Relationship Id="rId37" Type="http://schemas.openxmlformats.org/officeDocument/2006/relationships/image" Target="../media/image47.png"/><Relationship Id="rId5" Type="http://schemas.openxmlformats.org/officeDocument/2006/relationships/image" Target="../media/image15.png"/><Relationship Id="rId15" Type="http://schemas.openxmlformats.org/officeDocument/2006/relationships/image" Target="../media/image25.png"/><Relationship Id="rId23" Type="http://schemas.openxmlformats.org/officeDocument/2006/relationships/image" Target="../media/image33.png"/><Relationship Id="rId28" Type="http://schemas.openxmlformats.org/officeDocument/2006/relationships/image" Target="../media/image38.png"/><Relationship Id="rId36" Type="http://schemas.openxmlformats.org/officeDocument/2006/relationships/image" Target="../media/image46.png"/><Relationship Id="rId10" Type="http://schemas.openxmlformats.org/officeDocument/2006/relationships/image" Target="../media/image20.png"/><Relationship Id="rId19" Type="http://schemas.openxmlformats.org/officeDocument/2006/relationships/image" Target="../media/image29.png"/><Relationship Id="rId31" Type="http://schemas.openxmlformats.org/officeDocument/2006/relationships/image" Target="../media/image41.png"/><Relationship Id="rId4" Type="http://schemas.openxmlformats.org/officeDocument/2006/relationships/image" Target="../media/image14.png"/><Relationship Id="rId9" Type="http://schemas.openxmlformats.org/officeDocument/2006/relationships/image" Target="../media/image19.png"/><Relationship Id="rId14" Type="http://schemas.openxmlformats.org/officeDocument/2006/relationships/image" Target="../media/image24.png"/><Relationship Id="rId22" Type="http://schemas.openxmlformats.org/officeDocument/2006/relationships/image" Target="../media/image32.emf"/><Relationship Id="rId27" Type="http://schemas.openxmlformats.org/officeDocument/2006/relationships/image" Target="../media/image37.png"/><Relationship Id="rId30" Type="http://schemas.openxmlformats.org/officeDocument/2006/relationships/image" Target="../media/image40.png"/><Relationship Id="rId35" Type="http://schemas.openxmlformats.org/officeDocument/2006/relationships/image" Target="../media/image45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49.png"/><Relationship Id="rId2" Type="http://schemas.openxmlformats.org/officeDocument/2006/relationships/image" Target="../media/image1.png"/><Relationship Id="rId1" Type="http://schemas.openxmlformats.org/officeDocument/2006/relationships/image" Target="../media/image23.png"/><Relationship Id="rId6" Type="http://schemas.openxmlformats.org/officeDocument/2006/relationships/image" Target="../media/image26.png"/><Relationship Id="rId5" Type="http://schemas.openxmlformats.org/officeDocument/2006/relationships/image" Target="../media/image19.png"/><Relationship Id="rId4" Type="http://schemas.openxmlformats.org/officeDocument/2006/relationships/image" Target="../media/image50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52.png"/><Relationship Id="rId2" Type="http://schemas.openxmlformats.org/officeDocument/2006/relationships/image" Target="../media/image1.png"/><Relationship Id="rId1" Type="http://schemas.openxmlformats.org/officeDocument/2006/relationships/image" Target="../media/image51.png"/><Relationship Id="rId4" Type="http://schemas.openxmlformats.org/officeDocument/2006/relationships/image" Target="../media/image53.png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54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200025</xdr:colOff>
      <xdr:row>0</xdr:row>
      <xdr:rowOff>85725</xdr:rowOff>
    </xdr:from>
    <xdr:to>
      <xdr:col>1</xdr:col>
      <xdr:colOff>771525</xdr:colOff>
      <xdr:row>0</xdr:row>
      <xdr:rowOff>485775</xdr:rowOff>
    </xdr:to>
    <xdr:pic>
      <xdr:nvPicPr>
        <xdr:cNvPr id="38577" name="Image 3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025" y="85725"/>
          <a:ext cx="1152525" cy="400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</xdr:col>
      <xdr:colOff>133350</xdr:colOff>
      <xdr:row>18</xdr:row>
      <xdr:rowOff>133350</xdr:rowOff>
    </xdr:from>
    <xdr:to>
      <xdr:col>11</xdr:col>
      <xdr:colOff>876300</xdr:colOff>
      <xdr:row>33</xdr:row>
      <xdr:rowOff>76200</xdr:rowOff>
    </xdr:to>
    <xdr:pic>
      <xdr:nvPicPr>
        <xdr:cNvPr id="38578" name="Image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33950" y="3609975"/>
          <a:ext cx="4514850" cy="2333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47625</xdr:colOff>
      <xdr:row>6</xdr:row>
      <xdr:rowOff>28575</xdr:rowOff>
    </xdr:from>
    <xdr:to>
      <xdr:col>7</xdr:col>
      <xdr:colOff>447675</xdr:colOff>
      <xdr:row>23</xdr:row>
      <xdr:rowOff>47625</xdr:rowOff>
    </xdr:to>
    <xdr:pic>
      <xdr:nvPicPr>
        <xdr:cNvPr id="38579" name="Image 1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25" y="1724025"/>
          <a:ext cx="5200650" cy="2514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76200</xdr:colOff>
      <xdr:row>0</xdr:row>
      <xdr:rowOff>85725</xdr:rowOff>
    </xdr:from>
    <xdr:to>
      <xdr:col>2</xdr:col>
      <xdr:colOff>209550</xdr:colOff>
      <xdr:row>0</xdr:row>
      <xdr:rowOff>485775</xdr:rowOff>
    </xdr:to>
    <xdr:pic>
      <xdr:nvPicPr>
        <xdr:cNvPr id="32672" name="Image 26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" y="85725"/>
          <a:ext cx="1143000" cy="400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46809</xdr:colOff>
      <xdr:row>64</xdr:row>
      <xdr:rowOff>81643</xdr:rowOff>
    </xdr:from>
    <xdr:to>
      <xdr:col>0</xdr:col>
      <xdr:colOff>281680</xdr:colOff>
      <xdr:row>65</xdr:row>
      <xdr:rowOff>0</xdr:rowOff>
    </xdr:to>
    <xdr:sp macro="" textlink="">
      <xdr:nvSpPr>
        <xdr:cNvPr id="2" name="Flèche droite 1">
          <a:extLst>
            <a:ext uri="{FF2B5EF4-FFF2-40B4-BE49-F238E27FC236}"/>
          </a:extLst>
        </xdr:cNvPr>
        <xdr:cNvSpPr/>
      </xdr:nvSpPr>
      <xdr:spPr>
        <a:xfrm>
          <a:off x="54429" y="18464893"/>
          <a:ext cx="231321" cy="163286"/>
        </a:xfrm>
        <a:prstGeom prst="rightArrow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TW" altLang="en-US"/>
        </a:p>
      </xdr:txBody>
    </xdr:sp>
    <xdr:clientData/>
  </xdr:twoCellAnchor>
  <xdr:twoCellAnchor>
    <xdr:from>
      <xdr:col>3</xdr:col>
      <xdr:colOff>748392</xdr:colOff>
      <xdr:row>82</xdr:row>
      <xdr:rowOff>108855</xdr:rowOff>
    </xdr:from>
    <xdr:to>
      <xdr:col>7</xdr:col>
      <xdr:colOff>312965</xdr:colOff>
      <xdr:row>82</xdr:row>
      <xdr:rowOff>240743</xdr:rowOff>
    </xdr:to>
    <xdr:sp macro="" textlink="">
      <xdr:nvSpPr>
        <xdr:cNvPr id="4" name="Flèche droite 1">
          <a:extLst>
            <a:ext uri="{FF2B5EF4-FFF2-40B4-BE49-F238E27FC236}"/>
          </a:extLst>
        </xdr:cNvPr>
        <xdr:cNvSpPr/>
      </xdr:nvSpPr>
      <xdr:spPr>
        <a:xfrm>
          <a:off x="2735035" y="22152426"/>
          <a:ext cx="3714751" cy="122467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TW" altLang="en-US"/>
        </a:p>
      </xdr:txBody>
    </xdr:sp>
    <xdr:clientData/>
  </xdr:twoCellAnchor>
  <xdr:twoCellAnchor editAs="oneCell">
    <xdr:from>
      <xdr:col>7</xdr:col>
      <xdr:colOff>333375</xdr:colOff>
      <xdr:row>72</xdr:row>
      <xdr:rowOff>190500</xdr:rowOff>
    </xdr:from>
    <xdr:to>
      <xdr:col>17</xdr:col>
      <xdr:colOff>323850</xdr:colOff>
      <xdr:row>91</xdr:row>
      <xdr:rowOff>85725</xdr:rowOff>
    </xdr:to>
    <xdr:pic>
      <xdr:nvPicPr>
        <xdr:cNvPr id="32675" name="Image 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48825" y="26174700"/>
          <a:ext cx="5753100" cy="4476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28575</xdr:colOff>
      <xdr:row>84</xdr:row>
      <xdr:rowOff>38100</xdr:rowOff>
    </xdr:from>
    <xdr:to>
      <xdr:col>5</xdr:col>
      <xdr:colOff>1819275</xdr:colOff>
      <xdr:row>98</xdr:row>
      <xdr:rowOff>190500</xdr:rowOff>
    </xdr:to>
    <xdr:pic>
      <xdr:nvPicPr>
        <xdr:cNvPr id="32676" name="Image 4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0" y="28870275"/>
          <a:ext cx="5734050" cy="3619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6</xdr:col>
      <xdr:colOff>326572</xdr:colOff>
      <xdr:row>83</xdr:row>
      <xdr:rowOff>131990</xdr:rowOff>
    </xdr:from>
    <xdr:to>
      <xdr:col>6</xdr:col>
      <xdr:colOff>585108</xdr:colOff>
      <xdr:row>84</xdr:row>
      <xdr:rowOff>200026</xdr:rowOff>
    </xdr:to>
    <xdr:sp macro="" textlink="">
      <xdr:nvSpPr>
        <xdr:cNvPr id="6" name="Flèche : virage 5">
          <a:extLst>
            <a:ext uri="{FF2B5EF4-FFF2-40B4-BE49-F238E27FC236}"/>
          </a:extLst>
        </xdr:cNvPr>
        <xdr:cNvSpPr/>
      </xdr:nvSpPr>
      <xdr:spPr>
        <a:xfrm rot="5400000">
          <a:off x="5361214" y="22438180"/>
          <a:ext cx="312965" cy="258536"/>
        </a:xfrm>
        <a:prstGeom prst="ben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TW" altLang="en-US"/>
        </a:p>
      </xdr:txBody>
    </xdr:sp>
    <xdr:clientData/>
  </xdr:twoCellAnchor>
  <xdr:twoCellAnchor>
    <xdr:from>
      <xdr:col>1</xdr:col>
      <xdr:colOff>370113</xdr:colOff>
      <xdr:row>114</xdr:row>
      <xdr:rowOff>57152</xdr:rowOff>
    </xdr:from>
    <xdr:to>
      <xdr:col>1</xdr:col>
      <xdr:colOff>693964</xdr:colOff>
      <xdr:row>115</xdr:row>
      <xdr:rowOff>145598</xdr:rowOff>
    </xdr:to>
    <xdr:sp macro="" textlink="">
      <xdr:nvSpPr>
        <xdr:cNvPr id="8" name="Flèche : virage 7">
          <a:extLst>
            <a:ext uri="{FF2B5EF4-FFF2-40B4-BE49-F238E27FC236}"/>
          </a:extLst>
        </xdr:cNvPr>
        <xdr:cNvSpPr/>
      </xdr:nvSpPr>
      <xdr:spPr>
        <a:xfrm rot="10800000" flipH="1">
          <a:off x="669470" y="27652438"/>
          <a:ext cx="323851" cy="323849"/>
        </a:xfrm>
        <a:prstGeom prst="ben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TW" altLang="en-US"/>
        </a:p>
      </xdr:txBody>
    </xdr:sp>
    <xdr:clientData/>
  </xdr:twoCellAnchor>
  <xdr:twoCellAnchor>
    <xdr:from>
      <xdr:col>0</xdr:col>
      <xdr:colOff>68037</xdr:colOff>
      <xdr:row>120</xdr:row>
      <xdr:rowOff>54428</xdr:rowOff>
    </xdr:from>
    <xdr:to>
      <xdr:col>1</xdr:col>
      <xdr:colOff>0</xdr:colOff>
      <xdr:row>120</xdr:row>
      <xdr:rowOff>241148</xdr:rowOff>
    </xdr:to>
    <xdr:sp macro="" textlink="">
      <xdr:nvSpPr>
        <xdr:cNvPr id="9" name="Flèche droite 1">
          <a:extLst>
            <a:ext uri="{FF2B5EF4-FFF2-40B4-BE49-F238E27FC236}"/>
          </a:extLst>
        </xdr:cNvPr>
        <xdr:cNvSpPr/>
      </xdr:nvSpPr>
      <xdr:spPr>
        <a:xfrm>
          <a:off x="68037" y="28874357"/>
          <a:ext cx="231320" cy="176893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TW" altLang="en-US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76200</xdr:colOff>
      <xdr:row>0</xdr:row>
      <xdr:rowOff>85725</xdr:rowOff>
    </xdr:from>
    <xdr:to>
      <xdr:col>2</xdr:col>
      <xdr:colOff>209550</xdr:colOff>
      <xdr:row>0</xdr:row>
      <xdr:rowOff>485775</xdr:rowOff>
    </xdr:to>
    <xdr:pic>
      <xdr:nvPicPr>
        <xdr:cNvPr id="54425" name="Image 26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" y="85725"/>
          <a:ext cx="1143000" cy="400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46809</xdr:colOff>
      <xdr:row>64</xdr:row>
      <xdr:rowOff>81643</xdr:rowOff>
    </xdr:from>
    <xdr:to>
      <xdr:col>0</xdr:col>
      <xdr:colOff>281680</xdr:colOff>
      <xdr:row>65</xdr:row>
      <xdr:rowOff>0</xdr:rowOff>
    </xdr:to>
    <xdr:sp macro="" textlink="">
      <xdr:nvSpPr>
        <xdr:cNvPr id="3" name="Flèche droite 1">
          <a:extLst>
            <a:ext uri="{FF2B5EF4-FFF2-40B4-BE49-F238E27FC236}"/>
          </a:extLst>
        </xdr:cNvPr>
        <xdr:cNvSpPr/>
      </xdr:nvSpPr>
      <xdr:spPr>
        <a:xfrm>
          <a:off x="46809" y="17712418"/>
          <a:ext cx="234871" cy="166007"/>
        </a:xfrm>
        <a:prstGeom prst="rightArrow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TW" altLang="en-US"/>
        </a:p>
      </xdr:txBody>
    </xdr:sp>
    <xdr:clientData/>
  </xdr:twoCellAnchor>
  <xdr:twoCellAnchor>
    <xdr:from>
      <xdr:col>4</xdr:col>
      <xdr:colOff>81643</xdr:colOff>
      <xdr:row>82</xdr:row>
      <xdr:rowOff>108855</xdr:rowOff>
    </xdr:from>
    <xdr:to>
      <xdr:col>7</xdr:col>
      <xdr:colOff>312965</xdr:colOff>
      <xdr:row>82</xdr:row>
      <xdr:rowOff>217714</xdr:rowOff>
    </xdr:to>
    <xdr:sp macro="" textlink="">
      <xdr:nvSpPr>
        <xdr:cNvPr id="4" name="Flèche droite 1">
          <a:extLst>
            <a:ext uri="{FF2B5EF4-FFF2-40B4-BE49-F238E27FC236}"/>
          </a:extLst>
        </xdr:cNvPr>
        <xdr:cNvSpPr/>
      </xdr:nvSpPr>
      <xdr:spPr>
        <a:xfrm>
          <a:off x="2884714" y="22778355"/>
          <a:ext cx="3565072" cy="108859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TW" altLang="en-US"/>
        </a:p>
      </xdr:txBody>
    </xdr:sp>
    <xdr:clientData/>
  </xdr:twoCellAnchor>
  <xdr:twoCellAnchor editAs="oneCell">
    <xdr:from>
      <xdr:col>7</xdr:col>
      <xdr:colOff>609600</xdr:colOff>
      <xdr:row>82</xdr:row>
      <xdr:rowOff>28575</xdr:rowOff>
    </xdr:from>
    <xdr:to>
      <xdr:col>14</xdr:col>
      <xdr:colOff>95250</xdr:colOff>
      <xdr:row>98</xdr:row>
      <xdr:rowOff>219075</xdr:rowOff>
    </xdr:to>
    <xdr:pic>
      <xdr:nvPicPr>
        <xdr:cNvPr id="54428" name="Image 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43700" y="22364700"/>
          <a:ext cx="5734050" cy="4476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28575</xdr:colOff>
      <xdr:row>86</xdr:row>
      <xdr:rowOff>38100</xdr:rowOff>
    </xdr:from>
    <xdr:to>
      <xdr:col>6</xdr:col>
      <xdr:colOff>1000125</xdr:colOff>
      <xdr:row>98</xdr:row>
      <xdr:rowOff>190500</xdr:rowOff>
    </xdr:to>
    <xdr:pic>
      <xdr:nvPicPr>
        <xdr:cNvPr id="54429" name="Image 4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b="13678"/>
        <a:stretch>
          <a:fillRect/>
        </a:stretch>
      </xdr:blipFill>
      <xdr:spPr bwMode="auto">
        <a:xfrm>
          <a:off x="323850" y="23688675"/>
          <a:ext cx="5734050" cy="3124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6</xdr:col>
      <xdr:colOff>530677</xdr:colOff>
      <xdr:row>84</xdr:row>
      <xdr:rowOff>131990</xdr:rowOff>
    </xdr:from>
    <xdr:to>
      <xdr:col>6</xdr:col>
      <xdr:colOff>789213</xdr:colOff>
      <xdr:row>86</xdr:row>
      <xdr:rowOff>200026</xdr:rowOff>
    </xdr:to>
    <xdr:sp macro="" textlink="">
      <xdr:nvSpPr>
        <xdr:cNvPr id="7" name="Flèche : virage 5">
          <a:extLst>
            <a:ext uri="{FF2B5EF4-FFF2-40B4-BE49-F238E27FC236}"/>
          </a:extLst>
        </xdr:cNvPr>
        <xdr:cNvSpPr/>
      </xdr:nvSpPr>
      <xdr:spPr>
        <a:xfrm rot="5400000">
          <a:off x="5565319" y="22488526"/>
          <a:ext cx="312965" cy="258536"/>
        </a:xfrm>
        <a:prstGeom prst="ben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TW" altLang="en-US"/>
        </a:p>
      </xdr:txBody>
    </xdr:sp>
    <xdr:clientData/>
  </xdr:twoCellAnchor>
  <xdr:twoCellAnchor>
    <xdr:from>
      <xdr:col>1</xdr:col>
      <xdr:colOff>370113</xdr:colOff>
      <xdr:row>121</xdr:row>
      <xdr:rowOff>57152</xdr:rowOff>
    </xdr:from>
    <xdr:to>
      <xdr:col>1</xdr:col>
      <xdr:colOff>693964</xdr:colOff>
      <xdr:row>123</xdr:row>
      <xdr:rowOff>145598</xdr:rowOff>
    </xdr:to>
    <xdr:sp macro="" textlink="">
      <xdr:nvSpPr>
        <xdr:cNvPr id="8" name="Flèche : virage 7">
          <a:extLst>
            <a:ext uri="{FF2B5EF4-FFF2-40B4-BE49-F238E27FC236}"/>
          </a:extLst>
        </xdr:cNvPr>
        <xdr:cNvSpPr/>
      </xdr:nvSpPr>
      <xdr:spPr>
        <a:xfrm rot="10800000" flipH="1">
          <a:off x="665388" y="29841827"/>
          <a:ext cx="323851" cy="336096"/>
        </a:xfrm>
        <a:prstGeom prst="ben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TW" altLang="en-US"/>
        </a:p>
      </xdr:txBody>
    </xdr:sp>
    <xdr:clientData/>
  </xdr:twoCellAnchor>
  <xdr:twoCellAnchor>
    <xdr:from>
      <xdr:col>0</xdr:col>
      <xdr:colOff>68037</xdr:colOff>
      <xdr:row>131</xdr:row>
      <xdr:rowOff>204105</xdr:rowOff>
    </xdr:from>
    <xdr:to>
      <xdr:col>1</xdr:col>
      <xdr:colOff>0</xdr:colOff>
      <xdr:row>131</xdr:row>
      <xdr:rowOff>390825</xdr:rowOff>
    </xdr:to>
    <xdr:sp macro="" textlink="">
      <xdr:nvSpPr>
        <xdr:cNvPr id="9" name="Flèche droite 1">
          <a:extLst>
            <a:ext uri="{FF2B5EF4-FFF2-40B4-BE49-F238E27FC236}"/>
          </a:extLst>
        </xdr:cNvPr>
        <xdr:cNvSpPr/>
      </xdr:nvSpPr>
      <xdr:spPr>
        <a:xfrm>
          <a:off x="68037" y="38467391"/>
          <a:ext cx="231320" cy="18672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TW" altLang="en-US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352425</xdr:colOff>
      <xdr:row>6</xdr:row>
      <xdr:rowOff>123825</xdr:rowOff>
    </xdr:from>
    <xdr:to>
      <xdr:col>11</xdr:col>
      <xdr:colOff>1304925</xdr:colOff>
      <xdr:row>40</xdr:row>
      <xdr:rowOff>238125</xdr:rowOff>
    </xdr:to>
    <xdr:grpSp>
      <xdr:nvGrpSpPr>
        <xdr:cNvPr id="52506" name="群組 52227"/>
        <xdr:cNvGrpSpPr>
          <a:grpSpLocks/>
        </xdr:cNvGrpSpPr>
      </xdr:nvGrpSpPr>
      <xdr:grpSpPr bwMode="auto">
        <a:xfrm>
          <a:off x="933450" y="1638300"/>
          <a:ext cx="10125075" cy="4972050"/>
          <a:chOff x="933109" y="1657350"/>
          <a:chExt cx="10139703" cy="5203372"/>
        </a:xfrm>
      </xdr:grpSpPr>
      <xdr:pic>
        <xdr:nvPicPr>
          <xdr:cNvPr id="52522" name="Image 3"/>
          <xdr:cNvPicPr>
            <a:picLocks noChangeAspect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933109" y="1657350"/>
            <a:ext cx="10139703" cy="5203372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sp macro="" textlink="">
        <xdr:nvSpPr>
          <xdr:cNvPr id="57" name="矩形 56"/>
          <xdr:cNvSpPr/>
        </xdr:nvSpPr>
        <xdr:spPr>
          <a:xfrm rot="19936204">
            <a:off x="5816955" y="2684069"/>
            <a:ext cx="162159" cy="69777"/>
          </a:xfrm>
          <a:prstGeom prst="rect">
            <a:avLst/>
          </a:prstGeom>
          <a:solidFill>
            <a:schemeClr val="lt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endParaRPr lang="zh-TW" altLang="en-US"/>
          </a:p>
        </xdr:txBody>
      </xdr:sp>
      <xdr:sp macro="" textlink="">
        <xdr:nvSpPr>
          <xdr:cNvPr id="58" name="矩形 57"/>
          <xdr:cNvSpPr/>
        </xdr:nvSpPr>
        <xdr:spPr>
          <a:xfrm>
            <a:off x="6208044" y="2594356"/>
            <a:ext cx="104926" cy="59809"/>
          </a:xfrm>
          <a:prstGeom prst="rect">
            <a:avLst/>
          </a:prstGeom>
          <a:solidFill>
            <a:schemeClr val="lt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endParaRPr lang="zh-TW" altLang="en-US"/>
          </a:p>
        </xdr:txBody>
      </xdr:sp>
    </xdr:grpSp>
    <xdr:clientData/>
  </xdr:twoCellAnchor>
  <xdr:twoCellAnchor editAs="oneCell">
    <xdr:from>
      <xdr:col>0</xdr:col>
      <xdr:colOff>123825</xdr:colOff>
      <xdr:row>0</xdr:row>
      <xdr:rowOff>66675</xdr:rowOff>
    </xdr:from>
    <xdr:to>
      <xdr:col>1</xdr:col>
      <xdr:colOff>695325</xdr:colOff>
      <xdr:row>0</xdr:row>
      <xdr:rowOff>466725</xdr:rowOff>
    </xdr:to>
    <xdr:pic>
      <xdr:nvPicPr>
        <xdr:cNvPr id="52507" name="Image 3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" y="66675"/>
          <a:ext cx="1152525" cy="400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761163</xdr:colOff>
      <xdr:row>38</xdr:row>
      <xdr:rowOff>146860</xdr:rowOff>
    </xdr:from>
    <xdr:to>
      <xdr:col>11</xdr:col>
      <xdr:colOff>522838</xdr:colOff>
      <xdr:row>40</xdr:row>
      <xdr:rowOff>273992</xdr:rowOff>
    </xdr:to>
    <xdr:sp macro="" textlink="">
      <xdr:nvSpPr>
        <xdr:cNvPr id="37" name="文字方塊 36"/>
        <xdr:cNvSpPr txBox="1"/>
      </xdr:nvSpPr>
      <xdr:spPr>
        <a:xfrm>
          <a:off x="8272306" y="6474181"/>
          <a:ext cx="2020461" cy="42649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TW" altLang="en-US" sz="1600" b="1">
              <a:latin typeface="標楷體" panose="03000509000000000000" pitchFamily="65" charset="-120"/>
              <a:ea typeface="標楷體" panose="03000509000000000000" pitchFamily="65" charset="-120"/>
            </a:rPr>
            <a:t>織標</a:t>
          </a:r>
          <a:r>
            <a:rPr lang="en-US" altLang="zh-TW" sz="1600" b="1">
              <a:latin typeface="標楷體" panose="03000509000000000000" pitchFamily="65" charset="-120"/>
              <a:ea typeface="標楷體" panose="03000509000000000000" pitchFamily="65" charset="-120"/>
            </a:rPr>
            <a:t>LW050-E</a:t>
          </a:r>
          <a:endParaRPr lang="zh-TW" altLang="en-US" sz="1600" b="1">
            <a:latin typeface="標楷體" panose="03000509000000000000" pitchFamily="65" charset="-120"/>
            <a:ea typeface="標楷體" panose="03000509000000000000" pitchFamily="65" charset="-120"/>
          </a:endParaRPr>
        </a:p>
      </xdr:txBody>
    </xdr:sp>
    <xdr:clientData/>
  </xdr:twoCellAnchor>
  <xdr:twoCellAnchor>
    <xdr:from>
      <xdr:col>6</xdr:col>
      <xdr:colOff>408215</xdr:colOff>
      <xdr:row>21</xdr:row>
      <xdr:rowOff>70824</xdr:rowOff>
    </xdr:from>
    <xdr:to>
      <xdr:col>8</xdr:col>
      <xdr:colOff>1</xdr:colOff>
      <xdr:row>38</xdr:row>
      <xdr:rowOff>35770</xdr:rowOff>
    </xdr:to>
    <xdr:sp macro="" textlink="">
      <xdr:nvSpPr>
        <xdr:cNvPr id="38" name="文字方塊 37"/>
        <xdr:cNvSpPr txBox="1"/>
      </xdr:nvSpPr>
      <xdr:spPr>
        <a:xfrm>
          <a:off x="5987144" y="3853610"/>
          <a:ext cx="1524000" cy="2509481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TW" altLang="en-US" sz="1600" b="1">
              <a:latin typeface="標楷體" panose="03000509000000000000" pitchFamily="65" charset="-120"/>
              <a:ea typeface="標楷體" panose="03000509000000000000" pitchFamily="65" charset="-120"/>
            </a:rPr>
            <a:t>穿者左胸袋車</a:t>
          </a:r>
          <a:r>
            <a:rPr lang="en-US" altLang="zh-TW" sz="1600" b="1">
              <a:latin typeface="標楷體" panose="03000509000000000000" pitchFamily="65" charset="-120"/>
              <a:ea typeface="標楷體" panose="03000509000000000000" pitchFamily="65" charset="-120"/>
            </a:rPr>
            <a:t>#5</a:t>
          </a:r>
          <a:r>
            <a:rPr lang="zh-TW" altLang="en-US" sz="1600" b="1">
              <a:latin typeface="標楷體" panose="03000509000000000000" pitchFamily="65" charset="-120"/>
              <a:ea typeface="標楷體" panose="03000509000000000000" pitchFamily="65" charset="-120"/>
            </a:rPr>
            <a:t>尼龍反拉</a:t>
          </a:r>
          <a:r>
            <a:rPr lang="en-US" altLang="zh-TW" sz="1600" b="1">
              <a:latin typeface="標楷體" panose="03000509000000000000" pitchFamily="65" charset="-120"/>
              <a:ea typeface="標楷體" panose="03000509000000000000" pitchFamily="65" charset="-120"/>
            </a:rPr>
            <a:t>+</a:t>
          </a:r>
          <a:r>
            <a:rPr lang="zh-TW" altLang="en-US" sz="1600" b="1">
              <a:latin typeface="標楷體" panose="03000509000000000000" pitchFamily="65" charset="-120"/>
              <a:ea typeface="標楷體" panose="03000509000000000000" pitchFamily="65" charset="-120"/>
            </a:rPr>
            <a:t>拉片</a:t>
          </a:r>
          <a:r>
            <a:rPr lang="en-US" altLang="zh-TW" sz="1600" b="1">
              <a:latin typeface="標楷體" panose="03000509000000000000" pitchFamily="65" charset="-120"/>
              <a:ea typeface="標楷體" panose="03000509000000000000" pitchFamily="65" charset="-120"/>
            </a:rPr>
            <a:t>,</a:t>
          </a:r>
          <a:r>
            <a:rPr lang="zh-TW" altLang="en-US" sz="1600" b="1">
              <a:latin typeface="標楷體" panose="03000509000000000000" pitchFamily="65" charset="-120"/>
              <a:ea typeface="標楷體" panose="03000509000000000000" pitchFamily="65" charset="-120"/>
            </a:rPr>
            <a:t>露齒做法</a:t>
          </a:r>
          <a:r>
            <a:rPr lang="en-US" altLang="zh-TW" sz="1600" b="1">
              <a:latin typeface="標楷體" panose="03000509000000000000" pitchFamily="65" charset="-120"/>
              <a:ea typeface="標楷體" panose="03000509000000000000" pitchFamily="65" charset="-120"/>
            </a:rPr>
            <a:t>,</a:t>
          </a:r>
          <a:r>
            <a:rPr lang="zh-TW" altLang="en-US" sz="1600" b="1">
              <a:latin typeface="標楷體" panose="03000509000000000000" pitchFamily="65" charset="-120"/>
              <a:ea typeface="標楷體" panose="03000509000000000000" pitchFamily="65" charset="-120"/>
            </a:rPr>
            <a:t>向上拉合</a:t>
          </a:r>
          <a:r>
            <a:rPr lang="en-US" altLang="zh-TW" sz="1600" b="1">
              <a:latin typeface="標楷體" panose="03000509000000000000" pitchFamily="65" charset="-120"/>
              <a:ea typeface="標楷體" panose="03000509000000000000" pitchFamily="65" charset="-120"/>
            </a:rPr>
            <a:t>,</a:t>
          </a:r>
          <a:r>
            <a:rPr lang="zh-TW" altLang="en-US" sz="1600" b="1">
              <a:latin typeface="標楷體" panose="03000509000000000000" pitchFamily="65" charset="-120"/>
              <a:ea typeface="標楷體" panose="03000509000000000000" pitchFamily="65" charset="-120"/>
            </a:rPr>
            <a:t>壓臨邊單針</a:t>
          </a:r>
          <a:r>
            <a:rPr lang="en-US" altLang="zh-TW" sz="1600" b="1">
              <a:latin typeface="標楷體" panose="03000509000000000000" pitchFamily="65" charset="-120"/>
              <a:ea typeface="標楷體" panose="03000509000000000000" pitchFamily="65" charset="-120"/>
            </a:rPr>
            <a:t>,</a:t>
          </a:r>
          <a:r>
            <a:rPr lang="zh-TW" altLang="en-US" sz="1600" b="1">
              <a:latin typeface="標楷體" panose="03000509000000000000" pitchFamily="65" charset="-120"/>
              <a:ea typeface="標楷體" panose="03000509000000000000" pitchFamily="65" charset="-120"/>
            </a:rPr>
            <a:t>開口上下打結。袋裏</a:t>
          </a:r>
          <a:r>
            <a:rPr lang="en-US" altLang="zh-TW" sz="1600" b="1">
              <a:latin typeface="標楷體" panose="03000509000000000000" pitchFamily="65" charset="-120"/>
              <a:ea typeface="標楷體" panose="03000509000000000000" pitchFamily="65" charset="-120"/>
            </a:rPr>
            <a:t>:</a:t>
          </a:r>
          <a:r>
            <a:rPr lang="zh-TW" altLang="en-US" sz="1600" b="1">
              <a:latin typeface="標楷體" panose="03000509000000000000" pitchFamily="65" charset="-120"/>
              <a:ea typeface="標楷體" panose="03000509000000000000" pitchFamily="65" charset="-120"/>
            </a:rPr>
            <a:t>本布袋貼</a:t>
          </a:r>
          <a:r>
            <a:rPr lang="en-US" altLang="zh-TW" sz="1600" b="1">
              <a:latin typeface="標楷體" panose="03000509000000000000" pitchFamily="65" charset="-120"/>
              <a:ea typeface="標楷體" panose="03000509000000000000" pitchFamily="65" charset="-120"/>
            </a:rPr>
            <a:t>+210T</a:t>
          </a:r>
          <a:r>
            <a:rPr lang="zh-TW" altLang="en-US" sz="1600" b="1">
              <a:latin typeface="標楷體" panose="03000509000000000000" pitchFamily="65" charset="-120"/>
              <a:ea typeface="標楷體" panose="03000509000000000000" pitchFamily="65" charset="-120"/>
            </a:rPr>
            <a:t>布。</a:t>
          </a:r>
        </a:p>
      </xdr:txBody>
    </xdr:sp>
    <xdr:clientData/>
  </xdr:twoCellAnchor>
  <xdr:twoCellAnchor>
    <xdr:from>
      <xdr:col>7</xdr:col>
      <xdr:colOff>830036</xdr:colOff>
      <xdr:row>4</xdr:row>
      <xdr:rowOff>43216</xdr:rowOff>
    </xdr:from>
    <xdr:to>
      <xdr:col>11</xdr:col>
      <xdr:colOff>1510672</xdr:colOff>
      <xdr:row>10</xdr:row>
      <xdr:rowOff>108858</xdr:rowOff>
    </xdr:to>
    <xdr:sp macro="" textlink="">
      <xdr:nvSpPr>
        <xdr:cNvPr id="39" name="文字方塊 38"/>
        <xdr:cNvSpPr txBox="1"/>
      </xdr:nvSpPr>
      <xdr:spPr>
        <a:xfrm>
          <a:off x="7443107" y="1281466"/>
          <a:ext cx="3837494" cy="963713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TW" altLang="en-US" sz="1600" b="1">
              <a:latin typeface="標楷體" panose="03000509000000000000" pitchFamily="65" charset="-120"/>
              <a:ea typeface="標楷體" panose="03000509000000000000" pitchFamily="65" charset="-120"/>
            </a:rPr>
            <a:t>帽簷內穿彈繩</a:t>
          </a:r>
          <a:r>
            <a:rPr lang="en-US" altLang="zh-TW" sz="1600" b="1">
              <a:latin typeface="標楷體" panose="03000509000000000000" pitchFamily="65" charset="-120"/>
              <a:ea typeface="標楷體" panose="03000509000000000000" pitchFamily="65" charset="-120"/>
            </a:rPr>
            <a:t>,</a:t>
          </a:r>
          <a:r>
            <a:rPr lang="zh-TW" altLang="en-US" sz="1600" b="1">
              <a:latin typeface="標楷體" panose="03000509000000000000" pitchFamily="65" charset="-120"/>
              <a:ea typeface="標楷體" panose="03000509000000000000" pitchFamily="65" charset="-120"/>
            </a:rPr>
            <a:t>由兩側各兩顆</a:t>
          </a:r>
          <a:r>
            <a:rPr lang="en-US" altLang="zh-TW" sz="1600" b="1">
              <a:latin typeface="標楷體" panose="03000509000000000000" pitchFamily="65" charset="-120"/>
              <a:ea typeface="標楷體" panose="03000509000000000000" pitchFamily="65" charset="-120"/>
            </a:rPr>
            <a:t>10mm</a:t>
          </a:r>
          <a:r>
            <a:rPr lang="zh-TW" altLang="en-US" sz="1600" b="1">
              <a:latin typeface="標楷體" panose="03000509000000000000" pitchFamily="65" charset="-120"/>
              <a:ea typeface="標楷體" panose="03000509000000000000" pitchFamily="65" charset="-120"/>
            </a:rPr>
            <a:t>雞眼穿出</a:t>
          </a:r>
          <a:r>
            <a:rPr lang="en-US" altLang="zh-TW" sz="1600" b="1">
              <a:latin typeface="標楷體" panose="03000509000000000000" pitchFamily="65" charset="-120"/>
              <a:ea typeface="標楷體" panose="03000509000000000000" pitchFamily="65" charset="-120"/>
            </a:rPr>
            <a:t>/</a:t>
          </a:r>
          <a:r>
            <a:rPr lang="zh-TW" altLang="en-US" sz="1600" b="1">
              <a:latin typeface="標楷體" panose="03000509000000000000" pitchFamily="65" charset="-120"/>
              <a:ea typeface="標楷體" panose="03000509000000000000" pitchFamily="65" charset="-120"/>
            </a:rPr>
            <a:t>入</a:t>
          </a:r>
          <a:r>
            <a:rPr lang="en-US" altLang="zh-TW" sz="1600" b="1">
              <a:latin typeface="標楷體" panose="03000509000000000000" pitchFamily="65" charset="-120"/>
              <a:ea typeface="標楷體" panose="03000509000000000000" pitchFamily="65" charset="-120"/>
            </a:rPr>
            <a:t>+</a:t>
          </a:r>
          <a:r>
            <a:rPr lang="zh-TW" altLang="en-US" sz="1600" b="1">
              <a:latin typeface="標楷體" panose="03000509000000000000" pitchFamily="65" charset="-120"/>
              <a:ea typeface="標楷體" panose="03000509000000000000" pitchFamily="65" charset="-120"/>
            </a:rPr>
            <a:t>繩釦</a:t>
          </a:r>
          <a:r>
            <a:rPr lang="en-US" altLang="zh-TW" sz="1600" b="1">
              <a:latin typeface="標楷體" panose="03000509000000000000" pitchFamily="65" charset="-120"/>
              <a:ea typeface="標楷體" panose="03000509000000000000" pitchFamily="65" charset="-120"/>
            </a:rPr>
            <a:t>+</a:t>
          </a:r>
          <a:r>
            <a:rPr lang="zh-TW" altLang="en-US" sz="1600" b="1">
              <a:latin typeface="標楷體" panose="03000509000000000000" pitchFamily="65" charset="-120"/>
              <a:ea typeface="標楷體" panose="03000509000000000000" pitchFamily="65" charset="-120"/>
            </a:rPr>
            <a:t>小淚珠</a:t>
          </a:r>
          <a:r>
            <a:rPr lang="en-US" altLang="zh-TW" sz="1600" b="1">
              <a:latin typeface="標楷體" panose="03000509000000000000" pitchFamily="65" charset="-120"/>
              <a:ea typeface="標楷體" panose="03000509000000000000" pitchFamily="65" charset="-120"/>
            </a:rPr>
            <a:t>+</a:t>
          </a:r>
          <a:r>
            <a:rPr lang="zh-TW" altLang="en-US" sz="1600" b="1">
              <a:latin typeface="標楷體" panose="03000509000000000000" pitchFamily="65" charset="-120"/>
              <a:ea typeface="標楷體" panose="03000509000000000000" pitchFamily="65" charset="-120"/>
            </a:rPr>
            <a:t>迴紋帶</a:t>
          </a:r>
          <a:r>
            <a:rPr lang="en-US" altLang="zh-TW" sz="1600" b="1">
              <a:latin typeface="標楷體" panose="03000509000000000000" pitchFamily="65" charset="-120"/>
              <a:ea typeface="標楷體" panose="03000509000000000000" pitchFamily="65" charset="-120"/>
            </a:rPr>
            <a:t>L:1.5cm,</a:t>
          </a:r>
          <a:r>
            <a:rPr lang="zh-TW" altLang="en-US" sz="1600" b="1">
              <a:latin typeface="標楷體" panose="03000509000000000000" pitchFamily="65" charset="-120"/>
              <a:ea typeface="標楷體" panose="03000509000000000000" pitchFamily="65" charset="-120"/>
            </a:rPr>
            <a:t>迴紋帶夾車於帽內貼內側。</a:t>
          </a:r>
        </a:p>
      </xdr:txBody>
    </xdr:sp>
    <xdr:clientData/>
  </xdr:twoCellAnchor>
  <xdr:twoCellAnchor>
    <xdr:from>
      <xdr:col>0</xdr:col>
      <xdr:colOff>0</xdr:colOff>
      <xdr:row>33</xdr:row>
      <xdr:rowOff>68035</xdr:rowOff>
    </xdr:from>
    <xdr:to>
      <xdr:col>3</xdr:col>
      <xdr:colOff>326571</xdr:colOff>
      <xdr:row>40</xdr:row>
      <xdr:rowOff>707571</xdr:rowOff>
    </xdr:to>
    <xdr:sp macro="" textlink="">
      <xdr:nvSpPr>
        <xdr:cNvPr id="40" name="文字方塊 39"/>
        <xdr:cNvSpPr txBox="1"/>
      </xdr:nvSpPr>
      <xdr:spPr>
        <a:xfrm>
          <a:off x="0" y="5646964"/>
          <a:ext cx="2408464" cy="1687286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r>
            <a:rPr lang="zh-TW" altLang="en-US" sz="1600" b="1">
              <a:latin typeface="標楷體" panose="03000509000000000000" pitchFamily="65" charset="-120"/>
              <a:ea typeface="標楷體" panose="03000509000000000000" pitchFamily="65" charset="-120"/>
            </a:rPr>
            <a:t>表布袖絆壓臨邊單針</a:t>
          </a:r>
          <a:r>
            <a:rPr lang="en-US" altLang="zh-TW" sz="1600" b="1">
              <a:latin typeface="標楷體" panose="03000509000000000000" pitchFamily="65" charset="-120"/>
              <a:ea typeface="標楷體" panose="03000509000000000000" pitchFamily="65" charset="-120"/>
            </a:rPr>
            <a:t>,</a:t>
          </a:r>
          <a:r>
            <a:rPr lang="zh-TW" altLang="en-US" sz="1600" b="1">
              <a:latin typeface="標楷體" panose="03000509000000000000" pitchFamily="65" charset="-120"/>
              <a:ea typeface="標楷體" panose="03000509000000000000" pitchFamily="65" charset="-120"/>
            </a:rPr>
            <a:t>車黏扣帶勾面</a:t>
          </a:r>
          <a:r>
            <a:rPr lang="en-US" altLang="zh-TW" sz="1600" b="1">
              <a:latin typeface="標楷體" panose="03000509000000000000" pitchFamily="65" charset="-120"/>
              <a:ea typeface="標楷體" panose="03000509000000000000" pitchFamily="65" charset="-120"/>
            </a:rPr>
            <a:t>2cm</a:t>
          </a:r>
          <a:r>
            <a:rPr lang="zh-TW" altLang="en-US" sz="1600" b="1">
              <a:latin typeface="標楷體" panose="03000509000000000000" pitchFamily="65" charset="-120"/>
              <a:ea typeface="標楷體" panose="03000509000000000000" pitchFamily="65" charset="-120"/>
            </a:rPr>
            <a:t>*</a:t>
          </a:r>
          <a:r>
            <a:rPr lang="en-US" altLang="zh-TW" sz="1600" b="1">
              <a:latin typeface="標楷體" panose="03000509000000000000" pitchFamily="65" charset="-120"/>
              <a:ea typeface="標楷體" panose="03000509000000000000" pitchFamily="65" charset="-120"/>
            </a:rPr>
            <a:t>6cm,</a:t>
          </a:r>
          <a:r>
            <a:rPr lang="zh-TW" altLang="en-US" sz="1600" b="1">
              <a:latin typeface="標楷體" panose="03000509000000000000" pitchFamily="65" charset="-120"/>
              <a:ea typeface="標楷體" panose="03000509000000000000" pitchFamily="65" charset="-120"/>
            </a:rPr>
            <a:t>袖口不壓明線</a:t>
          </a:r>
          <a:r>
            <a:rPr lang="en-US" altLang="zh-TW" sz="1600" b="1">
              <a:latin typeface="標楷體" panose="03000509000000000000" pitchFamily="65" charset="-120"/>
              <a:ea typeface="標楷體" panose="03000509000000000000" pitchFamily="65" charset="-120"/>
            </a:rPr>
            <a:t>,</a:t>
          </a:r>
          <a:r>
            <a:rPr lang="zh-TW" altLang="en-US" sz="1600" b="1">
              <a:latin typeface="標楷體" panose="03000509000000000000" pitchFamily="65" charset="-120"/>
              <a:ea typeface="標楷體" panose="03000509000000000000" pitchFamily="65" charset="-120"/>
            </a:rPr>
            <a:t>打一個直結</a:t>
          </a:r>
          <a:r>
            <a:rPr lang="en-US" altLang="zh-TW" sz="1600" b="1">
              <a:latin typeface="標楷體" panose="03000509000000000000" pitchFamily="65" charset="-120"/>
              <a:ea typeface="標楷體" panose="03000509000000000000" pitchFamily="65" charset="-120"/>
            </a:rPr>
            <a:t>&amp;</a:t>
          </a:r>
          <a:r>
            <a:rPr lang="zh-TW" altLang="en-US" sz="1600" b="1">
              <a:latin typeface="標楷體" panose="03000509000000000000" pitchFamily="65" charset="-120"/>
              <a:ea typeface="標楷體" panose="03000509000000000000" pitchFamily="65" charset="-120"/>
            </a:rPr>
            <a:t>一個橫結固定內貼</a:t>
          </a:r>
          <a:r>
            <a:rPr lang="en-US" altLang="zh-TW" sz="1600" b="1">
              <a:latin typeface="標楷體" panose="03000509000000000000" pitchFamily="65" charset="-120"/>
              <a:ea typeface="標楷體" panose="03000509000000000000" pitchFamily="65" charset="-120"/>
            </a:rPr>
            <a:t>,</a:t>
          </a:r>
          <a:r>
            <a:rPr lang="zh-TW" altLang="en-US" sz="1600" b="1">
              <a:latin typeface="標楷體" panose="03000509000000000000" pitchFamily="65" charset="-120"/>
              <a:ea typeface="標楷體" panose="03000509000000000000" pitchFamily="65" charset="-120"/>
            </a:rPr>
            <a:t>車黏扣帶毛面</a:t>
          </a:r>
          <a:r>
            <a:rPr lang="en-US" altLang="zh-TW" sz="1600" b="1">
              <a:latin typeface="標楷體" panose="03000509000000000000" pitchFamily="65" charset="-120"/>
              <a:ea typeface="標楷體" panose="03000509000000000000" pitchFamily="65" charset="-120"/>
            </a:rPr>
            <a:t>2cm</a:t>
          </a:r>
          <a:r>
            <a:rPr lang="zh-TW" altLang="en-US" sz="1600" b="1">
              <a:latin typeface="標楷體" panose="03000509000000000000" pitchFamily="65" charset="-120"/>
              <a:ea typeface="標楷體" panose="03000509000000000000" pitchFamily="65" charset="-120"/>
            </a:rPr>
            <a:t>*</a:t>
          </a:r>
          <a:r>
            <a:rPr lang="en-US" altLang="zh-TW" sz="1600" b="1">
              <a:latin typeface="標楷體" panose="03000509000000000000" pitchFamily="65" charset="-120"/>
              <a:ea typeface="標楷體" panose="03000509000000000000" pitchFamily="65" charset="-120"/>
            </a:rPr>
            <a:t>8cm</a:t>
          </a:r>
          <a:r>
            <a:rPr lang="zh-TW" altLang="en-US" sz="1600" b="1">
              <a:latin typeface="標楷體" panose="03000509000000000000" pitchFamily="65" charset="-120"/>
              <a:ea typeface="標楷體" panose="03000509000000000000" pitchFamily="65" charset="-120"/>
            </a:rPr>
            <a:t>。</a:t>
          </a:r>
        </a:p>
      </xdr:txBody>
    </xdr:sp>
    <xdr:clientData/>
  </xdr:twoCellAnchor>
  <xdr:twoCellAnchor>
    <xdr:from>
      <xdr:col>0</xdr:col>
      <xdr:colOff>40821</xdr:colOff>
      <xdr:row>22</xdr:row>
      <xdr:rowOff>136074</xdr:rowOff>
    </xdr:from>
    <xdr:to>
      <xdr:col>3</xdr:col>
      <xdr:colOff>217714</xdr:colOff>
      <xdr:row>34</xdr:row>
      <xdr:rowOff>40823</xdr:rowOff>
    </xdr:to>
    <xdr:sp macro="" textlink="">
      <xdr:nvSpPr>
        <xdr:cNvPr id="41" name="文字方塊 40"/>
        <xdr:cNvSpPr txBox="1"/>
      </xdr:nvSpPr>
      <xdr:spPr>
        <a:xfrm>
          <a:off x="40821" y="4068538"/>
          <a:ext cx="2258786" cy="1700892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TW" altLang="en-US" sz="1600" b="1">
              <a:latin typeface="標楷體" panose="03000509000000000000" pitchFamily="65" charset="-120"/>
              <a:ea typeface="標楷體" panose="03000509000000000000" pitchFamily="65" charset="-120"/>
            </a:rPr>
            <a:t>側袋車</a:t>
          </a:r>
          <a:r>
            <a:rPr lang="en-US" altLang="zh-TW" sz="1600" b="1">
              <a:latin typeface="標楷體" panose="03000509000000000000" pitchFamily="65" charset="-120"/>
              <a:ea typeface="標楷體" panose="03000509000000000000" pitchFamily="65" charset="-120"/>
            </a:rPr>
            <a:t>#5</a:t>
          </a:r>
          <a:r>
            <a:rPr lang="zh-TW" altLang="en-US" sz="1600" b="1">
              <a:latin typeface="標楷體" panose="03000509000000000000" pitchFamily="65" charset="-120"/>
              <a:ea typeface="標楷體" panose="03000509000000000000" pitchFamily="65" charset="-120"/>
            </a:rPr>
            <a:t>尼龍反拉</a:t>
          </a:r>
          <a:r>
            <a:rPr lang="en-US" altLang="zh-TW" sz="1600" b="1">
              <a:latin typeface="標楷體" panose="03000509000000000000" pitchFamily="65" charset="-120"/>
              <a:ea typeface="標楷體" panose="03000509000000000000" pitchFamily="65" charset="-120"/>
            </a:rPr>
            <a:t>+</a:t>
          </a:r>
          <a:r>
            <a:rPr lang="zh-TW" altLang="en-US" sz="1600" b="1">
              <a:latin typeface="標楷體" panose="03000509000000000000" pitchFamily="65" charset="-120"/>
              <a:ea typeface="標楷體" panose="03000509000000000000" pitchFamily="65" charset="-120"/>
            </a:rPr>
            <a:t>拉片</a:t>
          </a:r>
          <a:r>
            <a:rPr lang="en-US" altLang="zh-TW" sz="1600" b="1">
              <a:latin typeface="標楷體" panose="03000509000000000000" pitchFamily="65" charset="-120"/>
              <a:ea typeface="標楷體" panose="03000509000000000000" pitchFamily="65" charset="-120"/>
            </a:rPr>
            <a:t>,</a:t>
          </a:r>
          <a:r>
            <a:rPr lang="zh-TW" altLang="en-US" sz="1600" b="1">
              <a:latin typeface="標楷體" panose="03000509000000000000" pitchFamily="65" charset="-120"/>
              <a:ea typeface="標楷體" panose="03000509000000000000" pitchFamily="65" charset="-120"/>
            </a:rPr>
            <a:t>露齒做法</a:t>
          </a:r>
          <a:r>
            <a:rPr lang="en-US" altLang="zh-TW" sz="1600" b="1">
              <a:latin typeface="標楷體" panose="03000509000000000000" pitchFamily="65" charset="-120"/>
              <a:ea typeface="標楷體" panose="03000509000000000000" pitchFamily="65" charset="-120"/>
            </a:rPr>
            <a:t>,</a:t>
          </a:r>
          <a:r>
            <a:rPr lang="zh-TW" altLang="en-US" sz="1600" b="1">
              <a:latin typeface="標楷體" panose="03000509000000000000" pitchFamily="65" charset="-120"/>
              <a:ea typeface="標楷體" panose="03000509000000000000" pitchFamily="65" charset="-120"/>
            </a:rPr>
            <a:t>向上拉合</a:t>
          </a:r>
          <a:r>
            <a:rPr lang="en-US" altLang="zh-TW" sz="1600" b="1">
              <a:latin typeface="標楷體" panose="03000509000000000000" pitchFamily="65" charset="-120"/>
              <a:ea typeface="標楷體" panose="03000509000000000000" pitchFamily="65" charset="-120"/>
            </a:rPr>
            <a:t>,</a:t>
          </a:r>
          <a:r>
            <a:rPr lang="zh-TW" altLang="en-US" sz="1600" b="1">
              <a:latin typeface="標楷體" panose="03000509000000000000" pitchFamily="65" charset="-120"/>
              <a:ea typeface="標楷體" panose="03000509000000000000" pitchFamily="65" charset="-120"/>
            </a:rPr>
            <a:t>壓臨邊單針</a:t>
          </a:r>
          <a:r>
            <a:rPr lang="en-US" altLang="zh-TW" sz="1600" b="1">
              <a:latin typeface="標楷體" panose="03000509000000000000" pitchFamily="65" charset="-120"/>
              <a:ea typeface="標楷體" panose="03000509000000000000" pitchFamily="65" charset="-120"/>
            </a:rPr>
            <a:t>,</a:t>
          </a:r>
          <a:r>
            <a:rPr lang="zh-TW" altLang="en-US" sz="1600" b="1">
              <a:latin typeface="標楷體" panose="03000509000000000000" pitchFamily="65" charset="-120"/>
              <a:ea typeface="標楷體" panose="03000509000000000000" pitchFamily="65" charset="-120"/>
            </a:rPr>
            <a:t>開口上下打結。袋裏</a:t>
          </a:r>
          <a:r>
            <a:rPr lang="en-US" altLang="zh-TW" sz="1600" b="1">
              <a:latin typeface="標楷體" panose="03000509000000000000" pitchFamily="65" charset="-120"/>
              <a:ea typeface="標楷體" panose="03000509000000000000" pitchFamily="65" charset="-120"/>
            </a:rPr>
            <a:t>:</a:t>
          </a:r>
          <a:r>
            <a:rPr lang="zh-TW" altLang="en-US" sz="1600" b="1">
              <a:latin typeface="標楷體" panose="03000509000000000000" pitchFamily="65" charset="-120"/>
              <a:ea typeface="標楷體" panose="03000509000000000000" pitchFamily="65" charset="-120"/>
            </a:rPr>
            <a:t>表布袋貼</a:t>
          </a:r>
          <a:r>
            <a:rPr lang="en-US" altLang="zh-TW" sz="1600" b="1">
              <a:latin typeface="標楷體" panose="03000509000000000000" pitchFamily="65" charset="-120"/>
              <a:ea typeface="標楷體" panose="03000509000000000000" pitchFamily="65" charset="-120"/>
            </a:rPr>
            <a:t>+210T</a:t>
          </a:r>
          <a:r>
            <a:rPr lang="zh-TW" altLang="en-US" sz="1600" b="1">
              <a:latin typeface="標楷體" panose="03000509000000000000" pitchFamily="65" charset="-120"/>
              <a:ea typeface="標楷體" panose="03000509000000000000" pitchFamily="65" charset="-120"/>
            </a:rPr>
            <a:t>布。</a:t>
          </a:r>
        </a:p>
      </xdr:txBody>
    </xdr:sp>
    <xdr:clientData/>
  </xdr:twoCellAnchor>
  <xdr:twoCellAnchor>
    <xdr:from>
      <xdr:col>6</xdr:col>
      <xdr:colOff>490692</xdr:colOff>
      <xdr:row>17</xdr:row>
      <xdr:rowOff>136789</xdr:rowOff>
    </xdr:from>
    <xdr:to>
      <xdr:col>7</xdr:col>
      <xdr:colOff>818279</xdr:colOff>
      <xdr:row>20</xdr:row>
      <xdr:rowOff>107139</xdr:rowOff>
    </xdr:to>
    <xdr:sp macro="" textlink="">
      <xdr:nvSpPr>
        <xdr:cNvPr id="42" name="文字方塊 41"/>
        <xdr:cNvSpPr txBox="1"/>
      </xdr:nvSpPr>
      <xdr:spPr>
        <a:xfrm>
          <a:off x="6069621" y="3320860"/>
          <a:ext cx="1361729" cy="419386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TW" altLang="en-US" sz="1600" b="1">
              <a:latin typeface="標楷體" panose="03000509000000000000" pitchFamily="65" charset="-120"/>
              <a:ea typeface="標楷體" panose="03000509000000000000" pitchFamily="65" charset="-120"/>
            </a:rPr>
            <a:t>繡花</a:t>
          </a:r>
          <a:r>
            <a:rPr lang="en-US" altLang="zh-TW" sz="1600" b="1">
              <a:latin typeface="標楷體" panose="03000509000000000000" pitchFamily="65" charset="-120"/>
              <a:ea typeface="標楷體" panose="03000509000000000000" pitchFamily="65" charset="-120"/>
            </a:rPr>
            <a:t>2cm</a:t>
          </a:r>
          <a:endParaRPr lang="zh-TW" altLang="en-US" sz="1600" b="1">
            <a:latin typeface="標楷體" panose="03000509000000000000" pitchFamily="65" charset="-120"/>
            <a:ea typeface="標楷體" panose="03000509000000000000" pitchFamily="65" charset="-120"/>
          </a:endParaRPr>
        </a:p>
      </xdr:txBody>
    </xdr:sp>
    <xdr:clientData/>
  </xdr:twoCellAnchor>
  <xdr:twoCellAnchor>
    <xdr:from>
      <xdr:col>1</xdr:col>
      <xdr:colOff>337347</xdr:colOff>
      <xdr:row>20</xdr:row>
      <xdr:rowOff>42127</xdr:rowOff>
    </xdr:from>
    <xdr:to>
      <xdr:col>2</xdr:col>
      <xdr:colOff>672455</xdr:colOff>
      <xdr:row>23</xdr:row>
      <xdr:rowOff>5673</xdr:rowOff>
    </xdr:to>
    <xdr:sp macro="" textlink="">
      <xdr:nvSpPr>
        <xdr:cNvPr id="43" name="文字方塊 42"/>
        <xdr:cNvSpPr txBox="1"/>
      </xdr:nvSpPr>
      <xdr:spPr>
        <a:xfrm>
          <a:off x="922454" y="3675234"/>
          <a:ext cx="1151537" cy="412582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TW" altLang="en-US" sz="1600" b="1">
              <a:latin typeface="標楷體" panose="03000509000000000000" pitchFamily="65" charset="-120"/>
              <a:ea typeface="標楷體" panose="03000509000000000000" pitchFamily="65" charset="-120"/>
            </a:rPr>
            <a:t>繡花</a:t>
          </a:r>
          <a:r>
            <a:rPr lang="en-US" altLang="zh-TW" sz="1600" b="1">
              <a:latin typeface="標楷體" panose="03000509000000000000" pitchFamily="65" charset="-120"/>
              <a:ea typeface="標楷體" panose="03000509000000000000" pitchFamily="65" charset="-120"/>
            </a:rPr>
            <a:t>6cm</a:t>
          </a:r>
          <a:endParaRPr lang="zh-TW" altLang="en-US" sz="1600" b="1">
            <a:latin typeface="標楷體" panose="03000509000000000000" pitchFamily="65" charset="-120"/>
            <a:ea typeface="標楷體" panose="03000509000000000000" pitchFamily="65" charset="-120"/>
          </a:endParaRPr>
        </a:p>
      </xdr:txBody>
    </xdr:sp>
    <xdr:clientData/>
  </xdr:twoCellAnchor>
  <xdr:twoCellAnchor>
    <xdr:from>
      <xdr:col>0</xdr:col>
      <xdr:colOff>40821</xdr:colOff>
      <xdr:row>13</xdr:row>
      <xdr:rowOff>108857</xdr:rowOff>
    </xdr:from>
    <xdr:to>
      <xdr:col>3</xdr:col>
      <xdr:colOff>797238</xdr:colOff>
      <xdr:row>20</xdr:row>
      <xdr:rowOff>13608</xdr:rowOff>
    </xdr:to>
    <xdr:sp macro="" textlink="">
      <xdr:nvSpPr>
        <xdr:cNvPr id="44" name="文字方塊 43"/>
        <xdr:cNvSpPr txBox="1"/>
      </xdr:nvSpPr>
      <xdr:spPr>
        <a:xfrm>
          <a:off x="40821" y="2694214"/>
          <a:ext cx="2838310" cy="952501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TW" altLang="en-US" sz="1600" b="1">
              <a:latin typeface="標楷體" panose="03000509000000000000" pitchFamily="65" charset="-120"/>
              <a:ea typeface="標楷體" panose="03000509000000000000" pitchFamily="65" charset="-120"/>
            </a:rPr>
            <a:t>門襟車</a:t>
          </a:r>
          <a:r>
            <a:rPr lang="en-US" altLang="zh-TW" sz="1600" b="1">
              <a:latin typeface="標楷體" panose="03000509000000000000" pitchFamily="65" charset="-120"/>
              <a:ea typeface="標楷體" panose="03000509000000000000" pitchFamily="65" charset="-120"/>
            </a:rPr>
            <a:t>#5</a:t>
          </a:r>
          <a:r>
            <a:rPr lang="zh-TW" altLang="en-US" sz="1600" b="1">
              <a:latin typeface="標楷體" panose="03000509000000000000" pitchFamily="65" charset="-120"/>
              <a:ea typeface="標楷體" panose="03000509000000000000" pitchFamily="65" charset="-120"/>
            </a:rPr>
            <a:t>尼龍防水拉鍊</a:t>
          </a:r>
          <a:r>
            <a:rPr lang="en-US" altLang="zh-TW" sz="1600" b="1">
              <a:latin typeface="標楷體" panose="03000509000000000000" pitchFamily="65" charset="-120"/>
              <a:ea typeface="標楷體" panose="03000509000000000000" pitchFamily="65" charset="-120"/>
            </a:rPr>
            <a:t>+</a:t>
          </a:r>
          <a:r>
            <a:rPr lang="zh-TW" altLang="en-US" sz="1600" b="1">
              <a:latin typeface="標楷體" panose="03000509000000000000" pitchFamily="65" charset="-120"/>
              <a:ea typeface="標楷體" panose="03000509000000000000" pitchFamily="65" charset="-120"/>
            </a:rPr>
            <a:t>拉片</a:t>
          </a:r>
          <a:r>
            <a:rPr lang="en-US" altLang="zh-TW" sz="1600" b="1">
              <a:latin typeface="標楷體" panose="03000509000000000000" pitchFamily="65" charset="-120"/>
              <a:ea typeface="標楷體" panose="03000509000000000000" pitchFamily="65" charset="-120"/>
            </a:rPr>
            <a:t>,</a:t>
          </a:r>
          <a:r>
            <a:rPr lang="zh-TW" altLang="en-US" sz="1600" b="1">
              <a:latin typeface="標楷體" panose="03000509000000000000" pitchFamily="65" charset="-120"/>
              <a:ea typeface="標楷體" panose="03000509000000000000" pitchFamily="65" charset="-120"/>
            </a:rPr>
            <a:t>壓臨邊單針</a:t>
          </a:r>
          <a:r>
            <a:rPr lang="en-US" altLang="zh-TW" sz="1600" b="1">
              <a:latin typeface="標楷體" panose="03000509000000000000" pitchFamily="65" charset="-120"/>
              <a:ea typeface="標楷體" panose="03000509000000000000" pitchFamily="65" charset="-120"/>
            </a:rPr>
            <a:t>,</a:t>
          </a:r>
          <a:r>
            <a:rPr lang="zh-TW" altLang="en-US" sz="1600" b="1">
              <a:latin typeface="標楷體" panose="03000509000000000000" pitchFamily="65" charset="-120"/>
              <a:ea typeface="標楷體" panose="03000509000000000000" pitchFamily="65" charset="-120"/>
            </a:rPr>
            <a:t>拉鍊底端兩側打直結。</a:t>
          </a:r>
          <a:r>
            <a:rPr lang="en-US" altLang="zh-TW" sz="1600" b="1">
              <a:latin typeface="標楷體" panose="03000509000000000000" pitchFamily="65" charset="-120"/>
              <a:ea typeface="標楷體" panose="03000509000000000000" pitchFamily="65" charset="-120"/>
            </a:rPr>
            <a:t>(</a:t>
          </a:r>
          <a:r>
            <a:rPr lang="zh-TW" altLang="en-US" sz="1600" b="1">
              <a:latin typeface="標楷體" panose="03000509000000000000" pitchFamily="65" charset="-120"/>
              <a:ea typeface="標楷體" panose="03000509000000000000" pitchFamily="65" charset="-120"/>
            </a:rPr>
            <a:t>取消外擋風片</a:t>
          </a:r>
          <a:r>
            <a:rPr lang="en-US" altLang="zh-TW" sz="1600" b="1">
              <a:latin typeface="標楷體" panose="03000509000000000000" pitchFamily="65" charset="-120"/>
              <a:ea typeface="標楷體" panose="03000509000000000000" pitchFamily="65" charset="-120"/>
            </a:rPr>
            <a:t>)</a:t>
          </a:r>
          <a:endParaRPr lang="zh-TW" altLang="en-US" sz="1600" b="1">
            <a:latin typeface="標楷體" panose="03000509000000000000" pitchFamily="65" charset="-120"/>
            <a:ea typeface="標楷體" panose="03000509000000000000" pitchFamily="65" charset="-120"/>
          </a:endParaRPr>
        </a:p>
      </xdr:txBody>
    </xdr:sp>
    <xdr:clientData/>
  </xdr:twoCellAnchor>
  <xdr:twoCellAnchor>
    <xdr:from>
      <xdr:col>0</xdr:col>
      <xdr:colOff>188393</xdr:colOff>
      <xdr:row>4</xdr:row>
      <xdr:rowOff>39851</xdr:rowOff>
    </xdr:from>
    <xdr:to>
      <xdr:col>3</xdr:col>
      <xdr:colOff>1015356</xdr:colOff>
      <xdr:row>7</xdr:row>
      <xdr:rowOff>81740</xdr:rowOff>
    </xdr:to>
    <xdr:sp macro="" textlink="">
      <xdr:nvSpPr>
        <xdr:cNvPr id="45" name="文字方塊 44"/>
        <xdr:cNvSpPr txBox="1"/>
      </xdr:nvSpPr>
      <xdr:spPr>
        <a:xfrm>
          <a:off x="188393" y="1278101"/>
          <a:ext cx="2908856" cy="4909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TW" sz="1800" b="1">
              <a:latin typeface="標楷體" panose="03000509000000000000" pitchFamily="65" charset="-120"/>
              <a:ea typeface="標楷體" panose="03000509000000000000" pitchFamily="65" charset="-120"/>
            </a:rPr>
            <a:t>※</a:t>
          </a:r>
          <a:r>
            <a:rPr lang="zh-TW" altLang="en-US" sz="1800" b="1">
              <a:latin typeface="標楷體" panose="03000509000000000000" pitchFamily="65" charset="-120"/>
              <a:ea typeface="標楷體" panose="03000509000000000000" pitchFamily="65" charset="-120"/>
            </a:rPr>
            <a:t>整件剪接壓臨邊單針</a:t>
          </a:r>
        </a:p>
      </xdr:txBody>
    </xdr:sp>
    <xdr:clientData/>
  </xdr:twoCellAnchor>
  <xdr:twoCellAnchor>
    <xdr:from>
      <xdr:col>8</xdr:col>
      <xdr:colOff>298893</xdr:colOff>
      <xdr:row>36</xdr:row>
      <xdr:rowOff>136072</xdr:rowOff>
    </xdr:from>
    <xdr:to>
      <xdr:col>8</xdr:col>
      <xdr:colOff>802821</xdr:colOff>
      <xdr:row>40</xdr:row>
      <xdr:rowOff>217428</xdr:rowOff>
    </xdr:to>
    <xdr:cxnSp macro="">
      <xdr:nvCxnSpPr>
        <xdr:cNvPr id="47" name="直線接點 46"/>
        <xdr:cNvCxnSpPr/>
      </xdr:nvCxnSpPr>
      <xdr:spPr>
        <a:xfrm flipV="1">
          <a:off x="7810036" y="6164036"/>
          <a:ext cx="503928" cy="680071"/>
        </a:xfrm>
        <a:prstGeom prst="line">
          <a:avLst/>
        </a:prstGeom>
        <a:ln w="254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2240659</xdr:colOff>
      <xdr:row>40</xdr:row>
      <xdr:rowOff>225382</xdr:rowOff>
    </xdr:from>
    <xdr:to>
      <xdr:col>8</xdr:col>
      <xdr:colOff>736358</xdr:colOff>
      <xdr:row>40</xdr:row>
      <xdr:rowOff>644768</xdr:rowOff>
    </xdr:to>
    <xdr:sp macro="" textlink="">
      <xdr:nvSpPr>
        <xdr:cNvPr id="53" name="文字方塊 52"/>
        <xdr:cNvSpPr txBox="1"/>
      </xdr:nvSpPr>
      <xdr:spPr>
        <a:xfrm>
          <a:off x="4322552" y="6852061"/>
          <a:ext cx="3924949" cy="419386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TW" altLang="en-US" sz="1600" b="1">
              <a:latin typeface="標楷體" panose="03000509000000000000" pitchFamily="65" charset="-120"/>
              <a:ea typeface="標楷體" panose="03000509000000000000" pitchFamily="65" charset="-120"/>
            </a:rPr>
            <a:t>下襬不壓明線</a:t>
          </a:r>
          <a:r>
            <a:rPr lang="en-US" altLang="zh-TW" sz="1600" b="1">
              <a:latin typeface="標楷體" panose="03000509000000000000" pitchFamily="65" charset="-120"/>
              <a:ea typeface="標楷體" panose="03000509000000000000" pitchFamily="65" charset="-120"/>
            </a:rPr>
            <a:t>,</a:t>
          </a:r>
          <a:r>
            <a:rPr lang="zh-TW" altLang="en-US" sz="1600" b="1">
              <a:latin typeface="標楷體" panose="03000509000000000000" pitchFamily="65" charset="-120"/>
              <a:ea typeface="標楷體" panose="03000509000000000000" pitchFamily="65" charset="-120"/>
            </a:rPr>
            <a:t>後中打一橫結固定內貼</a:t>
          </a:r>
        </a:p>
      </xdr:txBody>
    </xdr:sp>
    <xdr:clientData/>
  </xdr:twoCellAnchor>
  <xdr:twoCellAnchor>
    <xdr:from>
      <xdr:col>0</xdr:col>
      <xdr:colOff>163286</xdr:colOff>
      <xdr:row>7</xdr:row>
      <xdr:rowOff>19111</xdr:rowOff>
    </xdr:from>
    <xdr:to>
      <xdr:col>5</xdr:col>
      <xdr:colOff>353786</xdr:colOff>
      <xdr:row>12</xdr:row>
      <xdr:rowOff>13607</xdr:rowOff>
    </xdr:to>
    <xdr:sp macro="" textlink="">
      <xdr:nvSpPr>
        <xdr:cNvPr id="54" name="文字方塊 53"/>
        <xdr:cNvSpPr txBox="1"/>
      </xdr:nvSpPr>
      <xdr:spPr>
        <a:xfrm>
          <a:off x="163286" y="1706397"/>
          <a:ext cx="4939393" cy="742889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TW" altLang="en-US" sz="1600" b="1">
              <a:latin typeface="標楷體" panose="03000509000000000000" pitchFamily="65" charset="-120"/>
              <a:ea typeface="標楷體" panose="03000509000000000000" pitchFamily="65" charset="-120"/>
            </a:rPr>
            <a:t>連帽做法</a:t>
          </a:r>
          <a:r>
            <a:rPr lang="en-US" altLang="zh-TW" sz="1600" b="1">
              <a:latin typeface="標楷體" panose="03000509000000000000" pitchFamily="65" charset="-120"/>
              <a:ea typeface="標楷體" panose="03000509000000000000" pitchFamily="65" charset="-120"/>
            </a:rPr>
            <a:t>,</a:t>
          </a:r>
          <a:r>
            <a:rPr lang="zh-TW" altLang="en-US" sz="1600" b="1">
              <a:latin typeface="標楷體" panose="03000509000000000000" pitchFamily="65" charset="-120"/>
              <a:ea typeface="標楷體" panose="03000509000000000000" pitchFamily="65" charset="-120"/>
            </a:rPr>
            <a:t>帽可收於領內</a:t>
          </a:r>
          <a:r>
            <a:rPr lang="en-US" altLang="zh-TW" sz="1600" b="1">
              <a:latin typeface="標楷體" panose="03000509000000000000" pitchFamily="65" charset="-120"/>
              <a:ea typeface="標楷體" panose="03000509000000000000" pitchFamily="65" charset="-120"/>
            </a:rPr>
            <a:t>,</a:t>
          </a:r>
          <a:r>
            <a:rPr lang="zh-TW" altLang="en-US" sz="1600" b="1">
              <a:latin typeface="標楷體" panose="03000509000000000000" pitchFamily="65" charset="-120"/>
              <a:ea typeface="標楷體" panose="03000509000000000000" pitchFamily="65" charset="-120"/>
            </a:rPr>
            <a:t>帽底</a:t>
          </a:r>
          <a:r>
            <a:rPr lang="en-US" altLang="zh-TW" sz="1600" b="1">
              <a:latin typeface="標楷體" panose="03000509000000000000" pitchFamily="65" charset="-120"/>
              <a:ea typeface="標楷體" panose="03000509000000000000" pitchFamily="65" charset="-120"/>
            </a:rPr>
            <a:t>&amp;</a:t>
          </a:r>
          <a:r>
            <a:rPr lang="zh-TW" altLang="en-US" sz="1600" b="1">
              <a:latin typeface="標楷體" panose="03000509000000000000" pitchFamily="65" charset="-120"/>
              <a:ea typeface="標楷體" panose="03000509000000000000" pitchFamily="65" charset="-120"/>
            </a:rPr>
            <a:t>內領車</a:t>
          </a:r>
          <a:r>
            <a:rPr lang="en-US" altLang="zh-TW" sz="1600" b="1">
              <a:latin typeface="標楷體" panose="03000509000000000000" pitchFamily="65" charset="-120"/>
              <a:ea typeface="標楷體" panose="03000509000000000000" pitchFamily="65" charset="-120"/>
            </a:rPr>
            <a:t>3</a:t>
          </a:r>
          <a:r>
            <a:rPr lang="zh-TW" altLang="en-US" sz="1600" b="1">
              <a:latin typeface="標楷體" panose="03000509000000000000" pitchFamily="65" charset="-120"/>
              <a:ea typeface="標楷體" panose="03000509000000000000" pitchFamily="65" charset="-120"/>
            </a:rPr>
            <a:t>組黏扣帶毛面</a:t>
          </a:r>
          <a:r>
            <a:rPr lang="en-US" altLang="zh-TW" sz="1600" b="1">
              <a:latin typeface="標楷體" panose="03000509000000000000" pitchFamily="65" charset="-120"/>
              <a:ea typeface="標楷體" panose="03000509000000000000" pitchFamily="65" charset="-120"/>
            </a:rPr>
            <a:t>1cm</a:t>
          </a:r>
          <a:r>
            <a:rPr lang="zh-TW" altLang="en-US" sz="1600" b="1">
              <a:latin typeface="標楷體" panose="03000509000000000000" pitchFamily="65" charset="-120"/>
              <a:ea typeface="標楷體" panose="03000509000000000000" pitchFamily="65" charset="-120"/>
            </a:rPr>
            <a:t>*</a:t>
          </a:r>
          <a:r>
            <a:rPr lang="en-US" altLang="zh-TW" sz="1600" b="1">
              <a:latin typeface="標楷體" panose="03000509000000000000" pitchFamily="65" charset="-120"/>
              <a:ea typeface="標楷體" panose="03000509000000000000" pitchFamily="65" charset="-120"/>
            </a:rPr>
            <a:t>6cm,</a:t>
          </a:r>
          <a:r>
            <a:rPr lang="zh-TW" altLang="en-US" sz="1600" b="1">
              <a:latin typeface="標楷體" panose="03000509000000000000" pitchFamily="65" charset="-120"/>
              <a:ea typeface="標楷體" panose="03000509000000000000" pitchFamily="65" charset="-120"/>
            </a:rPr>
            <a:t>外領裏車</a:t>
          </a:r>
          <a:r>
            <a:rPr lang="en-US" altLang="zh-TW" sz="1600" b="1">
              <a:latin typeface="標楷體" panose="03000509000000000000" pitchFamily="65" charset="-120"/>
              <a:ea typeface="標楷體" panose="03000509000000000000" pitchFamily="65" charset="-120"/>
            </a:rPr>
            <a:t>3</a:t>
          </a:r>
          <a:r>
            <a:rPr lang="zh-TW" altLang="en-US" sz="1600" b="1">
              <a:latin typeface="標楷體" panose="03000509000000000000" pitchFamily="65" charset="-120"/>
              <a:ea typeface="標楷體" panose="03000509000000000000" pitchFamily="65" charset="-120"/>
            </a:rPr>
            <a:t>組黏扣帶勾面</a:t>
          </a:r>
          <a:r>
            <a:rPr lang="en-US" altLang="zh-TW" sz="1600" b="1">
              <a:latin typeface="標楷體" panose="03000509000000000000" pitchFamily="65" charset="-120"/>
              <a:ea typeface="標楷體" panose="03000509000000000000" pitchFamily="65" charset="-120"/>
            </a:rPr>
            <a:t>1cm</a:t>
          </a:r>
          <a:r>
            <a:rPr lang="zh-TW" altLang="en-US" sz="1600" b="1">
              <a:latin typeface="標楷體" panose="03000509000000000000" pitchFamily="65" charset="-120"/>
              <a:ea typeface="標楷體" panose="03000509000000000000" pitchFamily="65" charset="-120"/>
            </a:rPr>
            <a:t>*</a:t>
          </a:r>
          <a:r>
            <a:rPr lang="en-US" altLang="zh-TW" sz="1600" b="1">
              <a:latin typeface="標楷體" panose="03000509000000000000" pitchFamily="65" charset="-120"/>
              <a:ea typeface="標楷體" panose="03000509000000000000" pitchFamily="65" charset="-120"/>
            </a:rPr>
            <a:t>6cm</a:t>
          </a:r>
          <a:r>
            <a:rPr lang="zh-TW" altLang="en-US" sz="1600" b="1">
              <a:latin typeface="標楷體" panose="03000509000000000000" pitchFamily="65" charset="-120"/>
              <a:ea typeface="標楷體" panose="03000509000000000000" pitchFamily="65" charset="-120"/>
            </a:rPr>
            <a:t>。</a:t>
          </a:r>
        </a:p>
      </xdr:txBody>
    </xdr:sp>
    <xdr:clientData/>
  </xdr:twoCellAnchor>
  <xdr:twoCellAnchor>
    <xdr:from>
      <xdr:col>3</xdr:col>
      <xdr:colOff>740191</xdr:colOff>
      <xdr:row>3</xdr:row>
      <xdr:rowOff>13607</xdr:rowOff>
    </xdr:from>
    <xdr:to>
      <xdr:col>7</xdr:col>
      <xdr:colOff>653143</xdr:colOff>
      <xdr:row>6</xdr:row>
      <xdr:rowOff>136072</xdr:rowOff>
    </xdr:to>
    <xdr:sp macro="" textlink="">
      <xdr:nvSpPr>
        <xdr:cNvPr id="55" name="文字方塊 54"/>
        <xdr:cNvSpPr txBox="1"/>
      </xdr:nvSpPr>
      <xdr:spPr>
        <a:xfrm>
          <a:off x="2822084" y="1020536"/>
          <a:ext cx="4444130" cy="653143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TW" altLang="en-US" sz="1600" b="1">
              <a:latin typeface="標楷體" panose="03000509000000000000" pitchFamily="65" charset="-120"/>
              <a:ea typeface="標楷體" panose="03000509000000000000" pitchFamily="65" charset="-120"/>
            </a:rPr>
            <a:t>帽後中車黏扣帶毛面</a:t>
          </a:r>
          <a:r>
            <a:rPr lang="en-US" altLang="zh-TW" sz="1600" b="1">
              <a:latin typeface="標楷體" panose="03000509000000000000" pitchFamily="65" charset="-120"/>
              <a:ea typeface="標楷體" panose="03000509000000000000" pitchFamily="65" charset="-120"/>
            </a:rPr>
            <a:t>2cm</a:t>
          </a:r>
          <a:r>
            <a:rPr lang="zh-TW" altLang="en-US" sz="1600" b="1">
              <a:latin typeface="標楷體" panose="03000509000000000000" pitchFamily="65" charset="-120"/>
              <a:ea typeface="標楷體" panose="03000509000000000000" pitchFamily="65" charset="-120"/>
            </a:rPr>
            <a:t>*</a:t>
          </a:r>
          <a:r>
            <a:rPr lang="en-US" altLang="zh-TW" sz="1600" b="1">
              <a:latin typeface="標楷體" panose="03000509000000000000" pitchFamily="65" charset="-120"/>
              <a:ea typeface="標楷體" panose="03000509000000000000" pitchFamily="65" charset="-120"/>
            </a:rPr>
            <a:t>10cm,</a:t>
          </a:r>
          <a:r>
            <a:rPr lang="zh-TW" altLang="en-US" sz="1600" b="1">
              <a:latin typeface="標楷體" panose="03000509000000000000" pitchFamily="65" charset="-120"/>
              <a:ea typeface="標楷體" panose="03000509000000000000" pitchFamily="65" charset="-120"/>
            </a:rPr>
            <a:t>表布帽絆壓臨邊單針</a:t>
          </a:r>
          <a:r>
            <a:rPr lang="en-US" altLang="zh-TW" sz="1600" b="1">
              <a:latin typeface="標楷體" panose="03000509000000000000" pitchFamily="65" charset="-120"/>
              <a:ea typeface="標楷體" panose="03000509000000000000" pitchFamily="65" charset="-120"/>
            </a:rPr>
            <a:t>,</a:t>
          </a:r>
          <a:r>
            <a:rPr lang="zh-TW" altLang="en-US" sz="1600" b="1">
              <a:latin typeface="標楷體" panose="03000509000000000000" pitchFamily="65" charset="-120"/>
              <a:ea typeface="標楷體" panose="03000509000000000000" pitchFamily="65" charset="-120"/>
            </a:rPr>
            <a:t>車黏扣帶勾面</a:t>
          </a:r>
          <a:r>
            <a:rPr lang="en-US" altLang="zh-TW" sz="1600" b="1">
              <a:latin typeface="標楷體" panose="03000509000000000000" pitchFamily="65" charset="-120"/>
              <a:ea typeface="標楷體" panose="03000509000000000000" pitchFamily="65" charset="-120"/>
            </a:rPr>
            <a:t>2cm</a:t>
          </a:r>
          <a:r>
            <a:rPr lang="zh-TW" altLang="en-US" sz="1600" b="1">
              <a:latin typeface="標楷體" panose="03000509000000000000" pitchFamily="65" charset="-120"/>
              <a:ea typeface="標楷體" panose="03000509000000000000" pitchFamily="65" charset="-120"/>
            </a:rPr>
            <a:t>*</a:t>
          </a:r>
          <a:r>
            <a:rPr lang="en-US" altLang="zh-TW" sz="1600" b="1">
              <a:latin typeface="標楷體" panose="03000509000000000000" pitchFamily="65" charset="-120"/>
              <a:ea typeface="標楷體" panose="03000509000000000000" pitchFamily="65" charset="-120"/>
            </a:rPr>
            <a:t>6cm</a:t>
          </a:r>
          <a:r>
            <a:rPr lang="zh-TW" altLang="en-US" sz="1600" b="1">
              <a:latin typeface="標楷體" panose="03000509000000000000" pitchFamily="65" charset="-120"/>
              <a:ea typeface="標楷體" panose="03000509000000000000" pitchFamily="65" charset="-120"/>
            </a:rPr>
            <a:t>。</a:t>
          </a:r>
        </a:p>
      </xdr:txBody>
    </xdr:sp>
    <xdr:clientData/>
  </xdr:twoCellAnchor>
  <xdr:twoCellAnchor>
    <xdr:from>
      <xdr:col>6</xdr:col>
      <xdr:colOff>488755</xdr:colOff>
      <xdr:row>5</xdr:row>
      <xdr:rowOff>65121</xdr:rowOff>
    </xdr:from>
    <xdr:to>
      <xdr:col>6</xdr:col>
      <xdr:colOff>748392</xdr:colOff>
      <xdr:row>8</xdr:row>
      <xdr:rowOff>54429</xdr:rowOff>
    </xdr:to>
    <xdr:cxnSp macro="">
      <xdr:nvCxnSpPr>
        <xdr:cNvPr id="59" name="直線接點 58"/>
        <xdr:cNvCxnSpPr/>
      </xdr:nvCxnSpPr>
      <xdr:spPr>
        <a:xfrm>
          <a:off x="6067684" y="1453050"/>
          <a:ext cx="259637" cy="438343"/>
        </a:xfrm>
        <a:prstGeom prst="line">
          <a:avLst/>
        </a:prstGeom>
        <a:ln w="254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942975</xdr:colOff>
      <xdr:row>5</xdr:row>
      <xdr:rowOff>76200</xdr:rowOff>
    </xdr:from>
    <xdr:to>
      <xdr:col>10</xdr:col>
      <xdr:colOff>514350</xdr:colOff>
      <xdr:row>38</xdr:row>
      <xdr:rowOff>561975</xdr:rowOff>
    </xdr:to>
    <xdr:pic>
      <xdr:nvPicPr>
        <xdr:cNvPr id="23514" name="Imag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2975" y="1514475"/>
          <a:ext cx="9629775" cy="5267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85725</xdr:colOff>
      <xdr:row>0</xdr:row>
      <xdr:rowOff>66675</xdr:rowOff>
    </xdr:from>
    <xdr:to>
      <xdr:col>1</xdr:col>
      <xdr:colOff>238125</xdr:colOff>
      <xdr:row>1</xdr:row>
      <xdr:rowOff>0</xdr:rowOff>
    </xdr:to>
    <xdr:pic>
      <xdr:nvPicPr>
        <xdr:cNvPr id="23515" name="Image 1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725" y="66675"/>
          <a:ext cx="1152525" cy="476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404812</xdr:colOff>
      <xdr:row>21</xdr:row>
      <xdr:rowOff>95250</xdr:rowOff>
    </xdr:from>
    <xdr:to>
      <xdr:col>11</xdr:col>
      <xdr:colOff>489856</xdr:colOff>
      <xdr:row>36</xdr:row>
      <xdr:rowOff>111086</xdr:rowOff>
    </xdr:to>
    <xdr:sp macro="" textlink="">
      <xdr:nvSpPr>
        <xdr:cNvPr id="5" name="文字方塊 4"/>
        <xdr:cNvSpPr txBox="1"/>
      </xdr:nvSpPr>
      <xdr:spPr>
        <a:xfrm>
          <a:off x="9929812" y="3893344"/>
          <a:ext cx="1156607" cy="2158961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TW" altLang="en-US" sz="1400" b="1">
              <a:latin typeface="標楷體" panose="03000509000000000000" pitchFamily="65" charset="-120"/>
              <a:ea typeface="標楷體" panose="03000509000000000000" pitchFamily="65" charset="-120"/>
            </a:rPr>
            <a:t>內門襟車</a:t>
          </a:r>
          <a:r>
            <a:rPr lang="en-US" altLang="zh-TW" sz="1400" b="1">
              <a:latin typeface="標楷體" panose="03000509000000000000" pitchFamily="65" charset="-120"/>
              <a:ea typeface="標楷體" panose="03000509000000000000" pitchFamily="65" charset="-120"/>
            </a:rPr>
            <a:t>#3</a:t>
          </a:r>
          <a:r>
            <a:rPr lang="zh-TW" altLang="en-US" sz="1400" b="1">
              <a:latin typeface="標楷體" panose="03000509000000000000" pitchFamily="65" charset="-120"/>
              <a:ea typeface="標楷體" panose="03000509000000000000" pitchFamily="65" charset="-120"/>
            </a:rPr>
            <a:t>塑鋼拉鍊</a:t>
          </a:r>
          <a:r>
            <a:rPr lang="en-US" altLang="zh-TW" sz="1400" b="1">
              <a:latin typeface="標楷體" panose="03000509000000000000" pitchFamily="65" charset="-120"/>
              <a:ea typeface="標楷體" panose="03000509000000000000" pitchFamily="65" charset="-120"/>
            </a:rPr>
            <a:t>,</a:t>
          </a:r>
          <a:r>
            <a:rPr lang="zh-TW" altLang="en-US" sz="1400" b="1">
              <a:latin typeface="標楷體" panose="03000509000000000000" pitchFamily="65" charset="-120"/>
              <a:ea typeface="標楷體" panose="03000509000000000000" pitchFamily="65" charset="-120"/>
            </a:rPr>
            <a:t>左插右拉</a:t>
          </a:r>
          <a:r>
            <a:rPr lang="en-US" altLang="zh-TW" sz="1400" b="1">
              <a:latin typeface="標楷體" panose="03000509000000000000" pitchFamily="65" charset="-120"/>
              <a:ea typeface="標楷體" panose="03000509000000000000" pitchFamily="65" charset="-120"/>
            </a:rPr>
            <a:t>,</a:t>
          </a:r>
          <a:r>
            <a:rPr lang="zh-TW" altLang="en-US" sz="1400" b="1">
              <a:latin typeface="標楷體" panose="03000509000000000000" pitchFamily="65" charset="-120"/>
              <a:ea typeface="標楷體" panose="03000509000000000000" pitchFamily="65" charset="-120"/>
            </a:rPr>
            <a:t>壓臨邊單針。</a:t>
          </a:r>
        </a:p>
      </xdr:txBody>
    </xdr:sp>
    <xdr:clientData/>
  </xdr:twoCellAnchor>
  <xdr:twoCellAnchor>
    <xdr:from>
      <xdr:col>7</xdr:col>
      <xdr:colOff>258536</xdr:colOff>
      <xdr:row>10</xdr:row>
      <xdr:rowOff>125731</xdr:rowOff>
    </xdr:from>
    <xdr:to>
      <xdr:col>12</xdr:col>
      <xdr:colOff>48978</xdr:colOff>
      <xdr:row>21</xdr:row>
      <xdr:rowOff>100542</xdr:rowOff>
    </xdr:to>
    <xdr:sp macro="" textlink="">
      <xdr:nvSpPr>
        <xdr:cNvPr id="6" name="文字方塊 5"/>
        <xdr:cNvSpPr txBox="1"/>
      </xdr:nvSpPr>
      <xdr:spPr>
        <a:xfrm>
          <a:off x="7701643" y="2370910"/>
          <a:ext cx="3477978" cy="16212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TW" altLang="en-US" sz="1400" b="1">
              <a:latin typeface="標楷體" panose="03000509000000000000" pitchFamily="65" charset="-120"/>
              <a:ea typeface="標楷體" panose="03000509000000000000" pitchFamily="65" charset="-120"/>
            </a:rPr>
            <a:t>內門襟三角檔片</a:t>
          </a:r>
          <a:r>
            <a:rPr lang="en-US" altLang="zh-TW" sz="1400" b="1">
              <a:latin typeface="標楷體" panose="03000509000000000000" pitchFamily="65" charset="-120"/>
              <a:ea typeface="標楷體" panose="03000509000000000000" pitchFamily="65" charset="-120"/>
            </a:rPr>
            <a:t>,</a:t>
          </a:r>
          <a:r>
            <a:rPr lang="zh-TW" altLang="en-US" sz="1400" b="1">
              <a:latin typeface="標楷體" panose="03000509000000000000" pitchFamily="65" charset="-120"/>
              <a:ea typeface="標楷體" panose="03000509000000000000" pitchFamily="65" charset="-120"/>
            </a:rPr>
            <a:t>寬</a:t>
          </a:r>
          <a:r>
            <a:rPr lang="en-US" altLang="zh-TW" sz="1400" b="1">
              <a:latin typeface="標楷體" panose="03000509000000000000" pitchFamily="65" charset="-120"/>
              <a:ea typeface="標楷體" panose="03000509000000000000" pitchFamily="65" charset="-120"/>
            </a:rPr>
            <a:t>4.5cm,</a:t>
          </a:r>
          <a:r>
            <a:rPr lang="zh-TW" altLang="en-US" sz="1400" b="1">
              <a:latin typeface="標楷體" panose="03000509000000000000" pitchFamily="65" charset="-120"/>
              <a:ea typeface="標楷體" panose="03000509000000000000" pitchFamily="65" charset="-120"/>
            </a:rPr>
            <a:t>高</a:t>
          </a:r>
          <a:r>
            <a:rPr lang="en-US" altLang="zh-TW" sz="1400" b="1">
              <a:latin typeface="標楷體" panose="03000509000000000000" pitchFamily="65" charset="-120"/>
              <a:ea typeface="標楷體" panose="03000509000000000000" pitchFamily="65" charset="-120"/>
            </a:rPr>
            <a:t>10cm,</a:t>
          </a:r>
          <a:r>
            <a:rPr lang="zh-TW" altLang="en-US" sz="1400" b="1">
              <a:latin typeface="標楷體" panose="03000509000000000000" pitchFamily="65" charset="-120"/>
              <a:ea typeface="標楷體" panose="03000509000000000000" pitchFamily="65" charset="-120"/>
            </a:rPr>
            <a:t>上片為超細天鵝絨</a:t>
          </a:r>
          <a:r>
            <a:rPr lang="en-US" altLang="zh-TW" sz="1400" b="1">
              <a:latin typeface="標楷體" panose="03000509000000000000" pitchFamily="65" charset="-120"/>
              <a:ea typeface="標楷體" panose="03000509000000000000" pitchFamily="65" charset="-120"/>
            </a:rPr>
            <a:t>,</a:t>
          </a:r>
          <a:r>
            <a:rPr lang="zh-TW" altLang="en-US" sz="1400" b="1">
              <a:latin typeface="標楷體" panose="03000509000000000000" pitchFamily="65" charset="-120"/>
              <a:ea typeface="標楷體" panose="03000509000000000000" pitchFamily="65" charset="-120"/>
            </a:rPr>
            <a:t>下片為</a:t>
          </a:r>
          <a:r>
            <a:rPr lang="en-US" altLang="zh-TW" sz="1400" b="1">
              <a:latin typeface="標楷體" panose="03000509000000000000" pitchFamily="65" charset="-120"/>
              <a:ea typeface="標楷體" panose="03000509000000000000" pitchFamily="65" charset="-120"/>
            </a:rPr>
            <a:t>210T</a:t>
          </a:r>
          <a:r>
            <a:rPr lang="zh-TW" altLang="en-US" sz="1400" b="1">
              <a:latin typeface="標楷體" panose="03000509000000000000" pitchFamily="65" charset="-120"/>
              <a:ea typeface="標楷體" panose="03000509000000000000" pitchFamily="65" charset="-120"/>
            </a:rPr>
            <a:t>布。</a:t>
          </a:r>
        </a:p>
      </xdr:txBody>
    </xdr:sp>
    <xdr:clientData/>
  </xdr:twoCellAnchor>
  <xdr:twoCellAnchor>
    <xdr:from>
      <xdr:col>3</xdr:col>
      <xdr:colOff>775048</xdr:colOff>
      <xdr:row>2</xdr:row>
      <xdr:rowOff>163285</xdr:rowOff>
    </xdr:from>
    <xdr:to>
      <xdr:col>8</xdr:col>
      <xdr:colOff>345744</xdr:colOff>
      <xdr:row>5</xdr:row>
      <xdr:rowOff>88297</xdr:rowOff>
    </xdr:to>
    <xdr:sp macro="" textlink="">
      <xdr:nvSpPr>
        <xdr:cNvPr id="7" name="文字方塊 6"/>
        <xdr:cNvSpPr txBox="1"/>
      </xdr:nvSpPr>
      <xdr:spPr>
        <a:xfrm>
          <a:off x="3267423" y="925285"/>
          <a:ext cx="5396821" cy="57588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TW" altLang="en-US" sz="1600" b="1">
              <a:latin typeface="標楷體" panose="03000509000000000000" pitchFamily="65" charset="-120"/>
              <a:ea typeface="標楷體" panose="03000509000000000000" pitchFamily="65" charset="-120"/>
            </a:rPr>
            <a:t>上領圍表布內貼高</a:t>
          </a:r>
          <a:r>
            <a:rPr lang="en-US" altLang="zh-TW" sz="1600" b="1">
              <a:latin typeface="標楷體" panose="03000509000000000000" pitchFamily="65" charset="-120"/>
              <a:ea typeface="標楷體" panose="03000509000000000000" pitchFamily="65" charset="-120"/>
            </a:rPr>
            <a:t>2cm,</a:t>
          </a:r>
          <a:r>
            <a:rPr lang="zh-TW" altLang="en-US" sz="1600" b="1">
              <a:latin typeface="標楷體" panose="03000509000000000000" pitchFamily="65" charset="-120"/>
              <a:ea typeface="標楷體" panose="03000509000000000000" pitchFamily="65" charset="-120"/>
            </a:rPr>
            <a:t>壓臨邊單針</a:t>
          </a:r>
          <a:r>
            <a:rPr lang="en-US" altLang="zh-TW" sz="1600" b="1">
              <a:latin typeface="標楷體" panose="03000509000000000000" pitchFamily="65" charset="-120"/>
              <a:ea typeface="標楷體" panose="03000509000000000000" pitchFamily="65" charset="-120"/>
            </a:rPr>
            <a:t>,</a:t>
          </a:r>
          <a:r>
            <a:rPr lang="zh-TW" altLang="en-US" sz="1600" b="1">
              <a:latin typeface="標楷體" panose="03000509000000000000" pitchFamily="65" charset="-120"/>
              <a:ea typeface="標楷體" panose="03000509000000000000" pitchFamily="65" charset="-120"/>
            </a:rPr>
            <a:t>內領為超細天鵝絨</a:t>
          </a:r>
        </a:p>
      </xdr:txBody>
    </xdr:sp>
    <xdr:clientData/>
  </xdr:twoCellAnchor>
  <xdr:twoCellAnchor>
    <xdr:from>
      <xdr:col>9</xdr:col>
      <xdr:colOff>376780</xdr:colOff>
      <xdr:row>5</xdr:row>
      <xdr:rowOff>14060</xdr:rowOff>
    </xdr:from>
    <xdr:to>
      <xdr:col>12</xdr:col>
      <xdr:colOff>126166</xdr:colOff>
      <xdr:row>7</xdr:row>
      <xdr:rowOff>29330</xdr:rowOff>
    </xdr:to>
    <xdr:sp macro="" textlink="">
      <xdr:nvSpPr>
        <xdr:cNvPr id="8" name="文字方塊 7"/>
        <xdr:cNvSpPr txBox="1"/>
      </xdr:nvSpPr>
      <xdr:spPr>
        <a:xfrm>
          <a:off x="9915387" y="1456417"/>
          <a:ext cx="1341422" cy="3690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TW" altLang="en-US" sz="1400" b="1">
              <a:latin typeface="標楷體" panose="03000509000000000000" pitchFamily="65" charset="-120"/>
              <a:ea typeface="標楷體" panose="03000509000000000000" pitchFamily="65" charset="-120"/>
            </a:rPr>
            <a:t>表布</a:t>
          </a:r>
        </a:p>
      </xdr:txBody>
    </xdr:sp>
    <xdr:clientData/>
  </xdr:twoCellAnchor>
  <xdr:twoCellAnchor>
    <xdr:from>
      <xdr:col>9</xdr:col>
      <xdr:colOff>366088</xdr:colOff>
      <xdr:row>7</xdr:row>
      <xdr:rowOff>91350</xdr:rowOff>
    </xdr:from>
    <xdr:to>
      <xdr:col>12</xdr:col>
      <xdr:colOff>115474</xdr:colOff>
      <xdr:row>10</xdr:row>
      <xdr:rowOff>61717</xdr:rowOff>
    </xdr:to>
    <xdr:sp macro="" textlink="">
      <xdr:nvSpPr>
        <xdr:cNvPr id="9" name="文字方塊 8"/>
        <xdr:cNvSpPr txBox="1"/>
      </xdr:nvSpPr>
      <xdr:spPr>
        <a:xfrm>
          <a:off x="9904695" y="1887493"/>
          <a:ext cx="1341422" cy="41940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TW" sz="1400" b="1">
              <a:latin typeface="標楷體" panose="03000509000000000000" pitchFamily="65" charset="-120"/>
              <a:ea typeface="標楷體" panose="03000509000000000000" pitchFamily="65" charset="-120"/>
            </a:rPr>
            <a:t>DW187</a:t>
          </a:r>
          <a:r>
            <a:rPr lang="zh-TW" altLang="en-US" sz="1400" b="1">
              <a:latin typeface="標楷體" panose="03000509000000000000" pitchFamily="65" charset="-120"/>
              <a:ea typeface="標楷體" panose="03000509000000000000" pitchFamily="65" charset="-120"/>
            </a:rPr>
            <a:t>網布</a:t>
          </a:r>
        </a:p>
      </xdr:txBody>
    </xdr:sp>
    <xdr:clientData/>
  </xdr:twoCellAnchor>
  <xdr:twoCellAnchor>
    <xdr:from>
      <xdr:col>9</xdr:col>
      <xdr:colOff>368679</xdr:colOff>
      <xdr:row>6</xdr:row>
      <xdr:rowOff>40050</xdr:rowOff>
    </xdr:from>
    <xdr:to>
      <xdr:col>12</xdr:col>
      <xdr:colOff>481230</xdr:colOff>
      <xdr:row>8</xdr:row>
      <xdr:rowOff>143086</xdr:rowOff>
    </xdr:to>
    <xdr:sp macro="" textlink="">
      <xdr:nvSpPr>
        <xdr:cNvPr id="10" name="文字方塊 9"/>
        <xdr:cNvSpPr txBox="1"/>
      </xdr:nvSpPr>
      <xdr:spPr>
        <a:xfrm>
          <a:off x="9485465" y="1686514"/>
          <a:ext cx="1704586" cy="40239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TW" sz="1400" b="1">
              <a:latin typeface="標楷體" panose="03000509000000000000" pitchFamily="65" charset="-120"/>
              <a:ea typeface="標楷體" panose="03000509000000000000" pitchFamily="65" charset="-120"/>
            </a:rPr>
            <a:t>210T</a:t>
          </a:r>
          <a:r>
            <a:rPr lang="zh-TW" altLang="en-US" sz="1400" b="1">
              <a:latin typeface="標楷體" panose="03000509000000000000" pitchFamily="65" charset="-120"/>
              <a:ea typeface="標楷體" panose="03000509000000000000" pitchFamily="65" charset="-120"/>
            </a:rPr>
            <a:t>布</a:t>
          </a:r>
        </a:p>
      </xdr:txBody>
    </xdr:sp>
    <xdr:clientData/>
  </xdr:twoCellAnchor>
  <xdr:twoCellAnchor>
    <xdr:from>
      <xdr:col>0</xdr:col>
      <xdr:colOff>27214</xdr:colOff>
      <xdr:row>7</xdr:row>
      <xdr:rowOff>36980</xdr:rowOff>
    </xdr:from>
    <xdr:to>
      <xdr:col>1</xdr:col>
      <xdr:colOff>149678</xdr:colOff>
      <xdr:row>15</xdr:row>
      <xdr:rowOff>82701</xdr:rowOff>
    </xdr:to>
    <xdr:sp macro="" textlink="">
      <xdr:nvSpPr>
        <xdr:cNvPr id="11" name="文字方塊 10"/>
        <xdr:cNvSpPr txBox="1"/>
      </xdr:nvSpPr>
      <xdr:spPr>
        <a:xfrm>
          <a:off x="27214" y="1833123"/>
          <a:ext cx="1129393" cy="124314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TW" altLang="en-US" sz="1400" b="1">
              <a:latin typeface="標楷體" panose="03000509000000000000" pitchFamily="65" charset="-120"/>
              <a:ea typeface="標楷體" panose="03000509000000000000" pitchFamily="65" charset="-120"/>
            </a:rPr>
            <a:t>表布帽簷內貼</a:t>
          </a:r>
          <a:r>
            <a:rPr lang="en-US" altLang="zh-TW" sz="1400" b="1">
              <a:latin typeface="標楷體" panose="03000509000000000000" pitchFamily="65" charset="-120"/>
              <a:ea typeface="標楷體" panose="03000509000000000000" pitchFamily="65" charset="-120"/>
            </a:rPr>
            <a:t>,</a:t>
          </a:r>
          <a:r>
            <a:rPr lang="zh-TW" altLang="en-US" sz="1400" b="1">
              <a:latin typeface="標楷體" panose="03000509000000000000" pitchFamily="65" charset="-120"/>
              <a:ea typeface="標楷體" panose="03000509000000000000" pitchFamily="65" charset="-120"/>
            </a:rPr>
            <a:t>帽裏為</a:t>
          </a:r>
          <a:r>
            <a:rPr lang="en-US" altLang="zh-TW" sz="1400" b="1">
              <a:latin typeface="標楷體" panose="03000509000000000000" pitchFamily="65" charset="-120"/>
              <a:ea typeface="標楷體" panose="03000509000000000000" pitchFamily="65" charset="-120"/>
            </a:rPr>
            <a:t>210T</a:t>
          </a:r>
          <a:r>
            <a:rPr lang="zh-TW" altLang="en-US" sz="1400" b="1">
              <a:latin typeface="標楷體" panose="03000509000000000000" pitchFamily="65" charset="-120"/>
              <a:ea typeface="標楷體" panose="03000509000000000000" pitchFamily="65" charset="-120"/>
            </a:rPr>
            <a:t>布。</a:t>
          </a:r>
        </a:p>
      </xdr:txBody>
    </xdr:sp>
    <xdr:clientData/>
  </xdr:twoCellAnchor>
  <xdr:twoCellAnchor>
    <xdr:from>
      <xdr:col>0</xdr:col>
      <xdr:colOff>40822</xdr:colOff>
      <xdr:row>30</xdr:row>
      <xdr:rowOff>68036</xdr:rowOff>
    </xdr:from>
    <xdr:to>
      <xdr:col>1</xdr:col>
      <xdr:colOff>435429</xdr:colOff>
      <xdr:row>38</xdr:row>
      <xdr:rowOff>1236965</xdr:rowOff>
    </xdr:to>
    <xdr:sp macro="" textlink="">
      <xdr:nvSpPr>
        <xdr:cNvPr id="12" name="文字方塊 11"/>
        <xdr:cNvSpPr txBox="1"/>
      </xdr:nvSpPr>
      <xdr:spPr>
        <a:xfrm>
          <a:off x="40822" y="5306786"/>
          <a:ext cx="1401536" cy="236635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TW" altLang="en-US" sz="1400" b="1">
              <a:latin typeface="標楷體" panose="03000509000000000000" pitchFamily="65" charset="-120"/>
              <a:ea typeface="標楷體" panose="03000509000000000000" pitchFamily="65" charset="-120"/>
            </a:rPr>
            <a:t>內後領中心</a:t>
          </a:r>
          <a:r>
            <a:rPr lang="en-US" altLang="zh-TW" sz="1400" b="1">
              <a:latin typeface="標楷體" panose="03000509000000000000" pitchFamily="65" charset="-120"/>
              <a:ea typeface="標楷體" panose="03000509000000000000" pitchFamily="65" charset="-120"/>
            </a:rPr>
            <a:t>x1,</a:t>
          </a:r>
          <a:r>
            <a:rPr lang="zh-TW" altLang="en-US" sz="1400" b="1">
              <a:latin typeface="標楷體" panose="03000509000000000000" pitchFamily="65" charset="-120"/>
              <a:ea typeface="標楷體" panose="03000509000000000000" pitchFamily="65" charset="-120"/>
            </a:rPr>
            <a:t>袖口內</a:t>
          </a:r>
          <a:r>
            <a:rPr lang="en-US" altLang="zh-TW" sz="1400" b="1">
              <a:latin typeface="標楷體" panose="03000509000000000000" pitchFamily="65" charset="-120"/>
              <a:ea typeface="標楷體" panose="03000509000000000000" pitchFamily="65" charset="-120"/>
            </a:rPr>
            <a:t>x2</a:t>
          </a:r>
          <a:r>
            <a:rPr lang="zh-TW" altLang="en-US" sz="1400" b="1">
              <a:latin typeface="標楷體" panose="03000509000000000000" pitchFamily="65" charset="-120"/>
              <a:ea typeface="標楷體" panose="03000509000000000000" pitchFamily="65" charset="-120"/>
            </a:rPr>
            <a:t>需夾車</a:t>
          </a:r>
          <a:r>
            <a:rPr lang="en-US" altLang="zh-TW" sz="1400" b="1">
              <a:latin typeface="標楷體" panose="03000509000000000000" pitchFamily="65" charset="-120"/>
              <a:ea typeface="標楷體" panose="03000509000000000000" pitchFamily="65" charset="-120"/>
            </a:rPr>
            <a:t>1/2"</a:t>
          </a:r>
          <a:r>
            <a:rPr lang="zh-TW" altLang="en-US" sz="1400" b="1">
              <a:latin typeface="標楷體" panose="03000509000000000000" pitchFamily="65" charset="-120"/>
              <a:ea typeface="標楷體" panose="03000509000000000000" pitchFamily="65" charset="-120"/>
            </a:rPr>
            <a:t>迴紋帶</a:t>
          </a:r>
          <a:r>
            <a:rPr lang="en-US" altLang="zh-TW" sz="1400" b="1">
              <a:latin typeface="標楷體" panose="03000509000000000000" pitchFamily="65" charset="-120"/>
              <a:ea typeface="標楷體" panose="03000509000000000000" pitchFamily="65" charset="-120"/>
            </a:rPr>
            <a:t>(</a:t>
          </a:r>
          <a:r>
            <a:rPr lang="zh-TW" altLang="en-US" sz="1400" b="1">
              <a:latin typeface="標楷體" panose="03000509000000000000" pitchFamily="65" charset="-120"/>
              <a:ea typeface="標楷體" panose="03000509000000000000" pitchFamily="65" charset="-120"/>
            </a:rPr>
            <a:t>完成長度</a:t>
          </a:r>
          <a:r>
            <a:rPr lang="en-US" altLang="zh-TW" sz="1400" b="1">
              <a:latin typeface="標楷體" panose="03000509000000000000" pitchFamily="65" charset="-120"/>
              <a:ea typeface="標楷體" panose="03000509000000000000" pitchFamily="65" charset="-120"/>
            </a:rPr>
            <a:t>5cm)+1</a:t>
          </a:r>
          <a:r>
            <a:rPr lang="zh-TW" altLang="en-US" sz="1400" b="1">
              <a:latin typeface="標楷體" panose="03000509000000000000" pitchFamily="65" charset="-120"/>
              <a:ea typeface="標楷體" panose="03000509000000000000" pitchFamily="65" charset="-120"/>
            </a:rPr>
            <a:t>組</a:t>
          </a:r>
          <a:r>
            <a:rPr lang="en-US" altLang="zh-TW" sz="1400" b="1">
              <a:latin typeface="標楷體" panose="03000509000000000000" pitchFamily="65" charset="-120"/>
              <a:ea typeface="標楷體" panose="03000509000000000000" pitchFamily="65" charset="-120"/>
            </a:rPr>
            <a:t>10mm</a:t>
          </a:r>
          <a:r>
            <a:rPr lang="zh-TW" altLang="en-US" sz="1400" b="1">
              <a:latin typeface="標楷體" panose="03000509000000000000" pitchFamily="65" charset="-120"/>
              <a:ea typeface="標楷體" panose="03000509000000000000" pitchFamily="65" charset="-120"/>
            </a:rPr>
            <a:t>塑鋼四合釦</a:t>
          </a:r>
          <a:r>
            <a:rPr lang="en-US" altLang="zh-TW" sz="1400" b="1">
              <a:latin typeface="標楷體" panose="03000509000000000000" pitchFamily="65" charset="-120"/>
              <a:ea typeface="標楷體" panose="03000509000000000000" pitchFamily="65" charset="-120"/>
            </a:rPr>
            <a:t>,</a:t>
          </a:r>
          <a:r>
            <a:rPr lang="zh-TW" altLang="en-US" sz="1400" b="1">
              <a:latin typeface="標楷體" panose="03000509000000000000" pitchFamily="65" charset="-120"/>
              <a:ea typeface="標楷體" panose="03000509000000000000" pitchFamily="65" charset="-120"/>
            </a:rPr>
            <a:t>可與內夾克釦合用。</a:t>
          </a:r>
        </a:p>
      </xdr:txBody>
    </xdr:sp>
    <xdr:clientData/>
  </xdr:twoCellAnchor>
  <xdr:twoCellAnchor>
    <xdr:from>
      <xdr:col>2</xdr:col>
      <xdr:colOff>285751</xdr:colOff>
      <xdr:row>38</xdr:row>
      <xdr:rowOff>655666</xdr:rowOff>
    </xdr:from>
    <xdr:to>
      <xdr:col>8</xdr:col>
      <xdr:colOff>543718</xdr:colOff>
      <xdr:row>38</xdr:row>
      <xdr:rowOff>1115784</xdr:rowOff>
    </xdr:to>
    <xdr:sp macro="" textlink="">
      <xdr:nvSpPr>
        <xdr:cNvPr id="13" name="文字方塊 12"/>
        <xdr:cNvSpPr txBox="1"/>
      </xdr:nvSpPr>
      <xdr:spPr>
        <a:xfrm>
          <a:off x="2095501" y="6882635"/>
          <a:ext cx="6770686" cy="460118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TW" altLang="en-US" sz="1400" b="1">
              <a:latin typeface="標楷體" panose="03000509000000000000" pitchFamily="65" charset="-120"/>
              <a:ea typeface="標楷體" panose="03000509000000000000" pitchFamily="65" charset="-120"/>
            </a:rPr>
            <a:t>下襬本布內貼高</a:t>
          </a:r>
          <a:r>
            <a:rPr lang="en-US" altLang="zh-TW" sz="1400" b="1">
              <a:latin typeface="標楷體" panose="03000509000000000000" pitchFamily="65" charset="-120"/>
              <a:ea typeface="標楷體" panose="03000509000000000000" pitchFamily="65" charset="-120"/>
            </a:rPr>
            <a:t>1",</a:t>
          </a:r>
          <a:r>
            <a:rPr lang="zh-TW" altLang="en-US" sz="1400" b="1">
              <a:latin typeface="標楷體" panose="03000509000000000000" pitchFamily="65" charset="-120"/>
              <a:ea typeface="標楷體" panose="03000509000000000000" pitchFamily="65" charset="-120"/>
            </a:rPr>
            <a:t>內穿彈繩由穿者右側兩顆</a:t>
          </a:r>
          <a:r>
            <a:rPr lang="en-US" altLang="zh-TW" sz="1400" b="1">
              <a:latin typeface="標楷體" panose="03000509000000000000" pitchFamily="65" charset="-120"/>
              <a:ea typeface="標楷體" panose="03000509000000000000" pitchFamily="65" charset="-120"/>
            </a:rPr>
            <a:t>10mm</a:t>
          </a:r>
          <a:r>
            <a:rPr lang="zh-TW" altLang="en-US" sz="1400" b="1">
              <a:latin typeface="標楷體" panose="03000509000000000000" pitchFamily="65" charset="-120"/>
              <a:ea typeface="標楷體" panose="03000509000000000000" pitchFamily="65" charset="-120"/>
            </a:rPr>
            <a:t>雞眼穿出</a:t>
          </a:r>
          <a:r>
            <a:rPr lang="en-US" altLang="zh-TW" sz="1400" b="1">
              <a:latin typeface="標楷體" panose="03000509000000000000" pitchFamily="65" charset="-120"/>
              <a:ea typeface="標楷體" panose="03000509000000000000" pitchFamily="65" charset="-120"/>
            </a:rPr>
            <a:t>/</a:t>
          </a:r>
          <a:r>
            <a:rPr lang="zh-TW" altLang="en-US" sz="1400" b="1">
              <a:latin typeface="標楷體" panose="03000509000000000000" pitchFamily="65" charset="-120"/>
              <a:ea typeface="標楷體" panose="03000509000000000000" pitchFamily="65" charset="-120"/>
            </a:rPr>
            <a:t>入</a:t>
          </a:r>
          <a:r>
            <a:rPr lang="en-US" altLang="zh-TW" sz="1400" b="1">
              <a:latin typeface="標楷體" panose="03000509000000000000" pitchFamily="65" charset="-120"/>
              <a:ea typeface="標楷體" panose="03000509000000000000" pitchFamily="65" charset="-120"/>
            </a:rPr>
            <a:t>+</a:t>
          </a:r>
          <a:r>
            <a:rPr lang="zh-TW" altLang="en-US" sz="1400" b="1">
              <a:latin typeface="標楷體" panose="03000509000000000000" pitchFamily="65" charset="-120"/>
              <a:ea typeface="標楷體" panose="03000509000000000000" pitchFamily="65" charset="-120"/>
            </a:rPr>
            <a:t>繩釦</a:t>
          </a:r>
          <a:r>
            <a:rPr lang="en-US" altLang="zh-TW" sz="1400" b="1">
              <a:latin typeface="標楷體" panose="03000509000000000000" pitchFamily="65" charset="-120"/>
              <a:ea typeface="標楷體" panose="03000509000000000000" pitchFamily="65" charset="-120"/>
            </a:rPr>
            <a:t>+</a:t>
          </a:r>
          <a:r>
            <a:rPr lang="zh-TW" altLang="en-US" sz="1400" b="1">
              <a:latin typeface="標楷體" panose="03000509000000000000" pitchFamily="65" charset="-120"/>
              <a:ea typeface="標楷體" panose="03000509000000000000" pitchFamily="65" charset="-120"/>
            </a:rPr>
            <a:t>迴紋帶。</a:t>
          </a:r>
        </a:p>
      </xdr:txBody>
    </xdr:sp>
    <xdr:clientData/>
  </xdr:twoCellAnchor>
  <xdr:twoCellAnchor>
    <xdr:from>
      <xdr:col>8</xdr:col>
      <xdr:colOff>333376</xdr:colOff>
      <xdr:row>38</xdr:row>
      <xdr:rowOff>404811</xdr:rowOff>
    </xdr:from>
    <xdr:to>
      <xdr:col>11</xdr:col>
      <xdr:colOff>571500</xdr:colOff>
      <xdr:row>38</xdr:row>
      <xdr:rowOff>1154570</xdr:rowOff>
    </xdr:to>
    <xdr:sp macro="" textlink="">
      <xdr:nvSpPr>
        <xdr:cNvPr id="14" name="文字方塊 13"/>
        <xdr:cNvSpPr txBox="1"/>
      </xdr:nvSpPr>
      <xdr:spPr>
        <a:xfrm>
          <a:off x="8655845" y="6631780"/>
          <a:ext cx="2512218" cy="74975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TW" altLang="en-US" sz="1400" b="1">
              <a:latin typeface="標楷體" panose="03000509000000000000" pitchFamily="65" charset="-120"/>
              <a:ea typeface="標楷體" panose="03000509000000000000" pitchFamily="65" charset="-120"/>
            </a:rPr>
            <a:t>門襟內貼寬</a:t>
          </a:r>
          <a:r>
            <a:rPr lang="en-US" altLang="zh-TW" sz="1400" b="1">
              <a:latin typeface="標楷體" panose="03000509000000000000" pitchFamily="65" charset="-120"/>
              <a:ea typeface="標楷體" panose="03000509000000000000" pitchFamily="65" charset="-120"/>
            </a:rPr>
            <a:t>2.5cm,</a:t>
          </a:r>
          <a:r>
            <a:rPr lang="zh-TW" altLang="en-US" sz="1400" b="1">
              <a:latin typeface="標楷體" panose="03000509000000000000" pitchFamily="65" charset="-120"/>
              <a:ea typeface="標楷體" panose="03000509000000000000" pitchFamily="65" charset="-120"/>
            </a:rPr>
            <a:t>上段為超細天鵝絨</a:t>
          </a:r>
          <a:r>
            <a:rPr lang="en-US" altLang="zh-TW" sz="1400" b="1">
              <a:latin typeface="標楷體" panose="03000509000000000000" pitchFamily="65" charset="-120"/>
              <a:ea typeface="標楷體" panose="03000509000000000000" pitchFamily="65" charset="-120"/>
            </a:rPr>
            <a:t>,</a:t>
          </a:r>
          <a:r>
            <a:rPr lang="zh-TW" altLang="en-US" sz="1400" b="1">
              <a:latin typeface="標楷體" panose="03000509000000000000" pitchFamily="65" charset="-120"/>
              <a:ea typeface="標楷體" panose="03000509000000000000" pitchFamily="65" charset="-120"/>
            </a:rPr>
            <a:t>下段為表布。</a:t>
          </a:r>
        </a:p>
      </xdr:txBody>
    </xdr:sp>
    <xdr:clientData/>
  </xdr:twoCellAnchor>
  <xdr:twoCellAnchor>
    <xdr:from>
      <xdr:col>1</xdr:col>
      <xdr:colOff>730250</xdr:colOff>
      <xdr:row>3</xdr:row>
      <xdr:rowOff>210366</xdr:rowOff>
    </xdr:from>
    <xdr:to>
      <xdr:col>3</xdr:col>
      <xdr:colOff>2381250</xdr:colOff>
      <xdr:row>6</xdr:row>
      <xdr:rowOff>111126</xdr:rowOff>
    </xdr:to>
    <xdr:sp macro="" textlink="">
      <xdr:nvSpPr>
        <xdr:cNvPr id="15" name="文字方塊 14"/>
        <xdr:cNvSpPr txBox="1"/>
      </xdr:nvSpPr>
      <xdr:spPr>
        <a:xfrm>
          <a:off x="1730375" y="1194616"/>
          <a:ext cx="3143250" cy="5357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TW" altLang="en-US" sz="1600" b="1">
              <a:latin typeface="標楷體" panose="03000509000000000000" pitchFamily="65" charset="-120"/>
              <a:ea typeface="標楷體" panose="03000509000000000000" pitchFamily="65" charset="-120"/>
            </a:rPr>
            <a:t>袋裏表布袋貼</a:t>
          </a:r>
          <a:r>
            <a:rPr lang="en-US" altLang="zh-TW" sz="1600" b="1">
              <a:latin typeface="標楷體" panose="03000509000000000000" pitchFamily="65" charset="-120"/>
              <a:ea typeface="標楷體" panose="03000509000000000000" pitchFamily="65" charset="-120"/>
            </a:rPr>
            <a:t>+</a:t>
          </a:r>
          <a:r>
            <a:rPr lang="zh-TW" altLang="en-US" sz="1600" b="1">
              <a:latin typeface="標楷體" panose="03000509000000000000" pitchFamily="65" charset="-120"/>
              <a:ea typeface="標楷體" panose="03000509000000000000" pitchFamily="65" charset="-120"/>
            </a:rPr>
            <a:t>超細天鵝絨</a:t>
          </a:r>
        </a:p>
      </xdr:txBody>
    </xdr:sp>
    <xdr:clientData/>
  </xdr:twoCellAnchor>
  <xdr:twoCellAnchor>
    <xdr:from>
      <xdr:col>10</xdr:col>
      <xdr:colOff>114963</xdr:colOff>
      <xdr:row>8</xdr:row>
      <xdr:rowOff>141003</xdr:rowOff>
    </xdr:from>
    <xdr:to>
      <xdr:col>12</xdr:col>
      <xdr:colOff>522646</xdr:colOff>
      <xdr:row>11</xdr:row>
      <xdr:rowOff>111370</xdr:rowOff>
    </xdr:to>
    <xdr:sp macro="" textlink="">
      <xdr:nvSpPr>
        <xdr:cNvPr id="16" name="文字方塊 15"/>
        <xdr:cNvSpPr txBox="1"/>
      </xdr:nvSpPr>
      <xdr:spPr>
        <a:xfrm>
          <a:off x="10184249" y="2086824"/>
          <a:ext cx="1469040" cy="41940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TW" altLang="en-US" sz="1400" b="1">
              <a:latin typeface="標楷體" panose="03000509000000000000" pitchFamily="65" charset="-120"/>
              <a:ea typeface="標楷體" panose="03000509000000000000" pitchFamily="65" charset="-120"/>
            </a:rPr>
            <a:t>超細天鵝絨</a:t>
          </a:r>
        </a:p>
      </xdr:txBody>
    </xdr:sp>
    <xdr:clientData/>
  </xdr:twoCellAnchor>
  <xdr:twoCellAnchor>
    <xdr:from>
      <xdr:col>5</xdr:col>
      <xdr:colOff>4528</xdr:colOff>
      <xdr:row>10</xdr:row>
      <xdr:rowOff>101689</xdr:rowOff>
    </xdr:from>
    <xdr:to>
      <xdr:col>7</xdr:col>
      <xdr:colOff>208031</xdr:colOff>
      <xdr:row>13</xdr:row>
      <xdr:rowOff>36285</xdr:rowOff>
    </xdr:to>
    <xdr:sp macro="" textlink="">
      <xdr:nvSpPr>
        <xdr:cNvPr id="17" name="文字方塊 16"/>
        <xdr:cNvSpPr txBox="1"/>
      </xdr:nvSpPr>
      <xdr:spPr>
        <a:xfrm>
          <a:off x="5379349" y="2346868"/>
          <a:ext cx="2271789" cy="383631"/>
        </a:xfrm>
        <a:prstGeom prst="rect">
          <a:avLst/>
        </a:prstGeom>
        <a:solidFill>
          <a:schemeClr val="bg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zh-TW" altLang="en-US" sz="1400" b="1">
              <a:latin typeface="標楷體" panose="03000509000000000000" pitchFamily="65" charset="-120"/>
              <a:ea typeface="標楷體" panose="03000509000000000000" pitchFamily="65" charset="-120"/>
            </a:rPr>
            <a:t>與內夾扣合迴紋帶</a:t>
          </a:r>
          <a:endParaRPr lang="en-US" altLang="zh-TW" sz="1400" b="1">
            <a:latin typeface="標楷體" panose="03000509000000000000" pitchFamily="65" charset="-120"/>
            <a:ea typeface="標楷體" panose="03000509000000000000" pitchFamily="65" charset="-120"/>
          </a:endParaRPr>
        </a:p>
      </xdr:txBody>
    </xdr:sp>
    <xdr:clientData/>
  </xdr:twoCellAnchor>
  <xdr:twoCellAnchor>
    <xdr:from>
      <xdr:col>2</xdr:col>
      <xdr:colOff>419100</xdr:colOff>
      <xdr:row>5</xdr:row>
      <xdr:rowOff>19050</xdr:rowOff>
    </xdr:from>
    <xdr:to>
      <xdr:col>3</xdr:col>
      <xdr:colOff>2324100</xdr:colOff>
      <xdr:row>11</xdr:row>
      <xdr:rowOff>85725</xdr:rowOff>
    </xdr:to>
    <xdr:grpSp>
      <xdr:nvGrpSpPr>
        <xdr:cNvPr id="23529" name="群組 1"/>
        <xdr:cNvGrpSpPr>
          <a:grpSpLocks/>
        </xdr:cNvGrpSpPr>
      </xdr:nvGrpSpPr>
      <xdr:grpSpPr bwMode="auto">
        <a:xfrm>
          <a:off x="2228850" y="1457325"/>
          <a:ext cx="2590800" cy="990600"/>
          <a:chOff x="2246494" y="1431824"/>
          <a:chExt cx="2573832" cy="1047595"/>
        </a:xfrm>
      </xdr:grpSpPr>
      <xdr:sp macro="" textlink="">
        <xdr:nvSpPr>
          <xdr:cNvPr id="4" name="文字方塊 3"/>
          <xdr:cNvSpPr txBox="1"/>
        </xdr:nvSpPr>
        <xdr:spPr>
          <a:xfrm>
            <a:off x="2246494" y="2056352"/>
            <a:ext cx="804322" cy="42306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zh-TW" altLang="en-US" sz="1600" b="1">
                <a:latin typeface="標楷體" panose="03000509000000000000" pitchFamily="65" charset="-120"/>
                <a:ea typeface="標楷體" panose="03000509000000000000" pitchFamily="65" charset="-120"/>
              </a:rPr>
              <a:t>手心</a:t>
            </a:r>
          </a:p>
        </xdr:txBody>
      </xdr:sp>
      <xdr:cxnSp macro="">
        <xdr:nvCxnSpPr>
          <xdr:cNvPr id="18" name="直線接點 17"/>
          <xdr:cNvCxnSpPr/>
        </xdr:nvCxnSpPr>
        <xdr:spPr>
          <a:xfrm flipV="1">
            <a:off x="2624999" y="1774307"/>
            <a:ext cx="690771" cy="362629"/>
          </a:xfrm>
          <a:prstGeom prst="line">
            <a:avLst/>
          </a:prstGeom>
          <a:ln w="254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9" name="文字方塊 18"/>
          <xdr:cNvSpPr txBox="1"/>
        </xdr:nvSpPr>
        <xdr:spPr>
          <a:xfrm>
            <a:off x="4016003" y="1431824"/>
            <a:ext cx="804322" cy="41299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zh-TW" altLang="en-US" sz="1600" b="1">
                <a:latin typeface="標楷體" panose="03000509000000000000" pitchFamily="65" charset="-120"/>
                <a:ea typeface="標楷體" panose="03000509000000000000" pitchFamily="65" charset="-120"/>
              </a:rPr>
              <a:t>手背</a:t>
            </a:r>
          </a:p>
        </xdr:txBody>
      </xdr:sp>
      <xdr:cxnSp macro="">
        <xdr:nvCxnSpPr>
          <xdr:cNvPr id="20" name="直線接點 19"/>
          <xdr:cNvCxnSpPr/>
        </xdr:nvCxnSpPr>
        <xdr:spPr>
          <a:xfrm flipH="1">
            <a:off x="4034929" y="1663504"/>
            <a:ext cx="255491" cy="493578"/>
          </a:xfrm>
          <a:prstGeom prst="line">
            <a:avLst/>
          </a:prstGeom>
          <a:ln w="254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666748</xdr:colOff>
      <xdr:row>15</xdr:row>
      <xdr:rowOff>95251</xdr:rowOff>
    </xdr:from>
    <xdr:to>
      <xdr:col>3</xdr:col>
      <xdr:colOff>1488279</xdr:colOff>
      <xdr:row>31</xdr:row>
      <xdr:rowOff>83345</xdr:rowOff>
    </xdr:to>
    <xdr:sp macro="" textlink="">
      <xdr:nvSpPr>
        <xdr:cNvPr id="22" name="文字方塊 21"/>
        <xdr:cNvSpPr txBox="1"/>
      </xdr:nvSpPr>
      <xdr:spPr>
        <a:xfrm>
          <a:off x="3167061" y="3036095"/>
          <a:ext cx="821531" cy="2274094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>
            <a:lnSpc>
              <a:spcPts val="1700"/>
            </a:lnSpc>
          </a:pPr>
          <a:r>
            <a:rPr lang="zh-TW" altLang="en-US" sz="1400" b="1">
              <a:latin typeface="標楷體" panose="03000509000000000000" pitchFamily="65" charset="-120"/>
              <a:ea typeface="標楷體" panose="03000509000000000000" pitchFamily="65" charset="-120"/>
            </a:rPr>
            <a:t>穿者左側內擋風片上片表布</a:t>
          </a:r>
          <a:r>
            <a:rPr lang="en-US" altLang="zh-TW" sz="1400" b="1">
              <a:latin typeface="標楷體" panose="03000509000000000000" pitchFamily="65" charset="-120"/>
              <a:ea typeface="標楷體" panose="03000509000000000000" pitchFamily="65" charset="-120"/>
            </a:rPr>
            <a:t>,</a:t>
          </a:r>
          <a:r>
            <a:rPr lang="zh-TW" altLang="en-US" sz="1400" b="1">
              <a:latin typeface="標楷體" panose="03000509000000000000" pitchFamily="65" charset="-120"/>
              <a:ea typeface="標楷體" panose="03000509000000000000" pitchFamily="65" charset="-120"/>
            </a:rPr>
            <a:t>平均壓兩道車線，下片超細天鵝絨。</a:t>
          </a:r>
          <a:endParaRPr lang="en-US" altLang="zh-TW" sz="1400" b="1">
            <a:latin typeface="標楷體" panose="03000509000000000000" pitchFamily="65" charset="-120"/>
            <a:ea typeface="標楷體" panose="03000509000000000000" pitchFamily="65" charset="-120"/>
          </a:endParaRPr>
        </a:p>
      </xdr:txBody>
    </xdr:sp>
    <xdr:clientData/>
  </xdr:twoCellAnchor>
  <xdr:twoCellAnchor>
    <xdr:from>
      <xdr:col>0</xdr:col>
      <xdr:colOff>27214</xdr:colOff>
      <xdr:row>14</xdr:row>
      <xdr:rowOff>85158</xdr:rowOff>
    </xdr:from>
    <xdr:to>
      <xdr:col>1</xdr:col>
      <xdr:colOff>482374</xdr:colOff>
      <xdr:row>17</xdr:row>
      <xdr:rowOff>108140</xdr:rowOff>
    </xdr:to>
    <xdr:sp macro="" textlink="">
      <xdr:nvSpPr>
        <xdr:cNvPr id="23" name="文字方塊 22"/>
        <xdr:cNvSpPr txBox="1"/>
      </xdr:nvSpPr>
      <xdr:spPr>
        <a:xfrm>
          <a:off x="27214" y="2929051"/>
          <a:ext cx="1462089" cy="47201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TW" sz="1800" b="1" u="sng">
              <a:latin typeface="標楷體" panose="03000509000000000000" pitchFamily="65" charset="-120"/>
              <a:ea typeface="標楷體" panose="03000509000000000000" pitchFamily="65" charset="-120"/>
            </a:rPr>
            <a:t>※</a:t>
          </a:r>
          <a:r>
            <a:rPr lang="zh-TW" altLang="en-US" sz="1800" b="1" u="sng">
              <a:latin typeface="標楷體" panose="03000509000000000000" pitchFamily="65" charset="-120"/>
              <a:ea typeface="標楷體" panose="03000509000000000000" pitchFamily="65" charset="-120"/>
            </a:rPr>
            <a:t>全封條</a:t>
          </a:r>
          <a:endParaRPr lang="en-US" altLang="zh-TW" sz="1800" b="1" u="sng">
            <a:latin typeface="標楷體" panose="03000509000000000000" pitchFamily="65" charset="-120"/>
            <a:ea typeface="標楷體" panose="03000509000000000000" pitchFamily="65" charset="-120"/>
          </a:endParaRPr>
        </a:p>
      </xdr:txBody>
    </xdr:sp>
    <xdr:clientData/>
  </xdr:twoCellAnchor>
  <xdr:twoCellAnchor>
    <xdr:from>
      <xdr:col>3</xdr:col>
      <xdr:colOff>1920310</xdr:colOff>
      <xdr:row>8</xdr:row>
      <xdr:rowOff>120765</xdr:rowOff>
    </xdr:from>
    <xdr:to>
      <xdr:col>7</xdr:col>
      <xdr:colOff>777309</xdr:colOff>
      <xdr:row>10</xdr:row>
      <xdr:rowOff>107156</xdr:rowOff>
    </xdr:to>
    <xdr:sp macro="" textlink="">
      <xdr:nvSpPr>
        <xdr:cNvPr id="24" name="文字方塊 67"/>
        <xdr:cNvSpPr txBox="1">
          <a:spLocks noChangeArrowheads="1"/>
        </xdr:cNvSpPr>
      </xdr:nvSpPr>
      <xdr:spPr bwMode="auto">
        <a:xfrm>
          <a:off x="4420623" y="2061484"/>
          <a:ext cx="3786186" cy="272141"/>
        </a:xfrm>
        <a:prstGeom prst="rect">
          <a:avLst/>
        </a:prstGeom>
        <a:solidFill>
          <a:schemeClr val="lt1"/>
        </a:solidFill>
        <a:ln>
          <a:noFill/>
        </a:ln>
        <a:extLst/>
      </xdr:spPr>
      <xdr:txBody>
        <a:bodyPr vertOverflow="clip" wrap="square" lIns="91440" tIns="45720" rIns="91440" bIns="45720" anchor="t"/>
        <a:lstStyle/>
        <a:p>
          <a:pPr algn="l" rtl="0">
            <a:lnSpc>
              <a:spcPts val="1300"/>
            </a:lnSpc>
            <a:defRPr sz="1000"/>
          </a:pPr>
          <a:r>
            <a:rPr lang="zh-TW" altLang="en-US" sz="1400" b="1" i="0" u="none" strike="noStrike" baseline="0">
              <a:solidFill>
                <a:srgbClr val="000000"/>
              </a:solidFill>
              <a:latin typeface="標楷體"/>
              <a:ea typeface="標楷體"/>
            </a:rPr>
            <a:t>內後領圍夾車主標和尺寸標</a:t>
          </a:r>
          <a:r>
            <a:rPr lang="en-US" altLang="zh-TW" sz="1400" b="1" i="0" u="none" strike="noStrike" baseline="0">
              <a:solidFill>
                <a:srgbClr val="000000"/>
              </a:solidFill>
              <a:latin typeface="標楷體"/>
              <a:ea typeface="標楷體"/>
            </a:rPr>
            <a:t>(</a:t>
          </a:r>
          <a:r>
            <a:rPr lang="zh-TW" altLang="en-US" sz="1400" b="1" i="0" u="none" strike="noStrike" baseline="0">
              <a:solidFill>
                <a:srgbClr val="000000"/>
              </a:solidFill>
              <a:latin typeface="標楷體"/>
              <a:ea typeface="標楷體"/>
            </a:rPr>
            <a:t>位於主標下方</a:t>
          </a:r>
          <a:r>
            <a:rPr lang="en-US" altLang="zh-TW" sz="1400" b="1" i="0" u="none" strike="noStrike" baseline="0">
              <a:solidFill>
                <a:srgbClr val="000000"/>
              </a:solidFill>
              <a:latin typeface="標楷體"/>
              <a:ea typeface="標楷體"/>
            </a:rPr>
            <a:t>).</a:t>
          </a:r>
          <a:endParaRPr lang="zh-TW" altLang="en-US" sz="14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85725</xdr:colOff>
      <xdr:row>0</xdr:row>
      <xdr:rowOff>66675</xdr:rowOff>
    </xdr:from>
    <xdr:to>
      <xdr:col>1</xdr:col>
      <xdr:colOff>657225</xdr:colOff>
      <xdr:row>0</xdr:row>
      <xdr:rowOff>466725</xdr:rowOff>
    </xdr:to>
    <xdr:pic>
      <xdr:nvPicPr>
        <xdr:cNvPr id="58539" name="Imag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725" y="66675"/>
          <a:ext cx="1152525" cy="400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247650</xdr:colOff>
      <xdr:row>4</xdr:row>
      <xdr:rowOff>47625</xdr:rowOff>
    </xdr:from>
    <xdr:to>
      <xdr:col>8</xdr:col>
      <xdr:colOff>790575</xdr:colOff>
      <xdr:row>35</xdr:row>
      <xdr:rowOff>657225</xdr:rowOff>
    </xdr:to>
    <xdr:pic>
      <xdr:nvPicPr>
        <xdr:cNvPr id="58540" name="Image 3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8675" y="1276350"/>
          <a:ext cx="8058150" cy="5038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404916</xdr:colOff>
      <xdr:row>17</xdr:row>
      <xdr:rowOff>2117</xdr:rowOff>
    </xdr:from>
    <xdr:to>
      <xdr:col>2</xdr:col>
      <xdr:colOff>646046</xdr:colOff>
      <xdr:row>19</xdr:row>
      <xdr:rowOff>140759</xdr:rowOff>
    </xdr:to>
    <xdr:sp macro="" textlink="">
      <xdr:nvSpPr>
        <xdr:cNvPr id="3" name="ZoneTexte 2">
          <a:extLst>
            <a:ext uri="{FF2B5EF4-FFF2-40B4-BE49-F238E27FC236}"/>
          </a:extLst>
        </xdr:cNvPr>
        <xdr:cNvSpPr txBox="1"/>
      </xdr:nvSpPr>
      <xdr:spPr>
        <a:xfrm>
          <a:off x="986999" y="3166534"/>
          <a:ext cx="1056047" cy="4349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繡花</a:t>
          </a:r>
          <a:r>
            <a:rPr lang="en-US" altLang="zh-TW" sz="1200" b="1">
              <a:latin typeface="標楷體" panose="03000509000000000000" pitchFamily="65" charset="-120"/>
              <a:ea typeface="標楷體" panose="03000509000000000000" pitchFamily="65" charset="-120"/>
            </a:rPr>
            <a:t>6cm</a:t>
          </a:r>
          <a:endParaRPr lang="fr-FR" sz="1200" b="1">
            <a:latin typeface="標楷體" panose="03000509000000000000" pitchFamily="65" charset="-120"/>
            <a:ea typeface="標楷體" panose="03000509000000000000" pitchFamily="65" charset="-120"/>
          </a:endParaRPr>
        </a:p>
      </xdr:txBody>
    </xdr:sp>
    <xdr:clientData/>
  </xdr:twoCellAnchor>
  <xdr:twoCellAnchor>
    <xdr:from>
      <xdr:col>4</xdr:col>
      <xdr:colOff>49530</xdr:colOff>
      <xdr:row>12</xdr:row>
      <xdr:rowOff>104775</xdr:rowOff>
    </xdr:from>
    <xdr:to>
      <xdr:col>5</xdr:col>
      <xdr:colOff>581584</xdr:colOff>
      <xdr:row>15</xdr:row>
      <xdr:rowOff>85725</xdr:rowOff>
    </xdr:to>
    <xdr:sp macro="" textlink="">
      <xdr:nvSpPr>
        <xdr:cNvPr id="6" name="ZoneTexte 5">
          <a:extLst>
            <a:ext uri="{FF2B5EF4-FFF2-40B4-BE49-F238E27FC236}"/>
          </a:extLst>
        </xdr:cNvPr>
        <xdr:cNvSpPr txBox="1"/>
      </xdr:nvSpPr>
      <xdr:spPr>
        <a:xfrm>
          <a:off x="4838700" y="2562225"/>
          <a:ext cx="885825" cy="4381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繡花</a:t>
          </a:r>
          <a:r>
            <a:rPr lang="en-US" altLang="zh-TW" sz="1200" b="1">
              <a:latin typeface="標楷體" panose="03000509000000000000" pitchFamily="65" charset="-120"/>
              <a:ea typeface="標楷體" panose="03000509000000000000" pitchFamily="65" charset="-120"/>
            </a:rPr>
            <a:t>2cm</a:t>
          </a:r>
          <a:endParaRPr lang="fr-FR" sz="1200" b="1">
            <a:latin typeface="標楷體" panose="03000509000000000000" pitchFamily="65" charset="-120"/>
            <a:ea typeface="標楷體" panose="03000509000000000000" pitchFamily="65" charset="-120"/>
          </a:endParaRPr>
        </a:p>
      </xdr:txBody>
    </xdr:sp>
    <xdr:clientData/>
  </xdr:twoCellAnchor>
  <xdr:twoCellAnchor>
    <xdr:from>
      <xdr:col>2</xdr:col>
      <xdr:colOff>543983</xdr:colOff>
      <xdr:row>4</xdr:row>
      <xdr:rowOff>45510</xdr:rowOff>
    </xdr:from>
    <xdr:to>
      <xdr:col>3</xdr:col>
      <xdr:colOff>1469812</xdr:colOff>
      <xdr:row>5</xdr:row>
      <xdr:rowOff>64560</xdr:rowOff>
    </xdr:to>
    <xdr:sp macro="" textlink="">
      <xdr:nvSpPr>
        <xdr:cNvPr id="7" name="Rectangle 6">
          <a:extLst>
            <a:ext uri="{FF2B5EF4-FFF2-40B4-BE49-F238E27FC236}"/>
          </a:extLst>
        </xdr:cNvPr>
        <xdr:cNvSpPr/>
      </xdr:nvSpPr>
      <xdr:spPr>
        <a:xfrm>
          <a:off x="1940983" y="1283760"/>
          <a:ext cx="1613746" cy="167217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TW" altLang="en-US"/>
        </a:p>
      </xdr:txBody>
    </xdr:sp>
    <xdr:clientData/>
  </xdr:twoCellAnchor>
  <xdr:twoCellAnchor>
    <xdr:from>
      <xdr:col>7</xdr:col>
      <xdr:colOff>502919</xdr:colOff>
      <xdr:row>7</xdr:row>
      <xdr:rowOff>66675</xdr:rowOff>
    </xdr:from>
    <xdr:to>
      <xdr:col>8</xdr:col>
      <xdr:colOff>969815</xdr:colOff>
      <xdr:row>11</xdr:row>
      <xdr:rowOff>95250</xdr:rowOff>
    </xdr:to>
    <xdr:sp macro="" textlink="">
      <xdr:nvSpPr>
        <xdr:cNvPr id="8" name="ZoneTexte 7">
          <a:extLst>
            <a:ext uri="{FF2B5EF4-FFF2-40B4-BE49-F238E27FC236}"/>
          </a:extLst>
        </xdr:cNvPr>
        <xdr:cNvSpPr txBox="1"/>
      </xdr:nvSpPr>
      <xdr:spPr>
        <a:xfrm>
          <a:off x="7705724" y="1752600"/>
          <a:ext cx="1362075" cy="6477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fr-FR" sz="1100"/>
            <a:t>Webbing loop</a:t>
          </a:r>
        </a:p>
        <a:p>
          <a:pPr algn="l"/>
          <a:r>
            <a:rPr lang="fr-FR" sz="1100"/>
            <a:t>to connect outer jkt</a:t>
          </a:r>
        </a:p>
      </xdr:txBody>
    </xdr:sp>
    <xdr:clientData/>
  </xdr:twoCellAnchor>
  <xdr:twoCellAnchor>
    <xdr:from>
      <xdr:col>0</xdr:col>
      <xdr:colOff>31751</xdr:colOff>
      <xdr:row>7</xdr:row>
      <xdr:rowOff>119593</xdr:rowOff>
    </xdr:from>
    <xdr:to>
      <xdr:col>2</xdr:col>
      <xdr:colOff>560523</xdr:colOff>
      <xdr:row>10</xdr:row>
      <xdr:rowOff>122768</xdr:rowOff>
    </xdr:to>
    <xdr:sp macro="" textlink="">
      <xdr:nvSpPr>
        <xdr:cNvPr id="9" name="文字方塊 8"/>
        <xdr:cNvSpPr txBox="1"/>
      </xdr:nvSpPr>
      <xdr:spPr bwMode="auto">
        <a:xfrm>
          <a:off x="31751" y="1802343"/>
          <a:ext cx="1925772" cy="4476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TW" altLang="en-US" sz="1200" b="1">
              <a:latin typeface="標楷體" pitchFamily="65" charset="-120"/>
              <a:ea typeface="標楷體" pitchFamily="65" charset="-120"/>
            </a:rPr>
            <a:t>☆門襟拉鍊表布拉片</a:t>
          </a:r>
          <a:r>
            <a:rPr lang="en-US" altLang="zh-TW" sz="1200" b="1">
              <a:latin typeface="標楷體" pitchFamily="65" charset="-120"/>
              <a:ea typeface="標楷體" pitchFamily="65" charset="-120"/>
            </a:rPr>
            <a:t>:</a:t>
          </a:r>
          <a:endParaRPr lang="zh-TW" altLang="en-US" sz="1200" b="1">
            <a:latin typeface="標楷體" pitchFamily="65" charset="-120"/>
            <a:ea typeface="標楷體" pitchFamily="65" charset="-120"/>
          </a:endParaRPr>
        </a:p>
      </xdr:txBody>
    </xdr:sp>
    <xdr:clientData/>
  </xdr:twoCellAnchor>
  <xdr:twoCellAnchor>
    <xdr:from>
      <xdr:col>8</xdr:col>
      <xdr:colOff>994833</xdr:colOff>
      <xdr:row>29</xdr:row>
      <xdr:rowOff>63500</xdr:rowOff>
    </xdr:from>
    <xdr:to>
      <xdr:col>11</xdr:col>
      <xdr:colOff>349250</xdr:colOff>
      <xdr:row>35</xdr:row>
      <xdr:rowOff>663575</xdr:rowOff>
    </xdr:to>
    <xdr:sp macro="" textlink="">
      <xdr:nvSpPr>
        <xdr:cNvPr id="21" name="文字方塊 48"/>
        <xdr:cNvSpPr txBox="1">
          <a:spLocks noChangeArrowheads="1"/>
        </xdr:cNvSpPr>
      </xdr:nvSpPr>
      <xdr:spPr bwMode="auto">
        <a:xfrm>
          <a:off x="9101666" y="5005917"/>
          <a:ext cx="1608667" cy="1489075"/>
        </a:xfrm>
        <a:prstGeom prst="rect">
          <a:avLst/>
        </a:prstGeom>
        <a:solidFill>
          <a:schemeClr val="lt1"/>
        </a:solidFill>
        <a:ln>
          <a:noFill/>
        </a:ln>
        <a:extLst/>
      </xdr:spPr>
      <xdr:txBody>
        <a:bodyPr vertOverflow="clip" wrap="square" lIns="91440" tIns="45720" rIns="91440" bIns="45720" anchor="t"/>
        <a:lstStyle/>
        <a:p>
          <a:pPr algn="l" rtl="0">
            <a:lnSpc>
              <a:spcPts val="1300"/>
            </a:lnSpc>
            <a:defRPr sz="1000"/>
          </a:pPr>
          <a:r>
            <a:rPr lang="zh-TW" altLang="en-US" sz="1200" b="1" i="0" u="none" strike="noStrike" baseline="0">
              <a:solidFill>
                <a:srgbClr val="000000"/>
              </a:solidFill>
              <a:latin typeface="標楷體"/>
              <a:ea typeface="標楷體"/>
            </a:rPr>
            <a:t>袖口車</a:t>
          </a:r>
          <a:r>
            <a:rPr lang="en-US" altLang="zh-TW" sz="1200" b="1" i="0" u="none" strike="noStrike" baseline="0">
              <a:solidFill>
                <a:srgbClr val="000000"/>
              </a:solidFill>
              <a:latin typeface="標楷體"/>
              <a:ea typeface="標楷體"/>
            </a:rPr>
            <a:t>W:2cm</a:t>
          </a:r>
          <a:r>
            <a:rPr lang="zh-TW" altLang="en-US" sz="1200" b="1" i="0" u="none" strike="noStrike" baseline="0">
              <a:solidFill>
                <a:srgbClr val="000000"/>
              </a:solidFill>
              <a:latin typeface="標楷體"/>
              <a:ea typeface="標楷體"/>
            </a:rPr>
            <a:t>對折帶包邊</a:t>
          </a:r>
          <a:r>
            <a:rPr lang="en-US" altLang="zh-TW" sz="1200" b="1" i="0" u="none" strike="noStrike" baseline="0">
              <a:solidFill>
                <a:srgbClr val="000000"/>
              </a:solidFill>
              <a:latin typeface="標楷體"/>
              <a:ea typeface="標楷體"/>
            </a:rPr>
            <a:t>,</a:t>
          </a:r>
          <a:r>
            <a:rPr lang="zh-TW" altLang="en-US" sz="1200" b="1" i="0" u="none" strike="noStrike" baseline="0">
              <a:solidFill>
                <a:srgbClr val="000000"/>
              </a:solidFill>
              <a:latin typeface="標楷體"/>
              <a:ea typeface="標楷體"/>
            </a:rPr>
            <a:t>底線要使用伸縮線</a:t>
          </a:r>
          <a:r>
            <a:rPr lang="en-US" altLang="zh-TW" sz="1200" b="1" i="0" u="none" strike="noStrike" baseline="0">
              <a:solidFill>
                <a:srgbClr val="000000"/>
              </a:solidFill>
              <a:latin typeface="標楷體"/>
              <a:ea typeface="標楷體"/>
            </a:rPr>
            <a:t>.</a:t>
          </a:r>
          <a:r>
            <a:rPr lang="zh-TW" altLang="en-US" sz="1200" b="1" i="0" u="none" strike="noStrike" baseline="0">
              <a:solidFill>
                <a:srgbClr val="000000"/>
              </a:solidFill>
              <a:latin typeface="標楷體"/>
              <a:ea typeface="標楷體"/>
            </a:rPr>
            <a:t>袖下剪接夾車</a:t>
          </a:r>
          <a:r>
            <a:rPr lang="en-US" altLang="zh-TW" sz="1200" b="1" i="0" u="none" strike="noStrike" baseline="0">
              <a:solidFill>
                <a:srgbClr val="000000"/>
              </a:solidFill>
              <a:latin typeface="標楷體"/>
              <a:ea typeface="標楷體"/>
            </a:rPr>
            <a:t>W</a:t>
          </a:r>
          <a:r>
            <a:rPr lang="zh-TW" altLang="en-US" sz="1200" b="1" i="0" u="none" strike="noStrike" baseline="0">
              <a:solidFill>
                <a:srgbClr val="000000"/>
              </a:solidFill>
              <a:latin typeface="標楷體"/>
              <a:ea typeface="標楷體"/>
            </a:rPr>
            <a:t>織帶</a:t>
          </a:r>
          <a:r>
            <a:rPr lang="zh-TW" altLang="en-US" sz="1200" b="1" i="0" u="none" strike="noStrike" baseline="0">
              <a:solidFill>
                <a:srgbClr val="000000"/>
              </a:solidFill>
              <a:latin typeface="標楷體" pitchFamily="65" charset="-120"/>
              <a:ea typeface="標楷體" pitchFamily="65" charset="-120"/>
            </a:rPr>
            <a:t>掛耳</a:t>
          </a:r>
          <a:r>
            <a:rPr lang="en-US" altLang="zh-TW" sz="1200" b="1" i="0" u="none" strike="noStrike" baseline="0">
              <a:solidFill>
                <a:srgbClr val="000000"/>
              </a:solidFill>
              <a:latin typeface="標楷體" pitchFamily="65" charset="-120"/>
              <a:ea typeface="標楷體" pitchFamily="65" charset="-120"/>
            </a:rPr>
            <a:t>W:5mm(</a:t>
          </a:r>
          <a:r>
            <a:rPr lang="zh-TW" altLang="en-US" sz="1200" b="1" i="0" u="none" strike="noStrike" baseline="0">
              <a:solidFill>
                <a:srgbClr val="000000"/>
              </a:solidFill>
              <a:latin typeface="標楷體" pitchFamily="65" charset="-120"/>
              <a:ea typeface="標楷體" pitchFamily="65" charset="-120"/>
            </a:rPr>
            <a:t>完成長度</a:t>
          </a:r>
          <a:r>
            <a:rPr lang="en-US" altLang="zh-TW" sz="1200" b="1" i="0" u="none" strike="noStrike" baseline="0">
              <a:solidFill>
                <a:srgbClr val="000000"/>
              </a:solidFill>
              <a:latin typeface="標楷體" pitchFamily="65" charset="-120"/>
              <a:ea typeface="標楷體" pitchFamily="65" charset="-120"/>
            </a:rPr>
            <a:t>2cm)</a:t>
          </a:r>
          <a:r>
            <a:rPr lang="en-US" altLang="zh-TW" sz="1200" b="1" i="0" u="none" strike="noStrike" baseline="0">
              <a:solidFill>
                <a:srgbClr val="000000"/>
              </a:solidFill>
              <a:latin typeface="標楷體"/>
              <a:ea typeface="標楷體"/>
            </a:rPr>
            <a:t>,</a:t>
          </a:r>
          <a:r>
            <a:rPr lang="zh-TW" altLang="en-US" sz="1200" b="1" i="0" u="none" strike="noStrike" baseline="0">
              <a:solidFill>
                <a:srgbClr val="000000"/>
              </a:solidFill>
              <a:latin typeface="標楷體"/>
              <a:ea typeface="標楷體"/>
            </a:rPr>
            <a:t>距離袖口</a:t>
          </a:r>
          <a:r>
            <a:rPr lang="en-US" altLang="zh-TW" sz="1200" b="1" i="0" u="none" strike="noStrike" baseline="0">
              <a:solidFill>
                <a:srgbClr val="000000"/>
              </a:solidFill>
              <a:latin typeface="標楷體"/>
              <a:ea typeface="標楷體"/>
            </a:rPr>
            <a:t>4cm,</a:t>
          </a:r>
          <a:r>
            <a:rPr lang="zh-TW" altLang="en-US" sz="1200" b="1" i="0" u="none" strike="noStrike" baseline="0">
              <a:solidFill>
                <a:srgbClr val="000000"/>
              </a:solidFill>
              <a:latin typeface="標楷體"/>
              <a:ea typeface="標楷體"/>
            </a:rPr>
            <a:t>可與外夾克扣合用</a:t>
          </a:r>
          <a:r>
            <a:rPr lang="en-US" altLang="zh-TW" sz="1200" b="1" i="0" u="none" strike="noStrike" baseline="0">
              <a:solidFill>
                <a:srgbClr val="000000"/>
              </a:solidFill>
              <a:latin typeface="標楷體"/>
              <a:ea typeface="標楷體"/>
            </a:rPr>
            <a:t>.</a:t>
          </a:r>
          <a:endParaRPr lang="zh-TW" altLang="en-US" b="1"/>
        </a:p>
      </xdr:txBody>
    </xdr:sp>
    <xdr:clientData/>
  </xdr:twoCellAnchor>
  <xdr:twoCellAnchor>
    <xdr:from>
      <xdr:col>6</xdr:col>
      <xdr:colOff>296333</xdr:colOff>
      <xdr:row>8</xdr:row>
      <xdr:rowOff>0</xdr:rowOff>
    </xdr:from>
    <xdr:to>
      <xdr:col>6</xdr:col>
      <xdr:colOff>804333</xdr:colOff>
      <xdr:row>9</xdr:row>
      <xdr:rowOff>127000</xdr:rowOff>
    </xdr:to>
    <xdr:cxnSp macro="">
      <xdr:nvCxnSpPr>
        <xdr:cNvPr id="22" name="直線接點 21"/>
        <xdr:cNvCxnSpPr/>
      </xdr:nvCxnSpPr>
      <xdr:spPr bwMode="auto">
        <a:xfrm>
          <a:off x="6477000" y="1830917"/>
          <a:ext cx="508000" cy="275166"/>
        </a:xfrm>
        <a:prstGeom prst="line">
          <a:avLst/>
        </a:prstGeom>
        <a:ln w="19050">
          <a:solidFill>
            <a:srgbClr val="C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412040</xdr:colOff>
      <xdr:row>35</xdr:row>
      <xdr:rowOff>143935</xdr:rowOff>
    </xdr:from>
    <xdr:to>
      <xdr:col>3</xdr:col>
      <xdr:colOff>1464191</xdr:colOff>
      <xdr:row>35</xdr:row>
      <xdr:rowOff>687917</xdr:rowOff>
    </xdr:to>
    <xdr:sp macro="" textlink="">
      <xdr:nvSpPr>
        <xdr:cNvPr id="24" name="文字方塊 59"/>
        <xdr:cNvSpPr txBox="1">
          <a:spLocks noChangeArrowheads="1"/>
        </xdr:cNvSpPr>
      </xdr:nvSpPr>
      <xdr:spPr bwMode="auto">
        <a:xfrm>
          <a:off x="994123" y="5975352"/>
          <a:ext cx="2554985" cy="543982"/>
        </a:xfrm>
        <a:prstGeom prst="rect">
          <a:avLst/>
        </a:prstGeom>
        <a:solidFill>
          <a:schemeClr val="lt1"/>
        </a:solidFill>
        <a:ln>
          <a:noFill/>
        </a:ln>
        <a:extLst/>
      </xdr:spPr>
      <xdr:txBody>
        <a:bodyPr vertOverflow="clip" wrap="square" lIns="91440" tIns="45720" rIns="91440" bIns="45720" anchor="t"/>
        <a:lstStyle/>
        <a:p>
          <a:pPr algn="l" rtl="0">
            <a:lnSpc>
              <a:spcPts val="1300"/>
            </a:lnSpc>
            <a:defRPr sz="1000"/>
          </a:pPr>
          <a:r>
            <a:rPr lang="zh-TW" altLang="en-US" sz="1200" b="1" i="0" u="none" strike="noStrike" baseline="0">
              <a:solidFill>
                <a:srgbClr val="000000"/>
              </a:solidFill>
              <a:latin typeface="標楷體" pitchFamily="65" charset="-120"/>
              <a:ea typeface="標楷體" pitchFamily="65" charset="-120"/>
            </a:rPr>
            <a:t>門襟車#</a:t>
          </a:r>
          <a:r>
            <a:rPr lang="en-US" altLang="zh-TW" sz="1200" b="1" i="0" u="none" strike="noStrike" baseline="0">
              <a:solidFill>
                <a:srgbClr val="000000"/>
              </a:solidFill>
              <a:latin typeface="標楷體" pitchFamily="65" charset="-120"/>
              <a:ea typeface="標楷體" pitchFamily="65" charset="-120"/>
            </a:rPr>
            <a:t>3</a:t>
          </a:r>
          <a:r>
            <a:rPr lang="zh-TW" altLang="en-US" sz="1200" b="1" i="0" u="none" strike="noStrike" baseline="0">
              <a:solidFill>
                <a:srgbClr val="000000"/>
              </a:solidFill>
              <a:latin typeface="標楷體" pitchFamily="65" charset="-120"/>
              <a:ea typeface="標楷體" pitchFamily="65" charset="-120"/>
            </a:rPr>
            <a:t>塑鋼拉鍊,邊壓臨邊線,</a:t>
          </a:r>
          <a:endParaRPr lang="en-US" altLang="zh-TW" sz="1200" b="1" i="0" u="none" strike="noStrike" baseline="0">
            <a:solidFill>
              <a:srgbClr val="000000"/>
            </a:solidFill>
            <a:latin typeface="標楷體" pitchFamily="65" charset="-120"/>
            <a:ea typeface="標楷體" pitchFamily="65" charset="-120"/>
          </a:endParaRPr>
        </a:p>
        <a:p>
          <a:pPr algn="l" rtl="0">
            <a:lnSpc>
              <a:spcPts val="1300"/>
            </a:lnSpc>
            <a:defRPr sz="1000"/>
          </a:pPr>
          <a:r>
            <a:rPr lang="zh-TW" altLang="en-US" sz="1200" b="1" i="0" u="none" strike="noStrike" baseline="0">
              <a:solidFill>
                <a:srgbClr val="000000"/>
              </a:solidFill>
              <a:latin typeface="標楷體" pitchFamily="65" charset="-120"/>
              <a:ea typeface="標楷體" pitchFamily="65" charset="-120"/>
            </a:rPr>
            <a:t>底端兩側各打一直結加強</a:t>
          </a:r>
          <a:r>
            <a:rPr lang="zh-TW" altLang="zh-TW" sz="1200" b="1" i="0" baseline="0">
              <a:effectLst/>
              <a:latin typeface="標楷體" pitchFamily="65" charset="-120"/>
              <a:ea typeface="標楷體" pitchFamily="65" charset="-120"/>
              <a:cs typeface="+mn-cs"/>
            </a:rPr>
            <a:t>.</a:t>
          </a:r>
          <a:endParaRPr lang="zh-TW" altLang="zh-TW" sz="1200">
            <a:effectLst/>
            <a:latin typeface="標楷體" pitchFamily="65" charset="-120"/>
            <a:ea typeface="標楷體" pitchFamily="65" charset="-120"/>
          </a:endParaRPr>
        </a:p>
        <a:p>
          <a:pPr algn="l" rtl="0">
            <a:lnSpc>
              <a:spcPts val="1200"/>
            </a:lnSpc>
            <a:defRPr sz="1000"/>
          </a:pPr>
          <a:endParaRPr lang="zh-TW" altLang="en-US" b="1"/>
        </a:p>
      </xdr:txBody>
    </xdr:sp>
    <xdr:clientData/>
  </xdr:twoCellAnchor>
  <xdr:twoCellAnchor>
    <xdr:from>
      <xdr:col>3</xdr:col>
      <xdr:colOff>1566332</xdr:colOff>
      <xdr:row>35</xdr:row>
      <xdr:rowOff>95250</xdr:rowOff>
    </xdr:from>
    <xdr:to>
      <xdr:col>8</xdr:col>
      <xdr:colOff>31749</xdr:colOff>
      <xdr:row>35</xdr:row>
      <xdr:rowOff>684742</xdr:rowOff>
    </xdr:to>
    <xdr:sp macro="" textlink="">
      <xdr:nvSpPr>
        <xdr:cNvPr id="25" name="文字方塊 24"/>
        <xdr:cNvSpPr txBox="1"/>
      </xdr:nvSpPr>
      <xdr:spPr bwMode="auto">
        <a:xfrm>
          <a:off x="3651249" y="5926667"/>
          <a:ext cx="4487333" cy="589492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TW" altLang="en-US" sz="1200" b="1">
              <a:solidFill>
                <a:schemeClr val="tx1"/>
              </a:solidFill>
              <a:latin typeface="標楷體" pitchFamily="65" charset="-120"/>
              <a:ea typeface="標楷體" pitchFamily="65" charset="-120"/>
            </a:rPr>
            <a:t>側袋開口</a:t>
          </a:r>
          <a:r>
            <a:rPr lang="en-US" altLang="zh-TW" sz="1200" b="1">
              <a:solidFill>
                <a:schemeClr val="tx1"/>
              </a:solidFill>
              <a:latin typeface="標楷體" pitchFamily="65" charset="-120"/>
              <a:ea typeface="標楷體" pitchFamily="65" charset="-120"/>
            </a:rPr>
            <a:t>/</a:t>
          </a:r>
          <a:r>
            <a:rPr lang="zh-TW" altLang="en-US" sz="1200" b="1">
              <a:solidFill>
                <a:schemeClr val="tx1"/>
              </a:solidFill>
              <a:latin typeface="標楷體" pitchFamily="65" charset="-120"/>
              <a:ea typeface="標楷體" pitchFamily="65" charset="-120"/>
            </a:rPr>
            <a:t>下襬車</a:t>
          </a:r>
          <a:r>
            <a:rPr lang="en-US" altLang="zh-TW" sz="1200" b="1">
              <a:solidFill>
                <a:schemeClr val="tx1"/>
              </a:solidFill>
              <a:latin typeface="標楷體" pitchFamily="65" charset="-120"/>
              <a:ea typeface="標楷體" pitchFamily="65" charset="-120"/>
            </a:rPr>
            <a:t>W:2cm</a:t>
          </a:r>
          <a:r>
            <a:rPr lang="zh-TW" altLang="en-US" sz="1200" b="1">
              <a:solidFill>
                <a:schemeClr val="tx1"/>
              </a:solidFill>
              <a:latin typeface="標楷體" pitchFamily="65" charset="-120"/>
              <a:ea typeface="標楷體" pitchFamily="65" charset="-120"/>
            </a:rPr>
            <a:t>對折帶包邊</a:t>
          </a:r>
          <a:r>
            <a:rPr lang="en-US" altLang="zh-TW" sz="1200" b="1">
              <a:solidFill>
                <a:schemeClr val="tx1"/>
              </a:solidFill>
              <a:latin typeface="標楷體" pitchFamily="65" charset="-120"/>
              <a:ea typeface="標楷體" pitchFamily="65" charset="-120"/>
            </a:rPr>
            <a:t>,</a:t>
          </a:r>
          <a:r>
            <a:rPr lang="zh-TW" altLang="en-US" sz="1200" b="1">
              <a:solidFill>
                <a:schemeClr val="tx1"/>
              </a:solidFill>
              <a:latin typeface="標楷體" pitchFamily="65" charset="-120"/>
              <a:ea typeface="標楷體" pitchFamily="65" charset="-120"/>
            </a:rPr>
            <a:t>底線要使用伸縮線</a:t>
          </a:r>
          <a:r>
            <a:rPr lang="en-US" altLang="zh-TW" sz="1200" b="1">
              <a:solidFill>
                <a:schemeClr val="tx1"/>
              </a:solidFill>
              <a:latin typeface="標楷體" pitchFamily="65" charset="-120"/>
              <a:ea typeface="標楷體" pitchFamily="65" charset="-120"/>
            </a:rPr>
            <a:t>.</a:t>
          </a:r>
          <a:r>
            <a:rPr lang="zh-TW" altLang="en-US" sz="1200" b="1">
              <a:solidFill>
                <a:schemeClr val="tx1"/>
              </a:solidFill>
              <a:latin typeface="標楷體" pitchFamily="65" charset="-120"/>
              <a:ea typeface="標楷體" pitchFamily="65" charset="-120"/>
            </a:rPr>
            <a:t> </a:t>
          </a:r>
          <a:endParaRPr lang="en-US" altLang="zh-TW" sz="1200" b="1">
            <a:solidFill>
              <a:schemeClr val="tx1"/>
            </a:solidFill>
            <a:latin typeface="標楷體" pitchFamily="65" charset="-120"/>
            <a:ea typeface="標楷體" pitchFamily="65" charset="-120"/>
          </a:endParaRPr>
        </a:p>
        <a:p>
          <a:r>
            <a:rPr lang="zh-TW" altLang="en-US" sz="1200" b="1">
              <a:solidFill>
                <a:schemeClr val="tx1"/>
              </a:solidFill>
              <a:latin typeface="標楷體" pitchFamily="65" charset="-120"/>
              <a:ea typeface="標楷體" pitchFamily="65" charset="-120"/>
            </a:rPr>
            <a:t>側袋裡</a:t>
          </a:r>
          <a:r>
            <a:rPr lang="en-US" altLang="zh-TW" sz="1200" b="1">
              <a:solidFill>
                <a:schemeClr val="tx1"/>
              </a:solidFill>
              <a:latin typeface="標楷體" pitchFamily="65" charset="-120"/>
              <a:ea typeface="標楷體" pitchFamily="65" charset="-120"/>
            </a:rPr>
            <a:t>:</a:t>
          </a:r>
          <a:r>
            <a:rPr lang="zh-TW" altLang="en-US" sz="1200" b="1">
              <a:solidFill>
                <a:schemeClr val="tx1"/>
              </a:solidFill>
              <a:latin typeface="標楷體" pitchFamily="65" charset="-120"/>
              <a:ea typeface="標楷體" pitchFamily="65" charset="-120"/>
            </a:rPr>
            <a:t>手心面</a:t>
          </a:r>
          <a:r>
            <a:rPr lang="en-US" altLang="zh-TW" sz="1200" b="1">
              <a:solidFill>
                <a:schemeClr val="tx1"/>
              </a:solidFill>
              <a:latin typeface="標楷體" pitchFamily="65" charset="-120"/>
              <a:ea typeface="標楷體" pitchFamily="65" charset="-120"/>
            </a:rPr>
            <a:t>-</a:t>
          </a:r>
          <a:r>
            <a:rPr lang="zh-TW" altLang="en-US" sz="1200" b="1">
              <a:solidFill>
                <a:schemeClr val="tx1"/>
              </a:solidFill>
              <a:latin typeface="標楷體" pitchFamily="65" charset="-120"/>
              <a:ea typeface="標楷體" pitchFamily="65" charset="-120"/>
            </a:rPr>
            <a:t>表布袋貼</a:t>
          </a:r>
          <a:r>
            <a:rPr lang="en-US" altLang="zh-TW" sz="1200" b="1">
              <a:solidFill>
                <a:schemeClr val="tx1"/>
              </a:solidFill>
              <a:latin typeface="標楷體" pitchFamily="65" charset="-120"/>
              <a:ea typeface="標楷體" pitchFamily="65" charset="-120"/>
            </a:rPr>
            <a:t>+Taffeta</a:t>
          </a:r>
          <a:r>
            <a:rPr lang="zh-TW" altLang="en-US" sz="1200" b="1">
              <a:solidFill>
                <a:schemeClr val="tx1"/>
              </a:solidFill>
              <a:latin typeface="標楷體" pitchFamily="65" charset="-120"/>
              <a:ea typeface="標楷體" pitchFamily="65" charset="-120"/>
            </a:rPr>
            <a:t>布</a:t>
          </a:r>
          <a:r>
            <a:rPr lang="en-US" altLang="zh-TW" sz="1200" b="1">
              <a:solidFill>
                <a:schemeClr val="tx1"/>
              </a:solidFill>
              <a:latin typeface="標楷體" pitchFamily="65" charset="-120"/>
              <a:ea typeface="標楷體" pitchFamily="65" charset="-120"/>
            </a:rPr>
            <a:t>/</a:t>
          </a:r>
          <a:r>
            <a:rPr lang="zh-TW" altLang="en-US" sz="1200" b="1">
              <a:solidFill>
                <a:schemeClr val="tx1"/>
              </a:solidFill>
              <a:latin typeface="標楷體" pitchFamily="65" charset="-120"/>
              <a:ea typeface="標楷體" pitchFamily="65" charset="-120"/>
            </a:rPr>
            <a:t>手背面</a:t>
          </a:r>
          <a:r>
            <a:rPr lang="en-US" altLang="zh-TW" sz="1200" b="1">
              <a:solidFill>
                <a:schemeClr val="tx1"/>
              </a:solidFill>
              <a:latin typeface="標楷體" pitchFamily="65" charset="-120"/>
              <a:ea typeface="標楷體" pitchFamily="65" charset="-120"/>
            </a:rPr>
            <a:t>-Taffeta</a:t>
          </a:r>
          <a:r>
            <a:rPr lang="zh-TW" altLang="en-US" sz="1200" b="1">
              <a:solidFill>
                <a:schemeClr val="tx1"/>
              </a:solidFill>
              <a:latin typeface="標楷體" pitchFamily="65" charset="-120"/>
              <a:ea typeface="標楷體" pitchFamily="65" charset="-120"/>
            </a:rPr>
            <a:t>布</a:t>
          </a:r>
          <a:r>
            <a:rPr lang="en-US" altLang="zh-TW" sz="1200" b="1" baseline="0">
              <a:solidFill>
                <a:schemeClr val="tx1"/>
              </a:solidFill>
              <a:latin typeface="標楷體" pitchFamily="65" charset="-120"/>
              <a:ea typeface="標楷體" pitchFamily="65" charset="-120"/>
            </a:rPr>
            <a:t>.</a:t>
          </a:r>
          <a:endParaRPr lang="zh-TW" altLang="en-US" sz="1200" b="1">
            <a:solidFill>
              <a:schemeClr val="tx1"/>
            </a:solidFill>
            <a:latin typeface="標楷體" pitchFamily="65" charset="-120"/>
            <a:ea typeface="標楷體" pitchFamily="65" charset="-120"/>
          </a:endParaRPr>
        </a:p>
      </xdr:txBody>
    </xdr:sp>
    <xdr:clientData/>
  </xdr:twoCellAnchor>
  <xdr:twoCellAnchor>
    <xdr:from>
      <xdr:col>7</xdr:col>
      <xdr:colOff>576273</xdr:colOff>
      <xdr:row>6</xdr:row>
      <xdr:rowOff>42334</xdr:rowOff>
    </xdr:from>
    <xdr:to>
      <xdr:col>11</xdr:col>
      <xdr:colOff>285748</xdr:colOff>
      <xdr:row>10</xdr:row>
      <xdr:rowOff>1</xdr:rowOff>
    </xdr:to>
    <xdr:sp macro="" textlink="">
      <xdr:nvSpPr>
        <xdr:cNvPr id="26" name="Text Box 179"/>
        <xdr:cNvSpPr txBox="1">
          <a:spLocks noChangeArrowheads="1"/>
        </xdr:cNvSpPr>
      </xdr:nvSpPr>
      <xdr:spPr bwMode="auto">
        <a:xfrm>
          <a:off x="7783523" y="1576917"/>
          <a:ext cx="2863308" cy="550334"/>
        </a:xfrm>
        <a:prstGeom prst="rect">
          <a:avLst/>
        </a:prstGeom>
        <a:solidFill>
          <a:schemeClr val="lt1"/>
        </a:solidFill>
        <a:ln>
          <a:noFill/>
        </a:ln>
        <a:extLst/>
      </xdr:spPr>
      <xdr:txBody>
        <a:bodyPr vertOverflow="clip" wrap="square" lIns="27432" tIns="27432" rIns="0" bIns="0" anchor="t" upright="1"/>
        <a:lstStyle/>
        <a:p>
          <a:pPr rtl="0" eaLnBrk="1" fontAlgn="auto" latinLnBrk="0" hangingPunct="1"/>
          <a:r>
            <a:rPr lang="zh-TW" altLang="en-US" sz="1200" b="1">
              <a:latin typeface="標楷體" pitchFamily="65" charset="-120"/>
              <a:ea typeface="標楷體" pitchFamily="65" charset="-120"/>
            </a:rPr>
            <a:t>外後領圍中心夾車</a:t>
          </a:r>
          <a:r>
            <a:rPr lang="zh-TW" altLang="zh-TW" sz="1200" b="1">
              <a:latin typeface="標楷體" pitchFamily="65" charset="-120"/>
              <a:ea typeface="標楷體" pitchFamily="65" charset="-120"/>
              <a:cs typeface="+mn-cs"/>
            </a:rPr>
            <a:t>織帶掛耳</a:t>
          </a:r>
          <a:r>
            <a:rPr lang="en-US" altLang="zh-TW" sz="1200" b="1">
              <a:latin typeface="標楷體" pitchFamily="65" charset="-120"/>
              <a:ea typeface="標楷體" pitchFamily="65" charset="-120"/>
              <a:cs typeface="+mn-cs"/>
            </a:rPr>
            <a:t>W:5mm(</a:t>
          </a:r>
          <a:r>
            <a:rPr lang="zh-TW" altLang="zh-TW" sz="1200" b="1">
              <a:latin typeface="標楷體" pitchFamily="65" charset="-120"/>
              <a:ea typeface="標楷體" pitchFamily="65" charset="-120"/>
              <a:cs typeface="+mn-cs"/>
            </a:rPr>
            <a:t>完成長度</a:t>
          </a:r>
          <a:r>
            <a:rPr lang="en-US" altLang="zh-TW" sz="1200" b="1">
              <a:latin typeface="標楷體" pitchFamily="65" charset="-120"/>
              <a:ea typeface="標楷體" pitchFamily="65" charset="-120"/>
              <a:cs typeface="+mn-cs"/>
            </a:rPr>
            <a:t>2cm),</a:t>
          </a:r>
          <a:r>
            <a:rPr lang="zh-TW" altLang="zh-TW" sz="1200" b="1" i="0" baseline="0">
              <a:effectLst/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可與外夾克扣合用</a:t>
          </a:r>
          <a:r>
            <a:rPr lang="en-US" altLang="zh-TW" sz="1200" b="1" i="0" baseline="0">
              <a:effectLst/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.</a:t>
          </a:r>
        </a:p>
      </xdr:txBody>
    </xdr:sp>
    <xdr:clientData/>
  </xdr:twoCellAnchor>
  <xdr:twoCellAnchor>
    <xdr:from>
      <xdr:col>5</xdr:col>
      <xdr:colOff>53781</xdr:colOff>
      <xdr:row>5</xdr:row>
      <xdr:rowOff>105833</xdr:rowOff>
    </xdr:from>
    <xdr:to>
      <xdr:col>6</xdr:col>
      <xdr:colOff>781366</xdr:colOff>
      <xdr:row>8</xdr:row>
      <xdr:rowOff>61383</xdr:rowOff>
    </xdr:to>
    <xdr:sp macro="" textlink="">
      <xdr:nvSpPr>
        <xdr:cNvPr id="27" name="文字方塊 26"/>
        <xdr:cNvSpPr txBox="1"/>
      </xdr:nvSpPr>
      <xdr:spPr bwMode="auto">
        <a:xfrm>
          <a:off x="5207864" y="1492250"/>
          <a:ext cx="1754169" cy="4000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b"/>
        <a:lstStyle/>
        <a:p>
          <a:pPr algn="ctr"/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外領</a:t>
          </a:r>
          <a:r>
            <a:rPr lang="zh-TW" altLang="en-US" sz="1200" b="1" baseline="0">
              <a:latin typeface="標楷體" panose="03000509000000000000" pitchFamily="65" charset="-120"/>
              <a:ea typeface="標楷體" panose="03000509000000000000" pitchFamily="65" charset="-120"/>
            </a:rPr>
            <a:t>片不</a:t>
          </a:r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壓臨邊線</a:t>
          </a:r>
          <a:r>
            <a:rPr lang="en-US" altLang="zh-TW" sz="1200" b="1">
              <a:latin typeface="標楷體" panose="03000509000000000000" pitchFamily="65" charset="-120"/>
              <a:ea typeface="標楷體" panose="03000509000000000000" pitchFamily="65" charset="-120"/>
            </a:rPr>
            <a:t>.</a:t>
          </a:r>
          <a:endParaRPr lang="zh-TW" altLang="en-US" sz="1200" b="1">
            <a:latin typeface="標楷體" panose="03000509000000000000" pitchFamily="65" charset="-120"/>
            <a:ea typeface="標楷體" panose="03000509000000000000" pitchFamily="65" charset="-120"/>
          </a:endParaRPr>
        </a:p>
      </xdr:txBody>
    </xdr:sp>
    <xdr:clientData/>
  </xdr:twoCellAnchor>
  <xdr:twoCellAnchor>
    <xdr:from>
      <xdr:col>8</xdr:col>
      <xdr:colOff>350029</xdr:colOff>
      <xdr:row>31</xdr:row>
      <xdr:rowOff>63500</xdr:rowOff>
    </xdr:from>
    <xdr:to>
      <xdr:col>8</xdr:col>
      <xdr:colOff>1016000</xdr:colOff>
      <xdr:row>33</xdr:row>
      <xdr:rowOff>115359</xdr:rowOff>
    </xdr:to>
    <xdr:cxnSp macro="">
      <xdr:nvCxnSpPr>
        <xdr:cNvPr id="28" name="直線接點 27"/>
        <xdr:cNvCxnSpPr/>
      </xdr:nvCxnSpPr>
      <xdr:spPr bwMode="auto">
        <a:xfrm flipH="1">
          <a:off x="8456862" y="5302250"/>
          <a:ext cx="665971" cy="348192"/>
        </a:xfrm>
        <a:prstGeom prst="line">
          <a:avLst/>
        </a:prstGeom>
        <a:ln w="19050">
          <a:solidFill>
            <a:srgbClr val="C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635001</xdr:colOff>
      <xdr:row>17</xdr:row>
      <xdr:rowOff>105833</xdr:rowOff>
    </xdr:from>
    <xdr:to>
      <xdr:col>6</xdr:col>
      <xdr:colOff>518583</xdr:colOff>
      <xdr:row>22</xdr:row>
      <xdr:rowOff>84667</xdr:rowOff>
    </xdr:to>
    <xdr:cxnSp macro="">
      <xdr:nvCxnSpPr>
        <xdr:cNvPr id="29" name="直線接點 28"/>
        <xdr:cNvCxnSpPr/>
      </xdr:nvCxnSpPr>
      <xdr:spPr bwMode="auto">
        <a:xfrm flipH="1" flipV="1">
          <a:off x="5789084" y="3270250"/>
          <a:ext cx="910166" cy="719667"/>
        </a:xfrm>
        <a:prstGeom prst="line">
          <a:avLst/>
        </a:prstGeom>
        <a:ln w="19050">
          <a:solidFill>
            <a:srgbClr val="C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666750</xdr:colOff>
      <xdr:row>17</xdr:row>
      <xdr:rowOff>137583</xdr:rowOff>
    </xdr:from>
    <xdr:to>
      <xdr:col>5</xdr:col>
      <xdr:colOff>973668</xdr:colOff>
      <xdr:row>23</xdr:row>
      <xdr:rowOff>74084</xdr:rowOff>
    </xdr:to>
    <xdr:cxnSp macro="">
      <xdr:nvCxnSpPr>
        <xdr:cNvPr id="31" name="直線接點 30"/>
        <xdr:cNvCxnSpPr/>
      </xdr:nvCxnSpPr>
      <xdr:spPr bwMode="auto">
        <a:xfrm flipH="1" flipV="1">
          <a:off x="5820833" y="3302000"/>
          <a:ext cx="306918" cy="825501"/>
        </a:xfrm>
        <a:prstGeom prst="line">
          <a:avLst/>
        </a:prstGeom>
        <a:ln w="19050">
          <a:solidFill>
            <a:srgbClr val="C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613835</xdr:colOff>
      <xdr:row>12</xdr:row>
      <xdr:rowOff>127000</xdr:rowOff>
    </xdr:from>
    <xdr:to>
      <xdr:col>6</xdr:col>
      <xdr:colOff>687916</xdr:colOff>
      <xdr:row>18</xdr:row>
      <xdr:rowOff>21167</xdr:rowOff>
    </xdr:to>
    <xdr:cxnSp macro="">
      <xdr:nvCxnSpPr>
        <xdr:cNvPr id="32" name="直線接點 31"/>
        <xdr:cNvCxnSpPr/>
      </xdr:nvCxnSpPr>
      <xdr:spPr bwMode="auto">
        <a:xfrm flipH="1">
          <a:off x="5767918" y="2550583"/>
          <a:ext cx="1100665" cy="783167"/>
        </a:xfrm>
        <a:prstGeom prst="line">
          <a:avLst/>
        </a:prstGeom>
        <a:ln w="19050">
          <a:solidFill>
            <a:srgbClr val="C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208839</xdr:colOff>
      <xdr:row>16</xdr:row>
      <xdr:rowOff>126999</xdr:rowOff>
    </xdr:from>
    <xdr:to>
      <xdr:col>5</xdr:col>
      <xdr:colOff>666752</xdr:colOff>
      <xdr:row>21</xdr:row>
      <xdr:rowOff>24341</xdr:rowOff>
    </xdr:to>
    <xdr:sp macro="" textlink="">
      <xdr:nvSpPr>
        <xdr:cNvPr id="33" name="文字方塊 32"/>
        <xdr:cNvSpPr txBox="1"/>
      </xdr:nvSpPr>
      <xdr:spPr bwMode="auto">
        <a:xfrm>
          <a:off x="5003089" y="3143249"/>
          <a:ext cx="817746" cy="6381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剪接不壓</a:t>
          </a:r>
          <a:endParaRPr lang="en-US" altLang="zh-TW" sz="1200" b="1">
            <a:latin typeface="標楷體" panose="03000509000000000000" pitchFamily="65" charset="-120"/>
            <a:ea typeface="標楷體" panose="03000509000000000000" pitchFamily="65" charset="-120"/>
          </a:endParaRPr>
        </a:p>
        <a:p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壓臨邊線</a:t>
          </a:r>
        </a:p>
      </xdr:txBody>
    </xdr:sp>
    <xdr:clientData/>
  </xdr:twoCellAnchor>
  <xdr:twoCellAnchor>
    <xdr:from>
      <xdr:col>3</xdr:col>
      <xdr:colOff>1926166</xdr:colOff>
      <xdr:row>12</xdr:row>
      <xdr:rowOff>84667</xdr:rowOff>
    </xdr:from>
    <xdr:to>
      <xdr:col>4</xdr:col>
      <xdr:colOff>208839</xdr:colOff>
      <xdr:row>19</xdr:row>
      <xdr:rowOff>1587</xdr:rowOff>
    </xdr:to>
    <xdr:cxnSp macro="">
      <xdr:nvCxnSpPr>
        <xdr:cNvPr id="34" name="直線接點 33"/>
        <xdr:cNvCxnSpPr>
          <a:stCxn id="33" idx="1"/>
        </xdr:cNvCxnSpPr>
      </xdr:nvCxnSpPr>
      <xdr:spPr bwMode="auto">
        <a:xfrm flipH="1" flipV="1">
          <a:off x="4011083" y="2508250"/>
          <a:ext cx="992006" cy="954087"/>
        </a:xfrm>
        <a:prstGeom prst="line">
          <a:avLst/>
        </a:prstGeom>
        <a:ln w="19050">
          <a:solidFill>
            <a:srgbClr val="C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2222500</xdr:colOff>
      <xdr:row>17</xdr:row>
      <xdr:rowOff>0</xdr:rowOff>
    </xdr:from>
    <xdr:to>
      <xdr:col>4</xdr:col>
      <xdr:colOff>230006</xdr:colOff>
      <xdr:row>18</xdr:row>
      <xdr:rowOff>118004</xdr:rowOff>
    </xdr:to>
    <xdr:cxnSp macro="">
      <xdr:nvCxnSpPr>
        <xdr:cNvPr id="35" name="直線接點 34"/>
        <xdr:cNvCxnSpPr/>
      </xdr:nvCxnSpPr>
      <xdr:spPr bwMode="auto">
        <a:xfrm flipH="1" flipV="1">
          <a:off x="4307417" y="3164417"/>
          <a:ext cx="716839" cy="266170"/>
        </a:xfrm>
        <a:prstGeom prst="line">
          <a:avLst/>
        </a:prstGeom>
        <a:ln w="19050">
          <a:solidFill>
            <a:srgbClr val="C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2074333</xdr:colOff>
      <xdr:row>19</xdr:row>
      <xdr:rowOff>1587</xdr:rowOff>
    </xdr:from>
    <xdr:to>
      <xdr:col>4</xdr:col>
      <xdr:colOff>208839</xdr:colOff>
      <xdr:row>23</xdr:row>
      <xdr:rowOff>10583</xdr:rowOff>
    </xdr:to>
    <xdr:cxnSp macro="">
      <xdr:nvCxnSpPr>
        <xdr:cNvPr id="36" name="直線接點 35"/>
        <xdr:cNvCxnSpPr>
          <a:stCxn id="33" idx="1"/>
        </xdr:cNvCxnSpPr>
      </xdr:nvCxnSpPr>
      <xdr:spPr bwMode="auto">
        <a:xfrm flipH="1">
          <a:off x="4159250" y="3462337"/>
          <a:ext cx="843839" cy="601663"/>
        </a:xfrm>
        <a:prstGeom prst="line">
          <a:avLst/>
        </a:prstGeom>
        <a:ln w="19050">
          <a:solidFill>
            <a:srgbClr val="C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203595</xdr:colOff>
      <xdr:row>14</xdr:row>
      <xdr:rowOff>21166</xdr:rowOff>
    </xdr:from>
    <xdr:to>
      <xdr:col>8</xdr:col>
      <xdr:colOff>594470</xdr:colOff>
      <xdr:row>18</xdr:row>
      <xdr:rowOff>47625</xdr:rowOff>
    </xdr:to>
    <xdr:cxnSp macro="">
      <xdr:nvCxnSpPr>
        <xdr:cNvPr id="37" name="直線接點 36"/>
        <xdr:cNvCxnSpPr/>
      </xdr:nvCxnSpPr>
      <xdr:spPr bwMode="auto">
        <a:xfrm flipH="1">
          <a:off x="8310428" y="2741083"/>
          <a:ext cx="390875" cy="619125"/>
        </a:xfrm>
        <a:prstGeom prst="line">
          <a:avLst/>
        </a:prstGeom>
        <a:ln w="19050">
          <a:solidFill>
            <a:srgbClr val="C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544703</xdr:colOff>
      <xdr:row>10</xdr:row>
      <xdr:rowOff>67733</xdr:rowOff>
    </xdr:from>
    <xdr:to>
      <xdr:col>11</xdr:col>
      <xdr:colOff>116417</xdr:colOff>
      <xdr:row>20</xdr:row>
      <xdr:rowOff>31750</xdr:rowOff>
    </xdr:to>
    <xdr:sp macro="" textlink="">
      <xdr:nvSpPr>
        <xdr:cNvPr id="39" name="Text Box 179"/>
        <xdr:cNvSpPr txBox="1">
          <a:spLocks noChangeArrowheads="1"/>
        </xdr:cNvSpPr>
      </xdr:nvSpPr>
      <xdr:spPr bwMode="auto">
        <a:xfrm>
          <a:off x="8651536" y="2194983"/>
          <a:ext cx="1825964" cy="1445684"/>
        </a:xfrm>
        <a:prstGeom prst="rect">
          <a:avLst/>
        </a:prstGeom>
        <a:solidFill>
          <a:schemeClr val="lt1"/>
        </a:solidFill>
        <a:ln>
          <a:noFill/>
        </a:ln>
        <a:extLst/>
      </xdr:spPr>
      <xdr:txBody>
        <a:bodyPr vertOverflow="clip" wrap="square" lIns="27432" tIns="27432" rIns="0" bIns="0" anchor="t" upright="1"/>
        <a:lstStyle/>
        <a:p>
          <a:pPr algn="l" rtl="0">
            <a:defRPr sz="1000"/>
          </a:pPr>
          <a:r>
            <a:rPr lang="zh-TW" altLang="en-US" sz="1200" b="1" baseline="0">
              <a:latin typeface="標楷體" pitchFamily="65" charset="-120"/>
              <a:ea typeface="標楷體" pitchFamily="65" charset="-120"/>
            </a:rPr>
            <a:t>袖裡</a:t>
          </a:r>
          <a:r>
            <a:rPr lang="en-US" altLang="zh-TW" sz="1200" b="1" baseline="0">
              <a:latin typeface="標楷體" pitchFamily="65" charset="-120"/>
              <a:ea typeface="標楷體" pitchFamily="65" charset="-120"/>
            </a:rPr>
            <a:t>Taffeta</a:t>
          </a:r>
          <a:r>
            <a:rPr lang="zh-TW" altLang="en-US" sz="1200" b="1" baseline="0">
              <a:latin typeface="標楷體" pitchFamily="65" charset="-120"/>
              <a:ea typeface="標楷體" pitchFamily="65" charset="-120"/>
            </a:rPr>
            <a:t>布位於肩點</a:t>
          </a:r>
          <a:r>
            <a:rPr lang="en-US" altLang="zh-TW" sz="1200" b="1" baseline="0">
              <a:latin typeface="標楷體" pitchFamily="65" charset="-120"/>
              <a:ea typeface="標楷體" pitchFamily="65" charset="-120"/>
            </a:rPr>
            <a:t>&amp;</a:t>
          </a:r>
          <a:r>
            <a:rPr lang="zh-TW" altLang="en-US" sz="1200" b="1" baseline="0">
              <a:latin typeface="標楷體" pitchFamily="65" charset="-120"/>
              <a:ea typeface="標楷體" pitchFamily="65" charset="-120"/>
            </a:rPr>
            <a:t>腋點</a:t>
          </a:r>
          <a:r>
            <a:rPr lang="en-US" altLang="zh-TW" sz="1200" b="1" baseline="0">
              <a:latin typeface="標楷體" pitchFamily="65" charset="-120"/>
              <a:ea typeface="標楷體" pitchFamily="65" charset="-120"/>
            </a:rPr>
            <a:t>&amp;</a:t>
          </a:r>
          <a:r>
            <a:rPr lang="zh-TW" altLang="en-US" sz="1200" b="1" baseline="0">
              <a:latin typeface="標楷體" pitchFamily="65" charset="-120"/>
              <a:ea typeface="標楷體" pitchFamily="65" charset="-120"/>
            </a:rPr>
            <a:t>前</a:t>
          </a:r>
          <a:r>
            <a:rPr lang="en-US" altLang="zh-TW" sz="1200" b="1" baseline="0">
              <a:latin typeface="標楷體" pitchFamily="65" charset="-120"/>
              <a:ea typeface="標楷體" pitchFamily="65" charset="-120"/>
            </a:rPr>
            <a:t>/</a:t>
          </a:r>
          <a:r>
            <a:rPr lang="zh-TW" altLang="en-US" sz="1200" b="1" baseline="0">
              <a:latin typeface="標楷體" pitchFamily="65" charset="-120"/>
              <a:ea typeface="標楷體" pitchFamily="65" charset="-120"/>
            </a:rPr>
            <a:t>後袖襱中心</a:t>
          </a:r>
          <a:r>
            <a:rPr lang="en-US" altLang="zh-TW" sz="1200" b="1" baseline="0">
              <a:latin typeface="標楷體" pitchFamily="65" charset="-120"/>
              <a:ea typeface="標楷體" pitchFamily="65" charset="-120"/>
            </a:rPr>
            <a:t>&amp;</a:t>
          </a:r>
          <a:r>
            <a:rPr lang="zh-TW" altLang="en-US" sz="1200" b="1" baseline="0">
              <a:latin typeface="標楷體" pitchFamily="65" charset="-120"/>
              <a:ea typeface="標楷體" pitchFamily="65" charset="-120"/>
            </a:rPr>
            <a:t>袖下剪接</a:t>
          </a:r>
          <a:r>
            <a:rPr lang="en-US" altLang="zh-TW" sz="1200" b="1" baseline="0">
              <a:latin typeface="標楷體" pitchFamily="65" charset="-120"/>
              <a:ea typeface="標楷體" pitchFamily="65" charset="-120"/>
            </a:rPr>
            <a:t>(</a:t>
          </a:r>
          <a:r>
            <a:rPr lang="zh-TW" altLang="en-US" sz="1200" b="1" baseline="0">
              <a:latin typeface="標楷體" pitchFamily="65" charset="-120"/>
              <a:ea typeface="標楷體" pitchFamily="65" charset="-120"/>
            </a:rPr>
            <a:t>位於袖口以上</a:t>
          </a:r>
          <a:r>
            <a:rPr lang="en-US" altLang="zh-TW" sz="1200" b="1" baseline="0">
              <a:latin typeface="標楷體" pitchFamily="65" charset="-120"/>
              <a:ea typeface="標楷體" pitchFamily="65" charset="-120"/>
            </a:rPr>
            <a:t>25cm</a:t>
          </a:r>
          <a:r>
            <a:rPr lang="zh-TW" altLang="en-US" sz="1200" b="1" baseline="0">
              <a:latin typeface="標楷體" pitchFamily="65" charset="-120"/>
              <a:ea typeface="標楷體" pitchFamily="65" charset="-120"/>
            </a:rPr>
            <a:t>處</a:t>
          </a:r>
          <a:r>
            <a:rPr lang="en-US" altLang="zh-TW" sz="1200" b="1" baseline="0">
              <a:latin typeface="標楷體" pitchFamily="65" charset="-120"/>
              <a:ea typeface="標楷體" pitchFamily="65" charset="-120"/>
            </a:rPr>
            <a:t>),</a:t>
          </a:r>
          <a:r>
            <a:rPr lang="zh-TW" altLang="en-US" sz="1200" b="1" baseline="0">
              <a:latin typeface="標楷體" pitchFamily="65" charset="-120"/>
              <a:ea typeface="標楷體" pitchFamily="65" charset="-120"/>
            </a:rPr>
            <a:t>都要與表布縫份車縫固定住</a:t>
          </a:r>
          <a:r>
            <a:rPr lang="en-US" altLang="zh-TW" sz="1200" b="1" baseline="0">
              <a:latin typeface="標楷體" pitchFamily="65" charset="-120"/>
              <a:ea typeface="標楷體" pitchFamily="65" charset="-120"/>
            </a:rPr>
            <a:t>,</a:t>
          </a:r>
          <a:r>
            <a:rPr lang="zh-TW" altLang="en-US" sz="1200" b="1" baseline="0">
              <a:latin typeface="標楷體" pitchFamily="65" charset="-120"/>
              <a:ea typeface="標楷體" pitchFamily="65" charset="-120"/>
            </a:rPr>
            <a:t>避免穿者袖裡外露</a:t>
          </a:r>
          <a:r>
            <a:rPr lang="en-US" altLang="zh-TW" sz="1200" b="1" baseline="0">
              <a:latin typeface="標楷體" pitchFamily="65" charset="-120"/>
              <a:ea typeface="標楷體" pitchFamily="65" charset="-120"/>
            </a:rPr>
            <a:t>.</a:t>
          </a:r>
          <a:endParaRPr lang="zh-TW" altLang="en-US" sz="1200" b="1">
            <a:latin typeface="標楷體" pitchFamily="65" charset="-120"/>
            <a:ea typeface="標楷體" pitchFamily="65" charset="-120"/>
          </a:endParaRPr>
        </a:p>
      </xdr:txBody>
    </xdr:sp>
    <xdr:clientData/>
  </xdr:twoCellAnchor>
  <xdr:twoCellAnchor>
    <xdr:from>
      <xdr:col>0</xdr:col>
      <xdr:colOff>66675</xdr:colOff>
      <xdr:row>10</xdr:row>
      <xdr:rowOff>47625</xdr:rowOff>
    </xdr:from>
    <xdr:to>
      <xdr:col>2</xdr:col>
      <xdr:colOff>438150</xdr:colOff>
      <xdr:row>19</xdr:row>
      <xdr:rowOff>19050</xdr:rowOff>
    </xdr:to>
    <xdr:grpSp>
      <xdr:nvGrpSpPr>
        <xdr:cNvPr id="58562" name="群組 44"/>
        <xdr:cNvGrpSpPr>
          <a:grpSpLocks/>
        </xdr:cNvGrpSpPr>
      </xdr:nvGrpSpPr>
      <xdr:grpSpPr bwMode="auto">
        <a:xfrm>
          <a:off x="66675" y="2133600"/>
          <a:ext cx="1762125" cy="1257300"/>
          <a:chOff x="120700" y="2580218"/>
          <a:chExt cx="1766938" cy="1298578"/>
        </a:xfrm>
      </xdr:grpSpPr>
      <xdr:sp macro="" textlink="">
        <xdr:nvSpPr>
          <xdr:cNvPr id="10" name="矩形 9"/>
          <xdr:cNvSpPr/>
        </xdr:nvSpPr>
        <xdr:spPr bwMode="auto">
          <a:xfrm>
            <a:off x="875230" y="2914700"/>
            <a:ext cx="286530" cy="954258"/>
          </a:xfrm>
          <a:prstGeom prst="rect">
            <a:avLst/>
          </a:prstGeom>
          <a:grpFill/>
          <a:ln w="1905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endParaRPr lang="zh-TW" altLang="en-US"/>
          </a:p>
        </xdr:txBody>
      </xdr:sp>
      <xdr:cxnSp macro="">
        <xdr:nvCxnSpPr>
          <xdr:cNvPr id="11" name="直線接點 10"/>
          <xdr:cNvCxnSpPr/>
        </xdr:nvCxnSpPr>
        <xdr:spPr bwMode="auto">
          <a:xfrm>
            <a:off x="913434" y="2895025"/>
            <a:ext cx="0" cy="954258"/>
          </a:xfrm>
          <a:prstGeom prst="line">
            <a:avLst/>
          </a:prstGeom>
          <a:grpFill/>
          <a:ln>
            <a:solidFill>
              <a:sysClr val="windowText" lastClr="000000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" name="直線接點 11"/>
          <xdr:cNvCxnSpPr/>
        </xdr:nvCxnSpPr>
        <xdr:spPr bwMode="auto">
          <a:xfrm>
            <a:off x="865679" y="3121292"/>
            <a:ext cx="296082" cy="0"/>
          </a:xfrm>
          <a:prstGeom prst="line">
            <a:avLst/>
          </a:prstGeom>
          <a:grpFill/>
          <a:ln w="381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" name="直線接點 12"/>
          <xdr:cNvCxnSpPr/>
        </xdr:nvCxnSpPr>
        <xdr:spPr bwMode="auto">
          <a:xfrm>
            <a:off x="865679" y="3652529"/>
            <a:ext cx="296082" cy="0"/>
          </a:xfrm>
          <a:prstGeom prst="line">
            <a:avLst/>
          </a:prstGeom>
          <a:grpFill/>
          <a:ln w="381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5" name="Text Box 86"/>
          <xdr:cNvSpPr txBox="1">
            <a:spLocks noChangeArrowheads="1"/>
          </xdr:cNvSpPr>
        </xdr:nvSpPr>
        <xdr:spPr bwMode="auto">
          <a:xfrm>
            <a:off x="837026" y="2580218"/>
            <a:ext cx="697224" cy="403346"/>
          </a:xfrm>
          <a:prstGeom prst="rect">
            <a:avLst/>
          </a:prstGeom>
          <a:grpFill/>
          <a:ln w="9525">
            <a:noFill/>
            <a:miter lim="800000"/>
            <a:headEnd/>
            <a:tailEnd/>
          </a:ln>
        </xdr:spPr>
        <xdr:txBody>
          <a:bodyPr vertOverflow="clip" wrap="square" lIns="36576" tIns="27432" rIns="0" bIns="0" anchor="t" upright="1"/>
          <a:lstStyle/>
          <a:p>
            <a:pPr algn="l" rtl="0">
              <a:defRPr sz="1000"/>
            </a:pPr>
            <a:r>
              <a:rPr lang="en-US" altLang="zh-TW" sz="1200" b="1" i="0" u="none" strike="noStrike" baseline="0">
                <a:solidFill>
                  <a:srgbClr val="800000"/>
                </a:solidFill>
                <a:latin typeface="新細明體"/>
                <a:ea typeface="新細明體"/>
              </a:rPr>
              <a:t>0.8cm</a:t>
            </a:r>
          </a:p>
        </xdr:txBody>
      </xdr:sp>
      <xdr:cxnSp macro="">
        <xdr:nvCxnSpPr>
          <xdr:cNvPr id="14" name="直線單箭頭接點 13"/>
          <xdr:cNvCxnSpPr/>
        </xdr:nvCxnSpPr>
        <xdr:spPr bwMode="auto">
          <a:xfrm>
            <a:off x="1238169" y="2895025"/>
            <a:ext cx="0" cy="973934"/>
          </a:xfrm>
          <a:prstGeom prst="straightConnector1">
            <a:avLst/>
          </a:prstGeom>
          <a:grpFill/>
          <a:ln w="19050">
            <a:solidFill>
              <a:srgbClr val="C00000"/>
            </a:solidFill>
            <a:headEnd type="arrow"/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7" name="Text Box 216"/>
          <xdr:cNvSpPr txBox="1">
            <a:spLocks noChangeArrowheads="1"/>
          </xdr:cNvSpPr>
        </xdr:nvSpPr>
        <xdr:spPr bwMode="auto">
          <a:xfrm>
            <a:off x="120700" y="3190156"/>
            <a:ext cx="725877" cy="668964"/>
          </a:xfrm>
          <a:prstGeom prst="rect">
            <a:avLst/>
          </a:prstGeom>
          <a:grpFill/>
          <a:ln>
            <a:noFill/>
          </a:ln>
          <a:extLst/>
        </xdr:spPr>
        <xdr:txBody>
          <a:bodyPr vertOverflow="clip" wrap="square" lIns="36576" tIns="27432" rIns="0" bIns="0" anchor="t" upright="1"/>
          <a:lstStyle/>
          <a:p>
            <a:pPr algn="l" rtl="0">
              <a:defRPr sz="1000"/>
            </a:pPr>
            <a:r>
              <a:rPr lang="zh-TW" altLang="en-US" sz="1200" b="1" i="0" u="none" strike="noStrike" baseline="0">
                <a:solidFill>
                  <a:srgbClr val="0070C0"/>
                </a:solidFill>
                <a:latin typeface="標楷體"/>
                <a:ea typeface="標楷體"/>
              </a:rPr>
              <a:t>打結</a:t>
            </a:r>
            <a:endParaRPr lang="en-US" altLang="zh-TW" sz="1200" b="1" i="0" u="none" strike="noStrike" baseline="0">
              <a:solidFill>
                <a:srgbClr val="0070C0"/>
              </a:solidFill>
              <a:latin typeface="標楷體"/>
              <a:ea typeface="標楷體"/>
            </a:endParaRPr>
          </a:p>
          <a:p>
            <a:pPr algn="l" rtl="0">
              <a:defRPr sz="1000"/>
            </a:pPr>
            <a:r>
              <a:rPr lang="zh-TW" altLang="en-US" sz="1200" b="1" i="0" u="none" strike="noStrike" baseline="0">
                <a:solidFill>
                  <a:srgbClr val="0070C0"/>
                </a:solidFill>
                <a:latin typeface="標楷體"/>
                <a:ea typeface="標楷體"/>
              </a:rPr>
              <a:t>同布色</a:t>
            </a:r>
            <a:r>
              <a:rPr lang="en-US" altLang="zh-TW" sz="1200" b="1" i="0" u="none" strike="noStrike" baseline="0">
                <a:solidFill>
                  <a:srgbClr val="0070C0"/>
                </a:solidFill>
                <a:latin typeface="標楷體"/>
                <a:ea typeface="標楷體"/>
              </a:rPr>
              <a:t>.</a:t>
            </a:r>
            <a:endParaRPr lang="zh-TW" altLang="en-US" sz="1200" b="1" i="0" u="none" strike="noStrike" baseline="0">
              <a:solidFill>
                <a:srgbClr val="0070C0"/>
              </a:solidFill>
              <a:latin typeface="標楷體"/>
              <a:ea typeface="標楷體"/>
            </a:endParaRPr>
          </a:p>
        </xdr:txBody>
      </xdr:sp>
      <xdr:cxnSp macro="">
        <xdr:nvCxnSpPr>
          <xdr:cNvPr id="16" name="直線接點 15"/>
          <xdr:cNvCxnSpPr/>
        </xdr:nvCxnSpPr>
        <xdr:spPr bwMode="auto">
          <a:xfrm flipH="1">
            <a:off x="646006" y="3121292"/>
            <a:ext cx="200571" cy="245943"/>
          </a:xfrm>
          <a:prstGeom prst="line">
            <a:avLst/>
          </a:prstGeom>
          <a:grpFill/>
          <a:ln w="1905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8" name="Text Box 86"/>
          <xdr:cNvSpPr txBox="1">
            <a:spLocks noChangeArrowheads="1"/>
          </xdr:cNvSpPr>
        </xdr:nvSpPr>
        <xdr:spPr bwMode="auto">
          <a:xfrm>
            <a:off x="1295475" y="3052428"/>
            <a:ext cx="592163" cy="334482"/>
          </a:xfrm>
          <a:prstGeom prst="rect">
            <a:avLst/>
          </a:prstGeom>
          <a:grpFill/>
          <a:ln w="9525">
            <a:noFill/>
            <a:miter lim="800000"/>
            <a:headEnd/>
            <a:tailEnd/>
          </a:ln>
        </xdr:spPr>
        <xdr:txBody>
          <a:bodyPr vertOverflow="clip" wrap="square" lIns="36576" tIns="27432" rIns="0" bIns="0" anchor="t" upright="1"/>
          <a:lstStyle/>
          <a:p>
            <a:pPr algn="l" rtl="0">
              <a:defRPr sz="1000"/>
            </a:pPr>
            <a:r>
              <a:rPr lang="en-US" altLang="zh-TW" sz="1200" b="1" i="0" u="none" strike="noStrike" baseline="0">
                <a:solidFill>
                  <a:srgbClr val="800000"/>
                </a:solidFill>
                <a:latin typeface="新細明體"/>
                <a:ea typeface="新細明體"/>
              </a:rPr>
              <a:t>4.5cm</a:t>
            </a:r>
          </a:p>
        </xdr:txBody>
      </xdr:sp>
      <xdr:cxnSp macro="">
        <xdr:nvCxnSpPr>
          <xdr:cNvPr id="40" name="直線接點 39"/>
          <xdr:cNvCxnSpPr/>
        </xdr:nvCxnSpPr>
        <xdr:spPr bwMode="auto">
          <a:xfrm flipH="1" flipV="1">
            <a:off x="655557" y="3396748"/>
            <a:ext cx="229224" cy="226267"/>
          </a:xfrm>
          <a:prstGeom prst="line">
            <a:avLst/>
          </a:prstGeom>
          <a:grpFill/>
          <a:ln w="1905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1" name="直線接點 40"/>
          <xdr:cNvCxnSpPr/>
        </xdr:nvCxnSpPr>
        <xdr:spPr bwMode="auto">
          <a:xfrm>
            <a:off x="1114006" y="2914700"/>
            <a:ext cx="0" cy="964096"/>
          </a:xfrm>
          <a:prstGeom prst="line">
            <a:avLst/>
          </a:prstGeom>
          <a:grpFill/>
          <a:ln>
            <a:solidFill>
              <a:sysClr val="windowText" lastClr="000000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58575" name="Line 85"/>
          <xdr:cNvSpPr>
            <a:spLocks noChangeShapeType="1"/>
          </xdr:cNvSpPr>
        </xdr:nvSpPr>
        <xdr:spPr bwMode="auto">
          <a:xfrm flipV="1">
            <a:off x="884602" y="2883956"/>
            <a:ext cx="287570" cy="0"/>
          </a:xfrm>
          <a:prstGeom prst="line">
            <a:avLst/>
          </a:prstGeom>
          <a:noFill/>
          <a:ln w="19050">
            <a:solidFill>
              <a:srgbClr xmlns:mc="http://schemas.openxmlformats.org/markup-compatibility/2006" xmlns:a14="http://schemas.microsoft.com/office/drawing/2010/main" val="800000" mc:Ignorable="a14" a14:legacySpreadsheetColorIndex="16"/>
            </a:solidFill>
            <a:round/>
            <a:headEnd type="triangle" w="med" len="med"/>
            <a:tailEnd type="triangle" w="med" len="med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4</xdr:col>
      <xdr:colOff>116417</xdr:colOff>
      <xdr:row>18</xdr:row>
      <xdr:rowOff>131236</xdr:rowOff>
    </xdr:from>
    <xdr:to>
      <xdr:col>4</xdr:col>
      <xdr:colOff>215902</xdr:colOff>
      <xdr:row>24</xdr:row>
      <xdr:rowOff>116417</xdr:rowOff>
    </xdr:to>
    <xdr:cxnSp macro="">
      <xdr:nvCxnSpPr>
        <xdr:cNvPr id="72" name="直線接點 71"/>
        <xdr:cNvCxnSpPr/>
      </xdr:nvCxnSpPr>
      <xdr:spPr bwMode="auto">
        <a:xfrm flipV="1">
          <a:off x="4910667" y="3443819"/>
          <a:ext cx="99485" cy="874181"/>
        </a:xfrm>
        <a:prstGeom prst="line">
          <a:avLst/>
        </a:prstGeom>
        <a:ln w="19050">
          <a:solidFill>
            <a:srgbClr val="C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85725</xdr:colOff>
      <xdr:row>0</xdr:row>
      <xdr:rowOff>66675</xdr:rowOff>
    </xdr:from>
    <xdr:to>
      <xdr:col>1</xdr:col>
      <xdr:colOff>657225</xdr:colOff>
      <xdr:row>0</xdr:row>
      <xdr:rowOff>466725</xdr:rowOff>
    </xdr:to>
    <xdr:pic>
      <xdr:nvPicPr>
        <xdr:cNvPr id="45553" name="Imag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725" y="66675"/>
          <a:ext cx="1152525" cy="400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228600</xdr:colOff>
      <xdr:row>4</xdr:row>
      <xdr:rowOff>133350</xdr:rowOff>
    </xdr:from>
    <xdr:to>
      <xdr:col>10</xdr:col>
      <xdr:colOff>485775</xdr:colOff>
      <xdr:row>38</xdr:row>
      <xdr:rowOff>266700</xdr:rowOff>
    </xdr:to>
    <xdr:pic>
      <xdr:nvPicPr>
        <xdr:cNvPr id="45554" name="Image 1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" y="1362075"/>
          <a:ext cx="9420225" cy="5124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49530</xdr:colOff>
      <xdr:row>4</xdr:row>
      <xdr:rowOff>135255</xdr:rowOff>
    </xdr:from>
    <xdr:to>
      <xdr:col>3</xdr:col>
      <xdr:colOff>979338</xdr:colOff>
      <xdr:row>5</xdr:row>
      <xdr:rowOff>123991</xdr:rowOff>
    </xdr:to>
    <xdr:sp macro="" textlink="">
      <xdr:nvSpPr>
        <xdr:cNvPr id="2" name="Rectangle 1">
          <a:extLst>
            <a:ext uri="{FF2B5EF4-FFF2-40B4-BE49-F238E27FC236}"/>
          </a:extLst>
        </xdr:cNvPr>
        <xdr:cNvSpPr/>
      </xdr:nvSpPr>
      <xdr:spPr>
        <a:xfrm>
          <a:off x="1447800" y="1362075"/>
          <a:ext cx="1609725" cy="180975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TW" altLang="en-US"/>
        </a:p>
      </xdr:txBody>
    </xdr:sp>
    <xdr:clientData/>
  </xdr:twoCellAnchor>
  <xdr:twoCellAnchor>
    <xdr:from>
      <xdr:col>6</xdr:col>
      <xdr:colOff>607453</xdr:colOff>
      <xdr:row>4</xdr:row>
      <xdr:rowOff>128642</xdr:rowOff>
    </xdr:from>
    <xdr:to>
      <xdr:col>9</xdr:col>
      <xdr:colOff>357189</xdr:colOff>
      <xdr:row>9</xdr:row>
      <xdr:rowOff>47625</xdr:rowOff>
    </xdr:to>
    <xdr:sp macro="" textlink="">
      <xdr:nvSpPr>
        <xdr:cNvPr id="5" name="Text Box 97"/>
        <xdr:cNvSpPr txBox="1">
          <a:spLocks noChangeArrowheads="1"/>
        </xdr:cNvSpPr>
      </xdr:nvSpPr>
      <xdr:spPr bwMode="auto">
        <a:xfrm>
          <a:off x="6120047" y="1354986"/>
          <a:ext cx="2869173" cy="776233"/>
        </a:xfrm>
        <a:prstGeom prst="rect">
          <a:avLst/>
        </a:prstGeom>
        <a:solidFill>
          <a:schemeClr val="lt1"/>
        </a:solidFill>
        <a:ln>
          <a:noFill/>
        </a:ln>
        <a:extLst/>
      </xdr:spPr>
      <xdr:txBody>
        <a:bodyPr vertOverflow="clip" wrap="square" lIns="27432" tIns="27432" rIns="0" bIns="0" anchor="t"/>
        <a:lstStyle/>
        <a:p>
          <a:pPr algn="l" rtl="0">
            <a:defRPr sz="1000"/>
          </a:pPr>
          <a:r>
            <a:rPr lang="zh-TW" altLang="en-US" sz="1200" b="1" i="0" u="none" strike="noStrike" baseline="0">
              <a:solidFill>
                <a:srgbClr val="000000"/>
              </a:solidFill>
              <a:latin typeface="標楷體"/>
              <a:ea typeface="標楷體"/>
            </a:rPr>
            <a:t>穿者左側有一表布內擋片</a:t>
          </a:r>
          <a:r>
            <a:rPr lang="en-US" altLang="zh-TW" sz="1200" b="1" i="0" u="none" strike="noStrike" baseline="0">
              <a:solidFill>
                <a:srgbClr val="000000"/>
              </a:solidFill>
              <a:latin typeface="標楷體"/>
              <a:ea typeface="標楷體"/>
            </a:rPr>
            <a:t>,</a:t>
          </a:r>
          <a:r>
            <a:rPr lang="zh-TW" altLang="en-US" sz="1200" b="1" i="0" u="none" strike="noStrike" baseline="0">
              <a:solidFill>
                <a:srgbClr val="000000"/>
              </a:solidFill>
              <a:latin typeface="標楷體"/>
              <a:ea typeface="標楷體"/>
            </a:rPr>
            <a:t>壓臨邊線</a:t>
          </a:r>
          <a:r>
            <a:rPr lang="en-US" altLang="zh-TW" sz="1200" b="1" i="0" u="none" strike="noStrike" baseline="0">
              <a:solidFill>
                <a:srgbClr val="000000"/>
              </a:solidFill>
              <a:latin typeface="標楷體"/>
              <a:ea typeface="標楷體"/>
            </a:rPr>
            <a:t>,</a:t>
          </a:r>
        </a:p>
        <a:p>
          <a:pPr algn="l" rtl="0">
            <a:defRPr sz="1000"/>
          </a:pPr>
          <a:r>
            <a:rPr lang="zh-TW" altLang="en-US" sz="1200" b="1" i="0" u="none" strike="noStrike" baseline="0">
              <a:solidFill>
                <a:srgbClr val="000000"/>
              </a:solidFill>
              <a:latin typeface="標楷體"/>
              <a:ea typeface="標楷體"/>
            </a:rPr>
            <a:t>靠近拉鍊旁壓</a:t>
          </a:r>
          <a:r>
            <a:rPr lang="en-US" altLang="zh-TW" sz="1200" b="1" i="0" u="none" strike="noStrike" baseline="0">
              <a:solidFill>
                <a:srgbClr val="000000"/>
              </a:solidFill>
              <a:latin typeface="標楷體"/>
              <a:ea typeface="標楷體"/>
            </a:rPr>
            <a:t>1/4"</a:t>
          </a:r>
          <a:r>
            <a:rPr lang="zh-TW" altLang="en-US" sz="1200" b="1" i="0" u="none" strike="noStrike" baseline="0">
              <a:solidFill>
                <a:srgbClr val="000000"/>
              </a:solidFill>
              <a:latin typeface="標楷體"/>
              <a:ea typeface="標楷體"/>
            </a:rPr>
            <a:t>雙針</a:t>
          </a:r>
          <a:r>
            <a:rPr lang="en-US" altLang="zh-TW" sz="1200" b="1" i="0" u="none" strike="noStrike" baseline="0">
              <a:solidFill>
                <a:srgbClr val="000000"/>
              </a:solidFill>
              <a:latin typeface="標楷體"/>
              <a:ea typeface="標楷體"/>
            </a:rPr>
            <a:t>(</a:t>
          </a:r>
          <a:r>
            <a:rPr lang="zh-TW" altLang="en-US" sz="1200" b="1" i="0" u="none" strike="noStrike" baseline="0">
              <a:solidFill>
                <a:srgbClr val="000000"/>
              </a:solidFill>
              <a:latin typeface="標楷體"/>
              <a:ea typeface="標楷體"/>
            </a:rPr>
            <a:t>依紙版標示</a:t>
          </a:r>
          <a:r>
            <a:rPr lang="en-US" altLang="zh-TW" sz="1200" b="1" i="0" u="none" strike="noStrike" baseline="0">
              <a:solidFill>
                <a:srgbClr val="000000"/>
              </a:solidFill>
              <a:latin typeface="標楷體"/>
              <a:ea typeface="標楷體"/>
            </a:rPr>
            <a:t>),</a:t>
          </a:r>
        </a:p>
        <a:p>
          <a:pPr algn="l" rtl="0">
            <a:defRPr sz="1000"/>
          </a:pPr>
          <a:r>
            <a:rPr lang="zh-TW" altLang="en-US" sz="1200" b="1" i="0" u="none" strike="noStrike" baseline="0">
              <a:solidFill>
                <a:srgbClr val="000000"/>
              </a:solidFill>
              <a:latin typeface="標楷體"/>
              <a:ea typeface="標楷體"/>
            </a:rPr>
            <a:t>頂</a:t>
          </a:r>
          <a:r>
            <a:rPr lang="zh-TW" altLang="zh-TW" sz="1200" b="1" i="0" baseline="0">
              <a:effectLst/>
              <a:latin typeface="標楷體" pitchFamily="65" charset="-120"/>
              <a:ea typeface="標楷體" pitchFamily="65" charset="-120"/>
              <a:cs typeface="+mn-cs"/>
            </a:rPr>
            <a:t>端反折</a:t>
          </a:r>
          <a:r>
            <a:rPr lang="zh-TW" altLang="en-US" sz="1200" b="1" i="0" baseline="0">
              <a:effectLst/>
              <a:latin typeface="標楷體" pitchFamily="65" charset="-120"/>
              <a:ea typeface="標楷體" pitchFamily="65" charset="-120"/>
              <a:cs typeface="+mn-cs"/>
            </a:rPr>
            <a:t>處</a:t>
          </a:r>
          <a:r>
            <a:rPr lang="en-US" altLang="zh-TW" sz="1200" b="1" i="0" baseline="0">
              <a:effectLst/>
              <a:latin typeface="標楷體" pitchFamily="65" charset="-120"/>
              <a:ea typeface="標楷體" pitchFamily="65" charset="-120"/>
              <a:cs typeface="+mn-cs"/>
            </a:rPr>
            <a:t>,</a:t>
          </a:r>
          <a:r>
            <a:rPr lang="zh-TW" altLang="en-US" sz="1200" b="1" i="0" baseline="0">
              <a:effectLst/>
              <a:latin typeface="標楷體" pitchFamily="65" charset="-120"/>
              <a:ea typeface="標楷體" pitchFamily="65" charset="-120"/>
              <a:cs typeface="+mn-cs"/>
            </a:rPr>
            <a:t>不要車</a:t>
          </a:r>
          <a:r>
            <a:rPr lang="en-US" altLang="zh-TW" sz="1200" b="1" i="0" baseline="0">
              <a:effectLst/>
              <a:latin typeface="標楷體" pitchFamily="65" charset="-120"/>
              <a:ea typeface="標楷體" pitchFamily="65" charset="-120"/>
              <a:cs typeface="+mn-cs"/>
            </a:rPr>
            <a:t>1/4"</a:t>
          </a:r>
          <a:r>
            <a:rPr lang="zh-TW" altLang="en-US" sz="1200" b="1" i="0" baseline="0">
              <a:effectLst/>
              <a:latin typeface="標楷體" pitchFamily="65" charset="-120"/>
              <a:ea typeface="標楷體" pitchFamily="65" charset="-120"/>
              <a:cs typeface="+mn-cs"/>
            </a:rPr>
            <a:t>雙針</a:t>
          </a:r>
          <a:r>
            <a:rPr lang="en-US" altLang="zh-TW" sz="1200" b="1" i="0" u="none" strike="noStrike" baseline="0">
              <a:solidFill>
                <a:srgbClr val="000000"/>
              </a:solidFill>
              <a:latin typeface="標楷體" pitchFamily="65" charset="-120"/>
              <a:ea typeface="標楷體" pitchFamily="65" charset="-120"/>
            </a:rPr>
            <a:t>.</a:t>
          </a:r>
        </a:p>
      </xdr:txBody>
    </xdr:sp>
    <xdr:clientData/>
  </xdr:twoCellAnchor>
  <xdr:twoCellAnchor>
    <xdr:from>
      <xdr:col>9</xdr:col>
      <xdr:colOff>172181</xdr:colOff>
      <xdr:row>9</xdr:row>
      <xdr:rowOff>79285</xdr:rowOff>
    </xdr:from>
    <xdr:to>
      <xdr:col>11</xdr:col>
      <xdr:colOff>315235</xdr:colOff>
      <xdr:row>12</xdr:row>
      <xdr:rowOff>69949</xdr:rowOff>
    </xdr:to>
    <xdr:sp macro="" textlink="">
      <xdr:nvSpPr>
        <xdr:cNvPr id="6" name="文字方塊 5"/>
        <xdr:cNvSpPr txBox="1"/>
      </xdr:nvSpPr>
      <xdr:spPr bwMode="auto">
        <a:xfrm>
          <a:off x="8804212" y="2162879"/>
          <a:ext cx="1214617" cy="419289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側袋裡</a:t>
          </a:r>
        </a:p>
      </xdr:txBody>
    </xdr:sp>
    <xdr:clientData/>
  </xdr:twoCellAnchor>
  <xdr:twoCellAnchor>
    <xdr:from>
      <xdr:col>7</xdr:col>
      <xdr:colOff>364246</xdr:colOff>
      <xdr:row>10</xdr:row>
      <xdr:rowOff>65755</xdr:rowOff>
    </xdr:from>
    <xdr:to>
      <xdr:col>8</xdr:col>
      <xdr:colOff>312901</xdr:colOff>
      <xdr:row>12</xdr:row>
      <xdr:rowOff>113531</xdr:rowOff>
    </xdr:to>
    <xdr:sp macro="" textlink="">
      <xdr:nvSpPr>
        <xdr:cNvPr id="7" name="文字方塊 6"/>
        <xdr:cNvSpPr txBox="1"/>
      </xdr:nvSpPr>
      <xdr:spPr bwMode="auto">
        <a:xfrm>
          <a:off x="6900777" y="2292224"/>
          <a:ext cx="841624" cy="333526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手背面</a:t>
          </a:r>
        </a:p>
      </xdr:txBody>
    </xdr:sp>
    <xdr:clientData/>
  </xdr:twoCellAnchor>
  <xdr:twoCellAnchor>
    <xdr:from>
      <xdr:col>9</xdr:col>
      <xdr:colOff>415568</xdr:colOff>
      <xdr:row>13</xdr:row>
      <xdr:rowOff>99161</xdr:rowOff>
    </xdr:from>
    <xdr:to>
      <xdr:col>11</xdr:col>
      <xdr:colOff>147373</xdr:colOff>
      <xdr:row>16</xdr:row>
      <xdr:rowOff>51708</xdr:rowOff>
    </xdr:to>
    <xdr:sp macro="" textlink="">
      <xdr:nvSpPr>
        <xdr:cNvPr id="8" name="文字方塊 7"/>
        <xdr:cNvSpPr txBox="1"/>
      </xdr:nvSpPr>
      <xdr:spPr bwMode="auto">
        <a:xfrm>
          <a:off x="9047599" y="2754255"/>
          <a:ext cx="803368" cy="381172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手</a:t>
          </a:r>
          <a:r>
            <a:rPr lang="zh-TW" altLang="en-US" sz="1200" b="1" baseline="0">
              <a:latin typeface="標楷體" panose="03000509000000000000" pitchFamily="65" charset="-120"/>
              <a:ea typeface="標楷體" panose="03000509000000000000" pitchFamily="65" charset="-120"/>
            </a:rPr>
            <a:t>心面</a:t>
          </a:r>
          <a:endParaRPr lang="zh-TW" altLang="en-US" sz="1200" b="1">
            <a:latin typeface="標楷體" panose="03000509000000000000" pitchFamily="65" charset="-120"/>
            <a:ea typeface="標楷體" panose="03000509000000000000" pitchFamily="65" charset="-120"/>
          </a:endParaRPr>
        </a:p>
      </xdr:txBody>
    </xdr:sp>
    <xdr:clientData/>
  </xdr:twoCellAnchor>
  <xdr:twoCellAnchor>
    <xdr:from>
      <xdr:col>7</xdr:col>
      <xdr:colOff>851033</xdr:colOff>
      <xdr:row>32</xdr:row>
      <xdr:rowOff>42566</xdr:rowOff>
    </xdr:from>
    <xdr:to>
      <xdr:col>11</xdr:col>
      <xdr:colOff>119062</xdr:colOff>
      <xdr:row>36</xdr:row>
      <xdr:rowOff>128588</xdr:rowOff>
    </xdr:to>
    <xdr:sp macro="" textlink="">
      <xdr:nvSpPr>
        <xdr:cNvPr id="9" name="文字方塊 76"/>
        <xdr:cNvSpPr txBox="1">
          <a:spLocks noChangeArrowheads="1"/>
        </xdr:cNvSpPr>
      </xdr:nvSpPr>
      <xdr:spPr bwMode="auto">
        <a:xfrm>
          <a:off x="7387564" y="5412285"/>
          <a:ext cx="2435092" cy="657522"/>
        </a:xfrm>
        <a:prstGeom prst="rect">
          <a:avLst/>
        </a:prstGeom>
        <a:solidFill>
          <a:schemeClr val="lt1"/>
        </a:solidFill>
        <a:ln>
          <a:noFill/>
        </a:ln>
        <a:extLst/>
      </xdr:spPr>
      <xdr:txBody>
        <a:bodyPr vertOverflow="clip" wrap="square" lIns="91440" tIns="45720" rIns="91440" bIns="45720" anchor="t"/>
        <a:lstStyle/>
        <a:p>
          <a:pPr algn="l" rtl="0">
            <a:lnSpc>
              <a:spcPts val="1300"/>
            </a:lnSpc>
            <a:defRPr sz="1000"/>
          </a:pPr>
          <a:r>
            <a:rPr lang="zh-TW" altLang="en-US" sz="1200" b="1" i="0" u="none" strike="noStrike" baseline="0">
              <a:solidFill>
                <a:srgbClr val="000000"/>
              </a:solidFill>
              <a:latin typeface="標楷體"/>
              <a:ea typeface="標楷體"/>
            </a:rPr>
            <a:t>下襬車</a:t>
          </a:r>
          <a:r>
            <a:rPr lang="en-US" altLang="zh-TW" sz="1200" b="1" i="0" u="none" strike="noStrike" baseline="0">
              <a:solidFill>
                <a:srgbClr val="000000"/>
              </a:solidFill>
              <a:latin typeface="標楷體"/>
              <a:ea typeface="標楷體"/>
            </a:rPr>
            <a:t>W:2cm</a:t>
          </a:r>
          <a:r>
            <a:rPr lang="zh-TW" altLang="en-US" sz="1200" b="1" i="0" u="none" strike="noStrike" baseline="0">
              <a:solidFill>
                <a:srgbClr val="000000"/>
              </a:solidFill>
              <a:latin typeface="標楷體"/>
              <a:ea typeface="標楷體"/>
            </a:rPr>
            <a:t>對折帶包邊</a:t>
          </a:r>
          <a:r>
            <a:rPr lang="en-US" altLang="zh-TW" sz="1200" b="1" i="0" u="none" strike="noStrike" baseline="0">
              <a:solidFill>
                <a:srgbClr val="000000"/>
              </a:solidFill>
              <a:latin typeface="標楷體"/>
              <a:ea typeface="標楷體"/>
            </a:rPr>
            <a:t>,</a:t>
          </a:r>
        </a:p>
        <a:p>
          <a:pPr algn="l" rtl="0">
            <a:lnSpc>
              <a:spcPts val="1300"/>
            </a:lnSpc>
            <a:defRPr sz="1000"/>
          </a:pPr>
          <a:r>
            <a:rPr lang="zh-TW" altLang="en-US" sz="1200" b="1" i="0" u="none" strike="noStrike" baseline="0">
              <a:solidFill>
                <a:srgbClr val="000000"/>
              </a:solidFill>
              <a:latin typeface="標楷體"/>
              <a:ea typeface="標楷體"/>
            </a:rPr>
            <a:t>要拉車才有抽皺效果</a:t>
          </a:r>
          <a:r>
            <a:rPr lang="en-US" altLang="zh-TW" sz="1200" b="1" i="0" u="none" strike="noStrike" baseline="0">
              <a:solidFill>
                <a:srgbClr val="000000"/>
              </a:solidFill>
              <a:latin typeface="標楷體"/>
              <a:ea typeface="標楷體"/>
            </a:rPr>
            <a:t>,</a:t>
          </a:r>
          <a:r>
            <a:rPr lang="zh-TW" altLang="en-US" sz="1200" b="1" i="0" u="none" strike="noStrike" baseline="0">
              <a:solidFill>
                <a:srgbClr val="000000"/>
              </a:solidFill>
              <a:latin typeface="標楷體"/>
              <a:ea typeface="標楷體"/>
            </a:rPr>
            <a:t>底線需使用伸縮線</a:t>
          </a:r>
          <a:r>
            <a:rPr lang="en-US" altLang="zh-TW" sz="1200" b="1" i="0" u="none" strike="noStrike" baseline="0">
              <a:solidFill>
                <a:srgbClr val="000000"/>
              </a:solidFill>
              <a:latin typeface="標楷體"/>
              <a:ea typeface="標楷體"/>
            </a:rPr>
            <a:t>.</a:t>
          </a:r>
        </a:p>
      </xdr:txBody>
    </xdr:sp>
    <xdr:clientData/>
  </xdr:twoCellAnchor>
  <xdr:twoCellAnchor>
    <xdr:from>
      <xdr:col>7</xdr:col>
      <xdr:colOff>369094</xdr:colOff>
      <xdr:row>32</xdr:row>
      <xdr:rowOff>0</xdr:rowOff>
    </xdr:from>
    <xdr:to>
      <xdr:col>7</xdr:col>
      <xdr:colOff>821532</xdr:colOff>
      <xdr:row>33</xdr:row>
      <xdr:rowOff>95250</xdr:rowOff>
    </xdr:to>
    <xdr:cxnSp macro="">
      <xdr:nvCxnSpPr>
        <xdr:cNvPr id="10" name="直線接點 9"/>
        <xdr:cNvCxnSpPr/>
      </xdr:nvCxnSpPr>
      <xdr:spPr bwMode="auto">
        <a:xfrm>
          <a:off x="6905625" y="5369719"/>
          <a:ext cx="452438" cy="238125"/>
        </a:xfrm>
        <a:prstGeom prst="line">
          <a:avLst/>
        </a:prstGeom>
        <a:ln w="19050">
          <a:solidFill>
            <a:srgbClr val="C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528584</xdr:colOff>
      <xdr:row>21</xdr:row>
      <xdr:rowOff>17743</xdr:rowOff>
    </xdr:from>
    <xdr:to>
      <xdr:col>8</xdr:col>
      <xdr:colOff>939832</xdr:colOff>
      <xdr:row>22</xdr:row>
      <xdr:rowOff>122630</xdr:rowOff>
    </xdr:to>
    <xdr:sp macro="" textlink="">
      <xdr:nvSpPr>
        <xdr:cNvPr id="11" name="文字方塊 10"/>
        <xdr:cNvSpPr txBox="1"/>
      </xdr:nvSpPr>
      <xdr:spPr bwMode="auto">
        <a:xfrm>
          <a:off x="7958084" y="3815837"/>
          <a:ext cx="411248" cy="24776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TW" sz="1200" b="1">
              <a:solidFill>
                <a:srgbClr val="FFFF00"/>
              </a:solidFill>
            </a:rPr>
            <a:t>2</a:t>
          </a:r>
          <a:endParaRPr lang="zh-TW" altLang="en-US" sz="1200" b="1">
            <a:solidFill>
              <a:srgbClr val="FFFF00"/>
            </a:solidFill>
          </a:endParaRPr>
        </a:p>
      </xdr:txBody>
    </xdr:sp>
    <xdr:clientData/>
  </xdr:twoCellAnchor>
  <xdr:twoCellAnchor>
    <xdr:from>
      <xdr:col>8</xdr:col>
      <xdr:colOff>312901</xdr:colOff>
      <xdr:row>11</xdr:row>
      <xdr:rowOff>89643</xdr:rowOff>
    </xdr:from>
    <xdr:to>
      <xdr:col>8</xdr:col>
      <xdr:colOff>619125</xdr:colOff>
      <xdr:row>12</xdr:row>
      <xdr:rowOff>23812</xdr:rowOff>
    </xdr:to>
    <xdr:cxnSp macro="">
      <xdr:nvCxnSpPr>
        <xdr:cNvPr id="12" name="直線接點 11"/>
        <xdr:cNvCxnSpPr>
          <a:endCxn id="7" idx="3"/>
        </xdr:cNvCxnSpPr>
      </xdr:nvCxnSpPr>
      <xdr:spPr bwMode="auto">
        <a:xfrm flipH="1" flipV="1">
          <a:off x="7742401" y="2458987"/>
          <a:ext cx="306224" cy="77044"/>
        </a:xfrm>
        <a:prstGeom prst="line">
          <a:avLst/>
        </a:prstGeom>
        <a:ln w="19050">
          <a:solidFill>
            <a:srgbClr val="C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1047751</xdr:colOff>
      <xdr:row>12</xdr:row>
      <xdr:rowOff>95251</xdr:rowOff>
    </xdr:from>
    <xdr:to>
      <xdr:col>9</xdr:col>
      <xdr:colOff>488157</xdr:colOff>
      <xdr:row>13</xdr:row>
      <xdr:rowOff>119062</xdr:rowOff>
    </xdr:to>
    <xdr:cxnSp macro="">
      <xdr:nvCxnSpPr>
        <xdr:cNvPr id="13" name="直線接點 12"/>
        <xdr:cNvCxnSpPr/>
      </xdr:nvCxnSpPr>
      <xdr:spPr bwMode="auto">
        <a:xfrm flipH="1" flipV="1">
          <a:off x="8477251" y="2607470"/>
          <a:ext cx="642937" cy="166686"/>
        </a:xfrm>
        <a:prstGeom prst="line">
          <a:avLst/>
        </a:prstGeom>
        <a:ln w="19050">
          <a:solidFill>
            <a:srgbClr val="C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321469</xdr:colOff>
      <xdr:row>35</xdr:row>
      <xdr:rowOff>119061</xdr:rowOff>
    </xdr:from>
    <xdr:to>
      <xdr:col>7</xdr:col>
      <xdr:colOff>797719</xdr:colOff>
      <xdr:row>38</xdr:row>
      <xdr:rowOff>404811</xdr:rowOff>
    </xdr:to>
    <xdr:sp macro="" textlink="">
      <xdr:nvSpPr>
        <xdr:cNvPr id="14" name="文字方塊 13"/>
        <xdr:cNvSpPr txBox="1"/>
      </xdr:nvSpPr>
      <xdr:spPr bwMode="auto">
        <a:xfrm>
          <a:off x="3607594" y="5917405"/>
          <a:ext cx="3726656" cy="7143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左內脇距離下襬以上</a:t>
          </a:r>
          <a:r>
            <a:rPr lang="en-US" altLang="zh-TW" sz="1200" b="1">
              <a:latin typeface="標楷體" panose="03000509000000000000" pitchFamily="65" charset="-120"/>
              <a:ea typeface="標楷體" panose="03000509000000000000" pitchFamily="65" charset="-120"/>
            </a:rPr>
            <a:t>16cm,</a:t>
          </a:r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有一超細天鵝絨小袋</a:t>
          </a:r>
          <a:r>
            <a:rPr lang="en-US" altLang="zh-TW" sz="1200" b="1">
              <a:latin typeface="標楷體" panose="03000509000000000000" pitchFamily="65" charset="-120"/>
              <a:ea typeface="標楷體" panose="03000509000000000000" pitchFamily="65" charset="-120"/>
            </a:rPr>
            <a:t>L:7cm W:5cm,</a:t>
          </a:r>
          <a:r>
            <a:rPr lang="zh-TW" altLang="en-US" sz="1200" b="1" baseline="0">
              <a:latin typeface="標楷體" panose="03000509000000000000" pitchFamily="65" charset="-120"/>
              <a:ea typeface="標楷體" panose="03000509000000000000" pitchFamily="65" charset="-120"/>
            </a:rPr>
            <a:t>三邊壓臨邊線於後身片</a:t>
          </a:r>
          <a:r>
            <a:rPr lang="en-US" altLang="zh-TW" sz="1200" b="1" baseline="0">
              <a:latin typeface="標楷體" panose="03000509000000000000" pitchFamily="65" charset="-120"/>
              <a:ea typeface="標楷體" panose="03000509000000000000" pitchFamily="65" charset="-120"/>
            </a:rPr>
            <a:t>,</a:t>
          </a:r>
          <a:r>
            <a:rPr lang="zh-TW" altLang="en-US" sz="1200" b="1" baseline="0">
              <a:latin typeface="標楷體" panose="03000509000000000000" pitchFamily="65" charset="-120"/>
              <a:ea typeface="標楷體" panose="03000509000000000000" pitchFamily="65" charset="-120"/>
            </a:rPr>
            <a:t>袋口包光壓</a:t>
          </a:r>
          <a:r>
            <a:rPr lang="en-US" altLang="zh-TW" sz="1200" b="1" baseline="0">
              <a:latin typeface="標楷體" panose="03000509000000000000" pitchFamily="65" charset="-120"/>
              <a:ea typeface="標楷體" panose="03000509000000000000" pitchFamily="65" charset="-120"/>
            </a:rPr>
            <a:t>1/4"</a:t>
          </a:r>
          <a:r>
            <a:rPr lang="zh-TW" altLang="en-US" sz="1200" b="1" baseline="0">
              <a:latin typeface="標楷體" panose="03000509000000000000" pitchFamily="65" charset="-120"/>
              <a:ea typeface="標楷體" panose="03000509000000000000" pitchFamily="65" charset="-120"/>
            </a:rPr>
            <a:t>單針</a:t>
          </a:r>
          <a:r>
            <a:rPr lang="en-US" altLang="zh-TW" sz="1200" b="1" baseline="0">
              <a:latin typeface="標楷體" panose="03000509000000000000" pitchFamily="65" charset="-120"/>
              <a:ea typeface="標楷體" panose="03000509000000000000" pitchFamily="65" charset="-120"/>
            </a:rPr>
            <a:t>,</a:t>
          </a:r>
          <a:r>
            <a:rPr lang="zh-TW" altLang="en-US" sz="1200" b="1" baseline="0">
              <a:latin typeface="標楷體" panose="03000509000000000000" pitchFamily="65" charset="-120"/>
              <a:ea typeface="標楷體" panose="03000509000000000000" pitchFamily="65" charset="-120"/>
            </a:rPr>
            <a:t>洗標可放入</a:t>
          </a:r>
          <a:r>
            <a:rPr lang="en-US" altLang="zh-TW" sz="1200" b="1" baseline="0">
              <a:latin typeface="標楷體" panose="03000509000000000000" pitchFamily="65" charset="-120"/>
              <a:ea typeface="標楷體" panose="03000509000000000000" pitchFamily="65" charset="-120"/>
            </a:rPr>
            <a:t>. </a:t>
          </a:r>
          <a:endParaRPr lang="zh-TW" altLang="en-US" sz="1200" b="1">
            <a:latin typeface="標楷體" panose="03000509000000000000" pitchFamily="65" charset="-120"/>
            <a:ea typeface="標楷體" panose="03000509000000000000" pitchFamily="65" charset="-120"/>
          </a:endParaRPr>
        </a:p>
      </xdr:txBody>
    </xdr:sp>
    <xdr:clientData/>
  </xdr:twoCellAnchor>
  <xdr:twoCellAnchor>
    <xdr:from>
      <xdr:col>4</xdr:col>
      <xdr:colOff>986734</xdr:colOff>
      <xdr:row>5</xdr:row>
      <xdr:rowOff>76201</xdr:rowOff>
    </xdr:from>
    <xdr:to>
      <xdr:col>6</xdr:col>
      <xdr:colOff>462641</xdr:colOff>
      <xdr:row>8</xdr:row>
      <xdr:rowOff>100250</xdr:rowOff>
    </xdr:to>
    <xdr:sp macro="" textlink="">
      <xdr:nvSpPr>
        <xdr:cNvPr id="15" name="文字方塊 14"/>
        <xdr:cNvSpPr txBox="1"/>
      </xdr:nvSpPr>
      <xdr:spPr bwMode="auto">
        <a:xfrm>
          <a:off x="4272859" y="1516857"/>
          <a:ext cx="1702376" cy="524112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TW" sz="1200" b="1">
              <a:latin typeface="標楷體" panose="03000509000000000000" pitchFamily="65" charset="-120"/>
              <a:ea typeface="標楷體" panose="03000509000000000000" pitchFamily="65" charset="-120"/>
            </a:rPr>
            <a:t>W:1.8cm</a:t>
          </a:r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表布內上領</a:t>
          </a:r>
          <a:r>
            <a:rPr lang="en-US" altLang="zh-TW" sz="1200" b="1">
              <a:latin typeface="標楷體" panose="03000509000000000000" pitchFamily="65" charset="-120"/>
              <a:ea typeface="標楷體" panose="03000509000000000000" pitchFamily="65" charset="-120"/>
            </a:rPr>
            <a:t>,</a:t>
          </a:r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壓臨邊</a:t>
          </a:r>
          <a:r>
            <a:rPr lang="zh-TW" altLang="en-US" sz="1200" b="1" baseline="0">
              <a:latin typeface="標楷體" panose="03000509000000000000" pitchFamily="65" charset="-120"/>
              <a:ea typeface="標楷體" panose="03000509000000000000" pitchFamily="65" charset="-120"/>
            </a:rPr>
            <a:t>線</a:t>
          </a:r>
          <a:r>
            <a:rPr lang="en-US" altLang="zh-TW" sz="1200" b="1">
              <a:latin typeface="標楷體" panose="03000509000000000000" pitchFamily="65" charset="-120"/>
              <a:ea typeface="標楷體" panose="03000509000000000000" pitchFamily="65" charset="-120"/>
            </a:rPr>
            <a:t>.</a:t>
          </a:r>
          <a:endParaRPr lang="zh-TW" altLang="en-US" sz="1200" b="1">
            <a:latin typeface="標楷體" panose="03000509000000000000" pitchFamily="65" charset="-120"/>
            <a:ea typeface="標楷體" panose="03000509000000000000" pitchFamily="65" charset="-120"/>
          </a:endParaRPr>
        </a:p>
      </xdr:txBody>
    </xdr:sp>
    <xdr:clientData/>
  </xdr:twoCellAnchor>
  <xdr:twoCellAnchor>
    <xdr:from>
      <xdr:col>6</xdr:col>
      <xdr:colOff>7860</xdr:colOff>
      <xdr:row>8</xdr:row>
      <xdr:rowOff>83674</xdr:rowOff>
    </xdr:from>
    <xdr:to>
      <xdr:col>6</xdr:col>
      <xdr:colOff>792101</xdr:colOff>
      <xdr:row>10</xdr:row>
      <xdr:rowOff>102862</xdr:rowOff>
    </xdr:to>
    <xdr:sp macro="" textlink="">
      <xdr:nvSpPr>
        <xdr:cNvPr id="16" name="文字方塊 15"/>
        <xdr:cNvSpPr txBox="1"/>
      </xdr:nvSpPr>
      <xdr:spPr bwMode="auto">
        <a:xfrm>
          <a:off x="5520454" y="2024393"/>
          <a:ext cx="784241" cy="304938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內領片</a:t>
          </a:r>
        </a:p>
      </xdr:txBody>
    </xdr:sp>
    <xdr:clientData/>
  </xdr:twoCellAnchor>
  <xdr:twoCellAnchor>
    <xdr:from>
      <xdr:col>3</xdr:col>
      <xdr:colOff>368992</xdr:colOff>
      <xdr:row>34</xdr:row>
      <xdr:rowOff>123468</xdr:rowOff>
    </xdr:from>
    <xdr:to>
      <xdr:col>4</xdr:col>
      <xdr:colOff>247183</xdr:colOff>
      <xdr:row>37</xdr:row>
      <xdr:rowOff>56957</xdr:rowOff>
    </xdr:to>
    <xdr:sp macro="" textlink="">
      <xdr:nvSpPr>
        <xdr:cNvPr id="17" name="文字方塊 16"/>
        <xdr:cNvSpPr txBox="1"/>
      </xdr:nvSpPr>
      <xdr:spPr bwMode="auto">
        <a:xfrm>
          <a:off x="2452586" y="5778937"/>
          <a:ext cx="1080722" cy="362114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織標</a:t>
          </a:r>
          <a:r>
            <a:rPr lang="en-US" altLang="zh-TW" sz="1200" b="1">
              <a:latin typeface="標楷體" panose="03000509000000000000" pitchFamily="65" charset="-120"/>
              <a:ea typeface="標楷體" panose="03000509000000000000" pitchFamily="65" charset="-120"/>
            </a:rPr>
            <a:t>L-2000</a:t>
          </a:r>
          <a:endParaRPr lang="zh-TW" altLang="en-US" sz="1200" b="1">
            <a:latin typeface="標楷體" panose="03000509000000000000" pitchFamily="65" charset="-120"/>
            <a:ea typeface="標楷體" panose="03000509000000000000" pitchFamily="65" charset="-120"/>
          </a:endParaRPr>
        </a:p>
      </xdr:txBody>
    </xdr:sp>
    <xdr:clientData/>
  </xdr:twoCellAnchor>
  <xdr:twoCellAnchor>
    <xdr:from>
      <xdr:col>2</xdr:col>
      <xdr:colOff>474010</xdr:colOff>
      <xdr:row>20</xdr:row>
      <xdr:rowOff>84448</xdr:rowOff>
    </xdr:from>
    <xdr:to>
      <xdr:col>3</xdr:col>
      <xdr:colOff>194695</xdr:colOff>
      <xdr:row>22</xdr:row>
      <xdr:rowOff>46460</xdr:rowOff>
    </xdr:to>
    <xdr:sp macro="" textlink="">
      <xdr:nvSpPr>
        <xdr:cNvPr id="18" name="文字方塊 17"/>
        <xdr:cNvSpPr txBox="1"/>
      </xdr:nvSpPr>
      <xdr:spPr bwMode="auto">
        <a:xfrm>
          <a:off x="1867041" y="3739667"/>
          <a:ext cx="411248" cy="24776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TW" sz="1200" b="1">
              <a:solidFill>
                <a:srgbClr val="FFFF00"/>
              </a:solidFill>
            </a:rPr>
            <a:t>2</a:t>
          </a:r>
          <a:endParaRPr lang="zh-TW" altLang="en-US" sz="1200" b="1">
            <a:solidFill>
              <a:srgbClr val="FFFF00"/>
            </a:solidFill>
          </a:endParaRPr>
        </a:p>
      </xdr:txBody>
    </xdr:sp>
    <xdr:clientData/>
  </xdr:twoCellAnchor>
  <xdr:twoCellAnchor>
    <xdr:from>
      <xdr:col>0</xdr:col>
      <xdr:colOff>150022</xdr:colOff>
      <xdr:row>26</xdr:row>
      <xdr:rowOff>123213</xdr:rowOff>
    </xdr:from>
    <xdr:to>
      <xdr:col>1</xdr:col>
      <xdr:colOff>647338</xdr:colOff>
      <xdr:row>31</xdr:row>
      <xdr:rowOff>47301</xdr:rowOff>
    </xdr:to>
    <xdr:sp macro="" textlink="">
      <xdr:nvSpPr>
        <xdr:cNvPr id="19" name="文字方塊 18"/>
        <xdr:cNvSpPr txBox="1"/>
      </xdr:nvSpPr>
      <xdr:spPr bwMode="auto">
        <a:xfrm>
          <a:off x="150022" y="4635682"/>
          <a:ext cx="1080722" cy="638463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b"/>
        <a:lstStyle/>
        <a:p>
          <a:pPr algn="r"/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袖口用對折帶包邊</a:t>
          </a:r>
        </a:p>
      </xdr:txBody>
    </xdr:sp>
    <xdr:clientData/>
  </xdr:twoCellAnchor>
  <xdr:twoCellAnchor>
    <xdr:from>
      <xdr:col>0</xdr:col>
      <xdr:colOff>59530</xdr:colOff>
      <xdr:row>4</xdr:row>
      <xdr:rowOff>138129</xdr:rowOff>
    </xdr:from>
    <xdr:to>
      <xdr:col>0</xdr:col>
      <xdr:colOff>470778</xdr:colOff>
      <xdr:row>5</xdr:row>
      <xdr:rowOff>171579</xdr:rowOff>
    </xdr:to>
    <xdr:sp macro="" textlink="">
      <xdr:nvSpPr>
        <xdr:cNvPr id="26" name="文字方塊 25"/>
        <xdr:cNvSpPr txBox="1"/>
      </xdr:nvSpPr>
      <xdr:spPr bwMode="auto">
        <a:xfrm>
          <a:off x="59530" y="1364473"/>
          <a:ext cx="411248" cy="24776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TW" sz="1200" b="1">
              <a:solidFill>
                <a:sysClr val="windowText" lastClr="000000"/>
              </a:solidFill>
              <a:latin typeface="Arial" panose="020B0604020202020204" pitchFamily="34" charset="0"/>
              <a:cs typeface="Arial" panose="020B0604020202020204" pitchFamily="34" charset="0"/>
            </a:rPr>
            <a:t>1</a:t>
          </a:r>
          <a:endParaRPr lang="zh-TW" altLang="en-US" sz="1200" b="1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</xdr:col>
      <xdr:colOff>124324</xdr:colOff>
      <xdr:row>4</xdr:row>
      <xdr:rowOff>100012</xdr:rowOff>
    </xdr:from>
    <xdr:to>
      <xdr:col>3</xdr:col>
      <xdr:colOff>1069190</xdr:colOff>
      <xdr:row>5</xdr:row>
      <xdr:rowOff>171579</xdr:rowOff>
    </xdr:to>
    <xdr:sp macro="" textlink="">
      <xdr:nvSpPr>
        <xdr:cNvPr id="27" name="文字方塊 26"/>
        <xdr:cNvSpPr txBox="1"/>
      </xdr:nvSpPr>
      <xdr:spPr bwMode="auto">
        <a:xfrm>
          <a:off x="1517355" y="1326356"/>
          <a:ext cx="1635429" cy="28587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TW" altLang="en-US" sz="1200" b="1">
              <a:solidFill>
                <a:sysClr val="windowText" lastClr="000000"/>
              </a:solidFill>
              <a:latin typeface="標楷體" panose="03000509000000000000" pitchFamily="65" charset="-120"/>
              <a:ea typeface="標楷體" panose="03000509000000000000" pitchFamily="65" charset="-120"/>
            </a:rPr>
            <a:t>表布</a:t>
          </a:r>
        </a:p>
      </xdr:txBody>
    </xdr:sp>
    <xdr:clientData/>
  </xdr:twoCellAnchor>
  <xdr:twoCellAnchor>
    <xdr:from>
      <xdr:col>3</xdr:col>
      <xdr:colOff>59911</xdr:colOff>
      <xdr:row>7</xdr:row>
      <xdr:rowOff>124233</xdr:rowOff>
    </xdr:from>
    <xdr:to>
      <xdr:col>4</xdr:col>
      <xdr:colOff>797718</xdr:colOff>
      <xdr:row>10</xdr:row>
      <xdr:rowOff>19604</xdr:rowOff>
    </xdr:to>
    <xdr:sp macro="" textlink="">
      <xdr:nvSpPr>
        <xdr:cNvPr id="28" name="文字方塊 27"/>
        <xdr:cNvSpPr txBox="1"/>
      </xdr:nvSpPr>
      <xdr:spPr bwMode="auto">
        <a:xfrm>
          <a:off x="2143505" y="1922077"/>
          <a:ext cx="1940338" cy="323996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TW" altLang="en-US" sz="1200" b="1" baseline="0">
              <a:latin typeface="標楷體" panose="03000509000000000000" pitchFamily="65" charset="-120"/>
              <a:ea typeface="標楷體" panose="03000509000000000000" pitchFamily="65" charset="-120"/>
            </a:rPr>
            <a:t>超細天鵝絨毛面</a:t>
          </a:r>
          <a:endParaRPr lang="zh-TW" altLang="en-US" sz="1200" b="1">
            <a:latin typeface="標楷體" panose="03000509000000000000" pitchFamily="65" charset="-120"/>
            <a:ea typeface="標楷體" panose="03000509000000000000" pitchFamily="65" charset="-120"/>
          </a:endParaRPr>
        </a:p>
      </xdr:txBody>
    </xdr:sp>
    <xdr:clientData/>
  </xdr:twoCellAnchor>
  <xdr:twoCellAnchor>
    <xdr:from>
      <xdr:col>2</xdr:col>
      <xdr:colOff>576565</xdr:colOff>
      <xdr:row>5</xdr:row>
      <xdr:rowOff>176399</xdr:rowOff>
    </xdr:from>
    <xdr:to>
      <xdr:col>4</xdr:col>
      <xdr:colOff>232825</xdr:colOff>
      <xdr:row>7</xdr:row>
      <xdr:rowOff>114619</xdr:rowOff>
    </xdr:to>
    <xdr:sp macro="" textlink="">
      <xdr:nvSpPr>
        <xdr:cNvPr id="29" name="文字方塊 28"/>
        <xdr:cNvSpPr txBox="1"/>
      </xdr:nvSpPr>
      <xdr:spPr bwMode="auto">
        <a:xfrm>
          <a:off x="1969596" y="1617055"/>
          <a:ext cx="1549354" cy="29540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TW" sz="1200" b="1" baseline="0">
              <a:latin typeface="標楷體" panose="03000509000000000000" pitchFamily="65" charset="-120"/>
              <a:ea typeface="標楷體" panose="03000509000000000000" pitchFamily="65" charset="-120"/>
            </a:rPr>
            <a:t>Taffeta</a:t>
          </a:r>
          <a:r>
            <a:rPr lang="zh-TW" altLang="en-US" sz="1200" b="1" baseline="0">
              <a:latin typeface="標楷體" panose="03000509000000000000" pitchFamily="65" charset="-120"/>
              <a:ea typeface="標楷體" panose="03000509000000000000" pitchFamily="65" charset="-120"/>
            </a:rPr>
            <a:t>布</a:t>
          </a:r>
          <a:endParaRPr lang="zh-TW" altLang="en-US" sz="1200" b="1">
            <a:latin typeface="標楷體" panose="03000509000000000000" pitchFamily="65" charset="-120"/>
            <a:ea typeface="標楷體" panose="03000509000000000000" pitchFamily="65" charset="-120"/>
          </a:endParaRPr>
        </a:p>
      </xdr:txBody>
    </xdr:sp>
    <xdr:clientData/>
  </xdr:twoCellAnchor>
  <xdr:twoCellAnchor>
    <xdr:from>
      <xdr:col>0</xdr:col>
      <xdr:colOff>59530</xdr:colOff>
      <xdr:row>8</xdr:row>
      <xdr:rowOff>38495</xdr:rowOff>
    </xdr:from>
    <xdr:to>
      <xdr:col>0</xdr:col>
      <xdr:colOff>461214</xdr:colOff>
      <xdr:row>10</xdr:row>
      <xdr:rowOff>57683</xdr:rowOff>
    </xdr:to>
    <xdr:sp macro="" textlink="">
      <xdr:nvSpPr>
        <xdr:cNvPr id="30" name="文字方塊 29"/>
        <xdr:cNvSpPr txBox="1"/>
      </xdr:nvSpPr>
      <xdr:spPr bwMode="auto">
        <a:xfrm>
          <a:off x="59530" y="1979214"/>
          <a:ext cx="401684" cy="30493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TW" sz="1200" b="1">
              <a:latin typeface="Arial" panose="020B0604020202020204" pitchFamily="34" charset="0"/>
              <a:ea typeface="標楷體" panose="03000509000000000000" pitchFamily="65" charset="-120"/>
              <a:cs typeface="Arial" panose="020B0604020202020204" pitchFamily="34" charset="0"/>
            </a:rPr>
            <a:t>3</a:t>
          </a:r>
          <a:endParaRPr lang="zh-TW" altLang="en-US" sz="1200" b="1">
            <a:latin typeface="Arial" panose="020B0604020202020204" pitchFamily="34" charset="0"/>
            <a:ea typeface="標楷體" panose="03000509000000000000" pitchFamily="65" charset="-120"/>
            <a:cs typeface="Arial" panose="020B0604020202020204" pitchFamily="34" charset="0"/>
          </a:endParaRPr>
        </a:p>
      </xdr:txBody>
    </xdr:sp>
    <xdr:clientData/>
  </xdr:twoCellAnchor>
  <xdr:twoCellAnchor>
    <xdr:from>
      <xdr:col>0</xdr:col>
      <xdr:colOff>57188</xdr:colOff>
      <xdr:row>6</xdr:row>
      <xdr:rowOff>19240</xdr:rowOff>
    </xdr:from>
    <xdr:to>
      <xdr:col>0</xdr:col>
      <xdr:colOff>468436</xdr:colOff>
      <xdr:row>7</xdr:row>
      <xdr:rowOff>124127</xdr:rowOff>
    </xdr:to>
    <xdr:sp macro="" textlink="">
      <xdr:nvSpPr>
        <xdr:cNvPr id="31" name="文字方塊 30"/>
        <xdr:cNvSpPr txBox="1"/>
      </xdr:nvSpPr>
      <xdr:spPr bwMode="auto">
        <a:xfrm>
          <a:off x="57188" y="1674209"/>
          <a:ext cx="411248" cy="24776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TW" sz="1200" b="1">
              <a:solidFill>
                <a:sysClr val="windowText" lastClr="000000"/>
              </a:solidFill>
              <a:latin typeface="Arial" panose="020B0604020202020204" pitchFamily="34" charset="0"/>
              <a:cs typeface="Arial" panose="020B0604020202020204" pitchFamily="34" charset="0"/>
            </a:rPr>
            <a:t>2</a:t>
          </a:r>
          <a:endParaRPr lang="zh-TW" altLang="en-US" sz="1200" b="1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5</xdr:col>
      <xdr:colOff>538163</xdr:colOff>
      <xdr:row>8</xdr:row>
      <xdr:rowOff>16669</xdr:rowOff>
    </xdr:from>
    <xdr:to>
      <xdr:col>5</xdr:col>
      <xdr:colOff>662494</xdr:colOff>
      <xdr:row>11</xdr:row>
      <xdr:rowOff>26392</xdr:rowOff>
    </xdr:to>
    <xdr:cxnSp macro="">
      <xdr:nvCxnSpPr>
        <xdr:cNvPr id="32" name="直線接點 31"/>
        <xdr:cNvCxnSpPr/>
      </xdr:nvCxnSpPr>
      <xdr:spPr bwMode="auto">
        <a:xfrm>
          <a:off x="5026819" y="1957388"/>
          <a:ext cx="124331" cy="438348"/>
        </a:xfrm>
        <a:prstGeom prst="line">
          <a:avLst/>
        </a:prstGeom>
        <a:ln w="19050">
          <a:solidFill>
            <a:srgbClr val="C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633802</xdr:colOff>
      <xdr:row>11</xdr:row>
      <xdr:rowOff>54980</xdr:rowOff>
    </xdr:from>
    <xdr:to>
      <xdr:col>6</xdr:col>
      <xdr:colOff>21112</xdr:colOff>
      <xdr:row>13</xdr:row>
      <xdr:rowOff>16992</xdr:rowOff>
    </xdr:to>
    <xdr:sp macro="" textlink="">
      <xdr:nvSpPr>
        <xdr:cNvPr id="33" name="文字方塊 32"/>
        <xdr:cNvSpPr txBox="1"/>
      </xdr:nvSpPr>
      <xdr:spPr bwMode="auto">
        <a:xfrm>
          <a:off x="5122458" y="2424324"/>
          <a:ext cx="411248" cy="24776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TW" sz="1200" b="1">
              <a:solidFill>
                <a:sysClr val="windowText" lastClr="000000"/>
              </a:solidFill>
            </a:rPr>
            <a:t>3</a:t>
          </a:r>
          <a:endParaRPr lang="zh-TW" altLang="en-US" sz="12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</xdr:col>
      <xdr:colOff>805951</xdr:colOff>
      <xdr:row>9</xdr:row>
      <xdr:rowOff>131085</xdr:rowOff>
    </xdr:from>
    <xdr:to>
      <xdr:col>6</xdr:col>
      <xdr:colOff>193261</xdr:colOff>
      <xdr:row>11</xdr:row>
      <xdr:rowOff>93097</xdr:rowOff>
    </xdr:to>
    <xdr:sp macro="" textlink="">
      <xdr:nvSpPr>
        <xdr:cNvPr id="34" name="文字方塊 33"/>
        <xdr:cNvSpPr txBox="1"/>
      </xdr:nvSpPr>
      <xdr:spPr bwMode="auto">
        <a:xfrm>
          <a:off x="5294607" y="2214679"/>
          <a:ext cx="411248" cy="24776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TW" sz="1200" b="1">
              <a:solidFill>
                <a:sysClr val="windowText" lastClr="000000"/>
              </a:solidFill>
            </a:rPr>
            <a:t>1</a:t>
          </a:r>
          <a:endParaRPr lang="zh-TW" altLang="en-US" sz="12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8</xdr:col>
      <xdr:colOff>1150285</xdr:colOff>
      <xdr:row>13</xdr:row>
      <xdr:rowOff>82067</xdr:rowOff>
    </xdr:from>
    <xdr:to>
      <xdr:col>9</xdr:col>
      <xdr:colOff>359002</xdr:colOff>
      <xdr:row>15</xdr:row>
      <xdr:rowOff>44079</xdr:rowOff>
    </xdr:to>
    <xdr:sp macro="" textlink="">
      <xdr:nvSpPr>
        <xdr:cNvPr id="36" name="文字方塊 35"/>
        <xdr:cNvSpPr txBox="1"/>
      </xdr:nvSpPr>
      <xdr:spPr bwMode="auto">
        <a:xfrm>
          <a:off x="8579785" y="2737161"/>
          <a:ext cx="411248" cy="24776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TW" sz="1200" b="1">
              <a:solidFill>
                <a:srgbClr val="FFFF00"/>
              </a:solidFill>
            </a:rPr>
            <a:t>1</a:t>
          </a:r>
          <a:endParaRPr lang="zh-TW" altLang="en-US" sz="1200" b="1">
            <a:solidFill>
              <a:srgbClr val="FFFF00"/>
            </a:solidFill>
          </a:endParaRPr>
        </a:p>
      </xdr:txBody>
    </xdr:sp>
    <xdr:clientData/>
  </xdr:twoCellAnchor>
  <xdr:twoCellAnchor>
    <xdr:from>
      <xdr:col>8</xdr:col>
      <xdr:colOff>516872</xdr:colOff>
      <xdr:row>9</xdr:row>
      <xdr:rowOff>139217</xdr:rowOff>
    </xdr:from>
    <xdr:to>
      <xdr:col>8</xdr:col>
      <xdr:colOff>928120</xdr:colOff>
      <xdr:row>11</xdr:row>
      <xdr:rowOff>101229</xdr:rowOff>
    </xdr:to>
    <xdr:sp macro="" textlink="">
      <xdr:nvSpPr>
        <xdr:cNvPr id="37" name="文字方塊 36"/>
        <xdr:cNvSpPr txBox="1"/>
      </xdr:nvSpPr>
      <xdr:spPr bwMode="auto">
        <a:xfrm>
          <a:off x="7946372" y="2222811"/>
          <a:ext cx="411248" cy="24776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TW" sz="1200" b="1">
              <a:solidFill>
                <a:srgbClr val="FFFF00"/>
              </a:solidFill>
            </a:rPr>
            <a:t>2</a:t>
          </a:r>
          <a:endParaRPr lang="zh-TW" altLang="en-US" sz="1200" b="1">
            <a:solidFill>
              <a:srgbClr val="FFFF00"/>
            </a:solidFill>
          </a:endParaRPr>
        </a:p>
      </xdr:txBody>
    </xdr:sp>
    <xdr:clientData/>
  </xdr:twoCellAnchor>
  <xdr:twoCellAnchor>
    <xdr:from>
      <xdr:col>8</xdr:col>
      <xdr:colOff>788335</xdr:colOff>
      <xdr:row>13</xdr:row>
      <xdr:rowOff>77304</xdr:rowOff>
    </xdr:from>
    <xdr:to>
      <xdr:col>8</xdr:col>
      <xdr:colOff>1199583</xdr:colOff>
      <xdr:row>15</xdr:row>
      <xdr:rowOff>39316</xdr:rowOff>
    </xdr:to>
    <xdr:sp macro="" textlink="">
      <xdr:nvSpPr>
        <xdr:cNvPr id="38" name="文字方塊 37"/>
        <xdr:cNvSpPr txBox="1"/>
      </xdr:nvSpPr>
      <xdr:spPr bwMode="auto">
        <a:xfrm>
          <a:off x="8217835" y="2732398"/>
          <a:ext cx="411248" cy="24776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TW" sz="1200" b="1">
              <a:solidFill>
                <a:srgbClr val="FFFF00"/>
              </a:solidFill>
            </a:rPr>
            <a:t>2</a:t>
          </a:r>
          <a:endParaRPr lang="zh-TW" altLang="en-US" sz="1200" b="1">
            <a:solidFill>
              <a:srgbClr val="FFFF00"/>
            </a:solidFill>
          </a:endParaRPr>
        </a:p>
      </xdr:txBody>
    </xdr:sp>
    <xdr:clientData/>
  </xdr:twoCellAnchor>
  <xdr:twoCellAnchor>
    <xdr:from>
      <xdr:col>5</xdr:col>
      <xdr:colOff>568200</xdr:colOff>
      <xdr:row>19</xdr:row>
      <xdr:rowOff>123825</xdr:rowOff>
    </xdr:from>
    <xdr:to>
      <xdr:col>5</xdr:col>
      <xdr:colOff>979448</xdr:colOff>
      <xdr:row>21</xdr:row>
      <xdr:rowOff>85837</xdr:rowOff>
    </xdr:to>
    <xdr:sp macro="" textlink="">
      <xdr:nvSpPr>
        <xdr:cNvPr id="39" name="文字方塊 38"/>
        <xdr:cNvSpPr txBox="1"/>
      </xdr:nvSpPr>
      <xdr:spPr bwMode="auto">
        <a:xfrm>
          <a:off x="5056856" y="3636169"/>
          <a:ext cx="411248" cy="24776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TW" sz="1200" b="1">
              <a:solidFill>
                <a:sysClr val="windowText" lastClr="000000"/>
              </a:solidFill>
            </a:rPr>
            <a:t>3</a:t>
          </a:r>
          <a:endParaRPr lang="zh-TW" altLang="en-US" sz="12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240506</xdr:colOff>
      <xdr:row>19</xdr:row>
      <xdr:rowOff>133354</xdr:rowOff>
    </xdr:from>
    <xdr:to>
      <xdr:col>4</xdr:col>
      <xdr:colOff>651754</xdr:colOff>
      <xdr:row>21</xdr:row>
      <xdr:rowOff>95366</xdr:rowOff>
    </xdr:to>
    <xdr:sp macro="" textlink="">
      <xdr:nvSpPr>
        <xdr:cNvPr id="40" name="文字方塊 39"/>
        <xdr:cNvSpPr txBox="1"/>
      </xdr:nvSpPr>
      <xdr:spPr bwMode="auto">
        <a:xfrm>
          <a:off x="3526631" y="3645698"/>
          <a:ext cx="411248" cy="24776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TW" sz="1200" b="1">
              <a:solidFill>
                <a:sysClr val="windowText" lastClr="000000"/>
              </a:solidFill>
            </a:rPr>
            <a:t>3</a:t>
          </a:r>
          <a:endParaRPr lang="zh-TW" altLang="en-US" sz="12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6</xdr:col>
      <xdr:colOff>223299</xdr:colOff>
      <xdr:row>27</xdr:row>
      <xdr:rowOff>9989</xdr:rowOff>
    </xdr:from>
    <xdr:to>
      <xdr:col>6</xdr:col>
      <xdr:colOff>634547</xdr:colOff>
      <xdr:row>28</xdr:row>
      <xdr:rowOff>114876</xdr:rowOff>
    </xdr:to>
    <xdr:sp macro="" textlink="">
      <xdr:nvSpPr>
        <xdr:cNvPr id="41" name="文字方塊 40"/>
        <xdr:cNvSpPr txBox="1"/>
      </xdr:nvSpPr>
      <xdr:spPr bwMode="auto">
        <a:xfrm>
          <a:off x="5735893" y="4665333"/>
          <a:ext cx="411248" cy="24776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TW" sz="1200" b="1">
              <a:solidFill>
                <a:sysClr val="windowText" lastClr="000000"/>
              </a:solidFill>
            </a:rPr>
            <a:t>3</a:t>
          </a:r>
          <a:endParaRPr lang="zh-TW" altLang="en-US" sz="12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6</xdr:col>
      <xdr:colOff>787570</xdr:colOff>
      <xdr:row>21</xdr:row>
      <xdr:rowOff>73</xdr:rowOff>
    </xdr:from>
    <xdr:to>
      <xdr:col>7</xdr:col>
      <xdr:colOff>174881</xdr:colOff>
      <xdr:row>22</xdr:row>
      <xdr:rowOff>104960</xdr:rowOff>
    </xdr:to>
    <xdr:sp macro="" textlink="">
      <xdr:nvSpPr>
        <xdr:cNvPr id="42" name="文字方塊 41"/>
        <xdr:cNvSpPr txBox="1"/>
      </xdr:nvSpPr>
      <xdr:spPr bwMode="auto">
        <a:xfrm>
          <a:off x="6300164" y="3798167"/>
          <a:ext cx="411248" cy="24776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TW" sz="1200" b="1">
              <a:solidFill>
                <a:sysClr val="windowText" lastClr="000000"/>
              </a:solidFill>
            </a:rPr>
            <a:t>3</a:t>
          </a:r>
          <a:endParaRPr lang="zh-TW" altLang="en-US" sz="12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7</xdr:col>
      <xdr:colOff>628647</xdr:colOff>
      <xdr:row>19</xdr:row>
      <xdr:rowOff>64310</xdr:rowOff>
    </xdr:from>
    <xdr:to>
      <xdr:col>8</xdr:col>
      <xdr:colOff>146926</xdr:colOff>
      <xdr:row>21</xdr:row>
      <xdr:rowOff>26322</xdr:rowOff>
    </xdr:to>
    <xdr:sp macro="" textlink="">
      <xdr:nvSpPr>
        <xdr:cNvPr id="43" name="文字方塊 42"/>
        <xdr:cNvSpPr txBox="1"/>
      </xdr:nvSpPr>
      <xdr:spPr bwMode="auto">
        <a:xfrm>
          <a:off x="7165178" y="3576654"/>
          <a:ext cx="411248" cy="24776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TW" sz="1200" b="1">
              <a:solidFill>
                <a:sysClr val="windowText" lastClr="000000"/>
              </a:solidFill>
              <a:latin typeface="Arial" panose="020B0604020202020204" pitchFamily="34" charset="0"/>
              <a:cs typeface="Arial" panose="020B0604020202020204" pitchFamily="34" charset="0"/>
            </a:rPr>
            <a:t>1</a:t>
          </a:r>
          <a:endParaRPr lang="zh-TW" altLang="en-US" sz="1200" b="1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85725</xdr:colOff>
      <xdr:row>0</xdr:row>
      <xdr:rowOff>66675</xdr:rowOff>
    </xdr:from>
    <xdr:to>
      <xdr:col>1</xdr:col>
      <xdr:colOff>657225</xdr:colOff>
      <xdr:row>0</xdr:row>
      <xdr:rowOff>466725</xdr:rowOff>
    </xdr:to>
    <xdr:pic>
      <xdr:nvPicPr>
        <xdr:cNvPr id="57405" name="Imag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725" y="66675"/>
          <a:ext cx="1152525" cy="400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514350</xdr:colOff>
      <xdr:row>4</xdr:row>
      <xdr:rowOff>142875</xdr:rowOff>
    </xdr:from>
    <xdr:to>
      <xdr:col>10</xdr:col>
      <xdr:colOff>466725</xdr:colOff>
      <xdr:row>38</xdr:row>
      <xdr:rowOff>276225</xdr:rowOff>
    </xdr:to>
    <xdr:pic>
      <xdr:nvPicPr>
        <xdr:cNvPr id="57406" name="Image 4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4350" y="1371600"/>
          <a:ext cx="9115425" cy="5124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47625</xdr:colOff>
      <xdr:row>26</xdr:row>
      <xdr:rowOff>104775</xdr:rowOff>
    </xdr:from>
    <xdr:to>
      <xdr:col>4</xdr:col>
      <xdr:colOff>274333</xdr:colOff>
      <xdr:row>29</xdr:row>
      <xdr:rowOff>9525</xdr:rowOff>
    </xdr:to>
    <xdr:sp macro="" textlink="">
      <xdr:nvSpPr>
        <xdr:cNvPr id="6" name="Rectangle 5">
          <a:extLst>
            <a:ext uri="{FF2B5EF4-FFF2-40B4-BE49-F238E27FC236}"/>
          </a:extLst>
        </xdr:cNvPr>
        <xdr:cNvSpPr/>
      </xdr:nvSpPr>
      <xdr:spPr>
        <a:xfrm>
          <a:off x="628650" y="4791075"/>
          <a:ext cx="2914650" cy="352425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TW" altLang="en-US"/>
        </a:p>
      </xdr:txBody>
    </xdr:sp>
    <xdr:clientData/>
  </xdr:twoCellAnchor>
  <xdr:twoCellAnchor>
    <xdr:from>
      <xdr:col>7</xdr:col>
      <xdr:colOff>80010</xdr:colOff>
      <xdr:row>27</xdr:row>
      <xdr:rowOff>0</xdr:rowOff>
    </xdr:from>
    <xdr:to>
      <xdr:col>10</xdr:col>
      <xdr:colOff>358223</xdr:colOff>
      <xdr:row>29</xdr:row>
      <xdr:rowOff>47625</xdr:rowOff>
    </xdr:to>
    <xdr:sp macro="" textlink="">
      <xdr:nvSpPr>
        <xdr:cNvPr id="7" name="Rectangle 6">
          <a:extLst>
            <a:ext uri="{FF2B5EF4-FFF2-40B4-BE49-F238E27FC236}"/>
          </a:extLst>
        </xdr:cNvPr>
        <xdr:cNvSpPr/>
      </xdr:nvSpPr>
      <xdr:spPr>
        <a:xfrm>
          <a:off x="6610350" y="4829175"/>
          <a:ext cx="2914650" cy="352425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TW" altLang="en-US"/>
        </a:p>
      </xdr:txBody>
    </xdr:sp>
    <xdr:clientData/>
  </xdr:twoCellAnchor>
  <xdr:twoCellAnchor>
    <xdr:from>
      <xdr:col>7</xdr:col>
      <xdr:colOff>122467</xdr:colOff>
      <xdr:row>19</xdr:row>
      <xdr:rowOff>102056</xdr:rowOff>
    </xdr:from>
    <xdr:to>
      <xdr:col>12</xdr:col>
      <xdr:colOff>8167</xdr:colOff>
      <xdr:row>24</xdr:row>
      <xdr:rowOff>29938</xdr:rowOff>
    </xdr:to>
    <xdr:sp macro="" textlink="">
      <xdr:nvSpPr>
        <xdr:cNvPr id="8" name="文字方塊 7"/>
        <xdr:cNvSpPr txBox="1"/>
      </xdr:nvSpPr>
      <xdr:spPr>
        <a:xfrm>
          <a:off x="6656617" y="3607256"/>
          <a:ext cx="3581400" cy="64225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TW" altLang="en-US" sz="1600" b="1">
              <a:latin typeface="標楷體" panose="03000509000000000000" pitchFamily="65" charset="-120"/>
              <a:ea typeface="標楷體" panose="03000509000000000000" pitchFamily="65" charset="-120"/>
            </a:rPr>
            <a:t>袖口織帶距袖口</a:t>
          </a:r>
          <a:r>
            <a:rPr lang="en-US" altLang="zh-TW" sz="1600" b="1">
              <a:latin typeface="標楷體" panose="03000509000000000000" pitchFamily="65" charset="-120"/>
              <a:ea typeface="標楷體" panose="03000509000000000000" pitchFamily="65" charset="-120"/>
            </a:rPr>
            <a:t>4cm</a:t>
          </a:r>
          <a:r>
            <a:rPr lang="zh-TW" altLang="en-US" sz="1600" b="1">
              <a:latin typeface="標楷體" panose="03000509000000000000" pitchFamily="65" charset="-120"/>
              <a:ea typeface="標楷體" panose="03000509000000000000" pitchFamily="65" charset="-120"/>
            </a:rPr>
            <a:t>。</a:t>
          </a:r>
        </a:p>
      </xdr:txBody>
    </xdr:sp>
    <xdr:clientData/>
  </xdr:twoCellAnchor>
  <xdr:twoCellAnchor>
    <xdr:from>
      <xdr:col>7</xdr:col>
      <xdr:colOff>93890</xdr:colOff>
      <xdr:row>32</xdr:row>
      <xdr:rowOff>136072</xdr:rowOff>
    </xdr:from>
    <xdr:to>
      <xdr:col>12</xdr:col>
      <xdr:colOff>55791</xdr:colOff>
      <xdr:row>36</xdr:row>
      <xdr:rowOff>38102</xdr:rowOff>
    </xdr:to>
    <xdr:sp macro="" textlink="">
      <xdr:nvSpPr>
        <xdr:cNvPr id="9" name="文字方塊 8"/>
        <xdr:cNvSpPr txBox="1"/>
      </xdr:nvSpPr>
      <xdr:spPr>
        <a:xfrm>
          <a:off x="6628040" y="5498647"/>
          <a:ext cx="3657601" cy="47353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TW" altLang="en-US" sz="1600" b="1">
              <a:latin typeface="標楷體" panose="03000509000000000000" pitchFamily="65" charset="-120"/>
              <a:ea typeface="標楷體" panose="03000509000000000000" pitchFamily="65" charset="-120"/>
            </a:rPr>
            <a:t>內夾克門襟</a:t>
          </a:r>
          <a:r>
            <a:rPr lang="en-US" altLang="zh-TW" sz="1600" b="1">
              <a:latin typeface="標楷體" panose="03000509000000000000" pitchFamily="65" charset="-120"/>
              <a:ea typeface="標楷體" panose="03000509000000000000" pitchFamily="65" charset="-120"/>
            </a:rPr>
            <a:t>#3</a:t>
          </a:r>
          <a:r>
            <a:rPr lang="zh-TW" altLang="en-US" sz="1600" b="1">
              <a:latin typeface="標楷體" panose="03000509000000000000" pitchFamily="65" charset="-120"/>
              <a:ea typeface="標楷體" panose="03000509000000000000" pitchFamily="65" charset="-120"/>
            </a:rPr>
            <a:t>塑鋼開口</a:t>
          </a:r>
          <a:r>
            <a:rPr lang="en-US" altLang="zh-TW" sz="1600" b="1">
              <a:latin typeface="標楷體" panose="03000509000000000000" pitchFamily="65" charset="-120"/>
              <a:ea typeface="標楷體" panose="03000509000000000000" pitchFamily="65" charset="-120"/>
            </a:rPr>
            <a:t>,</a:t>
          </a:r>
          <a:r>
            <a:rPr lang="zh-TW" altLang="en-US" sz="1600" b="1">
              <a:latin typeface="標楷體" panose="03000509000000000000" pitchFamily="65" charset="-120"/>
              <a:ea typeface="標楷體" panose="03000509000000000000" pitchFamily="65" charset="-120"/>
            </a:rPr>
            <a:t>右插左拉</a:t>
          </a:r>
        </a:p>
      </xdr:txBody>
    </xdr:sp>
    <xdr:clientData/>
  </xdr:twoCellAnchor>
  <xdr:twoCellAnchor>
    <xdr:from>
      <xdr:col>0</xdr:col>
      <xdr:colOff>342900</xdr:colOff>
      <xdr:row>31</xdr:row>
      <xdr:rowOff>141515</xdr:rowOff>
    </xdr:from>
    <xdr:to>
      <xdr:col>4</xdr:col>
      <xdr:colOff>639537</xdr:colOff>
      <xdr:row>35</xdr:row>
      <xdr:rowOff>2</xdr:rowOff>
    </xdr:to>
    <xdr:sp macro="" textlink="">
      <xdr:nvSpPr>
        <xdr:cNvPr id="10" name="文字方塊 9"/>
        <xdr:cNvSpPr txBox="1"/>
      </xdr:nvSpPr>
      <xdr:spPr>
        <a:xfrm>
          <a:off x="342900" y="5361215"/>
          <a:ext cx="3573237" cy="42998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TW" altLang="en-US" sz="1600" b="1">
              <a:latin typeface="標楷體" panose="03000509000000000000" pitchFamily="65" charset="-120"/>
              <a:ea typeface="標楷體" panose="03000509000000000000" pitchFamily="65" charset="-120"/>
            </a:rPr>
            <a:t>外夾克內門襟</a:t>
          </a:r>
          <a:r>
            <a:rPr lang="en-US" altLang="zh-TW" sz="1600" b="1">
              <a:latin typeface="標楷體" panose="03000509000000000000" pitchFamily="65" charset="-120"/>
              <a:ea typeface="標楷體" panose="03000509000000000000" pitchFamily="65" charset="-120"/>
            </a:rPr>
            <a:t>#3</a:t>
          </a:r>
          <a:r>
            <a:rPr lang="zh-TW" altLang="en-US" sz="1600" b="1">
              <a:latin typeface="標楷體" panose="03000509000000000000" pitchFamily="65" charset="-120"/>
              <a:ea typeface="標楷體" panose="03000509000000000000" pitchFamily="65" charset="-120"/>
            </a:rPr>
            <a:t>塑鋼開口</a:t>
          </a:r>
          <a:r>
            <a:rPr lang="en-US" altLang="zh-TW" sz="1600" b="1">
              <a:latin typeface="標楷體" panose="03000509000000000000" pitchFamily="65" charset="-120"/>
              <a:ea typeface="標楷體" panose="03000509000000000000" pitchFamily="65" charset="-120"/>
            </a:rPr>
            <a:t>,</a:t>
          </a:r>
          <a:r>
            <a:rPr lang="zh-TW" altLang="en-US" sz="1600" b="1">
              <a:latin typeface="標楷體" panose="03000509000000000000" pitchFamily="65" charset="-120"/>
              <a:ea typeface="標楷體" panose="03000509000000000000" pitchFamily="65" charset="-120"/>
            </a:rPr>
            <a:t>左插右拉</a:t>
          </a:r>
        </a:p>
      </xdr:txBody>
    </xdr:sp>
    <xdr:clientData/>
  </xdr:twoCellAnchor>
  <xdr:twoCellAnchor>
    <xdr:from>
      <xdr:col>0</xdr:col>
      <xdr:colOff>553812</xdr:colOff>
      <xdr:row>17</xdr:row>
      <xdr:rowOff>76200</xdr:rowOff>
    </xdr:from>
    <xdr:to>
      <xdr:col>3</xdr:col>
      <xdr:colOff>891271</xdr:colOff>
      <xdr:row>22</xdr:row>
      <xdr:rowOff>102055</xdr:rowOff>
    </xdr:to>
    <xdr:sp macro="" textlink="">
      <xdr:nvSpPr>
        <xdr:cNvPr id="11" name="文字方塊 10"/>
        <xdr:cNvSpPr txBox="1"/>
      </xdr:nvSpPr>
      <xdr:spPr>
        <a:xfrm>
          <a:off x="553812" y="3295650"/>
          <a:ext cx="2413909" cy="74023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TW" altLang="en-US" sz="1600" b="1">
              <a:latin typeface="標楷體" panose="03000509000000000000" pitchFamily="65" charset="-120"/>
              <a:ea typeface="標楷體" panose="03000509000000000000" pitchFamily="65" charset="-120"/>
            </a:rPr>
            <a:t>外夾克袖口迴紋帶長</a:t>
          </a:r>
          <a:r>
            <a:rPr lang="en-US" altLang="zh-TW" sz="1600" b="1">
              <a:latin typeface="標楷體" panose="03000509000000000000" pitchFamily="65" charset="-120"/>
              <a:ea typeface="標楷體" panose="03000509000000000000" pitchFamily="65" charset="-120"/>
            </a:rPr>
            <a:t>5cm,</a:t>
          </a:r>
          <a:r>
            <a:rPr lang="zh-TW" altLang="en-US" sz="1600" b="1">
              <a:latin typeface="標楷體" panose="03000509000000000000" pitchFamily="65" charset="-120"/>
              <a:ea typeface="標楷體" panose="03000509000000000000" pitchFamily="65" charset="-120"/>
            </a:rPr>
            <a:t>距離袖口</a:t>
          </a:r>
          <a:r>
            <a:rPr lang="en-US" altLang="zh-TW" sz="1600" b="1">
              <a:latin typeface="標楷體" panose="03000509000000000000" pitchFamily="65" charset="-120"/>
              <a:ea typeface="標楷體" panose="03000509000000000000" pitchFamily="65" charset="-120"/>
            </a:rPr>
            <a:t>7cm</a:t>
          </a:r>
          <a:r>
            <a:rPr lang="zh-TW" altLang="en-US" sz="1600" b="1">
              <a:latin typeface="標楷體" panose="03000509000000000000" pitchFamily="65" charset="-120"/>
              <a:ea typeface="標楷體" panose="03000509000000000000" pitchFamily="65" charset="-120"/>
            </a:rPr>
            <a:t>。</a:t>
          </a:r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104775</xdr:colOff>
      <xdr:row>0</xdr:row>
      <xdr:rowOff>57150</xdr:rowOff>
    </xdr:from>
    <xdr:to>
      <xdr:col>1</xdr:col>
      <xdr:colOff>676275</xdr:colOff>
      <xdr:row>0</xdr:row>
      <xdr:rowOff>457200</xdr:rowOff>
    </xdr:to>
    <xdr:pic>
      <xdr:nvPicPr>
        <xdr:cNvPr id="8157" name="Image 9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1152525" cy="400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76200</xdr:colOff>
      <xdr:row>5</xdr:row>
      <xdr:rowOff>190500</xdr:rowOff>
    </xdr:from>
    <xdr:to>
      <xdr:col>11</xdr:col>
      <xdr:colOff>457200</xdr:colOff>
      <xdr:row>25</xdr:row>
      <xdr:rowOff>76200</xdr:rowOff>
    </xdr:to>
    <xdr:pic>
      <xdr:nvPicPr>
        <xdr:cNvPr id="8158" name="Image 1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" y="1771650"/>
          <a:ext cx="10077450" cy="2876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200025</xdr:colOff>
      <xdr:row>66</xdr:row>
      <xdr:rowOff>104775</xdr:rowOff>
    </xdr:from>
    <xdr:to>
      <xdr:col>2</xdr:col>
      <xdr:colOff>733425</xdr:colOff>
      <xdr:row>66</xdr:row>
      <xdr:rowOff>847725</xdr:rowOff>
    </xdr:to>
    <xdr:pic>
      <xdr:nvPicPr>
        <xdr:cNvPr id="55752" name="Image 38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025" y="63607950"/>
          <a:ext cx="2257425" cy="742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133350</xdr:colOff>
      <xdr:row>0</xdr:row>
      <xdr:rowOff>85725</xdr:rowOff>
    </xdr:from>
    <xdr:to>
      <xdr:col>1</xdr:col>
      <xdr:colOff>581025</xdr:colOff>
      <xdr:row>0</xdr:row>
      <xdr:rowOff>495300</xdr:rowOff>
    </xdr:to>
    <xdr:pic>
      <xdr:nvPicPr>
        <xdr:cNvPr id="55753" name="Image 41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350" y="85725"/>
          <a:ext cx="1152525" cy="409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104775</xdr:colOff>
      <xdr:row>20</xdr:row>
      <xdr:rowOff>142875</xdr:rowOff>
    </xdr:from>
    <xdr:to>
      <xdr:col>3</xdr:col>
      <xdr:colOff>800100</xdr:colOff>
      <xdr:row>20</xdr:row>
      <xdr:rowOff>723900</xdr:rowOff>
    </xdr:to>
    <xdr:pic>
      <xdr:nvPicPr>
        <xdr:cNvPr id="55754" name="Image 4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67075" y="13839825"/>
          <a:ext cx="69532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676275</xdr:colOff>
      <xdr:row>25</xdr:row>
      <xdr:rowOff>114300</xdr:rowOff>
    </xdr:from>
    <xdr:to>
      <xdr:col>2</xdr:col>
      <xdr:colOff>1371600</xdr:colOff>
      <xdr:row>25</xdr:row>
      <xdr:rowOff>695325</xdr:rowOff>
    </xdr:to>
    <xdr:pic>
      <xdr:nvPicPr>
        <xdr:cNvPr id="55755" name="Image 7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00300" y="17697450"/>
          <a:ext cx="69532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381000</xdr:colOff>
      <xdr:row>28</xdr:row>
      <xdr:rowOff>28575</xdr:rowOff>
    </xdr:from>
    <xdr:to>
      <xdr:col>2</xdr:col>
      <xdr:colOff>1209675</xdr:colOff>
      <xdr:row>28</xdr:row>
      <xdr:rowOff>714375</xdr:rowOff>
    </xdr:to>
    <xdr:pic>
      <xdr:nvPicPr>
        <xdr:cNvPr id="55756" name="Image 9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05025" y="19573875"/>
          <a:ext cx="828675" cy="685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304800</xdr:colOff>
      <xdr:row>55</xdr:row>
      <xdr:rowOff>200025</xdr:rowOff>
    </xdr:from>
    <xdr:to>
      <xdr:col>2</xdr:col>
      <xdr:colOff>1390650</xdr:colOff>
      <xdr:row>55</xdr:row>
      <xdr:rowOff>1095375</xdr:rowOff>
    </xdr:to>
    <xdr:pic>
      <xdr:nvPicPr>
        <xdr:cNvPr id="55757" name="Image 22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28825" y="44958000"/>
          <a:ext cx="1085850" cy="895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28575</xdr:colOff>
      <xdr:row>63</xdr:row>
      <xdr:rowOff>114300</xdr:rowOff>
    </xdr:from>
    <xdr:to>
      <xdr:col>2</xdr:col>
      <xdr:colOff>1200150</xdr:colOff>
      <xdr:row>63</xdr:row>
      <xdr:rowOff>1171575</xdr:rowOff>
    </xdr:to>
    <xdr:pic>
      <xdr:nvPicPr>
        <xdr:cNvPr id="55758" name="Image 23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52600" y="59959875"/>
          <a:ext cx="1171575" cy="10572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142875</xdr:colOff>
      <xdr:row>65</xdr:row>
      <xdr:rowOff>180975</xdr:rowOff>
    </xdr:from>
    <xdr:to>
      <xdr:col>2</xdr:col>
      <xdr:colOff>1343025</xdr:colOff>
      <xdr:row>65</xdr:row>
      <xdr:rowOff>1257300</xdr:rowOff>
    </xdr:to>
    <xdr:pic>
      <xdr:nvPicPr>
        <xdr:cNvPr id="55759" name="Image 24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66900" y="62417325"/>
          <a:ext cx="1200150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200025</xdr:colOff>
      <xdr:row>51</xdr:row>
      <xdr:rowOff>180975</xdr:rowOff>
    </xdr:from>
    <xdr:to>
      <xdr:col>2</xdr:col>
      <xdr:colOff>1295400</xdr:colOff>
      <xdr:row>51</xdr:row>
      <xdr:rowOff>1076325</xdr:rowOff>
    </xdr:to>
    <xdr:pic>
      <xdr:nvPicPr>
        <xdr:cNvPr id="55760" name="Image 93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24050" y="40405050"/>
          <a:ext cx="1095375" cy="895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133350</xdr:colOff>
      <xdr:row>41</xdr:row>
      <xdr:rowOff>333375</xdr:rowOff>
    </xdr:from>
    <xdr:to>
      <xdr:col>2</xdr:col>
      <xdr:colOff>1238250</xdr:colOff>
      <xdr:row>41</xdr:row>
      <xdr:rowOff>1095375</xdr:rowOff>
    </xdr:to>
    <xdr:pic>
      <xdr:nvPicPr>
        <xdr:cNvPr id="55761" name="Image 39"/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350" y="28870275"/>
          <a:ext cx="2828925" cy="762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161925</xdr:colOff>
      <xdr:row>59</xdr:row>
      <xdr:rowOff>228600</xdr:rowOff>
    </xdr:from>
    <xdr:to>
      <xdr:col>2</xdr:col>
      <xdr:colOff>1343025</xdr:colOff>
      <xdr:row>59</xdr:row>
      <xdr:rowOff>2543175</xdr:rowOff>
    </xdr:to>
    <xdr:pic>
      <xdr:nvPicPr>
        <xdr:cNvPr id="55762" name="Image 3"/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85950" y="50825400"/>
          <a:ext cx="1181100" cy="2314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676275</xdr:colOff>
      <xdr:row>51</xdr:row>
      <xdr:rowOff>0</xdr:rowOff>
    </xdr:from>
    <xdr:to>
      <xdr:col>2</xdr:col>
      <xdr:colOff>352425</xdr:colOff>
      <xdr:row>51</xdr:row>
      <xdr:rowOff>0</xdr:rowOff>
    </xdr:to>
    <xdr:pic>
      <xdr:nvPicPr>
        <xdr:cNvPr id="55763" name="Image 33"/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6275" y="40224075"/>
          <a:ext cx="14001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838200</xdr:colOff>
      <xdr:row>63</xdr:row>
      <xdr:rowOff>0</xdr:rowOff>
    </xdr:from>
    <xdr:to>
      <xdr:col>2</xdr:col>
      <xdr:colOff>952500</xdr:colOff>
      <xdr:row>63</xdr:row>
      <xdr:rowOff>0</xdr:rowOff>
    </xdr:to>
    <xdr:pic>
      <xdr:nvPicPr>
        <xdr:cNvPr id="55764" name="Image 3"/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43050" y="59845575"/>
          <a:ext cx="11334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133350</xdr:colOff>
      <xdr:row>42</xdr:row>
      <xdr:rowOff>276225</xdr:rowOff>
    </xdr:from>
    <xdr:to>
      <xdr:col>2</xdr:col>
      <xdr:colOff>514350</xdr:colOff>
      <xdr:row>42</xdr:row>
      <xdr:rowOff>1285875</xdr:rowOff>
    </xdr:to>
    <xdr:pic>
      <xdr:nvPicPr>
        <xdr:cNvPr id="55765" name="Image 11"/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8200" y="29965650"/>
          <a:ext cx="140017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142875</xdr:colOff>
      <xdr:row>19</xdr:row>
      <xdr:rowOff>85725</xdr:rowOff>
    </xdr:from>
    <xdr:to>
      <xdr:col>3</xdr:col>
      <xdr:colOff>790575</xdr:colOff>
      <xdr:row>19</xdr:row>
      <xdr:rowOff>838200</xdr:rowOff>
    </xdr:to>
    <xdr:pic>
      <xdr:nvPicPr>
        <xdr:cNvPr id="55766" name="Image 48"/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5175" y="12858750"/>
          <a:ext cx="647700" cy="752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152400</xdr:colOff>
      <xdr:row>37</xdr:row>
      <xdr:rowOff>133350</xdr:rowOff>
    </xdr:from>
    <xdr:to>
      <xdr:col>3</xdr:col>
      <xdr:colOff>676275</xdr:colOff>
      <xdr:row>37</xdr:row>
      <xdr:rowOff>742950</xdr:rowOff>
    </xdr:to>
    <xdr:pic>
      <xdr:nvPicPr>
        <xdr:cNvPr id="55767" name="Image 48"/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4700" y="25717500"/>
          <a:ext cx="523875" cy="609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323850</xdr:colOff>
      <xdr:row>53</xdr:row>
      <xdr:rowOff>514350</xdr:rowOff>
    </xdr:from>
    <xdr:to>
      <xdr:col>2</xdr:col>
      <xdr:colOff>876300</xdr:colOff>
      <xdr:row>53</xdr:row>
      <xdr:rowOff>514350</xdr:rowOff>
    </xdr:to>
    <xdr:pic>
      <xdr:nvPicPr>
        <xdr:cNvPr id="55768" name="Image 54"/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8700" y="42243375"/>
          <a:ext cx="15716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409575</xdr:colOff>
      <xdr:row>43</xdr:row>
      <xdr:rowOff>400050</xdr:rowOff>
    </xdr:from>
    <xdr:to>
      <xdr:col>2</xdr:col>
      <xdr:colOff>1038225</xdr:colOff>
      <xdr:row>43</xdr:row>
      <xdr:rowOff>1162050</xdr:rowOff>
    </xdr:to>
    <xdr:pic>
      <xdr:nvPicPr>
        <xdr:cNvPr id="55769" name="Image 61"/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4425" y="31432500"/>
          <a:ext cx="1647825" cy="762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57150</xdr:colOff>
      <xdr:row>60</xdr:row>
      <xdr:rowOff>133350</xdr:rowOff>
    </xdr:from>
    <xdr:to>
      <xdr:col>2</xdr:col>
      <xdr:colOff>1362075</xdr:colOff>
      <xdr:row>60</xdr:row>
      <xdr:rowOff>2447925</xdr:rowOff>
    </xdr:to>
    <xdr:pic>
      <xdr:nvPicPr>
        <xdr:cNvPr id="55770" name="Image 49"/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81175" y="53320950"/>
          <a:ext cx="1304925" cy="2314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323850</xdr:colOff>
      <xdr:row>64</xdr:row>
      <xdr:rowOff>123825</xdr:rowOff>
    </xdr:from>
    <xdr:to>
      <xdr:col>2</xdr:col>
      <xdr:colOff>1295400</xdr:colOff>
      <xdr:row>64</xdr:row>
      <xdr:rowOff>1095375</xdr:rowOff>
    </xdr:to>
    <xdr:pic>
      <xdr:nvPicPr>
        <xdr:cNvPr id="55771" name="Image 23"/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47875" y="61226700"/>
          <a:ext cx="971550" cy="971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676275</xdr:colOff>
      <xdr:row>53</xdr:row>
      <xdr:rowOff>257175</xdr:rowOff>
    </xdr:from>
    <xdr:to>
      <xdr:col>2</xdr:col>
      <xdr:colOff>1285875</xdr:colOff>
      <xdr:row>53</xdr:row>
      <xdr:rowOff>1314450</xdr:rowOff>
    </xdr:to>
    <xdr:pic>
      <xdr:nvPicPr>
        <xdr:cNvPr id="55772" name="Image 49"/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6275" y="41986200"/>
          <a:ext cx="2333625" cy="10572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476250</xdr:colOff>
      <xdr:row>61</xdr:row>
      <xdr:rowOff>209550</xdr:rowOff>
    </xdr:from>
    <xdr:to>
      <xdr:col>2</xdr:col>
      <xdr:colOff>1400175</xdr:colOff>
      <xdr:row>61</xdr:row>
      <xdr:rowOff>2066925</xdr:rowOff>
    </xdr:to>
    <xdr:pic>
      <xdr:nvPicPr>
        <xdr:cNvPr id="55773" name="Image 48" descr="image002"/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1100" y="55864125"/>
          <a:ext cx="1943100" cy="18573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57150</xdr:colOff>
      <xdr:row>47</xdr:row>
      <xdr:rowOff>66675</xdr:rowOff>
    </xdr:from>
    <xdr:to>
      <xdr:col>2</xdr:col>
      <xdr:colOff>409575</xdr:colOff>
      <xdr:row>47</xdr:row>
      <xdr:rowOff>1219200</xdr:rowOff>
    </xdr:to>
    <xdr:pic>
      <xdr:nvPicPr>
        <xdr:cNvPr id="55774" name="Image 51"/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 b="19958"/>
        <a:stretch>
          <a:fillRect/>
        </a:stretch>
      </xdr:blipFill>
      <xdr:spPr bwMode="auto">
        <a:xfrm>
          <a:off x="57150" y="35375850"/>
          <a:ext cx="2076450" cy="1152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133350</xdr:colOff>
      <xdr:row>45</xdr:row>
      <xdr:rowOff>323850</xdr:rowOff>
    </xdr:from>
    <xdr:to>
      <xdr:col>2</xdr:col>
      <xdr:colOff>1247775</xdr:colOff>
      <xdr:row>45</xdr:row>
      <xdr:rowOff>1095375</xdr:rowOff>
    </xdr:to>
    <xdr:pic>
      <xdr:nvPicPr>
        <xdr:cNvPr id="55775" name="Image 39"/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350" y="32946975"/>
          <a:ext cx="2838450" cy="771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133350</xdr:colOff>
      <xdr:row>46</xdr:row>
      <xdr:rowOff>276225</xdr:rowOff>
    </xdr:from>
    <xdr:to>
      <xdr:col>2</xdr:col>
      <xdr:colOff>523875</xdr:colOff>
      <xdr:row>46</xdr:row>
      <xdr:rowOff>1285875</xdr:rowOff>
    </xdr:to>
    <xdr:pic>
      <xdr:nvPicPr>
        <xdr:cNvPr id="55776" name="Image 11"/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8200" y="34242375"/>
          <a:ext cx="1409700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152400</xdr:colOff>
      <xdr:row>39</xdr:row>
      <xdr:rowOff>276225</xdr:rowOff>
    </xdr:from>
    <xdr:to>
      <xdr:col>2</xdr:col>
      <xdr:colOff>1333500</xdr:colOff>
      <xdr:row>39</xdr:row>
      <xdr:rowOff>876300</xdr:rowOff>
    </xdr:to>
    <xdr:pic>
      <xdr:nvPicPr>
        <xdr:cNvPr id="55777" name="Picture 16"/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" y="27565350"/>
          <a:ext cx="2905125" cy="600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</xdr:col>
      <xdr:colOff>533400</xdr:colOff>
      <xdr:row>18</xdr:row>
      <xdr:rowOff>266700</xdr:rowOff>
    </xdr:from>
    <xdr:to>
      <xdr:col>7</xdr:col>
      <xdr:colOff>1352550</xdr:colOff>
      <xdr:row>18</xdr:row>
      <xdr:rowOff>2238375</xdr:rowOff>
    </xdr:to>
    <xdr:pic>
      <xdr:nvPicPr>
        <xdr:cNvPr id="55778" name="Image 2"/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96300" y="10753725"/>
          <a:ext cx="819150" cy="19716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276225</xdr:colOff>
      <xdr:row>58</xdr:row>
      <xdr:rowOff>476250</xdr:rowOff>
    </xdr:from>
    <xdr:to>
      <xdr:col>2</xdr:col>
      <xdr:colOff>1381125</xdr:colOff>
      <xdr:row>58</xdr:row>
      <xdr:rowOff>476250</xdr:rowOff>
    </xdr:to>
    <xdr:pic>
      <xdr:nvPicPr>
        <xdr:cNvPr id="55779" name="Image 29"/>
        <xdr:cNvPicPr>
          <a:picLocks noChangeAspect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48539400"/>
          <a:ext cx="28289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114300</xdr:colOff>
      <xdr:row>58</xdr:row>
      <xdr:rowOff>266700</xdr:rowOff>
    </xdr:from>
    <xdr:to>
      <xdr:col>2</xdr:col>
      <xdr:colOff>1362075</xdr:colOff>
      <xdr:row>58</xdr:row>
      <xdr:rowOff>2476500</xdr:rowOff>
    </xdr:to>
    <xdr:pic>
      <xdr:nvPicPr>
        <xdr:cNvPr id="55780" name="Image 1"/>
        <xdr:cNvPicPr>
          <a:picLocks noChangeAspect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38325" y="48329850"/>
          <a:ext cx="1247775" cy="2209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923925</xdr:colOff>
      <xdr:row>57</xdr:row>
      <xdr:rowOff>190500</xdr:rowOff>
    </xdr:from>
    <xdr:to>
      <xdr:col>3</xdr:col>
      <xdr:colOff>0</xdr:colOff>
      <xdr:row>57</xdr:row>
      <xdr:rowOff>190500</xdr:rowOff>
    </xdr:to>
    <xdr:pic>
      <xdr:nvPicPr>
        <xdr:cNvPr id="55781" name="Image 31"/>
        <xdr:cNvPicPr>
          <a:picLocks noChangeAspect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47950" y="46453425"/>
          <a:ext cx="5143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352425</xdr:colOff>
      <xdr:row>57</xdr:row>
      <xdr:rowOff>314325</xdr:rowOff>
    </xdr:from>
    <xdr:to>
      <xdr:col>2</xdr:col>
      <xdr:colOff>1362075</xdr:colOff>
      <xdr:row>57</xdr:row>
      <xdr:rowOff>1552575</xdr:rowOff>
    </xdr:to>
    <xdr:grpSp>
      <xdr:nvGrpSpPr>
        <xdr:cNvPr id="55782" name="Groupe 44"/>
        <xdr:cNvGrpSpPr>
          <a:grpSpLocks/>
        </xdr:cNvGrpSpPr>
      </xdr:nvGrpSpPr>
      <xdr:grpSpPr bwMode="auto">
        <a:xfrm>
          <a:off x="352425" y="46577250"/>
          <a:ext cx="2733675" cy="1238250"/>
          <a:chOff x="6147955" y="7273636"/>
          <a:chExt cx="2914840" cy="1442796"/>
        </a:xfrm>
      </xdr:grpSpPr>
      <xdr:pic>
        <xdr:nvPicPr>
          <xdr:cNvPr id="55798" name="Image 45"/>
          <xdr:cNvPicPr>
            <a:picLocks noChangeAspect="1"/>
          </xdr:cNvPicPr>
        </xdr:nvPicPr>
        <xdr:blipFill>
          <a:blip xmlns:r="http://schemas.openxmlformats.org/officeDocument/2006/relationships" r:embed="rId27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147955" y="7273636"/>
            <a:ext cx="1440000" cy="1440000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55799" name="Image 46"/>
          <xdr:cNvPicPr>
            <a:picLocks noChangeAspect="1"/>
          </xdr:cNvPicPr>
        </xdr:nvPicPr>
        <xdr:blipFill>
          <a:blip xmlns:r="http://schemas.openxmlformats.org/officeDocument/2006/relationships" r:embed="rId28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622795" y="7276432"/>
            <a:ext cx="1440000" cy="1440000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 editAs="oneCell">
    <xdr:from>
      <xdr:col>2</xdr:col>
      <xdr:colOff>657225</xdr:colOff>
      <xdr:row>50</xdr:row>
      <xdr:rowOff>266700</xdr:rowOff>
    </xdr:from>
    <xdr:to>
      <xdr:col>2</xdr:col>
      <xdr:colOff>1314450</xdr:colOff>
      <xdr:row>51</xdr:row>
      <xdr:rowOff>0</xdr:rowOff>
    </xdr:to>
    <xdr:pic>
      <xdr:nvPicPr>
        <xdr:cNvPr id="55783" name="Image 46"/>
        <xdr:cNvPicPr>
          <a:picLocks noChangeAspect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81250" y="38862000"/>
          <a:ext cx="657225" cy="1362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609600</xdr:colOff>
      <xdr:row>54</xdr:row>
      <xdr:rowOff>161925</xdr:rowOff>
    </xdr:from>
    <xdr:to>
      <xdr:col>2</xdr:col>
      <xdr:colOff>1266825</xdr:colOff>
      <xdr:row>54</xdr:row>
      <xdr:rowOff>1533525</xdr:rowOff>
    </xdr:to>
    <xdr:pic>
      <xdr:nvPicPr>
        <xdr:cNvPr id="55784" name="Image 47"/>
        <xdr:cNvPicPr>
          <a:picLocks noChangeAspect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33625" y="43357800"/>
          <a:ext cx="657225" cy="1371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771525</xdr:colOff>
      <xdr:row>23</xdr:row>
      <xdr:rowOff>38100</xdr:rowOff>
    </xdr:from>
    <xdr:to>
      <xdr:col>2</xdr:col>
      <xdr:colOff>1323975</xdr:colOff>
      <xdr:row>24</xdr:row>
      <xdr:rowOff>0</xdr:rowOff>
    </xdr:to>
    <xdr:pic>
      <xdr:nvPicPr>
        <xdr:cNvPr id="55785" name="Image 4"/>
        <xdr:cNvPicPr>
          <a:picLocks noChangeAspect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16097250"/>
          <a:ext cx="552450" cy="723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390525</xdr:colOff>
      <xdr:row>38</xdr:row>
      <xdr:rowOff>304800</xdr:rowOff>
    </xdr:from>
    <xdr:to>
      <xdr:col>2</xdr:col>
      <xdr:colOff>1076325</xdr:colOff>
      <xdr:row>38</xdr:row>
      <xdr:rowOff>533400</xdr:rowOff>
    </xdr:to>
    <xdr:pic>
      <xdr:nvPicPr>
        <xdr:cNvPr id="55786" name="Image 5"/>
        <xdr:cNvPicPr>
          <a:picLocks noChangeAspect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0525" y="26841450"/>
          <a:ext cx="2409825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590550</xdr:colOff>
      <xdr:row>24</xdr:row>
      <xdr:rowOff>152400</xdr:rowOff>
    </xdr:from>
    <xdr:to>
      <xdr:col>2</xdr:col>
      <xdr:colOff>1314450</xdr:colOff>
      <xdr:row>24</xdr:row>
      <xdr:rowOff>581025</xdr:rowOff>
    </xdr:to>
    <xdr:pic>
      <xdr:nvPicPr>
        <xdr:cNvPr id="55787" name="Image 42"/>
        <xdr:cNvPicPr>
          <a:picLocks noChangeAspect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14575" y="16973550"/>
          <a:ext cx="723900" cy="428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333375</xdr:colOff>
      <xdr:row>62</xdr:row>
      <xdr:rowOff>171450</xdr:rowOff>
    </xdr:from>
    <xdr:to>
      <xdr:col>2</xdr:col>
      <xdr:colOff>1323975</xdr:colOff>
      <xdr:row>62</xdr:row>
      <xdr:rowOff>1971675</xdr:rowOff>
    </xdr:to>
    <xdr:pic>
      <xdr:nvPicPr>
        <xdr:cNvPr id="55788" name="Image 80"/>
        <xdr:cNvPicPr>
          <a:picLocks noChangeAspect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57400" y="57969150"/>
          <a:ext cx="990600" cy="18002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323850</xdr:colOff>
      <xdr:row>49</xdr:row>
      <xdr:rowOff>514350</xdr:rowOff>
    </xdr:from>
    <xdr:to>
      <xdr:col>2</xdr:col>
      <xdr:colOff>885825</xdr:colOff>
      <xdr:row>49</xdr:row>
      <xdr:rowOff>514350</xdr:rowOff>
    </xdr:to>
    <xdr:pic>
      <xdr:nvPicPr>
        <xdr:cNvPr id="55789" name="Image 54"/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8700" y="37414200"/>
          <a:ext cx="15811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676275</xdr:colOff>
      <xdr:row>49</xdr:row>
      <xdr:rowOff>257175</xdr:rowOff>
    </xdr:from>
    <xdr:to>
      <xdr:col>2</xdr:col>
      <xdr:colOff>1295400</xdr:colOff>
      <xdr:row>49</xdr:row>
      <xdr:rowOff>1314450</xdr:rowOff>
    </xdr:to>
    <xdr:pic>
      <xdr:nvPicPr>
        <xdr:cNvPr id="55790" name="Image 49"/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6275" y="37157025"/>
          <a:ext cx="2343150" cy="10572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8</xdr:col>
      <xdr:colOff>438150</xdr:colOff>
      <xdr:row>18</xdr:row>
      <xdr:rowOff>247650</xdr:rowOff>
    </xdr:from>
    <xdr:to>
      <xdr:col>8</xdr:col>
      <xdr:colOff>1514475</xdr:colOff>
      <xdr:row>18</xdr:row>
      <xdr:rowOff>2209800</xdr:rowOff>
    </xdr:to>
    <xdr:pic>
      <xdr:nvPicPr>
        <xdr:cNvPr id="55791" name="Image 1"/>
        <xdr:cNvPicPr>
          <a:picLocks noChangeAspect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10800" y="10734675"/>
          <a:ext cx="1076325" cy="1962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419100</xdr:colOff>
      <xdr:row>18</xdr:row>
      <xdr:rowOff>285750</xdr:rowOff>
    </xdr:from>
    <xdr:to>
      <xdr:col>9</xdr:col>
      <xdr:colOff>1409700</xdr:colOff>
      <xdr:row>18</xdr:row>
      <xdr:rowOff>2181225</xdr:rowOff>
    </xdr:to>
    <xdr:pic>
      <xdr:nvPicPr>
        <xdr:cNvPr id="55792" name="Image 2"/>
        <xdr:cNvPicPr>
          <a:picLocks noChangeAspect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01500" y="10772775"/>
          <a:ext cx="990600" cy="1895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438150</xdr:colOff>
      <xdr:row>18</xdr:row>
      <xdr:rowOff>323850</xdr:rowOff>
    </xdr:from>
    <xdr:to>
      <xdr:col>10</xdr:col>
      <xdr:colOff>1447800</xdr:colOff>
      <xdr:row>18</xdr:row>
      <xdr:rowOff>2238375</xdr:rowOff>
    </xdr:to>
    <xdr:pic>
      <xdr:nvPicPr>
        <xdr:cNvPr id="55793" name="Image 3"/>
        <xdr:cNvPicPr>
          <a:picLocks noChangeAspect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830300" y="10810875"/>
          <a:ext cx="1009650" cy="1914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904875</xdr:colOff>
      <xdr:row>21</xdr:row>
      <xdr:rowOff>209550</xdr:rowOff>
    </xdr:from>
    <xdr:to>
      <xdr:col>2</xdr:col>
      <xdr:colOff>1047750</xdr:colOff>
      <xdr:row>21</xdr:row>
      <xdr:rowOff>714375</xdr:rowOff>
    </xdr:to>
    <xdr:pic>
      <xdr:nvPicPr>
        <xdr:cNvPr id="55794" name="Image 49"/>
        <xdr:cNvPicPr>
          <a:picLocks noChangeAspect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4850" y="14763750"/>
          <a:ext cx="2066925" cy="504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352425</xdr:colOff>
      <xdr:row>26</xdr:row>
      <xdr:rowOff>114300</xdr:rowOff>
    </xdr:from>
    <xdr:to>
      <xdr:col>2</xdr:col>
      <xdr:colOff>1409700</xdr:colOff>
      <xdr:row>26</xdr:row>
      <xdr:rowOff>638175</xdr:rowOff>
    </xdr:to>
    <xdr:grpSp>
      <xdr:nvGrpSpPr>
        <xdr:cNvPr id="55795" name="Groupe 27"/>
        <xdr:cNvGrpSpPr>
          <a:grpSpLocks/>
        </xdr:cNvGrpSpPr>
      </xdr:nvGrpSpPr>
      <xdr:grpSpPr bwMode="auto">
        <a:xfrm>
          <a:off x="2076450" y="18459450"/>
          <a:ext cx="1057275" cy="523875"/>
          <a:chOff x="567418" y="20614821"/>
          <a:chExt cx="1454603" cy="685800"/>
        </a:xfrm>
      </xdr:grpSpPr>
      <xdr:pic>
        <xdr:nvPicPr>
          <xdr:cNvPr id="55796" name="Picture 25"/>
          <xdr:cNvPicPr>
            <a:picLocks noChangeAspect="1" noChangeArrowheads="1"/>
          </xdr:cNvPicPr>
        </xdr:nvPicPr>
        <xdr:blipFill>
          <a:blip xmlns:r="http://schemas.openxmlformats.org/officeDocument/2006/relationships" r:embed="rId38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43618" y="20614821"/>
            <a:ext cx="1378403" cy="685800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pic>
      <xdr:sp macro="" textlink="">
        <xdr:nvSpPr>
          <xdr:cNvPr id="55797" name="Rectangle 26"/>
          <xdr:cNvSpPr>
            <a:spLocks noChangeArrowheads="1"/>
          </xdr:cNvSpPr>
        </xdr:nvSpPr>
        <xdr:spPr bwMode="auto">
          <a:xfrm>
            <a:off x="567418" y="20757696"/>
            <a:ext cx="623207" cy="428625"/>
          </a:xfrm>
          <a:prstGeom prst="rect">
            <a:avLst/>
          </a:prstGeom>
          <a:noFill/>
          <a:ln w="9360">
            <a:solidFill>
              <a:srgbClr val="FF0000"/>
            </a:solidFill>
            <a:miter lim="800000"/>
            <a:headEnd/>
            <a:tailEnd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sp>
    </xdr:grp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257175</xdr:colOff>
      <xdr:row>7</xdr:row>
      <xdr:rowOff>371475</xdr:rowOff>
    </xdr:from>
    <xdr:to>
      <xdr:col>3</xdr:col>
      <xdr:colOff>161925</xdr:colOff>
      <xdr:row>7</xdr:row>
      <xdr:rowOff>2228850</xdr:rowOff>
    </xdr:to>
    <xdr:pic>
      <xdr:nvPicPr>
        <xdr:cNvPr id="51759" name="Image 18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7175" y="4943475"/>
          <a:ext cx="2581275" cy="18573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285750</xdr:colOff>
      <xdr:row>11</xdr:row>
      <xdr:rowOff>609600</xdr:rowOff>
    </xdr:from>
    <xdr:to>
      <xdr:col>2</xdr:col>
      <xdr:colOff>619125</xdr:colOff>
      <xdr:row>11</xdr:row>
      <xdr:rowOff>2305050</xdr:rowOff>
    </xdr:to>
    <xdr:pic>
      <xdr:nvPicPr>
        <xdr:cNvPr id="51760" name="Image 23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2744450"/>
          <a:ext cx="2324100" cy="1695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76200</xdr:rowOff>
    </xdr:from>
    <xdr:to>
      <xdr:col>1</xdr:col>
      <xdr:colOff>571500</xdr:colOff>
      <xdr:row>0</xdr:row>
      <xdr:rowOff>476250</xdr:rowOff>
    </xdr:to>
    <xdr:pic>
      <xdr:nvPicPr>
        <xdr:cNvPr id="51761" name="Image 24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76200"/>
          <a:ext cx="1162050" cy="400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8</xdr:col>
      <xdr:colOff>1371600</xdr:colOff>
      <xdr:row>11</xdr:row>
      <xdr:rowOff>57150</xdr:rowOff>
    </xdr:from>
    <xdr:to>
      <xdr:col>11</xdr:col>
      <xdr:colOff>1352550</xdr:colOff>
      <xdr:row>11</xdr:row>
      <xdr:rowOff>2952750</xdr:rowOff>
    </xdr:to>
    <xdr:pic>
      <xdr:nvPicPr>
        <xdr:cNvPr id="51762" name="Image 5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134475" y="12192000"/>
          <a:ext cx="3314700" cy="2895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</xdr:col>
      <xdr:colOff>781050</xdr:colOff>
      <xdr:row>11</xdr:row>
      <xdr:rowOff>495300</xdr:rowOff>
    </xdr:from>
    <xdr:to>
      <xdr:col>8</xdr:col>
      <xdr:colOff>1257300</xdr:colOff>
      <xdr:row>11</xdr:row>
      <xdr:rowOff>2971800</xdr:rowOff>
    </xdr:to>
    <xdr:pic>
      <xdr:nvPicPr>
        <xdr:cNvPr id="51763" name="Image 7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58025" y="12630150"/>
          <a:ext cx="1962150" cy="2476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66675</xdr:colOff>
      <xdr:row>7</xdr:row>
      <xdr:rowOff>76200</xdr:rowOff>
    </xdr:from>
    <xdr:to>
      <xdr:col>11</xdr:col>
      <xdr:colOff>1438275</xdr:colOff>
      <xdr:row>7</xdr:row>
      <xdr:rowOff>2962275</xdr:rowOff>
    </xdr:to>
    <xdr:pic>
      <xdr:nvPicPr>
        <xdr:cNvPr id="51764" name="Image 19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220200" y="4648200"/>
          <a:ext cx="3314700" cy="2886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</xdr:col>
      <xdr:colOff>933450</xdr:colOff>
      <xdr:row>7</xdr:row>
      <xdr:rowOff>552450</xdr:rowOff>
    </xdr:from>
    <xdr:to>
      <xdr:col>8</xdr:col>
      <xdr:colOff>1362075</xdr:colOff>
      <xdr:row>7</xdr:row>
      <xdr:rowOff>2962275</xdr:rowOff>
    </xdr:to>
    <xdr:pic>
      <xdr:nvPicPr>
        <xdr:cNvPr id="51765" name="Image 20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210425" y="5124450"/>
          <a:ext cx="1914525" cy="2409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400050</xdr:colOff>
      <xdr:row>6</xdr:row>
      <xdr:rowOff>533400</xdr:rowOff>
    </xdr:from>
    <xdr:to>
      <xdr:col>5</xdr:col>
      <xdr:colOff>161925</xdr:colOff>
      <xdr:row>6</xdr:row>
      <xdr:rowOff>1800225</xdr:rowOff>
    </xdr:to>
    <xdr:pic>
      <xdr:nvPicPr>
        <xdr:cNvPr id="51766" name="Image 26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0050" y="2333625"/>
          <a:ext cx="4352925" cy="1266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238125</xdr:colOff>
      <xdr:row>10</xdr:row>
      <xdr:rowOff>619125</xdr:rowOff>
    </xdr:from>
    <xdr:to>
      <xdr:col>4</xdr:col>
      <xdr:colOff>933450</xdr:colOff>
      <xdr:row>10</xdr:row>
      <xdr:rowOff>1895475</xdr:rowOff>
    </xdr:to>
    <xdr:pic>
      <xdr:nvPicPr>
        <xdr:cNvPr id="51767" name="Image 27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8125" y="9906000"/>
          <a:ext cx="4343400" cy="127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800100</xdr:colOff>
      <xdr:row>8</xdr:row>
      <xdr:rowOff>95250</xdr:rowOff>
    </xdr:from>
    <xdr:to>
      <xdr:col>6</xdr:col>
      <xdr:colOff>57150</xdr:colOff>
      <xdr:row>8</xdr:row>
      <xdr:rowOff>1209675</xdr:rowOff>
    </xdr:to>
    <xdr:pic>
      <xdr:nvPicPr>
        <xdr:cNvPr id="51768" name="Image 61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76625" y="7724775"/>
          <a:ext cx="2076450" cy="1114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1006929</xdr:colOff>
      <xdr:row>6</xdr:row>
      <xdr:rowOff>2068286</xdr:rowOff>
    </xdr:from>
    <xdr:to>
      <xdr:col>6</xdr:col>
      <xdr:colOff>639535</xdr:colOff>
      <xdr:row>6</xdr:row>
      <xdr:rowOff>2789464</xdr:rowOff>
    </xdr:to>
    <xdr:sp macro="" textlink="">
      <xdr:nvSpPr>
        <xdr:cNvPr id="2" name="文字方塊 1"/>
        <xdr:cNvSpPr txBox="1"/>
      </xdr:nvSpPr>
      <xdr:spPr>
        <a:xfrm>
          <a:off x="1700893" y="3864429"/>
          <a:ext cx="4422321" cy="721178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TW" sz="2800" b="1">
              <a:latin typeface="標楷體" panose="03000509000000000000" pitchFamily="65" charset="-120"/>
              <a:ea typeface="標楷體" panose="03000509000000000000" pitchFamily="65" charset="-120"/>
            </a:rPr>
            <a:t>LAFUMA +</a:t>
          </a:r>
          <a:r>
            <a:rPr lang="zh-TW" altLang="en-US" sz="2800" b="1">
              <a:latin typeface="標楷體" panose="03000509000000000000" pitchFamily="65" charset="-120"/>
              <a:ea typeface="標楷體" panose="03000509000000000000" pitchFamily="65" charset="-120"/>
            </a:rPr>
            <a:t>楓葉繡花 </a:t>
          </a:r>
          <a:r>
            <a:rPr lang="en-US" altLang="zh-TW" sz="2800" b="1">
              <a:latin typeface="標楷體" panose="03000509000000000000" pitchFamily="65" charset="-120"/>
              <a:ea typeface="標楷體" panose="03000509000000000000" pitchFamily="65" charset="-120"/>
            </a:rPr>
            <a:t>6CM</a:t>
          </a:r>
          <a:endParaRPr lang="zh-TW" altLang="en-US" sz="2800" b="1">
            <a:latin typeface="標楷體" panose="03000509000000000000" pitchFamily="65" charset="-120"/>
            <a:ea typeface="標楷體" panose="03000509000000000000" pitchFamily="65" charset="-120"/>
          </a:endParaRPr>
        </a:p>
      </xdr:txBody>
    </xdr:sp>
    <xdr:clientData/>
  </xdr:twoCellAnchor>
  <xdr:twoCellAnchor>
    <xdr:from>
      <xdr:col>3</xdr:col>
      <xdr:colOff>95250</xdr:colOff>
      <xdr:row>7</xdr:row>
      <xdr:rowOff>2299608</xdr:rowOff>
    </xdr:from>
    <xdr:to>
      <xdr:col>6</xdr:col>
      <xdr:colOff>612321</xdr:colOff>
      <xdr:row>7</xdr:row>
      <xdr:rowOff>3020786</xdr:rowOff>
    </xdr:to>
    <xdr:sp macro="" textlink="">
      <xdr:nvSpPr>
        <xdr:cNvPr id="13" name="文字方塊 12"/>
        <xdr:cNvSpPr txBox="1"/>
      </xdr:nvSpPr>
      <xdr:spPr>
        <a:xfrm>
          <a:off x="2762250" y="6912429"/>
          <a:ext cx="3333750" cy="721178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TW" altLang="en-US" sz="2800" b="1">
              <a:latin typeface="標楷體" panose="03000509000000000000" pitchFamily="65" charset="-120"/>
              <a:ea typeface="標楷體" panose="03000509000000000000" pitchFamily="65" charset="-120"/>
            </a:rPr>
            <a:t>楓葉繡花 </a:t>
          </a:r>
          <a:r>
            <a:rPr lang="en-US" altLang="zh-TW" sz="2800" b="1">
              <a:latin typeface="標楷體" panose="03000509000000000000" pitchFamily="65" charset="-120"/>
              <a:ea typeface="標楷體" panose="03000509000000000000" pitchFamily="65" charset="-120"/>
            </a:rPr>
            <a:t>2CM</a:t>
          </a:r>
          <a:endParaRPr lang="zh-TW" altLang="en-US" sz="2800" b="1">
            <a:latin typeface="標楷體" panose="03000509000000000000" pitchFamily="65" charset="-120"/>
            <a:ea typeface="標楷體" panose="03000509000000000000" pitchFamily="65" charset="-120"/>
          </a:endParaRPr>
        </a:p>
      </xdr:txBody>
    </xdr:sp>
    <xdr:clientData/>
  </xdr:twoCellAnchor>
  <xdr:twoCellAnchor>
    <xdr:from>
      <xdr:col>3</xdr:col>
      <xdr:colOff>503464</xdr:colOff>
      <xdr:row>7</xdr:row>
      <xdr:rowOff>925286</xdr:rowOff>
    </xdr:from>
    <xdr:to>
      <xdr:col>7</xdr:col>
      <xdr:colOff>857250</xdr:colOff>
      <xdr:row>7</xdr:row>
      <xdr:rowOff>1646464</xdr:rowOff>
    </xdr:to>
    <xdr:sp macro="" textlink="">
      <xdr:nvSpPr>
        <xdr:cNvPr id="14" name="文字方塊 13"/>
        <xdr:cNvSpPr txBox="1"/>
      </xdr:nvSpPr>
      <xdr:spPr>
        <a:xfrm>
          <a:off x="3170464" y="5538107"/>
          <a:ext cx="3850822" cy="721178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TW" altLang="en-US" sz="2800" b="1">
              <a:latin typeface="標楷體" panose="03000509000000000000" pitchFamily="65" charset="-120"/>
              <a:ea typeface="標楷體" panose="03000509000000000000" pitchFamily="65" charset="-120"/>
            </a:rPr>
            <a:t>穿者左袖肩點下</a:t>
          </a:r>
          <a:r>
            <a:rPr lang="en-US" altLang="zh-TW" sz="2800" b="1">
              <a:latin typeface="標楷體" panose="03000509000000000000" pitchFamily="65" charset="-120"/>
              <a:ea typeface="標楷體" panose="03000509000000000000" pitchFamily="65" charset="-120"/>
            </a:rPr>
            <a:t>8CM</a:t>
          </a:r>
          <a:endParaRPr lang="zh-TW" altLang="en-US" sz="2800" b="1">
            <a:latin typeface="標楷體" panose="03000509000000000000" pitchFamily="65" charset="-120"/>
            <a:ea typeface="標楷體" panose="03000509000000000000" pitchFamily="65" charset="-120"/>
          </a:endParaRPr>
        </a:p>
      </xdr:txBody>
    </xdr:sp>
    <xdr:clientData/>
  </xdr:twoCellAnchor>
  <xdr:twoCellAnchor>
    <xdr:from>
      <xdr:col>4</xdr:col>
      <xdr:colOff>465362</xdr:colOff>
      <xdr:row>6</xdr:row>
      <xdr:rowOff>57150</xdr:rowOff>
    </xdr:from>
    <xdr:to>
      <xdr:col>6</xdr:col>
      <xdr:colOff>612318</xdr:colOff>
      <xdr:row>6</xdr:row>
      <xdr:rowOff>778328</xdr:rowOff>
    </xdr:to>
    <xdr:sp macro="" textlink="">
      <xdr:nvSpPr>
        <xdr:cNvPr id="15" name="文字方塊 14"/>
        <xdr:cNvSpPr txBox="1"/>
      </xdr:nvSpPr>
      <xdr:spPr>
        <a:xfrm>
          <a:off x="4098469" y="1853293"/>
          <a:ext cx="1997528" cy="721178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zh-TW" altLang="en-US" sz="2800" b="1" u="sng">
              <a:latin typeface="標楷體" panose="03000509000000000000" pitchFamily="65" charset="-120"/>
              <a:ea typeface="標楷體" panose="03000509000000000000" pitchFamily="65" charset="-120"/>
            </a:rPr>
            <a:t>外夾克</a:t>
          </a:r>
        </a:p>
      </xdr:txBody>
    </xdr:sp>
    <xdr:clientData/>
  </xdr:twoCellAnchor>
  <xdr:twoCellAnchor>
    <xdr:from>
      <xdr:col>4</xdr:col>
      <xdr:colOff>489857</xdr:colOff>
      <xdr:row>10</xdr:row>
      <xdr:rowOff>40822</xdr:rowOff>
    </xdr:from>
    <xdr:to>
      <xdr:col>6</xdr:col>
      <xdr:colOff>636813</xdr:colOff>
      <xdr:row>10</xdr:row>
      <xdr:rowOff>752511</xdr:rowOff>
    </xdr:to>
    <xdr:sp macro="" textlink="">
      <xdr:nvSpPr>
        <xdr:cNvPr id="16" name="文字方塊 15"/>
        <xdr:cNvSpPr txBox="1"/>
      </xdr:nvSpPr>
      <xdr:spPr>
        <a:xfrm>
          <a:off x="4122964" y="9375322"/>
          <a:ext cx="1997528" cy="721178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zh-TW" altLang="en-US" sz="2800" b="1" u="sng">
              <a:latin typeface="標楷體" panose="03000509000000000000" pitchFamily="65" charset="-120"/>
              <a:ea typeface="標楷體" panose="03000509000000000000" pitchFamily="65" charset="-120"/>
            </a:rPr>
            <a:t>內夾克</a:t>
          </a:r>
        </a:p>
      </xdr:txBody>
    </xdr:sp>
    <xdr:clientData/>
  </xdr:twoCellAnchor>
  <xdr:twoCellAnchor>
    <xdr:from>
      <xdr:col>7</xdr:col>
      <xdr:colOff>1322614</xdr:colOff>
      <xdr:row>8</xdr:row>
      <xdr:rowOff>519792</xdr:rowOff>
    </xdr:from>
    <xdr:to>
      <xdr:col>11</xdr:col>
      <xdr:colOff>1415143</xdr:colOff>
      <xdr:row>8</xdr:row>
      <xdr:rowOff>1240970</xdr:rowOff>
    </xdr:to>
    <xdr:sp macro="" textlink="">
      <xdr:nvSpPr>
        <xdr:cNvPr id="18" name="文字方塊 17"/>
        <xdr:cNvSpPr txBox="1"/>
      </xdr:nvSpPr>
      <xdr:spPr>
        <a:xfrm>
          <a:off x="7486650" y="8194221"/>
          <a:ext cx="4895850" cy="721178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TW" altLang="en-US" sz="2800" b="1">
              <a:latin typeface="標楷體" panose="03000509000000000000" pitchFamily="65" charset="-120"/>
              <a:ea typeface="標楷體" panose="03000509000000000000" pitchFamily="65" charset="-120"/>
            </a:rPr>
            <a:t>穿者左後脇邊下襬上</a:t>
          </a:r>
          <a:r>
            <a:rPr lang="en-US" altLang="zh-TW" sz="2800" b="1">
              <a:latin typeface="標楷體" panose="03000509000000000000" pitchFamily="65" charset="-120"/>
              <a:ea typeface="標楷體" panose="03000509000000000000" pitchFamily="65" charset="-120"/>
            </a:rPr>
            <a:t>7CM</a:t>
          </a:r>
          <a:endParaRPr lang="zh-TW" altLang="en-US" sz="2800" b="1">
            <a:latin typeface="標楷體" panose="03000509000000000000" pitchFamily="65" charset="-120"/>
            <a:ea typeface="標楷體" panose="03000509000000000000" pitchFamily="65" charset="-120"/>
          </a:endParaRPr>
        </a:p>
      </xdr:txBody>
    </xdr:sp>
    <xdr:clientData/>
  </xdr:twoCellAnchor>
  <xdr:twoCellAnchor>
    <xdr:from>
      <xdr:col>7</xdr:col>
      <xdr:colOff>54429</xdr:colOff>
      <xdr:row>6</xdr:row>
      <xdr:rowOff>1006928</xdr:rowOff>
    </xdr:from>
    <xdr:to>
      <xdr:col>11</xdr:col>
      <xdr:colOff>146958</xdr:colOff>
      <xdr:row>6</xdr:row>
      <xdr:rowOff>2598963</xdr:rowOff>
    </xdr:to>
    <xdr:sp macro="" textlink="">
      <xdr:nvSpPr>
        <xdr:cNvPr id="19" name="文字方塊 18"/>
        <xdr:cNvSpPr txBox="1"/>
      </xdr:nvSpPr>
      <xdr:spPr>
        <a:xfrm>
          <a:off x="6218465" y="2803071"/>
          <a:ext cx="4895850" cy="159203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TW" altLang="en-US" sz="2800" b="1">
              <a:latin typeface="標楷體" panose="03000509000000000000" pitchFamily="65" charset="-120"/>
              <a:ea typeface="標楷體" panose="03000509000000000000" pitchFamily="65" charset="-120"/>
            </a:rPr>
            <a:t>穿者右前胸領</a:t>
          </a:r>
          <a:r>
            <a:rPr lang="zh-TW" altLang="en-US" sz="28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圍</a:t>
          </a:r>
          <a:r>
            <a:rPr lang="zh-TW" altLang="zh-TW" sz="28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下</a:t>
          </a:r>
          <a:r>
            <a:rPr lang="en-US" altLang="zh-TW" sz="28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8CM</a:t>
          </a:r>
          <a:endParaRPr lang="zh-TW" altLang="zh-TW" sz="2800" b="1">
            <a:solidFill>
              <a:schemeClr val="dk1"/>
            </a:solidFill>
            <a:latin typeface="標楷體" panose="03000509000000000000" pitchFamily="65" charset="-120"/>
            <a:ea typeface="標楷體" panose="03000509000000000000" pitchFamily="65" charset="-120"/>
            <a:cs typeface="+mn-cs"/>
          </a:endParaRPr>
        </a:p>
        <a:p>
          <a:r>
            <a:rPr lang="zh-TW" altLang="en-US" sz="2800" b="1">
              <a:latin typeface="標楷體" panose="03000509000000000000" pitchFamily="65" charset="-120"/>
              <a:ea typeface="標楷體" panose="03000509000000000000" pitchFamily="65" charset="-120"/>
            </a:rPr>
            <a:t>距離門襟拉鍊</a:t>
          </a:r>
          <a:r>
            <a:rPr lang="en-US" altLang="zh-TW" sz="2800" b="1">
              <a:latin typeface="標楷體" panose="03000509000000000000" pitchFamily="65" charset="-120"/>
              <a:ea typeface="標楷體" panose="03000509000000000000" pitchFamily="65" charset="-120"/>
            </a:rPr>
            <a:t>1.5CM</a:t>
          </a:r>
          <a:br>
            <a:rPr lang="en-US" altLang="zh-TW" sz="2800" b="1">
              <a:latin typeface="標楷體" panose="03000509000000000000" pitchFamily="65" charset="-120"/>
              <a:ea typeface="標楷體" panose="03000509000000000000" pitchFamily="65" charset="-120"/>
            </a:rPr>
          </a:br>
          <a:endParaRPr lang="zh-TW" altLang="en-US" sz="2800" b="1">
            <a:latin typeface="標楷體" panose="03000509000000000000" pitchFamily="65" charset="-120"/>
            <a:ea typeface="標楷體" panose="03000509000000000000" pitchFamily="65" charset="-120"/>
          </a:endParaRPr>
        </a:p>
      </xdr:txBody>
    </xdr:sp>
    <xdr:clientData/>
  </xdr:twoCellAnchor>
  <xdr:twoCellAnchor>
    <xdr:from>
      <xdr:col>7</xdr:col>
      <xdr:colOff>13608</xdr:colOff>
      <xdr:row>10</xdr:row>
      <xdr:rowOff>1510394</xdr:rowOff>
    </xdr:from>
    <xdr:to>
      <xdr:col>11</xdr:col>
      <xdr:colOff>1415143</xdr:colOff>
      <xdr:row>10</xdr:row>
      <xdr:rowOff>2707822</xdr:rowOff>
    </xdr:to>
    <xdr:sp macro="" textlink="">
      <xdr:nvSpPr>
        <xdr:cNvPr id="20" name="文字方塊 19"/>
        <xdr:cNvSpPr txBox="1"/>
      </xdr:nvSpPr>
      <xdr:spPr>
        <a:xfrm>
          <a:off x="6177644" y="10804073"/>
          <a:ext cx="6204856" cy="1197428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TW" altLang="en-US" sz="2800" b="1">
              <a:latin typeface="標楷體" panose="03000509000000000000" pitchFamily="65" charset="-120"/>
              <a:ea typeface="標楷體" panose="03000509000000000000" pitchFamily="65" charset="-120"/>
            </a:rPr>
            <a:t>穿者右前胸第一道車棉壓線下</a:t>
          </a:r>
          <a:r>
            <a:rPr lang="en-US" altLang="zh-TW" sz="2800" b="1">
              <a:latin typeface="標楷體" panose="03000509000000000000" pitchFamily="65" charset="-120"/>
              <a:ea typeface="標楷體" panose="03000509000000000000" pitchFamily="65" charset="-120"/>
            </a:rPr>
            <a:t>0.5CM</a:t>
          </a:r>
          <a:endParaRPr lang="zh-TW" altLang="zh-TW" sz="2800" b="1">
            <a:solidFill>
              <a:schemeClr val="dk1"/>
            </a:solidFill>
            <a:latin typeface="標楷體" panose="03000509000000000000" pitchFamily="65" charset="-120"/>
            <a:ea typeface="標楷體" panose="03000509000000000000" pitchFamily="65" charset="-120"/>
            <a:cs typeface="+mn-cs"/>
          </a:endParaRPr>
        </a:p>
        <a:p>
          <a:r>
            <a:rPr lang="zh-TW" altLang="en-US" sz="2800" b="1">
              <a:latin typeface="標楷體" panose="03000509000000000000" pitchFamily="65" charset="-120"/>
              <a:ea typeface="標楷體" panose="03000509000000000000" pitchFamily="65" charset="-120"/>
            </a:rPr>
            <a:t>距離門襟拉鍊</a:t>
          </a:r>
          <a:r>
            <a:rPr lang="en-US" altLang="zh-TW" sz="2800" b="1">
              <a:latin typeface="標楷體" panose="03000509000000000000" pitchFamily="65" charset="-120"/>
              <a:ea typeface="標楷體" panose="03000509000000000000" pitchFamily="65" charset="-120"/>
            </a:rPr>
            <a:t>1.5CM</a:t>
          </a:r>
          <a:br>
            <a:rPr lang="en-US" altLang="zh-TW" sz="2800" b="1">
              <a:latin typeface="標楷體" panose="03000509000000000000" pitchFamily="65" charset="-120"/>
              <a:ea typeface="標楷體" panose="03000509000000000000" pitchFamily="65" charset="-120"/>
            </a:rPr>
          </a:br>
          <a:endParaRPr lang="zh-TW" altLang="en-US" sz="2800" b="1">
            <a:latin typeface="標楷體" panose="03000509000000000000" pitchFamily="65" charset="-120"/>
            <a:ea typeface="標楷體" panose="03000509000000000000" pitchFamily="65" charset="-120"/>
          </a:endParaRPr>
        </a:p>
      </xdr:txBody>
    </xdr:sp>
    <xdr:clientData/>
  </xdr:twoCellAnchor>
  <xdr:twoCellAnchor>
    <xdr:from>
      <xdr:col>3</xdr:col>
      <xdr:colOff>95250</xdr:colOff>
      <xdr:row>11</xdr:row>
      <xdr:rowOff>2217964</xdr:rowOff>
    </xdr:from>
    <xdr:to>
      <xdr:col>6</xdr:col>
      <xdr:colOff>612321</xdr:colOff>
      <xdr:row>11</xdr:row>
      <xdr:rowOff>2939142</xdr:rowOff>
    </xdr:to>
    <xdr:sp macro="" textlink="">
      <xdr:nvSpPr>
        <xdr:cNvPr id="21" name="文字方塊 20"/>
        <xdr:cNvSpPr txBox="1"/>
      </xdr:nvSpPr>
      <xdr:spPr>
        <a:xfrm>
          <a:off x="2762250" y="13702393"/>
          <a:ext cx="3333750" cy="721178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TW" altLang="en-US" sz="2800" b="1">
              <a:latin typeface="標楷體" panose="03000509000000000000" pitchFamily="65" charset="-120"/>
              <a:ea typeface="標楷體" panose="03000509000000000000" pitchFamily="65" charset="-120"/>
            </a:rPr>
            <a:t>楓葉繡花 </a:t>
          </a:r>
          <a:r>
            <a:rPr lang="en-US" altLang="zh-TW" sz="2800" b="1">
              <a:latin typeface="標楷體" panose="03000509000000000000" pitchFamily="65" charset="-120"/>
              <a:ea typeface="標楷體" panose="03000509000000000000" pitchFamily="65" charset="-120"/>
            </a:rPr>
            <a:t>2CM</a:t>
          </a:r>
          <a:endParaRPr lang="zh-TW" altLang="en-US" sz="2800" b="1">
            <a:latin typeface="標楷體" panose="03000509000000000000" pitchFamily="65" charset="-120"/>
            <a:ea typeface="標楷體" panose="03000509000000000000" pitchFamily="65" charset="-120"/>
          </a:endParaRPr>
        </a:p>
      </xdr:txBody>
    </xdr:sp>
    <xdr:clientData/>
  </xdr:twoCellAnchor>
  <xdr:twoCellAnchor>
    <xdr:from>
      <xdr:col>1</xdr:col>
      <xdr:colOff>1183822</xdr:colOff>
      <xdr:row>11</xdr:row>
      <xdr:rowOff>349706</xdr:rowOff>
    </xdr:from>
    <xdr:to>
      <xdr:col>7</xdr:col>
      <xdr:colOff>0</xdr:colOff>
      <xdr:row>11</xdr:row>
      <xdr:rowOff>1061268</xdr:rowOff>
    </xdr:to>
    <xdr:sp macro="" textlink="">
      <xdr:nvSpPr>
        <xdr:cNvPr id="22" name="文字方塊 21"/>
        <xdr:cNvSpPr txBox="1"/>
      </xdr:nvSpPr>
      <xdr:spPr>
        <a:xfrm>
          <a:off x="1877786" y="12477752"/>
          <a:ext cx="4381500" cy="721178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lang="zh-TW" altLang="en-US" sz="2800" b="1">
              <a:latin typeface="標楷體" panose="03000509000000000000" pitchFamily="65" charset="-120"/>
              <a:ea typeface="標楷體" panose="03000509000000000000" pitchFamily="65" charset="-120"/>
            </a:rPr>
            <a:t>穿者左袖領肩點下</a:t>
          </a:r>
          <a:r>
            <a:rPr lang="en-US" altLang="zh-TW" sz="2800" b="1">
              <a:latin typeface="標楷體" panose="03000509000000000000" pitchFamily="65" charset="-120"/>
              <a:ea typeface="標楷體" panose="03000509000000000000" pitchFamily="65" charset="-120"/>
            </a:rPr>
            <a:t>20CM</a:t>
          </a:r>
          <a:endParaRPr lang="zh-TW" altLang="en-US" sz="2800" b="1">
            <a:latin typeface="標楷體" panose="03000509000000000000" pitchFamily="65" charset="-120"/>
            <a:ea typeface="標楷體" panose="03000509000000000000" pitchFamily="65" charset="-120"/>
          </a:endParaRPr>
        </a:p>
      </xdr:txBody>
    </xdr:sp>
    <xdr:clientData/>
  </xdr:twoCellAnchor>
  <xdr:twoCellAnchor>
    <xdr:from>
      <xdr:col>1</xdr:col>
      <xdr:colOff>947057</xdr:colOff>
      <xdr:row>10</xdr:row>
      <xdr:rowOff>2061481</xdr:rowOff>
    </xdr:from>
    <xdr:to>
      <xdr:col>6</xdr:col>
      <xdr:colOff>579663</xdr:colOff>
      <xdr:row>10</xdr:row>
      <xdr:rowOff>2763609</xdr:rowOff>
    </xdr:to>
    <xdr:sp macro="" textlink="">
      <xdr:nvSpPr>
        <xdr:cNvPr id="23" name="文字方塊 22"/>
        <xdr:cNvSpPr txBox="1"/>
      </xdr:nvSpPr>
      <xdr:spPr>
        <a:xfrm>
          <a:off x="1641021" y="11355160"/>
          <a:ext cx="4422321" cy="702128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TW" sz="2800" b="1">
              <a:latin typeface="標楷體" panose="03000509000000000000" pitchFamily="65" charset="-120"/>
              <a:ea typeface="標楷體" panose="03000509000000000000" pitchFamily="65" charset="-120"/>
            </a:rPr>
            <a:t>LAFUMA +</a:t>
          </a:r>
          <a:r>
            <a:rPr lang="zh-TW" altLang="en-US" sz="2800" b="1">
              <a:latin typeface="標楷體" panose="03000509000000000000" pitchFamily="65" charset="-120"/>
              <a:ea typeface="標楷體" panose="03000509000000000000" pitchFamily="65" charset="-120"/>
            </a:rPr>
            <a:t>楓葉繡花 </a:t>
          </a:r>
          <a:r>
            <a:rPr lang="en-US" altLang="zh-TW" sz="2800" b="1">
              <a:latin typeface="標楷體" panose="03000509000000000000" pitchFamily="65" charset="-120"/>
              <a:ea typeface="標楷體" panose="03000509000000000000" pitchFamily="65" charset="-120"/>
            </a:rPr>
            <a:t>6CM</a:t>
          </a:r>
          <a:endParaRPr lang="zh-TW" altLang="en-US" sz="2800" b="1">
            <a:latin typeface="標楷體" panose="03000509000000000000" pitchFamily="65" charset="-120"/>
            <a:ea typeface="標楷體" panose="03000509000000000000" pitchFamily="65" charset="-120"/>
          </a:endParaRPr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95250</xdr:colOff>
      <xdr:row>0</xdr:row>
      <xdr:rowOff>76200</xdr:rowOff>
    </xdr:from>
    <xdr:to>
      <xdr:col>1</xdr:col>
      <xdr:colOff>962025</xdr:colOff>
      <xdr:row>0</xdr:row>
      <xdr:rowOff>485775</xdr:rowOff>
    </xdr:to>
    <xdr:pic>
      <xdr:nvPicPr>
        <xdr:cNvPr id="11787" name="Image 1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" y="76200"/>
          <a:ext cx="1152525" cy="409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66675</xdr:rowOff>
    </xdr:from>
    <xdr:to>
      <xdr:col>11</xdr:col>
      <xdr:colOff>762000</xdr:colOff>
      <xdr:row>44</xdr:row>
      <xdr:rowOff>123825</xdr:rowOff>
    </xdr:to>
    <xdr:pic>
      <xdr:nvPicPr>
        <xdr:cNvPr id="56359" name="Imag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85875"/>
          <a:ext cx="9639300" cy="6305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114300</xdr:colOff>
      <xdr:row>0</xdr:row>
      <xdr:rowOff>76200</xdr:rowOff>
    </xdr:from>
    <xdr:to>
      <xdr:col>1</xdr:col>
      <xdr:colOff>657225</xdr:colOff>
      <xdr:row>0</xdr:row>
      <xdr:rowOff>485775</xdr:rowOff>
    </xdr:to>
    <xdr:pic>
      <xdr:nvPicPr>
        <xdr:cNvPr id="56360" name="Image 6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" y="76200"/>
          <a:ext cx="1143000" cy="409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285750</xdr:colOff>
      <xdr:row>37</xdr:row>
      <xdr:rowOff>76200</xdr:rowOff>
    </xdr:from>
    <xdr:to>
      <xdr:col>12</xdr:col>
      <xdr:colOff>1304925</xdr:colOff>
      <xdr:row>52</xdr:row>
      <xdr:rowOff>104775</xdr:rowOff>
    </xdr:to>
    <xdr:pic>
      <xdr:nvPicPr>
        <xdr:cNvPr id="56361" name="Image 2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43550" y="6543675"/>
          <a:ext cx="5476875" cy="2171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190500</xdr:colOff>
      <xdr:row>4</xdr:row>
      <xdr:rowOff>57150</xdr:rowOff>
    </xdr:from>
    <xdr:to>
      <xdr:col>12</xdr:col>
      <xdr:colOff>1390650</xdr:colOff>
      <xdr:row>15</xdr:row>
      <xdr:rowOff>19050</xdr:rowOff>
    </xdr:to>
    <xdr:pic>
      <xdr:nvPicPr>
        <xdr:cNvPr id="56362" name="Image 3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77150" y="1276350"/>
          <a:ext cx="3429000" cy="1933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114300</xdr:colOff>
      <xdr:row>0</xdr:row>
      <xdr:rowOff>76200</xdr:rowOff>
    </xdr:from>
    <xdr:to>
      <xdr:col>1</xdr:col>
      <xdr:colOff>657225</xdr:colOff>
      <xdr:row>0</xdr:row>
      <xdr:rowOff>485775</xdr:rowOff>
    </xdr:to>
    <xdr:pic>
      <xdr:nvPicPr>
        <xdr:cNvPr id="47381" name="Image 4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" y="76200"/>
          <a:ext cx="1143000" cy="409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123825</xdr:colOff>
      <xdr:row>4</xdr:row>
      <xdr:rowOff>76200</xdr:rowOff>
    </xdr:from>
    <xdr:to>
      <xdr:col>7</xdr:col>
      <xdr:colOff>257175</xdr:colOff>
      <xdr:row>26</xdr:row>
      <xdr:rowOff>28575</xdr:rowOff>
    </xdr:to>
    <xdr:pic>
      <xdr:nvPicPr>
        <xdr:cNvPr id="47382" name="Image 1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" y="1333500"/>
          <a:ext cx="6229350" cy="4552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  <pageSetUpPr fitToPage="1"/>
  </sheetPr>
  <dimension ref="A1:N36"/>
  <sheetViews>
    <sheetView showGridLines="0" view="pageBreakPreview" topLeftCell="A7" zoomScaleNormal="100" zoomScaleSheetLayoutView="100" workbookViewId="0">
      <selection activeCell="F29" sqref="F29"/>
    </sheetView>
  </sheetViews>
  <sheetFormatPr defaultColWidth="12" defaultRowHeight="11.25" x14ac:dyDescent="0.15"/>
  <cols>
    <col min="1" max="1" width="10.1640625" customWidth="1"/>
    <col min="2" max="2" width="13.83203125" customWidth="1"/>
    <col min="3" max="8" width="12" customWidth="1"/>
    <col min="9" max="9" width="29" customWidth="1"/>
    <col min="10" max="10" width="12" customWidth="1"/>
    <col min="11" max="11" width="13" customWidth="1"/>
    <col min="12" max="12" width="15.83203125" customWidth="1"/>
  </cols>
  <sheetData>
    <row r="1" spans="1:14" s="1" customFormat="1" ht="45" customHeight="1" thickBot="1" x14ac:dyDescent="0.2">
      <c r="A1" s="36"/>
      <c r="B1" s="37"/>
      <c r="C1" s="37"/>
      <c r="D1" s="37"/>
      <c r="E1" s="46" t="s">
        <v>0</v>
      </c>
      <c r="F1" s="37"/>
      <c r="G1" s="37"/>
      <c r="H1" s="37"/>
      <c r="I1" s="37"/>
      <c r="J1" s="640" t="s">
        <v>233</v>
      </c>
      <c r="K1" s="640"/>
      <c r="L1" s="641"/>
    </row>
    <row r="2" spans="1:14" s="4" customFormat="1" ht="18.75" customHeight="1" x14ac:dyDescent="0.15">
      <c r="A2" s="474" t="s">
        <v>237</v>
      </c>
      <c r="B2" s="475"/>
      <c r="C2" s="475"/>
      <c r="D2" s="475"/>
      <c r="E2" s="475"/>
      <c r="F2" s="475" t="s">
        <v>248</v>
      </c>
      <c r="G2" s="475"/>
      <c r="H2" s="475"/>
      <c r="I2" s="475"/>
      <c r="J2" s="58" t="s">
        <v>2</v>
      </c>
      <c r="K2" s="60" t="s">
        <v>328</v>
      </c>
      <c r="L2" s="61"/>
    </row>
    <row r="3" spans="1:14" s="3" customFormat="1" ht="18.75" customHeight="1" x14ac:dyDescent="0.15">
      <c r="A3" s="648" t="s">
        <v>243</v>
      </c>
      <c r="B3" s="649"/>
      <c r="C3" s="649"/>
      <c r="D3" s="649"/>
      <c r="E3" s="649"/>
      <c r="F3" s="649"/>
      <c r="G3" s="649"/>
      <c r="H3" s="649"/>
      <c r="I3" s="649"/>
      <c r="J3" s="53" t="s">
        <v>14</v>
      </c>
      <c r="K3" s="24"/>
      <c r="L3" s="117" t="s">
        <v>138</v>
      </c>
    </row>
    <row r="4" spans="1:14" s="3" customFormat="1" ht="17.25" thickBot="1" x14ac:dyDescent="0.2">
      <c r="A4" s="120" t="s">
        <v>1</v>
      </c>
      <c r="B4" s="55">
        <f ca="1">TODAY()</f>
        <v>43833</v>
      </c>
      <c r="C4" s="56"/>
      <c r="D4" s="56"/>
      <c r="E4" s="56"/>
      <c r="F4" s="56"/>
      <c r="G4" s="56"/>
      <c r="H4" s="56"/>
      <c r="I4" s="56"/>
      <c r="J4" s="87" t="s">
        <v>165</v>
      </c>
      <c r="K4" s="56"/>
      <c r="L4" s="238" t="s">
        <v>139</v>
      </c>
    </row>
    <row r="5" spans="1:14" s="1" customFormat="1" ht="16.5" x14ac:dyDescent="0.15">
      <c r="A5" s="645" t="s">
        <v>62</v>
      </c>
      <c r="B5" s="646"/>
      <c r="C5" s="646"/>
      <c r="D5" s="646"/>
      <c r="E5" s="647"/>
      <c r="F5" s="41"/>
      <c r="G5" s="41"/>
      <c r="H5" s="153"/>
      <c r="I5" s="186" t="s">
        <v>63</v>
      </c>
      <c r="J5" s="187"/>
      <c r="K5" s="187"/>
      <c r="L5" s="188"/>
    </row>
    <row r="6" spans="1:14" s="1" customFormat="1" ht="17.25" customHeight="1" thickBot="1" x14ac:dyDescent="0.2">
      <c r="A6" s="642" t="s">
        <v>242</v>
      </c>
      <c r="B6" s="643"/>
      <c r="C6" s="643"/>
      <c r="D6" s="643"/>
      <c r="E6" s="644"/>
      <c r="F6" s="41"/>
      <c r="G6" s="41"/>
      <c r="H6" s="189"/>
      <c r="I6" s="642" t="s">
        <v>244</v>
      </c>
      <c r="J6" s="643"/>
      <c r="K6" s="643"/>
      <c r="L6" s="644"/>
      <c r="N6" s="1" t="s">
        <v>140</v>
      </c>
    </row>
    <row r="7" spans="1:14" s="1" customFormat="1" ht="16.5" customHeight="1" x14ac:dyDescent="0.15">
      <c r="A7" s="42"/>
      <c r="B7" s="43"/>
      <c r="C7" s="43"/>
      <c r="D7" s="43"/>
      <c r="E7" s="43"/>
      <c r="F7" s="43"/>
      <c r="G7" s="43"/>
      <c r="H7" s="43"/>
      <c r="I7" s="43"/>
      <c r="J7" s="43"/>
      <c r="K7" s="43"/>
      <c r="L7" s="49"/>
    </row>
    <row r="8" spans="1:14" s="1" customFormat="1" x14ac:dyDescent="0.15">
      <c r="A8" s="42"/>
      <c r="B8" s="43"/>
      <c r="C8" s="43"/>
      <c r="D8" s="43"/>
      <c r="E8" s="43"/>
      <c r="F8" s="43"/>
      <c r="G8" s="43"/>
      <c r="H8" s="43"/>
      <c r="I8" s="43"/>
      <c r="J8" s="43"/>
      <c r="K8" s="43"/>
      <c r="L8" s="49"/>
    </row>
    <row r="9" spans="1:14" s="1" customFormat="1" x14ac:dyDescent="0.15">
      <c r="A9" s="42"/>
      <c r="B9" s="43"/>
      <c r="C9" s="43"/>
      <c r="D9" s="43"/>
      <c r="E9" s="43"/>
      <c r="F9" s="43"/>
      <c r="G9" s="43"/>
      <c r="H9" s="43"/>
      <c r="I9" s="43"/>
      <c r="J9" s="43"/>
      <c r="K9" s="43"/>
      <c r="L9" s="49"/>
    </row>
    <row r="10" spans="1:14" s="1" customFormat="1" x14ac:dyDescent="0.15">
      <c r="A10" s="42"/>
      <c r="B10" s="43"/>
      <c r="C10" s="43"/>
      <c r="D10" s="43"/>
      <c r="E10" s="43"/>
      <c r="F10" s="43"/>
      <c r="G10" s="43"/>
      <c r="H10" s="43"/>
      <c r="I10" s="43"/>
      <c r="J10" s="43"/>
      <c r="K10" s="43"/>
      <c r="L10" s="49"/>
    </row>
    <row r="11" spans="1:14" s="1" customFormat="1" x14ac:dyDescent="0.15">
      <c r="A11" s="42"/>
      <c r="B11" s="43"/>
      <c r="C11" s="43"/>
      <c r="D11" s="43"/>
      <c r="E11" s="43"/>
      <c r="F11" s="43"/>
      <c r="G11" s="43"/>
      <c r="H11" s="43"/>
      <c r="I11" s="43"/>
      <c r="J11" s="43"/>
      <c r="K11" s="43"/>
      <c r="L11" s="49"/>
    </row>
    <row r="12" spans="1:14" s="1" customFormat="1" x14ac:dyDescent="0.15">
      <c r="A12" s="42"/>
      <c r="B12" s="43"/>
      <c r="C12" s="43"/>
      <c r="D12" s="43"/>
      <c r="E12" s="43"/>
      <c r="F12" s="43"/>
      <c r="G12" s="43"/>
      <c r="H12" s="43"/>
      <c r="I12" s="43"/>
      <c r="J12" s="43"/>
      <c r="K12" s="43"/>
      <c r="L12" s="49"/>
    </row>
    <row r="13" spans="1:14" s="1" customFormat="1" x14ac:dyDescent="0.15">
      <c r="A13" s="42"/>
      <c r="B13" s="43"/>
      <c r="C13" s="43"/>
      <c r="D13" s="43"/>
      <c r="E13" s="43"/>
      <c r="F13" s="43"/>
      <c r="G13" s="43"/>
      <c r="H13" s="43"/>
      <c r="I13" s="43"/>
      <c r="J13" s="43"/>
      <c r="K13" s="43"/>
      <c r="L13" s="49"/>
    </row>
    <row r="14" spans="1:14" s="1" customFormat="1" x14ac:dyDescent="0.15">
      <c r="A14" s="42"/>
      <c r="B14" s="43"/>
      <c r="C14" s="43"/>
      <c r="D14" s="43"/>
      <c r="E14" s="43" t="s">
        <v>58</v>
      </c>
      <c r="F14" s="43"/>
      <c r="G14" s="43"/>
      <c r="H14" s="43"/>
      <c r="I14" s="43"/>
      <c r="J14" s="43"/>
      <c r="K14" s="43"/>
      <c r="L14" s="49"/>
    </row>
    <row r="15" spans="1:14" s="1" customFormat="1" x14ac:dyDescent="0.15">
      <c r="A15" s="42"/>
      <c r="B15" s="43"/>
      <c r="C15" s="43"/>
      <c r="D15" s="43"/>
      <c r="E15" s="43"/>
      <c r="F15" s="43"/>
      <c r="G15" s="43"/>
      <c r="H15" s="43"/>
      <c r="I15" s="43"/>
      <c r="J15" s="43"/>
      <c r="K15" s="43"/>
      <c r="L15" s="49"/>
    </row>
    <row r="16" spans="1:14" s="1" customFormat="1" x14ac:dyDescent="0.15">
      <c r="A16" s="42"/>
      <c r="B16" s="43"/>
      <c r="C16" s="43"/>
      <c r="D16" s="43"/>
      <c r="E16" s="43"/>
      <c r="F16" s="43"/>
      <c r="G16" s="43"/>
      <c r="H16" s="43"/>
      <c r="I16" s="43"/>
      <c r="J16" s="43"/>
      <c r="K16" s="43"/>
      <c r="L16" s="49"/>
    </row>
    <row r="17" spans="1:12" s="1" customFormat="1" x14ac:dyDescent="0.15">
      <c r="A17" s="42"/>
      <c r="B17" s="43" t="s">
        <v>117</v>
      </c>
      <c r="C17" s="43"/>
      <c r="D17" s="43"/>
      <c r="E17" s="43"/>
      <c r="F17" s="43"/>
      <c r="G17" s="43"/>
      <c r="H17" s="43"/>
      <c r="I17" s="43"/>
      <c r="J17" s="43"/>
      <c r="K17" s="43"/>
      <c r="L17" s="49"/>
    </row>
    <row r="18" spans="1:12" s="1" customFormat="1" x14ac:dyDescent="0.15">
      <c r="A18" s="42"/>
      <c r="B18" s="43"/>
      <c r="C18" s="43"/>
      <c r="D18" s="43"/>
      <c r="E18" s="43"/>
      <c r="F18" s="43"/>
      <c r="G18" s="43"/>
      <c r="H18" s="43"/>
      <c r="I18" s="43"/>
      <c r="J18" s="43"/>
      <c r="K18" s="43"/>
      <c r="L18" s="49"/>
    </row>
    <row r="19" spans="1:12" s="1" customFormat="1" x14ac:dyDescent="0.15">
      <c r="A19" s="42"/>
      <c r="B19" s="43"/>
      <c r="C19" s="43"/>
      <c r="D19" s="43"/>
      <c r="E19" s="43"/>
      <c r="F19" s="43"/>
      <c r="G19" s="43"/>
      <c r="H19" s="43"/>
      <c r="I19" s="43"/>
      <c r="J19" s="43"/>
      <c r="K19" s="43"/>
      <c r="L19" s="49"/>
    </row>
    <row r="20" spans="1:12" s="1" customFormat="1" x14ac:dyDescent="0.15">
      <c r="A20" s="42"/>
      <c r="B20" s="43"/>
      <c r="C20" s="43"/>
      <c r="D20" s="43"/>
      <c r="E20" s="43"/>
      <c r="F20" s="43"/>
      <c r="G20" s="43"/>
      <c r="H20" s="43"/>
      <c r="I20" s="43"/>
      <c r="J20" s="43"/>
      <c r="K20" s="43"/>
      <c r="L20" s="49"/>
    </row>
    <row r="21" spans="1:12" s="1" customFormat="1" x14ac:dyDescent="0.15">
      <c r="A21" s="42"/>
      <c r="B21" s="43"/>
      <c r="C21" s="43"/>
      <c r="D21" s="43"/>
      <c r="E21" s="43"/>
      <c r="F21" s="43"/>
      <c r="G21" s="43"/>
      <c r="H21" s="43"/>
      <c r="I21" s="43"/>
      <c r="J21" s="43"/>
      <c r="K21" s="43"/>
      <c r="L21" s="49"/>
    </row>
    <row r="22" spans="1:12" s="1" customFormat="1" x14ac:dyDescent="0.15">
      <c r="A22" s="42"/>
      <c r="B22" s="43"/>
      <c r="C22" s="43"/>
      <c r="D22" s="43"/>
      <c r="E22" s="43"/>
      <c r="F22" s="43"/>
      <c r="G22" s="43"/>
      <c r="H22" s="43"/>
      <c r="I22" s="43"/>
      <c r="J22" s="43"/>
      <c r="K22" s="43"/>
      <c r="L22" s="49"/>
    </row>
    <row r="23" spans="1:12" s="1" customFormat="1" x14ac:dyDescent="0.15">
      <c r="A23" s="42"/>
      <c r="B23" s="43"/>
      <c r="C23" s="43"/>
      <c r="D23" s="43"/>
      <c r="E23" s="43"/>
      <c r="F23" s="43"/>
      <c r="G23" s="43"/>
      <c r="H23" s="43"/>
      <c r="I23" s="43"/>
      <c r="J23" s="43"/>
      <c r="K23" s="43"/>
      <c r="L23" s="49"/>
    </row>
    <row r="24" spans="1:12" s="1" customFormat="1" x14ac:dyDescent="0.15">
      <c r="A24" s="42"/>
      <c r="B24" s="43"/>
      <c r="C24" s="43"/>
      <c r="D24" s="43"/>
      <c r="E24" s="43"/>
      <c r="F24" s="43"/>
      <c r="G24" s="43"/>
      <c r="H24" s="43"/>
      <c r="I24" s="43"/>
      <c r="J24" s="43"/>
      <c r="K24" s="43"/>
      <c r="L24" s="49"/>
    </row>
    <row r="25" spans="1:12" s="1" customFormat="1" x14ac:dyDescent="0.15">
      <c r="A25" s="42"/>
      <c r="B25" s="43"/>
      <c r="C25" s="43"/>
      <c r="D25" s="43"/>
      <c r="E25" s="43"/>
      <c r="F25" s="43"/>
      <c r="G25" s="43"/>
      <c r="H25" s="43"/>
      <c r="I25" s="43"/>
      <c r="J25" s="43"/>
      <c r="K25" s="43"/>
      <c r="L25" s="49"/>
    </row>
    <row r="26" spans="1:12" s="1" customFormat="1" x14ac:dyDescent="0.15">
      <c r="A26" s="42"/>
      <c r="B26" s="43"/>
      <c r="C26" s="43"/>
      <c r="D26" s="43"/>
      <c r="E26" s="43"/>
      <c r="F26" s="43"/>
      <c r="G26" s="43"/>
      <c r="H26" s="43"/>
      <c r="I26" s="43"/>
      <c r="J26" s="43"/>
      <c r="K26" s="43"/>
      <c r="L26" s="49"/>
    </row>
    <row r="27" spans="1:12" s="1" customFormat="1" x14ac:dyDescent="0.15">
      <c r="A27" s="42"/>
      <c r="B27" s="43"/>
      <c r="C27" s="43"/>
      <c r="D27" s="43"/>
      <c r="E27" s="43"/>
      <c r="F27" s="43"/>
      <c r="G27" s="43"/>
      <c r="H27" s="43"/>
      <c r="I27" s="43"/>
      <c r="J27" s="43" t="s">
        <v>58</v>
      </c>
      <c r="K27" s="43"/>
      <c r="L27" s="49"/>
    </row>
    <row r="28" spans="1:12" s="1" customFormat="1" x14ac:dyDescent="0.15">
      <c r="A28" s="42"/>
      <c r="B28" s="43"/>
      <c r="C28" s="43"/>
      <c r="D28" s="43"/>
      <c r="E28" s="43"/>
      <c r="F28" s="43"/>
      <c r="G28" s="43"/>
      <c r="H28" s="43"/>
      <c r="I28" s="43"/>
      <c r="J28" s="43"/>
      <c r="K28" s="43"/>
      <c r="L28" s="49"/>
    </row>
    <row r="29" spans="1:12" s="1" customFormat="1" ht="19.5" x14ac:dyDescent="0.15">
      <c r="A29" s="42"/>
      <c r="B29" s="43"/>
      <c r="C29" s="455"/>
      <c r="D29" s="455"/>
      <c r="E29" s="43"/>
      <c r="F29" s="43"/>
      <c r="G29" s="43"/>
      <c r="H29" s="43"/>
      <c r="I29" s="43"/>
      <c r="J29" s="43"/>
      <c r="K29" s="43"/>
      <c r="L29" s="49"/>
    </row>
    <row r="30" spans="1:12" s="1" customFormat="1" ht="19.5" x14ac:dyDescent="0.15">
      <c r="A30" s="42"/>
      <c r="B30" s="43"/>
      <c r="C30" s="43"/>
      <c r="D30" s="455"/>
      <c r="E30" s="43"/>
      <c r="F30" s="43"/>
      <c r="G30" s="43"/>
      <c r="H30" s="43"/>
      <c r="I30" s="43"/>
      <c r="J30" s="43"/>
      <c r="K30" s="43"/>
      <c r="L30" s="49"/>
    </row>
    <row r="31" spans="1:12" s="1" customFormat="1" ht="14.25" x14ac:dyDescent="0.15">
      <c r="A31" s="42"/>
      <c r="B31" s="43"/>
      <c r="C31" s="43"/>
      <c r="D31" s="456"/>
      <c r="E31" s="43"/>
      <c r="F31" s="43"/>
      <c r="G31" s="43"/>
      <c r="H31" s="43"/>
      <c r="I31" s="43"/>
      <c r="J31" s="43"/>
      <c r="K31" s="43"/>
      <c r="L31" s="49"/>
    </row>
    <row r="32" spans="1:12" s="1" customFormat="1" x14ac:dyDescent="0.15">
      <c r="A32" s="42"/>
      <c r="B32" s="43"/>
      <c r="C32" s="43"/>
      <c r="D32" s="43" t="s">
        <v>58</v>
      </c>
      <c r="E32" s="43"/>
      <c r="F32" s="43"/>
      <c r="G32" s="43"/>
      <c r="H32" s="43"/>
      <c r="I32" s="43"/>
      <c r="J32" s="43"/>
      <c r="K32" s="43"/>
      <c r="L32" s="49"/>
    </row>
    <row r="33" spans="1:12" s="1" customFormat="1" x14ac:dyDescent="0.15">
      <c r="A33" s="42"/>
      <c r="B33" s="43"/>
      <c r="C33" s="43"/>
      <c r="D33" s="43"/>
      <c r="E33" s="43"/>
      <c r="F33" s="43"/>
      <c r="G33" s="43"/>
      <c r="H33" s="43"/>
      <c r="I33" s="43"/>
      <c r="J33" s="43"/>
      <c r="K33" s="43"/>
      <c r="L33" s="49"/>
    </row>
    <row r="34" spans="1:12" s="1" customFormat="1" x14ac:dyDescent="0.15">
      <c r="A34" s="42"/>
      <c r="B34" s="43"/>
      <c r="C34" s="43"/>
      <c r="D34" s="43"/>
      <c r="E34" s="43"/>
      <c r="F34" s="43"/>
      <c r="G34" s="43"/>
      <c r="H34" s="43"/>
      <c r="I34" s="43"/>
      <c r="J34" s="43"/>
      <c r="K34" s="43"/>
      <c r="L34" s="49"/>
    </row>
    <row r="35" spans="1:12" s="1" customFormat="1" ht="12" thickBot="1" x14ac:dyDescent="0.2">
      <c r="A35" s="50"/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2"/>
    </row>
    <row r="36" spans="1:12" s="1" customFormat="1" x14ac:dyDescent="0.15"/>
  </sheetData>
  <mergeCells count="5">
    <mergeCell ref="J1:L1"/>
    <mergeCell ref="A6:E6"/>
    <mergeCell ref="I6:L6"/>
    <mergeCell ref="A5:E5"/>
    <mergeCell ref="A3:I3"/>
  </mergeCells>
  <phoneticPr fontId="35" type="noConversion"/>
  <printOptions horizontalCentered="1"/>
  <pageMargins left="0.39370078740157483" right="0.39370078740157483" top="0.39370078740157483" bottom="0.35433070866141736" header="0.39370078740157483" footer="0.39370078740157483"/>
  <pageSetup paperSize="9"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  <pageSetUpPr fitToPage="1"/>
  </sheetPr>
  <dimension ref="A1:AT121"/>
  <sheetViews>
    <sheetView showGridLines="0" view="pageBreakPreview" topLeftCell="A46" zoomScale="70" zoomScaleNormal="60" zoomScaleSheetLayoutView="70" workbookViewId="0">
      <selection activeCell="F40" sqref="F40:F60"/>
    </sheetView>
  </sheetViews>
  <sheetFormatPr defaultColWidth="12" defaultRowHeight="11.25" x14ac:dyDescent="0.15"/>
  <cols>
    <col min="1" max="1" width="5.1640625" customWidth="1"/>
    <col min="2" max="2" width="12.5" customWidth="1"/>
    <col min="3" max="3" width="16.83203125" customWidth="1"/>
    <col min="4" max="4" width="14.33203125" customWidth="1"/>
    <col min="5" max="5" width="25.33203125" customWidth="1"/>
    <col min="6" max="6" width="70" bestFit="1" customWidth="1"/>
    <col min="7" max="7" width="18.83203125" customWidth="1"/>
    <col min="8" max="8" width="15.33203125" style="331" customWidth="1"/>
    <col min="9" max="9" width="15.33203125" style="342" customWidth="1"/>
    <col min="10" max="10" width="15.33203125" style="350" customWidth="1"/>
    <col min="11" max="11" width="15.33203125" hidden="1" customWidth="1"/>
    <col min="12" max="12" width="16.33203125" style="351" hidden="1" customWidth="1"/>
    <col min="13" max="13" width="16.33203125" hidden="1" customWidth="1"/>
    <col min="14" max="16" width="15.33203125" customWidth="1"/>
    <col min="17" max="17" width="8.83203125" customWidth="1"/>
    <col min="18" max="18" width="12.6640625" customWidth="1"/>
  </cols>
  <sheetData>
    <row r="1" spans="1:46" s="1" customFormat="1" ht="42" customHeight="1" x14ac:dyDescent="0.15">
      <c r="A1" s="62"/>
      <c r="B1" s="63"/>
      <c r="C1" s="63"/>
      <c r="D1" s="650" t="s">
        <v>16</v>
      </c>
      <c r="E1" s="650"/>
      <c r="F1" s="650"/>
      <c r="G1" s="650"/>
      <c r="H1" s="650"/>
      <c r="I1" s="650"/>
      <c r="J1" s="650"/>
      <c r="K1" s="650"/>
      <c r="L1" s="650"/>
      <c r="M1" s="650"/>
      <c r="N1" s="64" t="str">
        <f>'TECHNICAL SHEET GARMENT'!J1</f>
        <v>WINTER 18/19</v>
      </c>
      <c r="O1" s="63"/>
      <c r="P1" s="63"/>
      <c r="Q1" s="65"/>
      <c r="R1" s="6"/>
    </row>
    <row r="2" spans="1:46" s="4" customFormat="1" ht="19.5" x14ac:dyDescent="0.15">
      <c r="A2" s="75"/>
      <c r="B2" s="67" t="str">
        <f>'TECHNICAL SHEET GARMENT'!A2</f>
        <v>LFV11463 (LFV11180 FW17/18)</v>
      </c>
      <c r="C2" s="66"/>
      <c r="D2" s="66"/>
      <c r="E2" s="137"/>
      <c r="F2" s="66"/>
      <c r="G2" s="335" t="str">
        <f>'TECHNICAL SHEET GARMENT'!F2</f>
        <v>LD TRACK 3in1 LOFT JKT</v>
      </c>
      <c r="H2" s="332"/>
      <c r="I2" s="321"/>
      <c r="J2" s="354"/>
      <c r="K2" s="66"/>
      <c r="L2" s="335"/>
      <c r="M2" s="66"/>
      <c r="N2" s="66" t="s">
        <v>2</v>
      </c>
      <c r="O2" s="67" t="str">
        <f>'TECHNICAL SHEET GARMENT'!K2</f>
        <v>V1BULK</v>
      </c>
      <c r="P2" s="66"/>
      <c r="Q2" s="68"/>
      <c r="R2" s="8"/>
    </row>
    <row r="3" spans="1:46" s="3" customFormat="1" ht="21" x14ac:dyDescent="0.15">
      <c r="A3" s="77"/>
      <c r="B3" s="373" t="str">
        <f>+'TECHNICAL SHEET GARMENT'!A3</f>
        <v xml:space="preserve"> FABRIC - SUPPLIER:  6302 - LIBOLON</v>
      </c>
      <c r="C3" s="69"/>
      <c r="D3" s="70"/>
      <c r="E3" s="69"/>
      <c r="F3" s="69"/>
      <c r="G3" s="69"/>
      <c r="H3" s="333"/>
      <c r="I3" s="322"/>
      <c r="J3" s="355"/>
      <c r="K3" s="78"/>
      <c r="L3" s="70"/>
      <c r="M3" s="69"/>
      <c r="N3" s="69" t="s">
        <v>14</v>
      </c>
      <c r="O3" s="78"/>
      <c r="P3" s="230" t="str">
        <f>'TECHNICAL SHEET GARMENT'!L3</f>
        <v>Marjorie</v>
      </c>
      <c r="Q3" s="81"/>
      <c r="R3" s="24"/>
      <c r="S3" s="24"/>
    </row>
    <row r="4" spans="1:46" s="3" customFormat="1" ht="17.25" thickBot="1" x14ac:dyDescent="0.2">
      <c r="A4" s="79"/>
      <c r="B4" s="174" t="s">
        <v>1</v>
      </c>
      <c r="C4" s="72">
        <f ca="1">'TECHNICAL SHEET GARMENT'!B4</f>
        <v>43833</v>
      </c>
      <c r="D4" s="73"/>
      <c r="E4" s="73"/>
      <c r="F4" s="73"/>
      <c r="G4" s="73"/>
      <c r="H4" s="334"/>
      <c r="I4" s="323"/>
      <c r="J4" s="356"/>
      <c r="K4" s="80"/>
      <c r="L4" s="336"/>
      <c r="M4" s="73"/>
      <c r="N4" s="94" t="str">
        <f>'TECHNICAL SHEET GARMENT'!J4</f>
        <v xml:space="preserve">SUPPLIER : </v>
      </c>
      <c r="O4" s="80"/>
      <c r="P4" s="231" t="str">
        <f>'TECHNICAL SHEET GARMENT'!L4</f>
        <v>PRIMA CHANNEL</v>
      </c>
      <c r="Q4" s="82"/>
      <c r="R4" s="24"/>
      <c r="S4" s="24"/>
    </row>
    <row r="5" spans="1:46" s="1" customFormat="1" ht="16.5" x14ac:dyDescent="0.15">
      <c r="A5" s="30"/>
      <c r="B5" s="123"/>
      <c r="C5" s="27"/>
      <c r="D5" s="27"/>
      <c r="E5" s="27"/>
      <c r="F5" s="27"/>
      <c r="G5" s="27"/>
      <c r="H5" s="324"/>
      <c r="I5" s="337"/>
      <c r="J5" s="357"/>
      <c r="K5" s="27"/>
      <c r="L5" s="352"/>
      <c r="M5" s="27"/>
      <c r="N5" s="44"/>
      <c r="O5" s="44"/>
      <c r="P5" s="44"/>
      <c r="Q5" s="45"/>
      <c r="R5" s="6"/>
      <c r="S5" s="6"/>
    </row>
    <row r="6" spans="1:46" ht="33" thickBot="1" x14ac:dyDescent="0.3">
      <c r="A6" s="125"/>
      <c r="B6" s="23"/>
      <c r="C6" s="29" t="s">
        <v>17</v>
      </c>
      <c r="D6" s="23"/>
      <c r="E6" s="23"/>
      <c r="F6" s="23"/>
      <c r="G6" s="23"/>
      <c r="H6" s="599" t="s">
        <v>390</v>
      </c>
      <c r="I6" s="598"/>
      <c r="J6" s="600" t="s">
        <v>391</v>
      </c>
      <c r="K6" s="23"/>
      <c r="L6" s="349"/>
      <c r="M6" s="23"/>
      <c r="N6" s="23"/>
      <c r="O6" s="23"/>
      <c r="P6" s="23"/>
      <c r="Q6" s="126"/>
      <c r="R6" s="23"/>
      <c r="S6" s="23"/>
    </row>
    <row r="7" spans="1:46" s="111" customFormat="1" ht="58.5" customHeight="1" x14ac:dyDescent="0.25">
      <c r="A7" s="150"/>
      <c r="B7" s="651" t="s">
        <v>388</v>
      </c>
      <c r="C7" s="652"/>
      <c r="D7" s="652"/>
      <c r="E7" s="652"/>
      <c r="F7" s="653"/>
      <c r="G7" s="222" t="s">
        <v>18</v>
      </c>
      <c r="H7" s="543" t="s">
        <v>303</v>
      </c>
      <c r="I7" s="223" t="s">
        <v>304</v>
      </c>
      <c r="J7" s="467" t="s">
        <v>305</v>
      </c>
      <c r="K7" s="223"/>
      <c r="L7" s="467"/>
      <c r="M7" s="223"/>
      <c r="N7" s="467"/>
      <c r="O7" s="223"/>
      <c r="P7" s="272"/>
      <c r="Q7" s="151"/>
      <c r="R7" s="28"/>
      <c r="S7" s="28"/>
      <c r="T7" s="28"/>
      <c r="U7" s="28"/>
      <c r="V7" s="28"/>
      <c r="W7" s="28"/>
      <c r="X7" s="28"/>
      <c r="Y7" s="28"/>
      <c r="Z7" s="28"/>
      <c r="AA7" s="28"/>
      <c r="AB7" s="28"/>
      <c r="AC7" s="28"/>
      <c r="AD7" s="28"/>
      <c r="AE7" s="28"/>
      <c r="AF7" s="28"/>
      <c r="AG7" s="28"/>
      <c r="AH7" s="28"/>
      <c r="AI7" s="28"/>
      <c r="AJ7" s="28"/>
      <c r="AK7" s="28"/>
      <c r="AL7" s="28"/>
      <c r="AM7" s="28"/>
      <c r="AN7" s="28"/>
      <c r="AO7" s="28"/>
      <c r="AP7" s="28"/>
      <c r="AQ7" s="28"/>
      <c r="AR7" s="28"/>
      <c r="AS7" s="28"/>
      <c r="AT7" s="28"/>
    </row>
    <row r="8" spans="1:46" ht="30" x14ac:dyDescent="0.15">
      <c r="A8" s="125"/>
      <c r="B8" s="343" t="s">
        <v>25</v>
      </c>
      <c r="C8" s="101"/>
      <c r="D8" s="101"/>
      <c r="E8" s="101"/>
      <c r="F8" s="101"/>
      <c r="G8" s="175"/>
      <c r="H8" s="546" t="s">
        <v>10</v>
      </c>
      <c r="I8" s="544" t="s">
        <v>10</v>
      </c>
      <c r="J8" s="574" t="s">
        <v>10</v>
      </c>
      <c r="K8" s="545"/>
      <c r="L8" s="353"/>
      <c r="M8" s="136"/>
      <c r="N8" s="136"/>
      <c r="O8" s="136"/>
      <c r="P8" s="224"/>
      <c r="Q8" s="126"/>
      <c r="R8" s="23"/>
      <c r="S8" s="23"/>
    </row>
    <row r="9" spans="1:46" s="111" customFormat="1" ht="30" x14ac:dyDescent="0.25">
      <c r="A9" s="150"/>
      <c r="B9" s="132" t="s">
        <v>35</v>
      </c>
      <c r="C9" s="107" t="s">
        <v>336</v>
      </c>
      <c r="D9" s="333"/>
      <c r="E9" s="333"/>
      <c r="F9" s="594" t="s">
        <v>386</v>
      </c>
      <c r="G9" s="239" t="s">
        <v>21</v>
      </c>
      <c r="H9" s="383">
        <v>38</v>
      </c>
      <c r="I9" s="326">
        <v>38.5</v>
      </c>
      <c r="J9" s="575">
        <v>38</v>
      </c>
      <c r="K9" s="152"/>
      <c r="L9" s="383"/>
      <c r="M9" s="152"/>
      <c r="N9" s="575">
        <f>I9-J9</f>
        <v>0.5</v>
      </c>
      <c r="O9" s="152"/>
      <c r="P9" s="264"/>
      <c r="Q9" s="151"/>
      <c r="R9" s="28"/>
      <c r="S9" s="28"/>
      <c r="T9" s="28"/>
      <c r="U9" s="28"/>
      <c r="V9" s="28"/>
      <c r="W9" s="28"/>
      <c r="X9" s="28"/>
      <c r="Y9" s="28"/>
      <c r="Z9" s="28"/>
      <c r="AA9" s="28"/>
      <c r="AB9" s="28"/>
      <c r="AC9" s="28"/>
      <c r="AD9" s="28"/>
      <c r="AE9" s="28"/>
      <c r="AF9" s="28"/>
      <c r="AG9" s="28"/>
      <c r="AH9" s="28"/>
      <c r="AI9" s="28"/>
      <c r="AJ9" s="28"/>
      <c r="AK9" s="28"/>
      <c r="AL9" s="28"/>
      <c r="AM9" s="28"/>
      <c r="AN9" s="28"/>
      <c r="AO9" s="28"/>
      <c r="AP9" s="28"/>
      <c r="AQ9" s="28"/>
      <c r="AR9" s="28"/>
      <c r="AS9" s="28"/>
      <c r="AT9" s="28"/>
    </row>
    <row r="10" spans="1:46" s="111" customFormat="1" ht="30" x14ac:dyDescent="0.25">
      <c r="A10" s="150"/>
      <c r="B10" s="132" t="s">
        <v>36</v>
      </c>
      <c r="C10" s="107" t="s">
        <v>19</v>
      </c>
      <c r="D10" s="333"/>
      <c r="E10" s="333"/>
      <c r="F10" s="591" t="s">
        <v>363</v>
      </c>
      <c r="G10" s="239" t="s">
        <v>20</v>
      </c>
      <c r="H10" s="383">
        <v>55</v>
      </c>
      <c r="I10" s="339">
        <v>55</v>
      </c>
      <c r="J10" s="575">
        <v>55</v>
      </c>
      <c r="K10" s="149"/>
      <c r="L10" s="383"/>
      <c r="M10" s="149"/>
      <c r="N10" s="575"/>
      <c r="O10" s="149"/>
      <c r="P10" s="264"/>
      <c r="Q10" s="151"/>
      <c r="R10" s="28"/>
      <c r="S10" s="28"/>
      <c r="T10" s="28"/>
      <c r="U10" s="28"/>
      <c r="V10" s="28"/>
      <c r="W10" s="28"/>
      <c r="X10" s="28"/>
      <c r="Y10" s="28"/>
      <c r="Z10" s="28"/>
      <c r="AA10" s="28"/>
      <c r="AB10" s="28"/>
      <c r="AC10" s="28"/>
      <c r="AD10" s="28"/>
      <c r="AE10" s="28"/>
      <c r="AF10" s="28"/>
      <c r="AG10" s="28"/>
      <c r="AH10" s="28"/>
      <c r="AI10" s="28"/>
      <c r="AJ10" s="28"/>
      <c r="AK10" s="28"/>
      <c r="AL10" s="28"/>
      <c r="AM10" s="28"/>
      <c r="AN10" s="28"/>
      <c r="AO10" s="28"/>
      <c r="AP10" s="28"/>
      <c r="AQ10" s="28"/>
      <c r="AR10" s="28"/>
      <c r="AS10" s="28"/>
      <c r="AT10" s="28"/>
    </row>
    <row r="11" spans="1:46" s="111" customFormat="1" ht="30" x14ac:dyDescent="0.25">
      <c r="A11" s="150"/>
      <c r="B11" s="132" t="s">
        <v>37</v>
      </c>
      <c r="C11" s="107" t="s">
        <v>109</v>
      </c>
      <c r="D11" s="333"/>
      <c r="E11" s="333"/>
      <c r="F11" s="591" t="s">
        <v>364</v>
      </c>
      <c r="G11" s="239" t="s">
        <v>20</v>
      </c>
      <c r="H11" s="383">
        <v>50</v>
      </c>
      <c r="I11" s="339">
        <v>50.5</v>
      </c>
      <c r="J11" s="575">
        <v>50</v>
      </c>
      <c r="K11" s="149"/>
      <c r="L11" s="383"/>
      <c r="M11" s="149"/>
      <c r="N11" s="575">
        <f t="shared" ref="N11:N19" si="0">I11-J11</f>
        <v>0.5</v>
      </c>
      <c r="O11" s="149"/>
      <c r="P11" s="264"/>
      <c r="Q11" s="151"/>
      <c r="R11" s="28"/>
      <c r="S11" s="28"/>
      <c r="T11" s="28"/>
      <c r="U11" s="28"/>
      <c r="V11" s="28"/>
      <c r="W11" s="28"/>
      <c r="X11" s="28"/>
      <c r="Y11" s="28"/>
      <c r="Z11" s="28"/>
      <c r="AA11" s="28"/>
      <c r="AB11" s="28"/>
      <c r="AC11" s="28"/>
      <c r="AD11" s="28"/>
      <c r="AE11" s="28"/>
      <c r="AF11" s="28"/>
      <c r="AG11" s="28"/>
      <c r="AH11" s="28"/>
      <c r="AI11" s="28"/>
      <c r="AJ11" s="28"/>
      <c r="AK11" s="28"/>
      <c r="AL11" s="28"/>
      <c r="AM11" s="28"/>
      <c r="AN11" s="28"/>
      <c r="AO11" s="28"/>
      <c r="AP11" s="28"/>
      <c r="AQ11" s="28"/>
      <c r="AR11" s="28"/>
      <c r="AS11" s="28"/>
      <c r="AT11" s="28"/>
    </row>
    <row r="12" spans="1:46" s="111" customFormat="1" ht="30" x14ac:dyDescent="0.25">
      <c r="A12" s="150"/>
      <c r="B12" s="132" t="s">
        <v>38</v>
      </c>
      <c r="C12" s="107" t="s">
        <v>26</v>
      </c>
      <c r="D12" s="333"/>
      <c r="E12" s="333"/>
      <c r="F12" s="595" t="s">
        <v>365</v>
      </c>
      <c r="G12" s="239" t="s">
        <v>20</v>
      </c>
      <c r="H12" s="383">
        <v>56</v>
      </c>
      <c r="I12" s="339">
        <v>56</v>
      </c>
      <c r="J12" s="581">
        <v>55</v>
      </c>
      <c r="K12" s="149"/>
      <c r="L12" s="383"/>
      <c r="M12" s="149"/>
      <c r="N12" s="575">
        <f t="shared" si="0"/>
        <v>1</v>
      </c>
      <c r="O12" s="149"/>
      <c r="P12" s="264"/>
      <c r="Q12" s="151"/>
      <c r="R12" s="28"/>
      <c r="S12" s="28"/>
      <c r="T12" s="28"/>
      <c r="U12" s="28"/>
      <c r="V12" s="28"/>
      <c r="W12" s="28"/>
      <c r="X12" s="28"/>
      <c r="Y12" s="28"/>
      <c r="Z12" s="28"/>
      <c r="AA12" s="28"/>
      <c r="AB12" s="28"/>
      <c r="AC12" s="28"/>
      <c r="AD12" s="28"/>
      <c r="AE12" s="28"/>
      <c r="AF12" s="28"/>
      <c r="AG12" s="28"/>
      <c r="AH12" s="28"/>
      <c r="AI12" s="28"/>
      <c r="AJ12" s="28"/>
      <c r="AK12" s="28"/>
      <c r="AL12" s="28"/>
      <c r="AM12" s="28"/>
      <c r="AN12" s="28"/>
      <c r="AO12" s="28"/>
      <c r="AP12" s="28"/>
      <c r="AQ12" s="28"/>
      <c r="AR12" s="28"/>
      <c r="AS12" s="28"/>
      <c r="AT12" s="28"/>
    </row>
    <row r="13" spans="1:46" s="111" customFormat="1" ht="30" x14ac:dyDescent="0.25">
      <c r="A13" s="150"/>
      <c r="B13" s="132" t="s">
        <v>110</v>
      </c>
      <c r="C13" s="107" t="s">
        <v>111</v>
      </c>
      <c r="D13" s="333"/>
      <c r="E13" s="333"/>
      <c r="F13" s="596" t="s">
        <v>366</v>
      </c>
      <c r="G13" s="239" t="s">
        <v>20</v>
      </c>
      <c r="H13" s="383">
        <v>68</v>
      </c>
      <c r="I13" s="339">
        <v>67</v>
      </c>
      <c r="J13" s="575">
        <v>68</v>
      </c>
      <c r="K13" s="149"/>
      <c r="L13" s="383"/>
      <c r="M13" s="149"/>
      <c r="N13" s="575">
        <f t="shared" si="0"/>
        <v>-1</v>
      </c>
      <c r="O13" s="149"/>
      <c r="P13" s="264"/>
      <c r="Q13" s="151"/>
      <c r="R13" s="28"/>
      <c r="S13" s="28"/>
      <c r="T13" s="28"/>
      <c r="U13" s="28"/>
      <c r="V13" s="28"/>
      <c r="W13" s="28"/>
      <c r="X13" s="28"/>
      <c r="Y13" s="28"/>
      <c r="Z13" s="28"/>
      <c r="AA13" s="28"/>
      <c r="AB13" s="28"/>
      <c r="AC13" s="28"/>
      <c r="AD13" s="28"/>
      <c r="AE13" s="28"/>
      <c r="AF13" s="28"/>
      <c r="AG13" s="28"/>
      <c r="AH13" s="28"/>
      <c r="AI13" s="28"/>
      <c r="AJ13" s="28"/>
      <c r="AK13" s="28"/>
      <c r="AL13" s="28"/>
      <c r="AM13" s="28"/>
      <c r="AN13" s="28"/>
      <c r="AO13" s="28"/>
      <c r="AP13" s="28"/>
      <c r="AQ13" s="28"/>
      <c r="AR13" s="28"/>
      <c r="AS13" s="28"/>
      <c r="AT13" s="28"/>
    </row>
    <row r="14" spans="1:46" s="111" customFormat="1" ht="30" x14ac:dyDescent="0.25">
      <c r="A14" s="150"/>
      <c r="B14" s="132" t="s">
        <v>33</v>
      </c>
      <c r="C14" s="107" t="s">
        <v>39</v>
      </c>
      <c r="D14" s="333"/>
      <c r="E14" s="333"/>
      <c r="F14" s="595" t="s">
        <v>367</v>
      </c>
      <c r="G14" s="239" t="s">
        <v>21</v>
      </c>
      <c r="H14" s="383">
        <v>11.5</v>
      </c>
      <c r="I14" s="339">
        <v>11.5</v>
      </c>
      <c r="J14" s="575">
        <v>11.5</v>
      </c>
      <c r="K14" s="149"/>
      <c r="L14" s="383"/>
      <c r="M14" s="149"/>
      <c r="N14" s="575"/>
      <c r="O14" s="149"/>
      <c r="P14" s="264"/>
      <c r="Q14" s="151"/>
      <c r="R14" s="28"/>
      <c r="S14" s="28"/>
      <c r="T14" s="28"/>
      <c r="U14" s="28"/>
      <c r="V14" s="28"/>
      <c r="W14" s="28"/>
      <c r="X14" s="28"/>
      <c r="Y14" s="28"/>
      <c r="Z14" s="28"/>
      <c r="AA14" s="28"/>
      <c r="AB14" s="28"/>
      <c r="AC14" s="28"/>
      <c r="AD14" s="28"/>
      <c r="AE14" s="28"/>
      <c r="AF14" s="28"/>
      <c r="AG14" s="28"/>
      <c r="AH14" s="28"/>
      <c r="AI14" s="28"/>
      <c r="AJ14" s="28"/>
      <c r="AK14" s="28"/>
      <c r="AL14" s="28"/>
      <c r="AM14" s="28"/>
      <c r="AN14" s="28"/>
      <c r="AO14" s="28"/>
      <c r="AP14" s="28"/>
      <c r="AQ14" s="28"/>
      <c r="AR14" s="28"/>
      <c r="AS14" s="28"/>
      <c r="AT14" s="28"/>
    </row>
    <row r="15" spans="1:46" s="111" customFormat="1" ht="30" x14ac:dyDescent="0.25">
      <c r="A15" s="150"/>
      <c r="B15" s="132" t="s">
        <v>112</v>
      </c>
      <c r="C15" s="107" t="s">
        <v>146</v>
      </c>
      <c r="D15" s="333"/>
      <c r="E15" s="333"/>
      <c r="F15" s="591" t="s">
        <v>368</v>
      </c>
      <c r="G15" s="239" t="s">
        <v>21</v>
      </c>
      <c r="H15" s="383">
        <v>23</v>
      </c>
      <c r="I15" s="339">
        <v>24</v>
      </c>
      <c r="J15" s="589">
        <v>23.5</v>
      </c>
      <c r="K15" s="558"/>
      <c r="L15" s="383"/>
      <c r="M15" s="149"/>
      <c r="N15" s="575">
        <f t="shared" si="0"/>
        <v>0.5</v>
      </c>
      <c r="O15" s="149"/>
      <c r="P15" s="264"/>
      <c r="Q15" s="151"/>
      <c r="R15" s="28"/>
      <c r="S15" s="28"/>
      <c r="T15" s="28"/>
      <c r="U15" s="28"/>
      <c r="V15" s="28"/>
      <c r="W15" s="28"/>
      <c r="X15" s="28"/>
      <c r="Y15" s="28"/>
      <c r="Z15" s="28"/>
      <c r="AA15" s="28"/>
      <c r="AB15" s="28"/>
      <c r="AC15" s="28"/>
      <c r="AD15" s="28"/>
      <c r="AE15" s="28"/>
      <c r="AF15" s="28"/>
      <c r="AG15" s="28"/>
      <c r="AH15" s="28"/>
      <c r="AI15" s="28"/>
      <c r="AJ15" s="28"/>
      <c r="AK15" s="28"/>
      <c r="AL15" s="28"/>
      <c r="AM15" s="28"/>
      <c r="AN15" s="28"/>
      <c r="AO15" s="28"/>
      <c r="AP15" s="28"/>
      <c r="AQ15" s="28"/>
      <c r="AR15" s="28"/>
      <c r="AS15" s="28"/>
      <c r="AT15" s="28"/>
    </row>
    <row r="16" spans="1:46" s="111" customFormat="1" ht="30" x14ac:dyDescent="0.25">
      <c r="A16" s="150"/>
      <c r="B16" s="132" t="s">
        <v>40</v>
      </c>
      <c r="C16" s="107" t="s">
        <v>24</v>
      </c>
      <c r="D16" s="333"/>
      <c r="E16" s="333"/>
      <c r="F16" s="591" t="s">
        <v>369</v>
      </c>
      <c r="G16" s="239" t="s">
        <v>21</v>
      </c>
      <c r="H16" s="383">
        <v>23</v>
      </c>
      <c r="I16" s="339">
        <v>22.5</v>
      </c>
      <c r="J16" s="581">
        <v>21.5</v>
      </c>
      <c r="K16" s="558"/>
      <c r="L16" s="383"/>
      <c r="M16" s="149"/>
      <c r="N16" s="575">
        <f t="shared" si="0"/>
        <v>1</v>
      </c>
      <c r="O16" s="149"/>
      <c r="P16" s="264"/>
      <c r="Q16" s="151"/>
      <c r="R16" s="28"/>
      <c r="S16" s="28"/>
      <c r="T16" s="28"/>
      <c r="U16" s="28"/>
      <c r="V16" s="28"/>
      <c r="W16" s="28"/>
      <c r="X16" s="28"/>
      <c r="Y16" s="28"/>
      <c r="Z16" s="28"/>
      <c r="AA16" s="28"/>
      <c r="AB16" s="28"/>
      <c r="AC16" s="28"/>
      <c r="AD16" s="28"/>
      <c r="AE16" s="28"/>
      <c r="AF16" s="28"/>
      <c r="AG16" s="28"/>
      <c r="AH16" s="28"/>
      <c r="AI16" s="28"/>
      <c r="AJ16" s="28"/>
      <c r="AK16" s="28"/>
      <c r="AL16" s="28"/>
      <c r="AM16" s="28"/>
      <c r="AN16" s="28"/>
      <c r="AO16" s="28"/>
      <c r="AP16" s="28"/>
      <c r="AQ16" s="28"/>
      <c r="AR16" s="28"/>
      <c r="AS16" s="28"/>
      <c r="AT16" s="28"/>
    </row>
    <row r="17" spans="1:46" s="111" customFormat="1" ht="30" x14ac:dyDescent="0.25">
      <c r="A17" s="150"/>
      <c r="B17" s="132" t="s">
        <v>41</v>
      </c>
      <c r="C17" s="107" t="s">
        <v>206</v>
      </c>
      <c r="D17" s="333"/>
      <c r="E17" s="333"/>
      <c r="F17" s="591" t="s">
        <v>370</v>
      </c>
      <c r="G17" s="239" t="s">
        <v>21</v>
      </c>
      <c r="H17" s="383">
        <v>18</v>
      </c>
      <c r="I17" s="339">
        <v>18</v>
      </c>
      <c r="J17" s="581">
        <v>17.5</v>
      </c>
      <c r="K17" s="558"/>
      <c r="L17" s="383"/>
      <c r="M17" s="149"/>
      <c r="N17" s="575">
        <f t="shared" si="0"/>
        <v>0.5</v>
      </c>
      <c r="O17" s="149"/>
      <c r="P17" s="264"/>
      <c r="Q17" s="151"/>
      <c r="R17" s="28"/>
      <c r="S17" s="28"/>
      <c r="T17" s="28"/>
      <c r="U17" s="28"/>
      <c r="V17" s="28"/>
      <c r="W17" s="28"/>
      <c r="X17" s="28"/>
      <c r="Y17" s="28"/>
      <c r="Z17" s="28"/>
      <c r="AA17" s="28"/>
      <c r="AB17" s="28"/>
      <c r="AC17" s="28"/>
      <c r="AD17" s="28"/>
      <c r="AE17" s="28"/>
      <c r="AF17" s="28"/>
      <c r="AG17" s="28"/>
      <c r="AH17" s="28"/>
      <c r="AI17" s="28"/>
      <c r="AJ17" s="28"/>
      <c r="AK17" s="28"/>
      <c r="AL17" s="28"/>
      <c r="AM17" s="28"/>
      <c r="AN17" s="28"/>
      <c r="AO17" s="28"/>
      <c r="AP17" s="28"/>
      <c r="AQ17" s="28"/>
      <c r="AR17" s="28"/>
      <c r="AS17" s="28"/>
      <c r="AT17" s="28"/>
    </row>
    <row r="18" spans="1:46" s="111" customFormat="1" ht="30" x14ac:dyDescent="0.25">
      <c r="A18" s="150"/>
      <c r="B18" s="132" t="s">
        <v>43</v>
      </c>
      <c r="C18" s="107" t="s">
        <v>44</v>
      </c>
      <c r="D18" s="333"/>
      <c r="E18" s="333"/>
      <c r="F18" s="591" t="s">
        <v>371</v>
      </c>
      <c r="G18" s="239" t="s">
        <v>21</v>
      </c>
      <c r="H18" s="383">
        <v>14</v>
      </c>
      <c r="I18" s="339">
        <v>14</v>
      </c>
      <c r="J18" s="581">
        <v>13.5</v>
      </c>
      <c r="K18" s="558"/>
      <c r="L18" s="383"/>
      <c r="M18" s="149"/>
      <c r="N18" s="575">
        <f t="shared" si="0"/>
        <v>0.5</v>
      </c>
      <c r="O18" s="149"/>
      <c r="P18" s="264"/>
      <c r="Q18" s="151"/>
      <c r="R18" s="28"/>
      <c r="S18" s="28"/>
      <c r="T18" s="28"/>
      <c r="U18" s="28"/>
      <c r="V18" s="28"/>
      <c r="W18" s="28"/>
      <c r="X18" s="28"/>
      <c r="Y18" s="28"/>
      <c r="Z18" s="28"/>
      <c r="AA18" s="28"/>
      <c r="AB18" s="28"/>
      <c r="AC18" s="28"/>
      <c r="AD18" s="28"/>
      <c r="AE18" s="28"/>
      <c r="AF18" s="28"/>
      <c r="AG18" s="28"/>
      <c r="AH18" s="28"/>
      <c r="AI18" s="28"/>
      <c r="AJ18" s="28"/>
      <c r="AK18" s="28"/>
      <c r="AL18" s="28"/>
      <c r="AM18" s="28"/>
      <c r="AN18" s="28"/>
      <c r="AO18" s="28"/>
      <c r="AP18" s="28"/>
      <c r="AQ18" s="28"/>
      <c r="AR18" s="28"/>
      <c r="AS18" s="28"/>
      <c r="AT18" s="28"/>
    </row>
    <row r="19" spans="1:46" s="111" customFormat="1" ht="30" x14ac:dyDescent="0.25">
      <c r="A19" s="150"/>
      <c r="B19" s="132" t="s">
        <v>46</v>
      </c>
      <c r="C19" s="107" t="s">
        <v>122</v>
      </c>
      <c r="D19" s="333"/>
      <c r="E19" s="333"/>
      <c r="F19" s="597" t="s">
        <v>372</v>
      </c>
      <c r="G19" s="239" t="s">
        <v>20</v>
      </c>
      <c r="H19" s="383">
        <v>65</v>
      </c>
      <c r="I19" s="339">
        <v>65</v>
      </c>
      <c r="J19" s="581">
        <v>64.5</v>
      </c>
      <c r="K19" s="558"/>
      <c r="L19" s="383"/>
      <c r="M19" s="266"/>
      <c r="N19" s="575">
        <f t="shared" si="0"/>
        <v>0.5</v>
      </c>
      <c r="O19" s="266"/>
      <c r="P19" s="268"/>
      <c r="Q19" s="151"/>
      <c r="R19" s="28"/>
      <c r="S19" s="28"/>
      <c r="T19" s="28"/>
      <c r="U19" s="28"/>
      <c r="V19" s="28"/>
      <c r="W19" s="28"/>
      <c r="X19" s="28"/>
      <c r="Y19" s="28"/>
      <c r="Z19" s="28"/>
      <c r="AA19" s="28"/>
      <c r="AB19" s="28"/>
      <c r="AC19" s="28"/>
      <c r="AD19" s="28"/>
      <c r="AE19" s="28"/>
      <c r="AF19" s="28"/>
      <c r="AG19" s="28"/>
      <c r="AH19" s="28"/>
      <c r="AI19" s="28"/>
      <c r="AJ19" s="28"/>
      <c r="AK19" s="28"/>
      <c r="AL19" s="28"/>
      <c r="AM19" s="28"/>
      <c r="AN19" s="28"/>
      <c r="AO19" s="28"/>
      <c r="AP19" s="28"/>
      <c r="AQ19" s="28"/>
      <c r="AR19" s="28"/>
      <c r="AS19" s="28"/>
      <c r="AT19" s="28"/>
    </row>
    <row r="20" spans="1:46" s="111" customFormat="1" ht="30" x14ac:dyDescent="0.25">
      <c r="A20" s="150"/>
      <c r="B20" s="568" t="s">
        <v>27</v>
      </c>
      <c r="C20" s="569"/>
      <c r="D20" s="569"/>
      <c r="E20" s="569"/>
      <c r="F20" s="592"/>
      <c r="G20" s="175"/>
      <c r="H20" s="353"/>
      <c r="I20" s="340"/>
      <c r="J20" s="582"/>
      <c r="K20" s="136"/>
      <c r="L20" s="353"/>
      <c r="M20" s="136"/>
      <c r="N20" s="582"/>
      <c r="O20" s="136"/>
      <c r="P20" s="260"/>
      <c r="Q20" s="151"/>
      <c r="R20" s="28"/>
      <c r="S20" s="28"/>
      <c r="T20" s="28"/>
      <c r="U20" s="28"/>
      <c r="V20" s="28"/>
      <c r="W20" s="28"/>
      <c r="X20" s="28"/>
      <c r="Y20" s="28"/>
      <c r="Z20" s="28"/>
      <c r="AA20" s="28"/>
      <c r="AB20" s="28"/>
      <c r="AC20" s="28"/>
      <c r="AD20" s="28"/>
      <c r="AE20" s="28"/>
      <c r="AF20" s="28"/>
      <c r="AG20" s="28"/>
      <c r="AH20" s="28"/>
      <c r="AI20" s="28"/>
      <c r="AJ20" s="28"/>
      <c r="AK20" s="28"/>
      <c r="AL20" s="28"/>
      <c r="AM20" s="28"/>
      <c r="AN20" s="28"/>
      <c r="AO20" s="28"/>
      <c r="AP20" s="28"/>
      <c r="AQ20" s="28"/>
      <c r="AR20" s="28"/>
      <c r="AS20" s="28"/>
      <c r="AT20" s="28"/>
    </row>
    <row r="21" spans="1:46" s="111" customFormat="1" ht="30" x14ac:dyDescent="0.25">
      <c r="A21" s="150"/>
      <c r="B21" s="132" t="s">
        <v>47</v>
      </c>
      <c r="C21" s="107" t="s">
        <v>337</v>
      </c>
      <c r="D21" s="333"/>
      <c r="E21" s="333"/>
      <c r="F21" s="591" t="s">
        <v>387</v>
      </c>
      <c r="G21" s="239" t="s">
        <v>21</v>
      </c>
      <c r="H21" s="380">
        <v>40</v>
      </c>
      <c r="I21" s="326">
        <v>40</v>
      </c>
      <c r="J21" s="576">
        <v>40</v>
      </c>
      <c r="K21" s="167"/>
      <c r="L21" s="380"/>
      <c r="M21" s="167"/>
      <c r="N21" s="575"/>
      <c r="O21" s="167"/>
      <c r="P21" s="226"/>
      <c r="Q21" s="151"/>
      <c r="R21" s="28"/>
      <c r="S21" s="28"/>
      <c r="T21" s="28"/>
      <c r="U21" s="28"/>
      <c r="V21" s="28"/>
      <c r="W21" s="28"/>
      <c r="X21" s="28"/>
      <c r="Y21" s="28"/>
      <c r="Z21" s="28"/>
      <c r="AA21" s="28"/>
      <c r="AB21" s="28"/>
      <c r="AC21" s="28"/>
      <c r="AD21" s="28"/>
      <c r="AE21" s="28"/>
      <c r="AF21" s="28"/>
      <c r="AG21" s="28"/>
      <c r="AH21" s="28"/>
      <c r="AI21" s="28"/>
      <c r="AJ21" s="28"/>
      <c r="AK21" s="28"/>
      <c r="AL21" s="28"/>
      <c r="AM21" s="28"/>
      <c r="AN21" s="28"/>
      <c r="AO21" s="28"/>
      <c r="AP21" s="28"/>
      <c r="AQ21" s="28"/>
      <c r="AR21" s="28"/>
      <c r="AS21" s="28"/>
      <c r="AT21" s="28"/>
    </row>
    <row r="22" spans="1:46" s="111" customFormat="1" ht="30" x14ac:dyDescent="0.25">
      <c r="A22" s="150"/>
      <c r="B22" s="132" t="s">
        <v>9</v>
      </c>
      <c r="C22" s="107" t="s">
        <v>22</v>
      </c>
      <c r="D22" s="333"/>
      <c r="E22" s="333"/>
      <c r="F22" s="591" t="s">
        <v>373</v>
      </c>
      <c r="G22" s="239" t="s">
        <v>20</v>
      </c>
      <c r="H22" s="383">
        <v>69</v>
      </c>
      <c r="I22" s="326">
        <v>69</v>
      </c>
      <c r="J22" s="575">
        <v>69</v>
      </c>
      <c r="K22" s="131"/>
      <c r="L22" s="383"/>
      <c r="M22" s="131"/>
      <c r="N22" s="575"/>
      <c r="O22" s="131"/>
      <c r="P22" s="225"/>
      <c r="Q22" s="151"/>
      <c r="R22" s="28"/>
      <c r="S22" s="28"/>
      <c r="T22" s="28"/>
      <c r="U22" s="28"/>
      <c r="V22" s="28"/>
      <c r="W22" s="28"/>
      <c r="X22" s="28"/>
      <c r="Y22" s="28"/>
      <c r="Z22" s="28"/>
      <c r="AA22" s="28"/>
      <c r="AB22" s="28"/>
      <c r="AC22" s="28"/>
      <c r="AD22" s="28"/>
      <c r="AE22" s="28"/>
      <c r="AF22" s="28"/>
      <c r="AG22" s="28"/>
      <c r="AH22" s="28"/>
      <c r="AI22" s="28"/>
      <c r="AJ22" s="28"/>
      <c r="AK22" s="28"/>
      <c r="AL22" s="28"/>
      <c r="AM22" s="28"/>
      <c r="AN22" s="28"/>
      <c r="AO22" s="28"/>
      <c r="AP22" s="28"/>
      <c r="AQ22" s="28"/>
      <c r="AR22" s="28"/>
      <c r="AS22" s="28"/>
      <c r="AT22" s="28"/>
    </row>
    <row r="23" spans="1:46" ht="30" x14ac:dyDescent="0.15">
      <c r="A23" s="125"/>
      <c r="B23" s="568" t="s">
        <v>28</v>
      </c>
      <c r="C23" s="569"/>
      <c r="D23" s="569"/>
      <c r="E23" s="569"/>
      <c r="F23" s="593"/>
      <c r="G23" s="175"/>
      <c r="H23" s="353"/>
      <c r="I23" s="340"/>
      <c r="J23" s="582"/>
      <c r="K23" s="136"/>
      <c r="L23" s="353"/>
      <c r="M23" s="136"/>
      <c r="N23" s="582"/>
      <c r="O23" s="136"/>
      <c r="P23" s="260"/>
      <c r="Q23" s="126"/>
      <c r="R23" s="23"/>
      <c r="S23" s="23"/>
    </row>
    <row r="24" spans="1:46" ht="30" x14ac:dyDescent="0.15">
      <c r="A24" s="125"/>
      <c r="B24" s="132" t="s">
        <v>123</v>
      </c>
      <c r="C24" s="107" t="s">
        <v>124</v>
      </c>
      <c r="D24" s="333"/>
      <c r="E24" s="333"/>
      <c r="F24" s="591" t="s">
        <v>374</v>
      </c>
      <c r="G24" s="176" t="s">
        <v>20</v>
      </c>
      <c r="H24" s="383">
        <v>20</v>
      </c>
      <c r="I24" s="339">
        <v>21</v>
      </c>
      <c r="J24" s="575">
        <v>20</v>
      </c>
      <c r="K24" s="266"/>
      <c r="L24" s="383"/>
      <c r="M24" s="266"/>
      <c r="N24" s="575">
        <f>I24-J24</f>
        <v>1</v>
      </c>
      <c r="O24" s="266"/>
      <c r="P24" s="268"/>
      <c r="Q24" s="126"/>
      <c r="R24" s="23"/>
      <c r="S24" s="23"/>
    </row>
    <row r="25" spans="1:46" s="111" customFormat="1" ht="30" x14ac:dyDescent="0.25">
      <c r="A25" s="150"/>
      <c r="B25" s="132" t="s">
        <v>114</v>
      </c>
      <c r="C25" s="107" t="s">
        <v>115</v>
      </c>
      <c r="D25" s="333"/>
      <c r="E25" s="333"/>
      <c r="F25" s="591" t="s">
        <v>375</v>
      </c>
      <c r="G25" s="176" t="s">
        <v>20</v>
      </c>
      <c r="H25" s="383">
        <v>9</v>
      </c>
      <c r="I25" s="339">
        <v>8.5</v>
      </c>
      <c r="J25" s="575">
        <v>9</v>
      </c>
      <c r="K25" s="266"/>
      <c r="L25" s="383"/>
      <c r="M25" s="266"/>
      <c r="N25" s="575">
        <f>I25-J25</f>
        <v>-0.5</v>
      </c>
      <c r="O25" s="266"/>
      <c r="P25" s="268"/>
      <c r="Q25" s="151"/>
      <c r="R25" s="28"/>
      <c r="S25" s="28"/>
      <c r="T25" s="28"/>
      <c r="U25" s="28"/>
      <c r="V25" s="28"/>
      <c r="W25" s="28"/>
      <c r="X25" s="28"/>
      <c r="Y25" s="28"/>
      <c r="Z25" s="28"/>
      <c r="AA25" s="28"/>
      <c r="AB25" s="28"/>
      <c r="AC25" s="28"/>
      <c r="AD25" s="28"/>
      <c r="AE25" s="28"/>
      <c r="AF25" s="28"/>
      <c r="AG25" s="28"/>
      <c r="AH25" s="28"/>
      <c r="AI25" s="28"/>
      <c r="AJ25" s="28"/>
      <c r="AK25" s="28"/>
      <c r="AL25" s="28"/>
      <c r="AM25" s="28"/>
      <c r="AN25" s="28"/>
      <c r="AO25" s="28"/>
      <c r="AP25" s="28"/>
      <c r="AQ25" s="28"/>
      <c r="AR25" s="28"/>
      <c r="AS25" s="28"/>
      <c r="AT25" s="28"/>
    </row>
    <row r="26" spans="1:46" ht="30" x14ac:dyDescent="0.15">
      <c r="A26" s="125"/>
      <c r="B26" s="132" t="s">
        <v>48</v>
      </c>
      <c r="C26" s="107" t="s">
        <v>49</v>
      </c>
      <c r="D26" s="333"/>
      <c r="E26" s="333"/>
      <c r="F26" s="591" t="s">
        <v>376</v>
      </c>
      <c r="G26" s="176" t="s">
        <v>20</v>
      </c>
      <c r="H26" s="383">
        <v>53</v>
      </c>
      <c r="I26" s="339">
        <v>53</v>
      </c>
      <c r="J26" s="575">
        <v>53</v>
      </c>
      <c r="K26" s="266"/>
      <c r="L26" s="383"/>
      <c r="M26" s="266"/>
      <c r="N26" s="575"/>
      <c r="O26" s="266"/>
      <c r="P26" s="268"/>
      <c r="Q26" s="126"/>
      <c r="R26" s="23"/>
      <c r="S26" s="23"/>
    </row>
    <row r="27" spans="1:46" ht="30" x14ac:dyDescent="0.15">
      <c r="A27" s="125"/>
      <c r="B27" s="132" t="s">
        <v>50</v>
      </c>
      <c r="C27" s="107" t="s">
        <v>51</v>
      </c>
      <c r="D27" s="333"/>
      <c r="E27" s="333"/>
      <c r="F27" s="591" t="s">
        <v>377</v>
      </c>
      <c r="G27" s="176" t="s">
        <v>20</v>
      </c>
      <c r="H27" s="383">
        <v>51</v>
      </c>
      <c r="I27" s="339">
        <v>51.5</v>
      </c>
      <c r="J27" s="575">
        <v>51</v>
      </c>
      <c r="K27" s="266"/>
      <c r="L27" s="383"/>
      <c r="M27" s="266"/>
      <c r="N27" s="575">
        <f>I27-J27</f>
        <v>0.5</v>
      </c>
      <c r="O27" s="266"/>
      <c r="P27" s="268"/>
      <c r="Q27" s="126"/>
      <c r="R27" s="23"/>
      <c r="S27" s="23"/>
    </row>
    <row r="28" spans="1:46" ht="30" x14ac:dyDescent="0.15">
      <c r="A28" s="125"/>
      <c r="B28" s="132" t="s">
        <v>52</v>
      </c>
      <c r="C28" s="107" t="s">
        <v>29</v>
      </c>
      <c r="D28" s="333"/>
      <c r="E28" s="333"/>
      <c r="F28" s="591" t="s">
        <v>378</v>
      </c>
      <c r="G28" s="176" t="s">
        <v>21</v>
      </c>
      <c r="H28" s="383">
        <v>9</v>
      </c>
      <c r="I28" s="339">
        <v>9</v>
      </c>
      <c r="J28" s="575">
        <v>9</v>
      </c>
      <c r="K28" s="266"/>
      <c r="L28" s="383"/>
      <c r="M28" s="266"/>
      <c r="N28" s="575"/>
      <c r="O28" s="266"/>
      <c r="P28" s="268"/>
      <c r="Q28" s="126"/>
      <c r="R28" s="23"/>
      <c r="S28" s="23"/>
    </row>
    <row r="29" spans="1:46" ht="30" x14ac:dyDescent="0.15">
      <c r="A29" s="125"/>
      <c r="B29" s="132" t="s">
        <v>53</v>
      </c>
      <c r="C29" s="107" t="s">
        <v>34</v>
      </c>
      <c r="D29" s="333"/>
      <c r="E29" s="333"/>
      <c r="F29" s="591" t="s">
        <v>379</v>
      </c>
      <c r="G29" s="176" t="s">
        <v>21</v>
      </c>
      <c r="H29" s="383">
        <v>9</v>
      </c>
      <c r="I29" s="339">
        <v>9</v>
      </c>
      <c r="J29" s="575">
        <v>9</v>
      </c>
      <c r="K29" s="149"/>
      <c r="L29" s="383"/>
      <c r="M29" s="149"/>
      <c r="N29" s="575"/>
      <c r="O29" s="149"/>
      <c r="P29" s="269"/>
      <c r="Q29" s="126"/>
      <c r="R29" s="23"/>
      <c r="S29" s="23"/>
    </row>
    <row r="30" spans="1:46" ht="30" x14ac:dyDescent="0.15">
      <c r="A30" s="125"/>
      <c r="B30" s="568" t="s">
        <v>31</v>
      </c>
      <c r="C30" s="569"/>
      <c r="D30" s="569"/>
      <c r="E30" s="569"/>
      <c r="F30" s="593"/>
      <c r="G30" s="175"/>
      <c r="H30" s="374"/>
      <c r="I30" s="340"/>
      <c r="J30" s="583"/>
      <c r="K30" s="358"/>
      <c r="L30" s="374"/>
      <c r="M30" s="358"/>
      <c r="N30" s="583"/>
      <c r="O30" s="240"/>
      <c r="P30" s="261"/>
      <c r="Q30" s="126"/>
      <c r="R30" s="23"/>
      <c r="S30" s="23"/>
    </row>
    <row r="31" spans="1:46" s="111" customFormat="1" ht="30" x14ac:dyDescent="0.25">
      <c r="A31" s="150"/>
      <c r="B31" s="132" t="s">
        <v>54</v>
      </c>
      <c r="C31" s="107" t="s">
        <v>30</v>
      </c>
      <c r="D31" s="333"/>
      <c r="E31" s="333"/>
      <c r="F31" s="591" t="s">
        <v>380</v>
      </c>
      <c r="G31" s="176" t="s">
        <v>20</v>
      </c>
      <c r="H31" s="382">
        <v>49</v>
      </c>
      <c r="I31" s="326">
        <v>49</v>
      </c>
      <c r="J31" s="584">
        <v>49</v>
      </c>
      <c r="K31" s="468"/>
      <c r="L31" s="382"/>
      <c r="M31" s="152"/>
      <c r="N31" s="575"/>
      <c r="O31" s="152"/>
      <c r="P31" s="264"/>
      <c r="Q31" s="151"/>
      <c r="R31" s="28"/>
      <c r="S31" s="28"/>
      <c r="T31" s="28"/>
      <c r="U31" s="28"/>
      <c r="V31" s="28"/>
      <c r="W31" s="28"/>
      <c r="X31" s="28"/>
      <c r="Y31" s="28"/>
      <c r="Z31" s="28"/>
      <c r="AA31" s="28"/>
      <c r="AB31" s="28"/>
      <c r="AC31" s="28"/>
      <c r="AD31" s="28"/>
      <c r="AE31" s="28"/>
      <c r="AF31" s="28"/>
      <c r="AG31" s="28"/>
      <c r="AH31" s="28"/>
      <c r="AI31" s="28"/>
      <c r="AJ31" s="28"/>
      <c r="AK31" s="28"/>
      <c r="AL31" s="28"/>
      <c r="AM31" s="28"/>
      <c r="AN31" s="28"/>
      <c r="AO31" s="28"/>
      <c r="AP31" s="28"/>
      <c r="AQ31" s="28"/>
      <c r="AR31" s="28"/>
      <c r="AS31" s="28"/>
      <c r="AT31" s="28"/>
    </row>
    <row r="32" spans="1:46" s="111" customFormat="1" ht="30" x14ac:dyDescent="0.25">
      <c r="A32" s="150"/>
      <c r="B32" s="132" t="s">
        <v>55</v>
      </c>
      <c r="C32" s="107" t="s">
        <v>181</v>
      </c>
      <c r="D32" s="333"/>
      <c r="E32" s="333"/>
      <c r="F32" s="591" t="s">
        <v>381</v>
      </c>
      <c r="G32" s="176" t="s">
        <v>21</v>
      </c>
      <c r="H32" s="383">
        <v>25</v>
      </c>
      <c r="I32" s="326">
        <v>25</v>
      </c>
      <c r="J32" s="575">
        <v>25</v>
      </c>
      <c r="K32" s="166"/>
      <c r="L32" s="383"/>
      <c r="M32" s="149"/>
      <c r="N32" s="575"/>
      <c r="O32" s="149"/>
      <c r="P32" s="269"/>
      <c r="Q32" s="151"/>
      <c r="R32" s="28"/>
      <c r="S32" s="28"/>
      <c r="T32" s="28"/>
      <c r="U32" s="28"/>
      <c r="V32" s="28"/>
      <c r="W32" s="28"/>
      <c r="X32" s="28"/>
      <c r="Y32" s="28"/>
      <c r="Z32" s="28"/>
      <c r="AA32" s="28"/>
      <c r="AB32" s="28"/>
      <c r="AC32" s="28"/>
      <c r="AD32" s="28"/>
      <c r="AE32" s="28"/>
      <c r="AF32" s="28"/>
      <c r="AG32" s="28"/>
      <c r="AH32" s="28"/>
      <c r="AI32" s="28"/>
      <c r="AJ32" s="28"/>
      <c r="AK32" s="28"/>
      <c r="AL32" s="28"/>
      <c r="AM32" s="28"/>
      <c r="AN32" s="28"/>
      <c r="AO32" s="28"/>
      <c r="AP32" s="28"/>
      <c r="AQ32" s="28"/>
      <c r="AR32" s="28"/>
      <c r="AS32" s="28"/>
      <c r="AT32" s="28"/>
    </row>
    <row r="33" spans="1:46" s="111" customFormat="1" ht="30" x14ac:dyDescent="0.25">
      <c r="A33" s="150"/>
      <c r="B33" s="435" t="s">
        <v>56</v>
      </c>
      <c r="C33" s="436" t="s">
        <v>154</v>
      </c>
      <c r="D33" s="437"/>
      <c r="E33" s="438"/>
      <c r="F33" s="591" t="s">
        <v>382</v>
      </c>
      <c r="G33" s="439" t="s">
        <v>21</v>
      </c>
      <c r="H33" s="383">
        <v>34</v>
      </c>
      <c r="I33" s="434">
        <v>33.5</v>
      </c>
      <c r="J33" s="575">
        <v>34</v>
      </c>
      <c r="K33" s="469"/>
      <c r="L33" s="383"/>
      <c r="M33" s="266"/>
      <c r="N33" s="575">
        <f>I33-J33</f>
        <v>-0.5</v>
      </c>
      <c r="O33" s="266"/>
      <c r="P33" s="268"/>
      <c r="Q33" s="151"/>
      <c r="R33" s="28"/>
      <c r="S33" s="28"/>
      <c r="T33" s="28"/>
      <c r="U33" s="28"/>
      <c r="V33" s="28"/>
      <c r="W33" s="28"/>
      <c r="X33" s="28"/>
      <c r="Y33" s="28"/>
      <c r="Z33" s="28"/>
      <c r="AA33" s="28"/>
      <c r="AB33" s="28"/>
      <c r="AC33" s="28"/>
      <c r="AD33" s="28"/>
      <c r="AE33" s="28"/>
      <c r="AF33" s="28"/>
      <c r="AG33" s="28"/>
      <c r="AH33" s="28"/>
      <c r="AI33" s="28"/>
      <c r="AJ33" s="28"/>
      <c r="AK33" s="28"/>
      <c r="AL33" s="28"/>
      <c r="AM33" s="28"/>
      <c r="AN33" s="28"/>
      <c r="AO33" s="28"/>
      <c r="AP33" s="28"/>
      <c r="AQ33" s="28"/>
      <c r="AR33" s="28"/>
      <c r="AS33" s="28"/>
      <c r="AT33" s="28"/>
    </row>
    <row r="34" spans="1:46" s="111" customFormat="1" ht="30" x14ac:dyDescent="0.25">
      <c r="A34" s="150"/>
      <c r="B34" s="388" t="s">
        <v>178</v>
      </c>
      <c r="C34" s="430" t="s">
        <v>179</v>
      </c>
      <c r="D34" s="431"/>
      <c r="E34" s="432"/>
      <c r="F34" s="591" t="s">
        <v>383</v>
      </c>
      <c r="G34" s="381" t="s">
        <v>21</v>
      </c>
      <c r="H34" s="383">
        <v>35</v>
      </c>
      <c r="I34" s="326">
        <v>35</v>
      </c>
      <c r="J34" s="575">
        <v>35</v>
      </c>
      <c r="K34" s="166"/>
      <c r="L34" s="383"/>
      <c r="M34" s="149"/>
      <c r="N34" s="575"/>
      <c r="O34" s="149"/>
      <c r="P34" s="243"/>
      <c r="Q34" s="151"/>
      <c r="R34" s="28"/>
      <c r="S34" s="28"/>
      <c r="T34" s="28"/>
      <c r="U34" s="28"/>
      <c r="V34" s="28"/>
      <c r="W34" s="28"/>
      <c r="X34" s="28"/>
      <c r="Y34" s="28"/>
      <c r="Z34" s="28"/>
      <c r="AA34" s="28"/>
      <c r="AB34" s="28"/>
      <c r="AC34" s="28"/>
      <c r="AD34" s="28"/>
      <c r="AE34" s="28"/>
      <c r="AF34" s="28"/>
      <c r="AG34" s="28"/>
      <c r="AH34" s="28"/>
      <c r="AI34" s="28"/>
      <c r="AJ34" s="28"/>
      <c r="AK34" s="28"/>
      <c r="AL34" s="28"/>
      <c r="AM34" s="28"/>
      <c r="AN34" s="28"/>
      <c r="AO34" s="28"/>
      <c r="AP34" s="28"/>
      <c r="AQ34" s="28"/>
      <c r="AR34" s="28"/>
      <c r="AS34" s="28"/>
      <c r="AT34" s="28"/>
    </row>
    <row r="35" spans="1:46" ht="28.5" x14ac:dyDescent="0.15">
      <c r="A35" s="6"/>
      <c r="B35" s="571" t="s">
        <v>155</v>
      </c>
      <c r="C35" s="572"/>
      <c r="D35" s="572"/>
      <c r="E35" s="572"/>
      <c r="F35" s="590"/>
      <c r="G35" s="419"/>
      <c r="H35" s="423"/>
      <c r="I35" s="505"/>
      <c r="J35" s="579"/>
      <c r="K35" s="505"/>
      <c r="L35" s="506"/>
      <c r="M35" s="505"/>
      <c r="N35" s="585"/>
      <c r="O35" s="507"/>
      <c r="P35" s="508"/>
    </row>
    <row r="36" spans="1:46" ht="30" x14ac:dyDescent="0.15">
      <c r="A36" s="6"/>
      <c r="B36" s="418" t="s">
        <v>156</v>
      </c>
      <c r="C36" s="248" t="s">
        <v>157</v>
      </c>
      <c r="D36" s="573"/>
      <c r="E36" s="573"/>
      <c r="F36" s="591" t="s">
        <v>384</v>
      </c>
      <c r="G36" s="381" t="s">
        <v>21</v>
      </c>
      <c r="H36" s="440">
        <f>H13-H25+H28-1</f>
        <v>67</v>
      </c>
      <c r="I36" s="429">
        <v>67</v>
      </c>
      <c r="J36" s="580">
        <f>J13-J25+J28-1</f>
        <v>67</v>
      </c>
      <c r="K36" s="420"/>
      <c r="L36" s="440"/>
      <c r="M36" s="421"/>
      <c r="N36" s="580"/>
      <c r="O36" s="422"/>
      <c r="P36" s="422"/>
    </row>
    <row r="37" spans="1:46" s="111" customFormat="1" ht="33" thickBot="1" x14ac:dyDescent="0.3">
      <c r="A37" s="150"/>
      <c r="B37" s="161"/>
      <c r="C37" s="472"/>
      <c r="D37" s="10"/>
      <c r="E37" s="168"/>
      <c r="F37" s="168"/>
      <c r="G37" s="162"/>
      <c r="H37" s="599" t="s">
        <v>390</v>
      </c>
      <c r="I37" s="598"/>
      <c r="J37" s="600" t="s">
        <v>391</v>
      </c>
      <c r="K37" s="154"/>
      <c r="L37" s="164"/>
      <c r="M37" s="168"/>
      <c r="N37" s="163"/>
      <c r="O37" s="168"/>
      <c r="P37" s="262"/>
      <c r="Q37" s="151"/>
      <c r="R37" s="28"/>
      <c r="S37" s="28"/>
      <c r="T37" s="28"/>
      <c r="U37" s="28"/>
      <c r="V37" s="28"/>
      <c r="W37" s="28"/>
      <c r="X37" s="28"/>
      <c r="Y37" s="28"/>
      <c r="Z37" s="28"/>
      <c r="AA37" s="28"/>
      <c r="AB37" s="28"/>
      <c r="AC37" s="28"/>
      <c r="AD37" s="28"/>
      <c r="AE37" s="28"/>
      <c r="AF37" s="28"/>
      <c r="AG37" s="28"/>
      <c r="AH37" s="28"/>
      <c r="AI37" s="28"/>
      <c r="AJ37" s="28"/>
      <c r="AK37" s="28"/>
      <c r="AL37" s="28"/>
      <c r="AM37" s="28"/>
      <c r="AN37" s="28"/>
      <c r="AO37" s="28"/>
      <c r="AP37" s="28"/>
      <c r="AQ37" s="28"/>
      <c r="AR37" s="28"/>
      <c r="AS37" s="28"/>
      <c r="AT37" s="28"/>
    </row>
    <row r="38" spans="1:46" s="111" customFormat="1" ht="54.75" customHeight="1" x14ac:dyDescent="0.25">
      <c r="A38" s="150"/>
      <c r="B38" s="654" t="s">
        <v>389</v>
      </c>
      <c r="C38" s="655"/>
      <c r="D38" s="655"/>
      <c r="E38" s="655"/>
      <c r="F38" s="656"/>
      <c r="G38" s="228" t="s">
        <v>18</v>
      </c>
      <c r="H38" s="543" t="s">
        <v>303</v>
      </c>
      <c r="I38" s="223" t="s">
        <v>304</v>
      </c>
      <c r="J38" s="467" t="s">
        <v>305</v>
      </c>
      <c r="K38" s="467"/>
      <c r="L38" s="223"/>
      <c r="M38" s="467"/>
      <c r="N38" s="223"/>
      <c r="O38" s="223"/>
      <c r="P38" s="272"/>
      <c r="Q38" s="151"/>
      <c r="R38" s="28"/>
      <c r="S38" s="28"/>
      <c r="T38" s="28"/>
      <c r="U38" s="28"/>
      <c r="V38" s="28"/>
      <c r="W38" s="28"/>
      <c r="X38" s="28"/>
      <c r="Y38" s="28"/>
      <c r="Z38" s="28"/>
      <c r="AA38" s="28"/>
      <c r="AB38" s="28"/>
      <c r="AC38" s="28"/>
      <c r="AD38" s="28"/>
      <c r="AE38" s="28"/>
      <c r="AF38" s="28"/>
      <c r="AG38" s="28"/>
      <c r="AH38" s="28"/>
      <c r="AI38" s="28"/>
      <c r="AJ38" s="28"/>
      <c r="AK38" s="28"/>
      <c r="AL38" s="28"/>
      <c r="AM38" s="28"/>
      <c r="AN38" s="28"/>
      <c r="AO38" s="28"/>
      <c r="AP38" s="28"/>
      <c r="AQ38" s="28"/>
      <c r="AR38" s="28"/>
      <c r="AS38" s="28"/>
      <c r="AT38" s="28"/>
    </row>
    <row r="39" spans="1:46" s="111" customFormat="1" ht="30" x14ac:dyDescent="0.25">
      <c r="A39" s="150"/>
      <c r="B39" s="471" t="s">
        <v>25</v>
      </c>
      <c r="C39" s="101"/>
      <c r="D39" s="101"/>
      <c r="E39" s="101"/>
      <c r="F39" s="101"/>
      <c r="G39" s="177"/>
      <c r="H39" s="242"/>
      <c r="I39" s="544" t="s">
        <v>10</v>
      </c>
      <c r="J39" s="574" t="s">
        <v>10</v>
      </c>
      <c r="K39" s="136"/>
      <c r="L39" s="353"/>
      <c r="M39" s="136"/>
      <c r="N39" s="136"/>
      <c r="O39" s="136"/>
      <c r="P39" s="260"/>
      <c r="Q39" s="151"/>
      <c r="R39" s="28"/>
      <c r="S39" s="28"/>
      <c r="T39" s="28"/>
      <c r="U39" s="28"/>
      <c r="V39" s="28"/>
      <c r="W39" s="28"/>
      <c r="X39" s="28"/>
      <c r="Y39" s="28"/>
      <c r="Z39" s="28"/>
      <c r="AA39" s="28"/>
      <c r="AB39" s="28"/>
      <c r="AC39" s="28"/>
      <c r="AD39" s="28"/>
      <c r="AE39" s="28"/>
      <c r="AF39" s="28"/>
      <c r="AG39" s="28"/>
      <c r="AH39" s="28"/>
      <c r="AI39" s="28"/>
      <c r="AJ39" s="28"/>
      <c r="AK39" s="28"/>
      <c r="AL39" s="28"/>
      <c r="AM39" s="28"/>
      <c r="AN39" s="28"/>
      <c r="AO39" s="28"/>
      <c r="AP39" s="28"/>
      <c r="AQ39" s="28"/>
      <c r="AR39" s="28"/>
      <c r="AS39" s="28"/>
      <c r="AT39" s="28"/>
    </row>
    <row r="40" spans="1:46" s="111" customFormat="1" ht="30" x14ac:dyDescent="0.25">
      <c r="A40" s="150"/>
      <c r="B40" s="132" t="s">
        <v>36</v>
      </c>
      <c r="C40" s="107" t="s">
        <v>19</v>
      </c>
      <c r="D40" s="333"/>
      <c r="E40" s="333"/>
      <c r="F40" s="591" t="s">
        <v>362</v>
      </c>
      <c r="G40" s="176" t="s">
        <v>20</v>
      </c>
      <c r="H40" s="383">
        <v>53</v>
      </c>
      <c r="I40" s="270">
        <v>51</v>
      </c>
      <c r="J40" s="575">
        <v>53</v>
      </c>
      <c r="K40" s="383"/>
      <c r="L40" s="271"/>
      <c r="M40" s="383"/>
      <c r="N40" s="575">
        <f t="shared" ref="N40:N49" si="1">I40-J40</f>
        <v>-2</v>
      </c>
      <c r="O40" s="149"/>
      <c r="P40" s="269"/>
      <c r="Q40" s="151"/>
      <c r="R40" s="28"/>
      <c r="S40" s="28"/>
      <c r="T40" s="28"/>
      <c r="U40" s="28"/>
      <c r="V40" s="28"/>
      <c r="W40" s="28"/>
      <c r="X40" s="28"/>
      <c r="Y40" s="28"/>
      <c r="Z40" s="28"/>
      <c r="AA40" s="28"/>
      <c r="AB40" s="28"/>
      <c r="AC40" s="28"/>
      <c r="AD40" s="28"/>
      <c r="AE40" s="28"/>
      <c r="AF40" s="28"/>
      <c r="AG40" s="28"/>
      <c r="AH40" s="28"/>
      <c r="AI40" s="28"/>
      <c r="AJ40" s="28"/>
      <c r="AK40" s="28"/>
      <c r="AL40" s="28"/>
      <c r="AM40" s="28"/>
      <c r="AN40" s="28"/>
      <c r="AO40" s="28"/>
      <c r="AP40" s="28"/>
      <c r="AQ40" s="28"/>
      <c r="AR40" s="28"/>
      <c r="AS40" s="28"/>
      <c r="AT40" s="28"/>
    </row>
    <row r="41" spans="1:46" s="111" customFormat="1" ht="30" x14ac:dyDescent="0.25">
      <c r="A41" s="150"/>
      <c r="B41" s="132" t="s">
        <v>37</v>
      </c>
      <c r="C41" s="107" t="s">
        <v>109</v>
      </c>
      <c r="D41" s="333"/>
      <c r="E41" s="333"/>
      <c r="F41" s="591" t="s">
        <v>363</v>
      </c>
      <c r="G41" s="176" t="s">
        <v>20</v>
      </c>
      <c r="H41" s="383">
        <v>47</v>
      </c>
      <c r="I41" s="270">
        <v>47</v>
      </c>
      <c r="J41" s="575">
        <v>47</v>
      </c>
      <c r="K41" s="383"/>
      <c r="L41" s="271"/>
      <c r="M41" s="383"/>
      <c r="N41" s="575"/>
      <c r="O41" s="149"/>
      <c r="P41" s="269"/>
      <c r="Q41" s="151"/>
      <c r="R41" s="28"/>
      <c r="S41" s="28"/>
      <c r="T41" s="28"/>
      <c r="U41" s="28"/>
      <c r="V41" s="28"/>
      <c r="W41" s="28"/>
      <c r="X41" s="28"/>
      <c r="Y41" s="28"/>
      <c r="Z41" s="28"/>
      <c r="AA41" s="28"/>
      <c r="AB41" s="28"/>
      <c r="AC41" s="28"/>
      <c r="AD41" s="28"/>
      <c r="AE41" s="28"/>
      <c r="AF41" s="28"/>
      <c r="AG41" s="28"/>
      <c r="AH41" s="28"/>
      <c r="AI41" s="28"/>
      <c r="AJ41" s="28"/>
      <c r="AK41" s="28"/>
      <c r="AL41" s="28"/>
      <c r="AM41" s="28"/>
      <c r="AN41" s="28"/>
      <c r="AO41" s="28"/>
      <c r="AP41" s="28"/>
      <c r="AQ41" s="28"/>
      <c r="AR41" s="28"/>
      <c r="AS41" s="28"/>
      <c r="AT41" s="28"/>
    </row>
    <row r="42" spans="1:46" s="111" customFormat="1" ht="30" x14ac:dyDescent="0.25">
      <c r="A42" s="150"/>
      <c r="B42" s="132" t="s">
        <v>38</v>
      </c>
      <c r="C42" s="107" t="s">
        <v>175</v>
      </c>
      <c r="D42" s="333"/>
      <c r="E42" s="333"/>
      <c r="F42" s="591" t="s">
        <v>364</v>
      </c>
      <c r="G42" s="176" t="s">
        <v>20</v>
      </c>
      <c r="H42" s="383">
        <v>49</v>
      </c>
      <c r="I42" s="329">
        <v>49</v>
      </c>
      <c r="J42" s="575">
        <v>49</v>
      </c>
      <c r="K42" s="383"/>
      <c r="L42" s="271"/>
      <c r="M42" s="383"/>
      <c r="N42" s="575"/>
      <c r="O42" s="149"/>
      <c r="P42" s="269"/>
      <c r="Q42" s="151"/>
      <c r="R42" s="28"/>
      <c r="S42" s="28"/>
      <c r="T42" s="28"/>
      <c r="U42" s="28"/>
      <c r="V42" s="28"/>
      <c r="W42" s="28"/>
      <c r="X42" s="28"/>
      <c r="Y42" s="28"/>
      <c r="Z42" s="28"/>
      <c r="AA42" s="28"/>
      <c r="AB42" s="28"/>
      <c r="AC42" s="28"/>
      <c r="AD42" s="28"/>
      <c r="AE42" s="28"/>
      <c r="AF42" s="28"/>
      <c r="AG42" s="28"/>
      <c r="AH42" s="28"/>
      <c r="AI42" s="28"/>
      <c r="AJ42" s="28"/>
      <c r="AK42" s="28"/>
      <c r="AL42" s="28"/>
      <c r="AM42" s="28"/>
      <c r="AN42" s="28"/>
      <c r="AO42" s="28"/>
      <c r="AP42" s="28"/>
      <c r="AQ42" s="28"/>
      <c r="AR42" s="28"/>
      <c r="AS42" s="28"/>
      <c r="AT42" s="28"/>
    </row>
    <row r="43" spans="1:46" s="111" customFormat="1" ht="30" x14ac:dyDescent="0.25">
      <c r="A43" s="150"/>
      <c r="B43" s="132" t="s">
        <v>174</v>
      </c>
      <c r="C43" s="559" t="s">
        <v>176</v>
      </c>
      <c r="D43" s="560"/>
      <c r="E43" s="560"/>
      <c r="F43" s="591" t="s">
        <v>365</v>
      </c>
      <c r="G43" s="176" t="s">
        <v>20</v>
      </c>
      <c r="H43" s="383">
        <v>53</v>
      </c>
      <c r="I43" s="329">
        <v>53</v>
      </c>
      <c r="J43" s="575">
        <v>53</v>
      </c>
      <c r="K43" s="383"/>
      <c r="L43" s="271"/>
      <c r="M43" s="383"/>
      <c r="N43" s="575"/>
      <c r="O43" s="149"/>
      <c r="P43" s="269"/>
      <c r="Q43" s="151"/>
      <c r="R43" s="28"/>
      <c r="S43" s="28"/>
      <c r="T43" s="28"/>
      <c r="U43" s="28"/>
      <c r="V43" s="28"/>
      <c r="W43" s="28"/>
      <c r="X43" s="28"/>
      <c r="Y43" s="28"/>
      <c r="Z43" s="28"/>
      <c r="AA43" s="28"/>
      <c r="AB43" s="28"/>
      <c r="AC43" s="28"/>
      <c r="AD43" s="28"/>
      <c r="AE43" s="28"/>
      <c r="AF43" s="28"/>
      <c r="AG43" s="28"/>
      <c r="AH43" s="28"/>
      <c r="AI43" s="28"/>
      <c r="AJ43" s="28"/>
      <c r="AK43" s="28"/>
      <c r="AL43" s="28"/>
      <c r="AM43" s="28"/>
      <c r="AN43" s="28"/>
      <c r="AO43" s="28"/>
      <c r="AP43" s="28"/>
      <c r="AQ43" s="28"/>
      <c r="AR43" s="28"/>
      <c r="AS43" s="28"/>
      <c r="AT43" s="28"/>
    </row>
    <row r="44" spans="1:46" s="111" customFormat="1" ht="30" x14ac:dyDescent="0.25">
      <c r="A44" s="150"/>
      <c r="B44" s="132" t="s">
        <v>110</v>
      </c>
      <c r="C44" s="107" t="s">
        <v>111</v>
      </c>
      <c r="D44" s="333"/>
      <c r="E44" s="333"/>
      <c r="F44" s="591" t="s">
        <v>366</v>
      </c>
      <c r="G44" s="176" t="s">
        <v>20</v>
      </c>
      <c r="H44" s="380">
        <v>64</v>
      </c>
      <c r="I44" s="329">
        <v>65</v>
      </c>
      <c r="J44" s="576">
        <v>64</v>
      </c>
      <c r="K44" s="380"/>
      <c r="L44" s="149"/>
      <c r="M44" s="380"/>
      <c r="N44" s="575">
        <f t="shared" si="1"/>
        <v>1</v>
      </c>
      <c r="O44" s="149"/>
      <c r="P44" s="269"/>
      <c r="Q44" s="151"/>
      <c r="R44" s="28"/>
      <c r="S44" s="28"/>
      <c r="T44" s="28"/>
      <c r="U44" s="28"/>
      <c r="V44" s="28"/>
      <c r="W44" s="28"/>
      <c r="X44" s="28"/>
      <c r="Y44" s="28"/>
      <c r="Z44" s="28"/>
      <c r="AA44" s="28"/>
      <c r="AB44" s="28"/>
      <c r="AC44" s="28"/>
      <c r="AD44" s="28"/>
      <c r="AE44" s="28"/>
      <c r="AF44" s="28"/>
      <c r="AG44" s="28"/>
      <c r="AH44" s="28"/>
      <c r="AI44" s="28"/>
      <c r="AJ44" s="28"/>
      <c r="AK44" s="28"/>
      <c r="AL44" s="28"/>
      <c r="AM44" s="28"/>
      <c r="AN44" s="28"/>
      <c r="AO44" s="28"/>
      <c r="AP44" s="28"/>
      <c r="AQ44" s="28"/>
      <c r="AR44" s="28"/>
      <c r="AS44" s="28"/>
      <c r="AT44" s="28"/>
    </row>
    <row r="45" spans="1:46" s="111" customFormat="1" ht="30" x14ac:dyDescent="0.25">
      <c r="A45" s="150"/>
      <c r="B45" s="132" t="s">
        <v>40</v>
      </c>
      <c r="C45" s="559" t="s">
        <v>24</v>
      </c>
      <c r="D45" s="560"/>
      <c r="E45" s="560"/>
      <c r="F45" s="591" t="s">
        <v>369</v>
      </c>
      <c r="G45" s="176" t="s">
        <v>21</v>
      </c>
      <c r="H45" s="383">
        <v>22</v>
      </c>
      <c r="I45" s="329">
        <v>21.5</v>
      </c>
      <c r="J45" s="575">
        <v>22</v>
      </c>
      <c r="K45" s="383"/>
      <c r="L45" s="266"/>
      <c r="M45" s="383"/>
      <c r="N45" s="575">
        <f t="shared" si="1"/>
        <v>-0.5</v>
      </c>
      <c r="O45" s="266"/>
      <c r="P45" s="269"/>
      <c r="Q45" s="151"/>
      <c r="R45" s="28"/>
      <c r="S45" s="28"/>
      <c r="T45" s="28"/>
      <c r="U45" s="28"/>
      <c r="V45" s="28"/>
      <c r="W45" s="28"/>
      <c r="X45" s="28"/>
      <c r="Y45" s="28"/>
      <c r="Z45" s="28"/>
      <c r="AA45" s="28"/>
      <c r="AB45" s="28"/>
      <c r="AC45" s="28"/>
      <c r="AD45" s="28"/>
      <c r="AE45" s="28"/>
      <c r="AF45" s="28"/>
      <c r="AG45" s="28"/>
      <c r="AH45" s="28"/>
      <c r="AI45" s="28"/>
      <c r="AJ45" s="28"/>
      <c r="AK45" s="28"/>
      <c r="AL45" s="28"/>
      <c r="AM45" s="28"/>
      <c r="AN45" s="28"/>
      <c r="AO45" s="28"/>
      <c r="AP45" s="28"/>
      <c r="AQ45" s="28"/>
      <c r="AR45" s="28"/>
      <c r="AS45" s="28"/>
      <c r="AT45" s="28"/>
    </row>
    <row r="46" spans="1:46" s="111" customFormat="1" ht="30" x14ac:dyDescent="0.25">
      <c r="A46" s="150"/>
      <c r="B46" s="132" t="s">
        <v>41</v>
      </c>
      <c r="C46" s="559" t="s">
        <v>42</v>
      </c>
      <c r="D46" s="560"/>
      <c r="E46" s="560"/>
      <c r="F46" s="591" t="s">
        <v>370</v>
      </c>
      <c r="G46" s="176" t="s">
        <v>21</v>
      </c>
      <c r="H46" s="383">
        <v>17</v>
      </c>
      <c r="I46" s="329">
        <v>16.5</v>
      </c>
      <c r="J46" s="575">
        <v>17</v>
      </c>
      <c r="K46" s="383"/>
      <c r="L46" s="266"/>
      <c r="M46" s="383"/>
      <c r="N46" s="575">
        <f t="shared" si="1"/>
        <v>-0.5</v>
      </c>
      <c r="O46" s="266"/>
      <c r="P46" s="269"/>
      <c r="Q46" s="151"/>
      <c r="R46" s="28"/>
      <c r="S46" s="28"/>
      <c r="T46" s="28"/>
      <c r="U46" s="28"/>
      <c r="V46" s="28"/>
      <c r="W46" s="28"/>
      <c r="X46" s="28"/>
      <c r="Y46" s="28"/>
      <c r="Z46" s="28"/>
      <c r="AA46" s="28"/>
      <c r="AB46" s="28"/>
      <c r="AC46" s="28"/>
      <c r="AD46" s="28"/>
      <c r="AE46" s="28"/>
      <c r="AF46" s="28"/>
      <c r="AG46" s="28"/>
      <c r="AH46" s="28"/>
      <c r="AI46" s="28"/>
      <c r="AJ46" s="28"/>
      <c r="AK46" s="28"/>
      <c r="AL46" s="28"/>
      <c r="AM46" s="28"/>
      <c r="AN46" s="28"/>
      <c r="AO46" s="28"/>
      <c r="AP46" s="28"/>
      <c r="AQ46" s="28"/>
      <c r="AR46" s="28"/>
      <c r="AS46" s="28"/>
      <c r="AT46" s="28"/>
    </row>
    <row r="47" spans="1:46" s="111" customFormat="1" ht="30" x14ac:dyDescent="0.25">
      <c r="A47" s="150"/>
      <c r="B47" s="132" t="s">
        <v>43</v>
      </c>
      <c r="C47" s="107" t="s">
        <v>44</v>
      </c>
      <c r="D47" s="333"/>
      <c r="E47" s="333"/>
      <c r="F47" s="591" t="s">
        <v>371</v>
      </c>
      <c r="G47" s="176" t="s">
        <v>21</v>
      </c>
      <c r="H47" s="383">
        <v>10</v>
      </c>
      <c r="I47" s="329">
        <v>10</v>
      </c>
      <c r="J47" s="575">
        <v>10</v>
      </c>
      <c r="K47" s="383"/>
      <c r="L47" s="266"/>
      <c r="M47" s="383"/>
      <c r="N47" s="575"/>
      <c r="O47" s="266"/>
      <c r="P47" s="269"/>
      <c r="Q47" s="151"/>
      <c r="R47" s="28"/>
      <c r="S47" s="28"/>
      <c r="T47" s="28"/>
      <c r="U47" s="28"/>
      <c r="V47" s="28"/>
      <c r="W47" s="28"/>
      <c r="X47" s="28"/>
      <c r="Y47" s="28"/>
      <c r="Z47" s="28"/>
      <c r="AA47" s="28"/>
      <c r="AB47" s="28"/>
      <c r="AC47" s="28"/>
      <c r="AD47" s="28"/>
      <c r="AE47" s="28"/>
      <c r="AF47" s="28"/>
      <c r="AG47" s="28"/>
      <c r="AH47" s="28"/>
      <c r="AI47" s="28"/>
      <c r="AJ47" s="28"/>
      <c r="AK47" s="28"/>
      <c r="AL47" s="28"/>
      <c r="AM47" s="28"/>
      <c r="AN47" s="28"/>
      <c r="AO47" s="28"/>
      <c r="AP47" s="28"/>
      <c r="AQ47" s="28"/>
      <c r="AR47" s="28"/>
      <c r="AS47" s="28"/>
      <c r="AT47" s="28"/>
    </row>
    <row r="48" spans="1:46" s="111" customFormat="1" ht="30" x14ac:dyDescent="0.25">
      <c r="A48" s="150"/>
      <c r="B48" s="145" t="s">
        <v>45</v>
      </c>
      <c r="C48" s="559" t="s">
        <v>177</v>
      </c>
      <c r="D48" s="84"/>
      <c r="E48" s="135"/>
      <c r="F48" s="591" t="s">
        <v>385</v>
      </c>
      <c r="G48" s="176" t="s">
        <v>21</v>
      </c>
      <c r="H48" s="383">
        <v>14</v>
      </c>
      <c r="I48" s="330">
        <v>13</v>
      </c>
      <c r="J48" s="575">
        <v>14</v>
      </c>
      <c r="K48" s="383"/>
      <c r="L48" s="266"/>
      <c r="M48" s="383"/>
      <c r="N48" s="575">
        <f t="shared" si="1"/>
        <v>-1</v>
      </c>
      <c r="O48" s="179"/>
      <c r="P48" s="269"/>
      <c r="Q48" s="151"/>
      <c r="R48" s="28"/>
      <c r="S48" s="28"/>
      <c r="T48" s="28"/>
      <c r="U48" s="28"/>
      <c r="V48" s="28"/>
      <c r="W48" s="28"/>
      <c r="X48" s="28"/>
      <c r="Y48" s="28"/>
      <c r="Z48" s="28"/>
      <c r="AA48" s="28"/>
      <c r="AB48" s="28"/>
      <c r="AC48" s="28"/>
      <c r="AD48" s="28"/>
      <c r="AE48" s="28"/>
      <c r="AF48" s="28"/>
      <c r="AG48" s="28"/>
      <c r="AH48" s="28"/>
      <c r="AI48" s="28"/>
      <c r="AJ48" s="28"/>
      <c r="AK48" s="28"/>
      <c r="AL48" s="28"/>
      <c r="AM48" s="28"/>
      <c r="AN48" s="28"/>
      <c r="AO48" s="28"/>
      <c r="AP48" s="28"/>
      <c r="AQ48" s="28"/>
      <c r="AR48" s="28"/>
      <c r="AS48" s="28"/>
      <c r="AT48" s="28"/>
    </row>
    <row r="49" spans="1:46" s="111" customFormat="1" ht="30" x14ac:dyDescent="0.25">
      <c r="A49" s="150"/>
      <c r="B49" s="132" t="s">
        <v>46</v>
      </c>
      <c r="C49" s="107" t="s">
        <v>122</v>
      </c>
      <c r="D49" s="333"/>
      <c r="E49" s="333"/>
      <c r="F49" s="591" t="s">
        <v>372</v>
      </c>
      <c r="G49" s="176" t="s">
        <v>20</v>
      </c>
      <c r="H49" s="380">
        <v>76</v>
      </c>
      <c r="I49" s="330">
        <v>75.5</v>
      </c>
      <c r="J49" s="576">
        <v>76</v>
      </c>
      <c r="K49" s="380"/>
      <c r="L49" s="266"/>
      <c r="M49" s="380"/>
      <c r="N49" s="575">
        <f t="shared" si="1"/>
        <v>-0.5</v>
      </c>
      <c r="O49" s="266"/>
      <c r="P49" s="268"/>
      <c r="Q49" s="151"/>
      <c r="R49" s="28"/>
      <c r="S49" s="28"/>
      <c r="T49" s="28"/>
      <c r="U49" s="28"/>
      <c r="V49" s="28"/>
      <c r="W49" s="28"/>
      <c r="X49" s="28"/>
      <c r="Y49" s="28"/>
      <c r="Z49" s="28"/>
      <c r="AA49" s="28"/>
      <c r="AB49" s="28"/>
      <c r="AC49" s="28"/>
      <c r="AD49" s="28"/>
      <c r="AE49" s="28"/>
      <c r="AF49" s="28"/>
      <c r="AG49" s="28"/>
      <c r="AH49" s="28"/>
      <c r="AI49" s="28"/>
      <c r="AJ49" s="28"/>
      <c r="AK49" s="28"/>
      <c r="AL49" s="28"/>
      <c r="AM49" s="28"/>
      <c r="AN49" s="28"/>
      <c r="AO49" s="28"/>
      <c r="AP49" s="28"/>
      <c r="AQ49" s="28"/>
      <c r="AR49" s="28"/>
      <c r="AS49" s="28"/>
      <c r="AT49" s="28"/>
    </row>
    <row r="50" spans="1:46" s="111" customFormat="1" ht="30" x14ac:dyDescent="0.25">
      <c r="A50" s="150"/>
      <c r="B50" s="568" t="s">
        <v>27</v>
      </c>
      <c r="C50" s="569"/>
      <c r="D50" s="569"/>
      <c r="E50" s="569"/>
      <c r="F50" s="586"/>
      <c r="G50" s="570"/>
      <c r="H50" s="427"/>
      <c r="I50" s="340"/>
      <c r="J50" s="577"/>
      <c r="K50" s="427"/>
      <c r="L50" s="242"/>
      <c r="M50" s="427"/>
      <c r="N50" s="586"/>
      <c r="O50" s="136"/>
      <c r="P50" s="263"/>
      <c r="Q50" s="151"/>
      <c r="R50" s="28"/>
      <c r="S50" s="28"/>
      <c r="T50" s="28"/>
      <c r="U50" s="28"/>
      <c r="V50" s="28"/>
      <c r="W50" s="28"/>
      <c r="X50" s="28"/>
      <c r="Y50" s="28"/>
      <c r="Z50" s="28"/>
      <c r="AA50" s="28"/>
      <c r="AB50" s="28"/>
      <c r="AC50" s="28"/>
      <c r="AD50" s="28"/>
      <c r="AE50" s="28"/>
      <c r="AF50" s="28"/>
      <c r="AG50" s="28"/>
      <c r="AH50" s="28"/>
      <c r="AI50" s="28"/>
      <c r="AJ50" s="28"/>
      <c r="AK50" s="28"/>
      <c r="AL50" s="28"/>
      <c r="AM50" s="28"/>
      <c r="AN50" s="28"/>
      <c r="AO50" s="28"/>
      <c r="AP50" s="28"/>
      <c r="AQ50" s="28"/>
      <c r="AR50" s="28"/>
      <c r="AS50" s="28"/>
      <c r="AT50" s="28"/>
    </row>
    <row r="51" spans="1:46" s="111" customFormat="1" ht="30" x14ac:dyDescent="0.25">
      <c r="A51" s="150"/>
      <c r="B51" s="132" t="s">
        <v>9</v>
      </c>
      <c r="C51" s="107" t="s">
        <v>22</v>
      </c>
      <c r="D51" s="333"/>
      <c r="E51" s="333"/>
      <c r="F51" s="591" t="s">
        <v>373</v>
      </c>
      <c r="G51" s="176" t="s">
        <v>20</v>
      </c>
      <c r="H51" s="380">
        <v>65</v>
      </c>
      <c r="I51" s="328">
        <v>64</v>
      </c>
      <c r="J51" s="576">
        <v>65</v>
      </c>
      <c r="K51" s="380"/>
      <c r="L51" s="149"/>
      <c r="M51" s="380"/>
      <c r="N51" s="575">
        <f>I51-J51</f>
        <v>-1</v>
      </c>
      <c r="O51" s="149"/>
      <c r="P51" s="269"/>
      <c r="Q51" s="151"/>
      <c r="R51" s="28"/>
      <c r="S51" s="28"/>
      <c r="T51" s="28"/>
      <c r="U51" s="28"/>
      <c r="V51" s="28"/>
      <c r="W51" s="28"/>
      <c r="X51" s="28"/>
      <c r="Y51" s="28"/>
      <c r="Z51" s="28"/>
      <c r="AA51" s="28"/>
      <c r="AB51" s="28"/>
      <c r="AC51" s="28"/>
      <c r="AD51" s="28"/>
      <c r="AE51" s="28"/>
      <c r="AF51" s="28"/>
      <c r="AG51" s="28"/>
      <c r="AH51" s="28"/>
      <c r="AI51" s="28"/>
      <c r="AJ51" s="28"/>
      <c r="AK51" s="28"/>
      <c r="AL51" s="28"/>
      <c r="AM51" s="28"/>
      <c r="AN51" s="28"/>
      <c r="AO51" s="28"/>
      <c r="AP51" s="28"/>
      <c r="AQ51" s="28"/>
      <c r="AR51" s="28"/>
      <c r="AS51" s="28"/>
      <c r="AT51" s="28"/>
    </row>
    <row r="52" spans="1:46" s="111" customFormat="1" ht="30" x14ac:dyDescent="0.25">
      <c r="A52" s="150"/>
      <c r="B52" s="568" t="s">
        <v>28</v>
      </c>
      <c r="C52" s="569"/>
      <c r="D52" s="569"/>
      <c r="E52" s="569"/>
      <c r="F52" s="586"/>
      <c r="G52" s="570"/>
      <c r="H52" s="427"/>
      <c r="I52" s="340"/>
      <c r="J52" s="577"/>
      <c r="K52" s="427"/>
      <c r="L52" s="353"/>
      <c r="M52" s="427"/>
      <c r="N52" s="586"/>
      <c r="O52" s="136"/>
      <c r="P52" s="263"/>
      <c r="Q52" s="151"/>
      <c r="R52" s="28"/>
      <c r="S52" s="28"/>
      <c r="T52" s="28"/>
      <c r="U52" s="28"/>
      <c r="V52" s="28"/>
      <c r="W52" s="28"/>
      <c r="X52" s="28"/>
      <c r="Y52" s="28"/>
      <c r="Z52" s="28"/>
      <c r="AA52" s="28"/>
      <c r="AB52" s="28"/>
      <c r="AC52" s="28"/>
      <c r="AD52" s="28"/>
      <c r="AE52" s="28"/>
      <c r="AF52" s="28"/>
      <c r="AG52" s="28"/>
      <c r="AH52" s="28"/>
      <c r="AI52" s="28"/>
      <c r="AJ52" s="28"/>
      <c r="AK52" s="28"/>
      <c r="AL52" s="28"/>
      <c r="AM52" s="28"/>
      <c r="AN52" s="28"/>
      <c r="AO52" s="28"/>
      <c r="AP52" s="28"/>
      <c r="AQ52" s="28"/>
      <c r="AR52" s="28"/>
      <c r="AS52" s="28"/>
      <c r="AT52" s="28"/>
    </row>
    <row r="53" spans="1:46" ht="30" x14ac:dyDescent="0.15">
      <c r="A53" s="125"/>
      <c r="B53" s="132" t="s">
        <v>123</v>
      </c>
      <c r="C53" s="107" t="s">
        <v>124</v>
      </c>
      <c r="D53" s="333"/>
      <c r="E53" s="333"/>
      <c r="F53" s="591" t="s">
        <v>374</v>
      </c>
      <c r="G53" s="176" t="s">
        <v>20</v>
      </c>
      <c r="H53" s="383">
        <v>18</v>
      </c>
      <c r="I53" s="270">
        <v>18</v>
      </c>
      <c r="J53" s="575">
        <v>18</v>
      </c>
      <c r="K53" s="383"/>
      <c r="L53" s="243"/>
      <c r="M53" s="383"/>
      <c r="N53" s="575"/>
      <c r="O53" s="266"/>
      <c r="P53" s="268"/>
      <c r="Q53" s="126"/>
      <c r="R53" s="23"/>
      <c r="S53" s="23"/>
    </row>
    <row r="54" spans="1:46" s="111" customFormat="1" ht="30" x14ac:dyDescent="0.25">
      <c r="A54" s="150"/>
      <c r="B54" s="132" t="s">
        <v>114</v>
      </c>
      <c r="C54" s="107" t="s">
        <v>115</v>
      </c>
      <c r="D54" s="333"/>
      <c r="E54" s="333"/>
      <c r="F54" s="591" t="s">
        <v>375</v>
      </c>
      <c r="G54" s="176" t="s">
        <v>20</v>
      </c>
      <c r="H54" s="383">
        <v>8</v>
      </c>
      <c r="I54" s="339">
        <v>9</v>
      </c>
      <c r="J54" s="575">
        <v>8</v>
      </c>
      <c r="K54" s="383"/>
      <c r="L54" s="243"/>
      <c r="M54" s="383"/>
      <c r="N54" s="575">
        <f>I54-J54</f>
        <v>1</v>
      </c>
      <c r="O54" s="266"/>
      <c r="P54" s="268"/>
      <c r="Q54" s="151"/>
      <c r="R54" s="28"/>
      <c r="S54" s="28"/>
      <c r="T54" s="28"/>
      <c r="U54" s="28"/>
      <c r="V54" s="28"/>
      <c r="W54" s="28"/>
      <c r="X54" s="28"/>
      <c r="Y54" s="28"/>
      <c r="Z54" s="28"/>
      <c r="AA54" s="28"/>
      <c r="AB54" s="28"/>
      <c r="AC54" s="28"/>
      <c r="AD54" s="28"/>
      <c r="AE54" s="28"/>
      <c r="AF54" s="28"/>
      <c r="AG54" s="28"/>
      <c r="AH54" s="28"/>
      <c r="AI54" s="28"/>
      <c r="AJ54" s="28"/>
      <c r="AK54" s="28"/>
      <c r="AL54" s="28"/>
      <c r="AM54" s="28"/>
      <c r="AN54" s="28"/>
      <c r="AO54" s="28"/>
      <c r="AP54" s="28"/>
      <c r="AQ54" s="28"/>
      <c r="AR54" s="28"/>
      <c r="AS54" s="28"/>
      <c r="AT54" s="28"/>
    </row>
    <row r="55" spans="1:46" s="111" customFormat="1" ht="30" x14ac:dyDescent="0.25">
      <c r="A55" s="150"/>
      <c r="B55" s="132" t="s">
        <v>48</v>
      </c>
      <c r="C55" s="107" t="s">
        <v>49</v>
      </c>
      <c r="D55" s="333"/>
      <c r="E55" s="333"/>
      <c r="F55" s="591" t="s">
        <v>376</v>
      </c>
      <c r="G55" s="176" t="s">
        <v>20</v>
      </c>
      <c r="H55" s="383">
        <v>48</v>
      </c>
      <c r="I55" s="270">
        <v>49</v>
      </c>
      <c r="J55" s="575">
        <v>48</v>
      </c>
      <c r="K55" s="383"/>
      <c r="L55" s="149"/>
      <c r="M55" s="383"/>
      <c r="N55" s="575">
        <f>I55-J55</f>
        <v>1</v>
      </c>
      <c r="O55" s="149"/>
      <c r="P55" s="268"/>
      <c r="Q55" s="151"/>
      <c r="R55" s="28"/>
      <c r="S55" s="28"/>
      <c r="T55" s="28"/>
      <c r="U55" s="28"/>
      <c r="V55" s="28"/>
      <c r="W55" s="28"/>
      <c r="X55" s="28"/>
      <c r="Y55" s="28"/>
      <c r="Z55" s="28"/>
      <c r="AA55" s="28"/>
      <c r="AB55" s="28"/>
      <c r="AC55" s="28"/>
      <c r="AD55" s="28"/>
      <c r="AE55" s="28"/>
      <c r="AF55" s="28"/>
      <c r="AG55" s="28"/>
      <c r="AH55" s="28"/>
      <c r="AI55" s="28"/>
      <c r="AJ55" s="28"/>
      <c r="AK55" s="28"/>
      <c r="AL55" s="28"/>
      <c r="AM55" s="28"/>
      <c r="AN55" s="28"/>
      <c r="AO55" s="28"/>
      <c r="AP55" s="28"/>
      <c r="AQ55" s="28"/>
      <c r="AR55" s="28"/>
      <c r="AS55" s="28"/>
      <c r="AT55" s="28"/>
    </row>
    <row r="56" spans="1:46" s="111" customFormat="1" ht="30" x14ac:dyDescent="0.25">
      <c r="A56" s="150"/>
      <c r="B56" s="132" t="s">
        <v>50</v>
      </c>
      <c r="C56" s="107" t="s">
        <v>51</v>
      </c>
      <c r="D56" s="333"/>
      <c r="E56" s="333"/>
      <c r="F56" s="591" t="s">
        <v>377</v>
      </c>
      <c r="G56" s="176" t="s">
        <v>20</v>
      </c>
      <c r="H56" s="383">
        <v>47</v>
      </c>
      <c r="I56" s="270">
        <v>47</v>
      </c>
      <c r="J56" s="575">
        <v>47</v>
      </c>
      <c r="K56" s="383"/>
      <c r="L56" s="266"/>
      <c r="M56" s="383"/>
      <c r="N56" s="575"/>
      <c r="O56" s="266"/>
      <c r="P56" s="268"/>
      <c r="Q56" s="151"/>
      <c r="R56" s="28"/>
      <c r="S56" s="28"/>
      <c r="T56" s="28"/>
      <c r="U56" s="28"/>
      <c r="V56" s="28"/>
      <c r="W56" s="28"/>
      <c r="X56" s="28"/>
      <c r="Y56" s="28"/>
      <c r="Z56" s="28"/>
      <c r="AA56" s="28"/>
      <c r="AB56" s="28"/>
      <c r="AC56" s="28"/>
      <c r="AD56" s="28"/>
      <c r="AE56" s="28"/>
      <c r="AF56" s="28"/>
      <c r="AG56" s="28"/>
      <c r="AH56" s="28"/>
      <c r="AI56" s="28"/>
      <c r="AJ56" s="28"/>
      <c r="AK56" s="28"/>
      <c r="AL56" s="28"/>
      <c r="AM56" s="28"/>
      <c r="AN56" s="28"/>
      <c r="AO56" s="28"/>
      <c r="AP56" s="28"/>
      <c r="AQ56" s="28"/>
      <c r="AR56" s="28"/>
      <c r="AS56" s="28"/>
      <c r="AT56" s="28"/>
    </row>
    <row r="57" spans="1:46" s="111" customFormat="1" ht="30" x14ac:dyDescent="0.25">
      <c r="A57" s="150"/>
      <c r="B57" s="132" t="s">
        <v>52</v>
      </c>
      <c r="C57" s="107" t="s">
        <v>29</v>
      </c>
      <c r="D57" s="333"/>
      <c r="E57" s="333"/>
      <c r="F57" s="591" t="s">
        <v>378</v>
      </c>
      <c r="G57" s="176" t="s">
        <v>21</v>
      </c>
      <c r="H57" s="383">
        <v>8</v>
      </c>
      <c r="I57" s="270">
        <v>8</v>
      </c>
      <c r="J57" s="575">
        <v>8</v>
      </c>
      <c r="K57" s="383"/>
      <c r="L57" s="266"/>
      <c r="M57" s="383"/>
      <c r="N57" s="575"/>
      <c r="O57" s="266"/>
      <c r="P57" s="268"/>
      <c r="Q57" s="151"/>
      <c r="R57" s="28"/>
      <c r="S57" s="28"/>
      <c r="T57" s="28"/>
      <c r="U57" s="28"/>
      <c r="V57" s="28"/>
      <c r="W57" s="28"/>
      <c r="X57" s="28"/>
      <c r="Y57" s="28"/>
      <c r="Z57" s="28"/>
      <c r="AA57" s="28"/>
      <c r="AB57" s="28"/>
      <c r="AC57" s="28"/>
      <c r="AD57" s="28"/>
      <c r="AE57" s="28"/>
      <c r="AF57" s="28"/>
      <c r="AG57" s="28"/>
      <c r="AH57" s="28"/>
      <c r="AI57" s="28"/>
      <c r="AJ57" s="28"/>
      <c r="AK57" s="28"/>
      <c r="AL57" s="28"/>
      <c r="AM57" s="28"/>
      <c r="AN57" s="28"/>
      <c r="AO57" s="28"/>
      <c r="AP57" s="28"/>
      <c r="AQ57" s="28"/>
      <c r="AR57" s="28"/>
      <c r="AS57" s="28"/>
      <c r="AT57" s="28"/>
    </row>
    <row r="58" spans="1:46" s="111" customFormat="1" ht="30" x14ac:dyDescent="0.25">
      <c r="A58" s="150"/>
      <c r="B58" s="414" t="s">
        <v>53</v>
      </c>
      <c r="C58" s="107" t="s">
        <v>34</v>
      </c>
      <c r="D58" s="333"/>
      <c r="E58" s="333"/>
      <c r="F58" s="591" t="s">
        <v>379</v>
      </c>
      <c r="G58" s="415" t="s">
        <v>21</v>
      </c>
      <c r="H58" s="416">
        <v>8</v>
      </c>
      <c r="I58" s="417">
        <v>8</v>
      </c>
      <c r="J58" s="578">
        <v>8</v>
      </c>
      <c r="K58" s="416"/>
      <c r="L58" s="266"/>
      <c r="M58" s="416"/>
      <c r="N58" s="575"/>
      <c r="O58" s="266"/>
      <c r="P58" s="268"/>
      <c r="Q58" s="151"/>
      <c r="R58" s="28"/>
      <c r="S58" s="28"/>
      <c r="T58" s="28"/>
      <c r="U58" s="28"/>
      <c r="V58" s="28"/>
      <c r="W58" s="28"/>
      <c r="X58" s="28"/>
      <c r="Y58" s="28"/>
      <c r="Z58" s="28"/>
      <c r="AA58" s="28"/>
      <c r="AB58" s="28"/>
      <c r="AC58" s="28"/>
      <c r="AD58" s="28"/>
      <c r="AE58" s="28"/>
      <c r="AF58" s="28"/>
      <c r="AG58" s="28"/>
      <c r="AH58" s="28"/>
      <c r="AI58" s="28"/>
      <c r="AJ58" s="28"/>
      <c r="AK58" s="28"/>
      <c r="AL58" s="28"/>
      <c r="AM58" s="28"/>
      <c r="AN58" s="28"/>
      <c r="AO58" s="28"/>
      <c r="AP58" s="28"/>
      <c r="AQ58" s="28"/>
      <c r="AR58" s="28"/>
      <c r="AS58" s="28"/>
      <c r="AT58" s="28"/>
    </row>
    <row r="59" spans="1:46" ht="30" x14ac:dyDescent="0.15">
      <c r="A59" s="6"/>
      <c r="B59" s="571" t="s">
        <v>155</v>
      </c>
      <c r="C59" s="572"/>
      <c r="D59" s="572"/>
      <c r="E59" s="572"/>
      <c r="F59" s="590"/>
      <c r="G59" s="419"/>
      <c r="H59" s="423"/>
      <c r="I59" s="424"/>
      <c r="J59" s="579"/>
      <c r="K59" s="423"/>
      <c r="L59" s="424"/>
      <c r="M59" s="423"/>
      <c r="N59" s="587"/>
      <c r="O59" s="425"/>
      <c r="P59" s="426"/>
    </row>
    <row r="60" spans="1:46" ht="30" x14ac:dyDescent="0.15">
      <c r="A60" s="6"/>
      <c r="B60" s="418" t="s">
        <v>156</v>
      </c>
      <c r="C60" s="248" t="s">
        <v>157</v>
      </c>
      <c r="D60" s="573"/>
      <c r="E60" s="573"/>
      <c r="F60" s="591" t="s">
        <v>384</v>
      </c>
      <c r="G60" s="381" t="s">
        <v>21</v>
      </c>
      <c r="H60" s="440">
        <v>64</v>
      </c>
      <c r="I60" s="429">
        <v>64</v>
      </c>
      <c r="J60" s="580">
        <v>64</v>
      </c>
      <c r="K60" s="440"/>
      <c r="L60" s="420"/>
      <c r="M60" s="440"/>
      <c r="N60" s="588"/>
      <c r="O60" s="422"/>
      <c r="P60" s="422"/>
    </row>
    <row r="61" spans="1:46" ht="15.75" x14ac:dyDescent="0.15">
      <c r="A61" s="6"/>
      <c r="B61" s="6"/>
      <c r="C61" s="6"/>
      <c r="D61" s="6"/>
      <c r="E61" s="6"/>
      <c r="F61" s="6"/>
      <c r="G61" s="6"/>
      <c r="H61" s="428"/>
      <c r="I61" s="341"/>
      <c r="J61" s="347"/>
      <c r="K61" s="6"/>
      <c r="L61" s="320"/>
      <c r="M61" s="6"/>
      <c r="N61" s="6"/>
      <c r="O61" s="6"/>
      <c r="P61" s="6"/>
    </row>
    <row r="62" spans="1:46" s="529" customFormat="1" ht="19.5" x14ac:dyDescent="0.3">
      <c r="B62" s="530" t="s">
        <v>238</v>
      </c>
      <c r="C62" s="530"/>
      <c r="D62" s="530"/>
      <c r="E62" s="530"/>
      <c r="F62" s="530"/>
      <c r="G62" s="530"/>
      <c r="H62" s="530"/>
      <c r="I62" s="530"/>
      <c r="J62" s="530"/>
      <c r="K62" s="530"/>
      <c r="L62" s="530"/>
      <c r="M62" s="530"/>
      <c r="N62" s="530"/>
      <c r="O62" s="530"/>
      <c r="P62" s="530"/>
    </row>
    <row r="63" spans="1:46" s="529" customFormat="1" ht="19.5" x14ac:dyDescent="0.3">
      <c r="B63" s="529" t="s">
        <v>239</v>
      </c>
    </row>
    <row r="64" spans="1:46" s="529" customFormat="1" ht="19.5" x14ac:dyDescent="0.3">
      <c r="B64" s="529" t="s">
        <v>245</v>
      </c>
    </row>
    <row r="65" spans="1:16" s="529" customFormat="1" ht="19.5" x14ac:dyDescent="0.3">
      <c r="B65" s="529" t="s">
        <v>247</v>
      </c>
    </row>
    <row r="66" spans="1:16" s="509" customFormat="1" ht="19.5" x14ac:dyDescent="0.3"/>
    <row r="67" spans="1:16" s="347" customFormat="1" ht="19.5" x14ac:dyDescent="0.15">
      <c r="B67" s="533" t="s">
        <v>283</v>
      </c>
      <c r="C67" s="533"/>
      <c r="D67" s="533"/>
      <c r="E67" s="533"/>
      <c r="F67" s="533"/>
      <c r="G67" s="533"/>
      <c r="H67" s="533"/>
      <c r="I67" s="533"/>
      <c r="J67" s="533"/>
      <c r="K67" s="533"/>
      <c r="L67" s="533"/>
      <c r="M67" s="533"/>
      <c r="N67" s="533"/>
      <c r="O67" s="533"/>
      <c r="P67" s="533"/>
    </row>
    <row r="68" spans="1:16" s="347" customFormat="1" ht="19.5" x14ac:dyDescent="0.15">
      <c r="B68" s="534" t="s">
        <v>184</v>
      </c>
      <c r="C68" s="535"/>
      <c r="D68" s="535"/>
      <c r="E68" s="535"/>
      <c r="F68" s="535"/>
      <c r="G68" s="535"/>
      <c r="H68" s="535"/>
      <c r="I68" s="535"/>
      <c r="J68" s="535"/>
      <c r="K68" s="535"/>
      <c r="L68" s="535"/>
      <c r="M68" s="535"/>
      <c r="N68" s="535"/>
      <c r="O68" s="535"/>
      <c r="P68" s="535"/>
    </row>
    <row r="69" spans="1:16" s="347" customFormat="1" ht="19.5" x14ac:dyDescent="0.15">
      <c r="B69" s="535" t="s">
        <v>284</v>
      </c>
      <c r="C69" s="535"/>
      <c r="D69" s="535"/>
      <c r="E69" s="535"/>
      <c r="F69" s="535"/>
      <c r="G69" s="535"/>
      <c r="H69" s="535"/>
      <c r="I69" s="535"/>
      <c r="J69" s="535"/>
      <c r="K69" s="535"/>
      <c r="L69" s="535"/>
      <c r="M69" s="535"/>
      <c r="N69" s="535"/>
      <c r="O69" s="535"/>
      <c r="P69" s="535"/>
    </row>
    <row r="70" spans="1:16" s="347" customFormat="1" ht="19.5" x14ac:dyDescent="0.15">
      <c r="B70" s="535" t="s">
        <v>288</v>
      </c>
      <c r="C70" s="535"/>
      <c r="D70" s="535"/>
      <c r="E70" s="535"/>
      <c r="F70" s="535"/>
      <c r="G70" s="535"/>
      <c r="H70" s="535"/>
      <c r="I70" s="535"/>
      <c r="J70" s="535"/>
      <c r="K70" s="535"/>
      <c r="L70" s="535"/>
      <c r="M70" s="535"/>
      <c r="N70" s="535"/>
      <c r="O70" s="535"/>
      <c r="P70" s="535"/>
    </row>
    <row r="71" spans="1:16" s="536" customFormat="1" x14ac:dyDescent="0.15">
      <c r="I71" s="350"/>
      <c r="J71" s="350"/>
    </row>
    <row r="72" spans="1:16" s="529" customFormat="1" ht="19.5" x14ac:dyDescent="0.3">
      <c r="B72" s="537" t="s">
        <v>183</v>
      </c>
    </row>
    <row r="73" spans="1:16" s="529" customFormat="1" ht="19.5" x14ac:dyDescent="0.3">
      <c r="B73" s="529" t="s">
        <v>286</v>
      </c>
    </row>
    <row r="74" spans="1:16" s="529" customFormat="1" ht="19.5" x14ac:dyDescent="0.3">
      <c r="B74" s="529" t="s">
        <v>285</v>
      </c>
    </row>
    <row r="75" spans="1:16" s="540" customFormat="1" ht="19.5" x14ac:dyDescent="0.15">
      <c r="A75" s="538"/>
      <c r="B75" s="535" t="s">
        <v>287</v>
      </c>
      <c r="C75" s="539"/>
      <c r="D75" s="539"/>
      <c r="E75" s="539"/>
      <c r="F75" s="539"/>
      <c r="G75" s="539"/>
      <c r="H75" s="539"/>
      <c r="I75" s="539"/>
      <c r="J75" s="539"/>
      <c r="K75" s="535"/>
      <c r="L75" s="539"/>
      <c r="M75" s="539"/>
      <c r="N75" s="539"/>
      <c r="O75" s="539"/>
      <c r="P75" s="539"/>
    </row>
    <row r="77" spans="1:16" s="526" customFormat="1" ht="19.5" x14ac:dyDescent="0.15">
      <c r="B77" s="527" t="s">
        <v>327</v>
      </c>
      <c r="C77" s="527"/>
      <c r="D77" s="527"/>
      <c r="E77" s="527"/>
      <c r="F77" s="527"/>
      <c r="G77" s="527"/>
      <c r="H77" s="527"/>
      <c r="I77" s="527"/>
      <c r="J77" s="527"/>
      <c r="K77" s="527"/>
      <c r="L77" s="527"/>
      <c r="M77" s="527"/>
      <c r="N77" s="527"/>
      <c r="O77" s="527"/>
      <c r="P77" s="527"/>
    </row>
    <row r="78" spans="1:16" s="554" customFormat="1" ht="19.5" x14ac:dyDescent="0.3">
      <c r="B78" s="555" t="s">
        <v>322</v>
      </c>
      <c r="K78" s="509"/>
      <c r="N78" s="556"/>
    </row>
    <row r="79" spans="1:16" s="554" customFormat="1" ht="19.5" x14ac:dyDescent="0.3">
      <c r="B79" s="554" t="s">
        <v>323</v>
      </c>
      <c r="K79" s="509"/>
      <c r="N79" s="556"/>
    </row>
    <row r="80" spans="1:16" s="554" customFormat="1" ht="19.5" x14ac:dyDescent="0.3">
      <c r="K80" s="509"/>
      <c r="N80" s="556"/>
    </row>
    <row r="81" spans="2:16" s="526" customFormat="1" ht="18" customHeight="1" x14ac:dyDescent="0.15">
      <c r="B81" s="528" t="s">
        <v>183</v>
      </c>
      <c r="C81" s="455"/>
      <c r="D81" s="455"/>
      <c r="E81" s="455"/>
      <c r="F81" s="455"/>
      <c r="G81" s="455"/>
      <c r="H81" s="455"/>
      <c r="I81" s="455"/>
      <c r="J81" s="455"/>
      <c r="K81" s="455"/>
      <c r="L81" s="455"/>
      <c r="M81" s="455"/>
      <c r="N81" s="455"/>
      <c r="O81" s="455"/>
      <c r="P81" s="455"/>
    </row>
    <row r="82" spans="2:16" s="526" customFormat="1" ht="19.5" x14ac:dyDescent="0.15">
      <c r="B82" s="549" t="s">
        <v>297</v>
      </c>
      <c r="C82" s="549"/>
      <c r="D82" s="549"/>
      <c r="E82" s="549"/>
      <c r="F82" s="455"/>
      <c r="G82" s="455"/>
      <c r="H82" s="455"/>
      <c r="I82" s="455"/>
      <c r="J82" s="455"/>
      <c r="K82" s="455"/>
      <c r="L82" s="455"/>
      <c r="M82" s="455"/>
      <c r="N82" s="455"/>
      <c r="O82" s="455"/>
      <c r="P82" s="455"/>
    </row>
    <row r="83" spans="2:16" s="526" customFormat="1" ht="19.5" x14ac:dyDescent="0.15">
      <c r="B83" s="455" t="s">
        <v>306</v>
      </c>
      <c r="C83" s="455"/>
      <c r="D83" s="455"/>
      <c r="E83" s="455"/>
      <c r="F83" s="455"/>
      <c r="G83" s="455"/>
      <c r="H83" s="455"/>
      <c r="I83" s="455"/>
      <c r="J83" s="455"/>
      <c r="K83" s="455"/>
      <c r="L83" s="455"/>
      <c r="M83" s="455"/>
      <c r="N83" s="455"/>
      <c r="O83" s="455"/>
      <c r="P83" s="455"/>
    </row>
    <row r="84" spans="2:16" s="526" customFormat="1" ht="19.5" x14ac:dyDescent="0.15">
      <c r="B84" s="548" t="s">
        <v>331</v>
      </c>
      <c r="C84" s="455"/>
      <c r="D84" s="455"/>
      <c r="E84" s="455"/>
      <c r="F84" s="455"/>
      <c r="G84" s="455"/>
      <c r="H84" s="455"/>
      <c r="I84" s="455"/>
      <c r="J84" s="455"/>
      <c r="K84" s="455"/>
      <c r="L84" s="455"/>
      <c r="M84" s="455"/>
      <c r="N84" s="455"/>
      <c r="O84" s="455"/>
      <c r="P84" s="455"/>
    </row>
    <row r="85" spans="2:16" s="526" customFormat="1" ht="19.5" x14ac:dyDescent="0.15">
      <c r="B85" s="455"/>
      <c r="C85" s="455"/>
      <c r="D85" s="455"/>
      <c r="E85" s="455"/>
      <c r="F85" s="455"/>
      <c r="G85" s="455"/>
      <c r="H85" s="455"/>
      <c r="I85" s="455"/>
      <c r="J85" s="455"/>
      <c r="K85" s="455"/>
      <c r="L85" s="455"/>
      <c r="M85" s="455"/>
      <c r="N85" s="455"/>
      <c r="O85" s="455"/>
      <c r="P85" s="455"/>
    </row>
    <row r="86" spans="2:16" s="526" customFormat="1" ht="19.5" x14ac:dyDescent="0.15">
      <c r="B86" s="455"/>
      <c r="C86" s="455"/>
      <c r="D86" s="455"/>
      <c r="E86" s="455"/>
      <c r="F86" s="455"/>
      <c r="G86" s="455"/>
      <c r="H86" s="455"/>
      <c r="I86" s="455"/>
      <c r="J86" s="455"/>
      <c r="K86" s="455"/>
      <c r="L86" s="455"/>
      <c r="M86" s="455"/>
      <c r="N86" s="455"/>
      <c r="O86" s="455"/>
      <c r="P86" s="455"/>
    </row>
    <row r="87" spans="2:16" s="526" customFormat="1" ht="19.5" x14ac:dyDescent="0.15">
      <c r="B87" s="455"/>
      <c r="C87" s="455"/>
      <c r="D87" s="455"/>
      <c r="E87" s="455"/>
      <c r="F87" s="455"/>
      <c r="G87" s="455"/>
      <c r="H87" s="455"/>
      <c r="I87" s="455"/>
      <c r="J87" s="455"/>
      <c r="K87" s="455"/>
      <c r="L87" s="455"/>
      <c r="M87" s="455"/>
      <c r="N87" s="455"/>
      <c r="O87" s="455"/>
      <c r="P87" s="455"/>
    </row>
    <row r="88" spans="2:16" s="526" customFormat="1" ht="19.5" x14ac:dyDescent="0.15">
      <c r="B88" s="455"/>
      <c r="C88" s="455"/>
      <c r="D88" s="455"/>
      <c r="E88" s="455"/>
      <c r="F88" s="455"/>
      <c r="G88" s="455"/>
      <c r="H88" s="455"/>
      <c r="I88" s="455"/>
      <c r="J88" s="455"/>
      <c r="K88" s="455"/>
      <c r="L88" s="455"/>
      <c r="M88" s="455"/>
      <c r="N88" s="455"/>
      <c r="O88" s="455"/>
      <c r="P88" s="455"/>
    </row>
    <row r="89" spans="2:16" s="526" customFormat="1" ht="19.5" x14ac:dyDescent="0.15">
      <c r="B89" s="455"/>
      <c r="C89" s="455"/>
      <c r="D89" s="455"/>
      <c r="E89" s="455"/>
      <c r="F89" s="455"/>
      <c r="G89" s="455"/>
      <c r="H89" s="455"/>
      <c r="I89" s="455"/>
      <c r="J89" s="455"/>
      <c r="K89" s="455"/>
      <c r="L89" s="455"/>
      <c r="M89" s="455"/>
      <c r="N89" s="455"/>
      <c r="O89" s="455"/>
      <c r="P89" s="455"/>
    </row>
    <row r="90" spans="2:16" s="526" customFormat="1" ht="19.5" x14ac:dyDescent="0.15">
      <c r="B90" s="455"/>
      <c r="C90" s="455"/>
      <c r="D90" s="455"/>
      <c r="E90" s="455"/>
      <c r="F90" s="455"/>
      <c r="G90" s="455"/>
      <c r="H90" s="455"/>
      <c r="I90" s="455"/>
      <c r="J90" s="455"/>
      <c r="K90" s="455"/>
      <c r="L90" s="455"/>
      <c r="M90" s="455"/>
      <c r="N90" s="455"/>
      <c r="O90" s="455"/>
      <c r="P90" s="455"/>
    </row>
    <row r="91" spans="2:16" s="526" customFormat="1" ht="19.5" x14ac:dyDescent="0.15">
      <c r="B91" s="455"/>
      <c r="C91" s="455"/>
      <c r="D91" s="455"/>
      <c r="E91" s="455"/>
      <c r="F91" s="455"/>
      <c r="G91" s="455"/>
      <c r="H91" s="455"/>
      <c r="I91" s="455"/>
      <c r="J91" s="455"/>
      <c r="K91" s="455"/>
      <c r="L91" s="455"/>
      <c r="M91" s="455"/>
      <c r="N91" s="455"/>
      <c r="O91" s="455"/>
      <c r="P91" s="455"/>
    </row>
    <row r="92" spans="2:16" s="526" customFormat="1" ht="19.5" x14ac:dyDescent="0.15">
      <c r="B92" s="455"/>
      <c r="C92" s="455"/>
      <c r="D92" s="455"/>
      <c r="E92" s="455"/>
      <c r="F92" s="455"/>
      <c r="G92" s="455"/>
      <c r="H92" s="455"/>
      <c r="I92" s="455"/>
      <c r="J92" s="455"/>
      <c r="K92" s="455"/>
      <c r="L92" s="455"/>
      <c r="M92" s="455"/>
      <c r="N92" s="455"/>
      <c r="O92" s="455"/>
      <c r="P92" s="455"/>
    </row>
    <row r="93" spans="2:16" s="526" customFormat="1" ht="19.5" x14ac:dyDescent="0.15">
      <c r="B93" s="455"/>
      <c r="C93" s="455"/>
      <c r="D93" s="455"/>
      <c r="E93" s="455"/>
      <c r="F93" s="455"/>
      <c r="G93" s="455"/>
      <c r="H93" s="455"/>
      <c r="I93" s="455"/>
      <c r="J93" s="455"/>
      <c r="K93" s="455"/>
      <c r="L93" s="455"/>
      <c r="M93" s="455"/>
      <c r="N93" s="455"/>
      <c r="O93" s="455"/>
      <c r="P93" s="455"/>
    </row>
    <row r="94" spans="2:16" s="526" customFormat="1" ht="19.5" x14ac:dyDescent="0.15">
      <c r="B94" s="455"/>
      <c r="C94" s="455"/>
      <c r="D94" s="455"/>
      <c r="E94" s="455"/>
      <c r="F94" s="455"/>
      <c r="G94" s="455"/>
      <c r="H94" s="455"/>
      <c r="I94" s="455"/>
      <c r="J94" s="455"/>
      <c r="K94" s="455"/>
      <c r="L94" s="455"/>
      <c r="M94" s="455"/>
      <c r="N94" s="455"/>
      <c r="O94" s="455"/>
      <c r="P94" s="455"/>
    </row>
    <row r="95" spans="2:16" s="526" customFormat="1" ht="19.5" x14ac:dyDescent="0.15">
      <c r="B95" s="455"/>
      <c r="C95" s="455"/>
      <c r="D95" s="455"/>
      <c r="E95" s="455"/>
      <c r="F95" s="455"/>
      <c r="G95" s="455"/>
      <c r="H95" s="455"/>
      <c r="I95" s="455"/>
      <c r="J95" s="455"/>
      <c r="K95" s="455"/>
      <c r="L95" s="455"/>
      <c r="M95" s="455"/>
      <c r="N95" s="455"/>
      <c r="O95" s="455"/>
      <c r="P95" s="455"/>
    </row>
    <row r="96" spans="2:16" s="526" customFormat="1" ht="19.5" x14ac:dyDescent="0.15">
      <c r="B96" s="455"/>
      <c r="C96" s="455"/>
      <c r="D96" s="455"/>
      <c r="E96" s="455"/>
      <c r="F96" s="455"/>
      <c r="G96" s="455"/>
      <c r="H96" s="455"/>
      <c r="I96" s="455"/>
      <c r="J96" s="455"/>
      <c r="K96" s="455"/>
      <c r="L96" s="455"/>
      <c r="M96" s="455"/>
      <c r="N96" s="455"/>
      <c r="O96" s="455"/>
      <c r="P96" s="455"/>
    </row>
    <row r="97" spans="2:16" s="526" customFormat="1" ht="19.5" x14ac:dyDescent="0.15">
      <c r="B97" s="455"/>
      <c r="C97" s="455"/>
      <c r="D97" s="455"/>
      <c r="E97" s="455"/>
      <c r="F97" s="455"/>
      <c r="G97" s="455"/>
      <c r="H97" s="455"/>
      <c r="I97" s="455"/>
      <c r="J97" s="455"/>
      <c r="K97" s="455"/>
      <c r="L97" s="455"/>
      <c r="M97" s="455"/>
      <c r="N97" s="455"/>
      <c r="O97" s="455"/>
      <c r="P97" s="455"/>
    </row>
    <row r="98" spans="2:16" s="509" customFormat="1" ht="19.5" x14ac:dyDescent="0.3"/>
    <row r="99" spans="2:16" s="509" customFormat="1" ht="19.5" x14ac:dyDescent="0.3"/>
    <row r="100" spans="2:16" s="509" customFormat="1" ht="19.5" x14ac:dyDescent="0.3">
      <c r="B100" s="542" t="s">
        <v>329</v>
      </c>
    </row>
    <row r="101" spans="2:16" s="554" customFormat="1" ht="19.5" x14ac:dyDescent="0.3">
      <c r="B101" s="554" t="s">
        <v>330</v>
      </c>
    </row>
    <row r="102" spans="2:16" s="554" customFormat="1" ht="19.5" x14ac:dyDescent="0.3">
      <c r="B102" s="554" t="s">
        <v>332</v>
      </c>
    </row>
    <row r="103" spans="2:16" s="554" customFormat="1" ht="19.5" x14ac:dyDescent="0.3">
      <c r="B103" s="554" t="s">
        <v>334</v>
      </c>
    </row>
    <row r="104" spans="2:16" s="554" customFormat="1" ht="19.5" x14ac:dyDescent="0.3">
      <c r="B104" s="554" t="s">
        <v>333</v>
      </c>
    </row>
    <row r="105" spans="2:16" s="554" customFormat="1" ht="19.5" x14ac:dyDescent="0.3"/>
    <row r="106" spans="2:16" s="509" customFormat="1" ht="19.5" x14ac:dyDescent="0.3">
      <c r="B106" s="542" t="s">
        <v>308</v>
      </c>
    </row>
    <row r="107" spans="2:16" s="509" customFormat="1" ht="19.5" x14ac:dyDescent="0.3">
      <c r="B107" s="509" t="s">
        <v>310</v>
      </c>
    </row>
    <row r="108" spans="2:16" s="509" customFormat="1" ht="19.5" x14ac:dyDescent="0.3">
      <c r="B108" s="509" t="s">
        <v>316</v>
      </c>
    </row>
    <row r="109" spans="2:16" s="509" customFormat="1" ht="19.5" customHeight="1" x14ac:dyDescent="0.3"/>
    <row r="110" spans="2:16" s="509" customFormat="1" ht="19.5" x14ac:dyDescent="0.3">
      <c r="B110" s="542" t="s">
        <v>184</v>
      </c>
    </row>
    <row r="111" spans="2:16" s="509" customFormat="1" ht="19.5" x14ac:dyDescent="0.3">
      <c r="B111" s="554" t="s">
        <v>335</v>
      </c>
    </row>
    <row r="112" spans="2:16" s="509" customFormat="1" ht="19.5" x14ac:dyDescent="0.3"/>
    <row r="113" spans="2:3" s="509" customFormat="1" ht="19.5" x14ac:dyDescent="0.3">
      <c r="B113" s="542" t="s">
        <v>311</v>
      </c>
    </row>
    <row r="114" spans="2:3" s="509" customFormat="1" ht="19.5" x14ac:dyDescent="0.3">
      <c r="B114" s="509" t="s">
        <v>301</v>
      </c>
    </row>
    <row r="115" spans="2:3" s="509" customFormat="1" ht="19.5" x14ac:dyDescent="0.3">
      <c r="C115" s="509" t="s">
        <v>312</v>
      </c>
    </row>
    <row r="116" spans="2:3" s="509" customFormat="1" ht="19.5" x14ac:dyDescent="0.3">
      <c r="C116" s="509" t="s">
        <v>314</v>
      </c>
    </row>
    <row r="117" spans="2:3" s="509" customFormat="1" ht="19.5" x14ac:dyDescent="0.3">
      <c r="C117" s="509" t="s">
        <v>315</v>
      </c>
    </row>
    <row r="118" spans="2:3" s="509" customFormat="1" ht="19.5" x14ac:dyDescent="0.3">
      <c r="B118" s="509" t="s">
        <v>318</v>
      </c>
    </row>
    <row r="119" spans="2:3" s="509" customFormat="1" ht="19.5" x14ac:dyDescent="0.3">
      <c r="B119" s="509" t="s">
        <v>321</v>
      </c>
    </row>
    <row r="120" spans="2:3" s="509" customFormat="1" ht="19.5" x14ac:dyDescent="0.3"/>
    <row r="121" spans="2:3" s="509" customFormat="1" ht="19.5" x14ac:dyDescent="0.3">
      <c r="B121" s="509" t="s">
        <v>319</v>
      </c>
    </row>
  </sheetData>
  <mergeCells count="3">
    <mergeCell ref="D1:M1"/>
    <mergeCell ref="B7:F7"/>
    <mergeCell ref="B38:F38"/>
  </mergeCells>
  <phoneticPr fontId="35" type="noConversion"/>
  <printOptions horizontalCentered="1"/>
  <pageMargins left="0.19685039370078741" right="0.19685039370078741" top="0.39370078740157483" bottom="0.15748031496062992" header="0.39370078740157483" footer="0.19685039370078741"/>
  <pageSetup paperSize="9" scale="50" fitToHeight="0" orientation="portrait" r:id="rId1"/>
  <rowBreaks count="1" manualBreakCount="1">
    <brk id="36" max="16383" man="1"/>
  </rowBreaks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  <pageSetUpPr fitToPage="1"/>
  </sheetPr>
  <dimension ref="A1:AT132"/>
  <sheetViews>
    <sheetView showGridLines="0" view="pageBreakPreview" topLeftCell="A76" zoomScale="120" zoomScaleNormal="60" zoomScaleSheetLayoutView="120" workbookViewId="0">
      <selection activeCell="E82" sqref="E82"/>
    </sheetView>
  </sheetViews>
  <sheetFormatPr defaultColWidth="12" defaultRowHeight="11.25" x14ac:dyDescent="0.15"/>
  <cols>
    <col min="1" max="1" width="5.1640625" customWidth="1"/>
    <col min="2" max="2" width="12.5" customWidth="1"/>
    <col min="3" max="3" width="16.83203125" customWidth="1"/>
    <col min="4" max="4" width="14.33203125" customWidth="1"/>
    <col min="5" max="6" width="19.83203125" customWidth="1"/>
    <col min="7" max="7" width="18.83203125" customWidth="1"/>
    <col min="8" max="8" width="15.33203125" style="331" customWidth="1"/>
    <col min="9" max="9" width="15.33203125" style="342" customWidth="1"/>
    <col min="10" max="10" width="15.33203125" style="350" customWidth="1"/>
    <col min="11" max="11" width="15.33203125" customWidth="1"/>
    <col min="12" max="12" width="16.33203125" style="351" customWidth="1"/>
    <col min="13" max="13" width="16.33203125" customWidth="1"/>
    <col min="14" max="16" width="15.33203125" customWidth="1"/>
    <col min="17" max="17" width="8.83203125" customWidth="1"/>
    <col min="18" max="18" width="12.6640625" customWidth="1"/>
  </cols>
  <sheetData>
    <row r="1" spans="1:46" s="1" customFormat="1" ht="42" customHeight="1" x14ac:dyDescent="0.15">
      <c r="A1" s="62"/>
      <c r="B1" s="63"/>
      <c r="C1" s="63"/>
      <c r="D1" s="650" t="s">
        <v>16</v>
      </c>
      <c r="E1" s="650"/>
      <c r="F1" s="650"/>
      <c r="G1" s="650"/>
      <c r="H1" s="650"/>
      <c r="I1" s="650"/>
      <c r="J1" s="650"/>
      <c r="K1" s="650"/>
      <c r="L1" s="650"/>
      <c r="M1" s="650"/>
      <c r="N1" s="64" t="str">
        <f>'TECHNICAL SHEET GARMENT'!J1</f>
        <v>WINTER 18/19</v>
      </c>
      <c r="O1" s="63"/>
      <c r="P1" s="63"/>
      <c r="Q1" s="65"/>
      <c r="R1" s="6"/>
    </row>
    <row r="2" spans="1:46" s="4" customFormat="1" ht="19.5" x14ac:dyDescent="0.15">
      <c r="A2" s="75"/>
      <c r="B2" s="67" t="str">
        <f>'TECHNICAL SHEET GARMENT'!A2</f>
        <v>LFV11463 (LFV11180 FW17/18)</v>
      </c>
      <c r="C2" s="66"/>
      <c r="D2" s="66"/>
      <c r="E2" s="137"/>
      <c r="F2" s="66"/>
      <c r="G2" s="335" t="str">
        <f>'TECHNICAL SHEET GARMENT'!F2</f>
        <v>LD TRACK 3in1 LOFT JKT</v>
      </c>
      <c r="H2" s="332"/>
      <c r="I2" s="321"/>
      <c r="J2" s="354"/>
      <c r="K2" s="66"/>
      <c r="L2" s="335"/>
      <c r="M2" s="66"/>
      <c r="N2" s="66" t="s">
        <v>2</v>
      </c>
      <c r="O2" s="67" t="str">
        <f>'TECHNICAL SHEET GARMENT'!K2</f>
        <v>V1BULK</v>
      </c>
      <c r="P2" s="66"/>
      <c r="Q2" s="68"/>
      <c r="R2" s="8"/>
    </row>
    <row r="3" spans="1:46" s="3" customFormat="1" ht="21" x14ac:dyDescent="0.15">
      <c r="A3" s="77"/>
      <c r="B3" s="373" t="str">
        <f>+'TECHNICAL SHEET GARMENT'!A3</f>
        <v xml:space="preserve"> FABRIC - SUPPLIER:  6302 - LIBOLON</v>
      </c>
      <c r="C3" s="69"/>
      <c r="D3" s="70"/>
      <c r="E3" s="69"/>
      <c r="F3" s="69"/>
      <c r="G3" s="69"/>
      <c r="H3" s="333"/>
      <c r="I3" s="322"/>
      <c r="J3" s="355"/>
      <c r="K3" s="78"/>
      <c r="L3" s="70"/>
      <c r="M3" s="69"/>
      <c r="N3" s="69" t="s">
        <v>14</v>
      </c>
      <c r="O3" s="78"/>
      <c r="P3" s="230" t="str">
        <f>'TECHNICAL SHEET GARMENT'!L3</f>
        <v>Marjorie</v>
      </c>
      <c r="Q3" s="81"/>
      <c r="R3" s="24"/>
      <c r="S3" s="24"/>
    </row>
    <row r="4" spans="1:46" s="3" customFormat="1" ht="17.25" thickBot="1" x14ac:dyDescent="0.2">
      <c r="A4" s="79"/>
      <c r="B4" s="174" t="s">
        <v>1</v>
      </c>
      <c r="C4" s="72">
        <f ca="1">'TECHNICAL SHEET GARMENT'!B4</f>
        <v>43833</v>
      </c>
      <c r="D4" s="73"/>
      <c r="E4" s="73"/>
      <c r="F4" s="73"/>
      <c r="G4" s="73"/>
      <c r="H4" s="334"/>
      <c r="I4" s="323"/>
      <c r="J4" s="356"/>
      <c r="K4" s="80"/>
      <c r="L4" s="336"/>
      <c r="M4" s="73"/>
      <c r="N4" s="94" t="str">
        <f>'TECHNICAL SHEET GARMENT'!J4</f>
        <v xml:space="preserve">SUPPLIER : </v>
      </c>
      <c r="O4" s="80"/>
      <c r="P4" s="231" t="str">
        <f>'TECHNICAL SHEET GARMENT'!L4</f>
        <v>PRIMA CHANNEL</v>
      </c>
      <c r="Q4" s="82"/>
      <c r="R4" s="24"/>
      <c r="S4" s="24"/>
    </row>
    <row r="5" spans="1:46" s="1" customFormat="1" ht="16.5" x14ac:dyDescent="0.15">
      <c r="A5" s="30"/>
      <c r="B5" s="123"/>
      <c r="C5" s="27"/>
      <c r="D5" s="27"/>
      <c r="E5" s="27"/>
      <c r="F5" s="27"/>
      <c r="G5" s="27"/>
      <c r="H5" s="324"/>
      <c r="I5" s="337"/>
      <c r="J5" s="357"/>
      <c r="K5" s="27"/>
      <c r="L5" s="352"/>
      <c r="M5" s="27"/>
      <c r="N5" s="44"/>
      <c r="O5" s="44"/>
      <c r="P5" s="44"/>
      <c r="Q5" s="45"/>
      <c r="R5" s="6"/>
      <c r="S5" s="6"/>
    </row>
    <row r="6" spans="1:46" ht="17.25" thickBot="1" x14ac:dyDescent="0.3">
      <c r="A6" s="125"/>
      <c r="B6" s="23"/>
      <c r="C6" s="29" t="s">
        <v>17</v>
      </c>
      <c r="D6" s="23"/>
      <c r="E6" s="23"/>
      <c r="F6" s="23"/>
      <c r="G6" s="23"/>
      <c r="H6" s="325"/>
      <c r="I6" s="338"/>
      <c r="J6" s="348"/>
      <c r="K6" s="23"/>
      <c r="L6" s="349"/>
      <c r="M6" s="23"/>
      <c r="N6" s="23"/>
      <c r="O6" s="23"/>
      <c r="P6" s="23"/>
      <c r="Q6" s="126"/>
      <c r="R6" s="23"/>
      <c r="S6" s="23"/>
    </row>
    <row r="7" spans="1:46" s="111" customFormat="1" ht="58.5" customHeight="1" x14ac:dyDescent="0.25">
      <c r="A7" s="150"/>
      <c r="B7" s="673" t="s">
        <v>60</v>
      </c>
      <c r="C7" s="652"/>
      <c r="D7" s="652"/>
      <c r="E7" s="652"/>
      <c r="F7" s="653"/>
      <c r="G7" s="222" t="s">
        <v>18</v>
      </c>
      <c r="H7" s="543" t="s">
        <v>303</v>
      </c>
      <c r="I7" s="223" t="s">
        <v>304</v>
      </c>
      <c r="J7" s="467" t="s">
        <v>305</v>
      </c>
      <c r="K7" s="223"/>
      <c r="L7" s="467"/>
      <c r="M7" s="223"/>
      <c r="N7" s="467"/>
      <c r="O7" s="223"/>
      <c r="P7" s="272"/>
      <c r="Q7" s="151"/>
      <c r="R7" s="28"/>
      <c r="S7" s="28"/>
      <c r="T7" s="28"/>
      <c r="U7" s="28"/>
      <c r="V7" s="28"/>
      <c r="W7" s="28"/>
      <c r="X7" s="28"/>
      <c r="Y7" s="28"/>
      <c r="Z7" s="28"/>
      <c r="AA7" s="28"/>
      <c r="AB7" s="28"/>
      <c r="AC7" s="28"/>
      <c r="AD7" s="28"/>
      <c r="AE7" s="28"/>
      <c r="AF7" s="28"/>
      <c r="AG7" s="28"/>
      <c r="AH7" s="28"/>
      <c r="AI7" s="28"/>
      <c r="AJ7" s="28"/>
      <c r="AK7" s="28"/>
      <c r="AL7" s="28"/>
      <c r="AM7" s="28"/>
      <c r="AN7" s="28"/>
      <c r="AO7" s="28"/>
      <c r="AP7" s="28"/>
      <c r="AQ7" s="28"/>
      <c r="AR7" s="28"/>
      <c r="AS7" s="28"/>
      <c r="AT7" s="28"/>
    </row>
    <row r="8" spans="1:46" ht="21.75" customHeight="1" x14ac:dyDescent="0.15">
      <c r="A8" s="125"/>
      <c r="B8" s="562" t="s">
        <v>25</v>
      </c>
      <c r="C8" s="101"/>
      <c r="D8" s="101"/>
      <c r="E8" s="101"/>
      <c r="F8" s="101"/>
      <c r="G8" s="175"/>
      <c r="H8" s="546" t="s">
        <v>10</v>
      </c>
      <c r="I8" s="544" t="s">
        <v>10</v>
      </c>
      <c r="J8" s="547" t="s">
        <v>10</v>
      </c>
      <c r="K8" s="545"/>
      <c r="L8" s="353"/>
      <c r="M8" s="136"/>
      <c r="N8" s="136"/>
      <c r="O8" s="136"/>
      <c r="P8" s="224"/>
      <c r="Q8" s="126"/>
      <c r="R8" s="23"/>
      <c r="S8" s="23"/>
    </row>
    <row r="9" spans="1:46" s="111" customFormat="1" ht="21" customHeight="1" x14ac:dyDescent="0.25">
      <c r="A9" s="150"/>
      <c r="B9" s="132" t="s">
        <v>35</v>
      </c>
      <c r="C9" s="657" t="s">
        <v>336</v>
      </c>
      <c r="D9" s="658"/>
      <c r="E9" s="658"/>
      <c r="F9" s="659"/>
      <c r="G9" s="239" t="s">
        <v>21</v>
      </c>
      <c r="H9" s="383">
        <v>38</v>
      </c>
      <c r="I9" s="326">
        <v>38.5</v>
      </c>
      <c r="J9" s="383">
        <v>38</v>
      </c>
      <c r="K9" s="152"/>
      <c r="L9" s="383"/>
      <c r="M9" s="152"/>
      <c r="N9" s="383"/>
      <c r="O9" s="152"/>
      <c r="P9" s="264"/>
      <c r="Q9" s="151"/>
      <c r="R9" s="28"/>
      <c r="S9" s="28"/>
      <c r="T9" s="28"/>
      <c r="U9" s="28"/>
      <c r="V9" s="28"/>
      <c r="W9" s="28"/>
      <c r="X9" s="28"/>
      <c r="Y9" s="28"/>
      <c r="Z9" s="28"/>
      <c r="AA9" s="28"/>
      <c r="AB9" s="28"/>
      <c r="AC9" s="28"/>
      <c r="AD9" s="28"/>
      <c r="AE9" s="28"/>
      <c r="AF9" s="28"/>
      <c r="AG9" s="28"/>
      <c r="AH9" s="28"/>
      <c r="AI9" s="28"/>
      <c r="AJ9" s="28"/>
      <c r="AK9" s="28"/>
      <c r="AL9" s="28"/>
      <c r="AM9" s="28"/>
      <c r="AN9" s="28"/>
      <c r="AO9" s="28"/>
      <c r="AP9" s="28"/>
      <c r="AQ9" s="28"/>
      <c r="AR9" s="28"/>
      <c r="AS9" s="28"/>
      <c r="AT9" s="28"/>
    </row>
    <row r="10" spans="1:46" s="111" customFormat="1" ht="21" customHeight="1" x14ac:dyDescent="0.25">
      <c r="A10" s="150"/>
      <c r="B10" s="132" t="s">
        <v>36</v>
      </c>
      <c r="C10" s="657" t="s">
        <v>19</v>
      </c>
      <c r="D10" s="658"/>
      <c r="E10" s="658"/>
      <c r="F10" s="659"/>
      <c r="G10" s="239" t="s">
        <v>20</v>
      </c>
      <c r="H10" s="383">
        <v>55</v>
      </c>
      <c r="I10" s="339">
        <v>55</v>
      </c>
      <c r="J10" s="383">
        <v>55</v>
      </c>
      <c r="K10" s="149"/>
      <c r="L10" s="383"/>
      <c r="M10" s="149"/>
      <c r="N10" s="383"/>
      <c r="O10" s="149"/>
      <c r="P10" s="264"/>
      <c r="Q10" s="151"/>
      <c r="R10" s="28"/>
      <c r="S10" s="28"/>
      <c r="T10" s="28"/>
      <c r="U10" s="28"/>
      <c r="V10" s="28"/>
      <c r="W10" s="28"/>
      <c r="X10" s="28"/>
      <c r="Y10" s="28"/>
      <c r="Z10" s="28"/>
      <c r="AA10" s="28"/>
      <c r="AB10" s="28"/>
      <c r="AC10" s="28"/>
      <c r="AD10" s="28"/>
      <c r="AE10" s="28"/>
      <c r="AF10" s="28"/>
      <c r="AG10" s="28"/>
      <c r="AH10" s="28"/>
      <c r="AI10" s="28"/>
      <c r="AJ10" s="28"/>
      <c r="AK10" s="28"/>
      <c r="AL10" s="28"/>
      <c r="AM10" s="28"/>
      <c r="AN10" s="28"/>
      <c r="AO10" s="28"/>
      <c r="AP10" s="28"/>
      <c r="AQ10" s="28"/>
      <c r="AR10" s="28"/>
      <c r="AS10" s="28"/>
      <c r="AT10" s="28"/>
    </row>
    <row r="11" spans="1:46" s="111" customFormat="1" ht="21" customHeight="1" x14ac:dyDescent="0.25">
      <c r="A11" s="150"/>
      <c r="B11" s="132" t="s">
        <v>37</v>
      </c>
      <c r="C11" s="657" t="s">
        <v>109</v>
      </c>
      <c r="D11" s="658"/>
      <c r="E11" s="658"/>
      <c r="F11" s="659"/>
      <c r="G11" s="239" t="s">
        <v>20</v>
      </c>
      <c r="H11" s="383">
        <v>50</v>
      </c>
      <c r="I11" s="339">
        <v>50.5</v>
      </c>
      <c r="J11" s="383">
        <v>50</v>
      </c>
      <c r="K11" s="149"/>
      <c r="L11" s="383"/>
      <c r="M11" s="149"/>
      <c r="N11" s="383"/>
      <c r="O11" s="149"/>
      <c r="P11" s="264"/>
      <c r="Q11" s="151"/>
      <c r="R11" s="28"/>
      <c r="S11" s="28"/>
      <c r="T11" s="28"/>
      <c r="U11" s="28"/>
      <c r="V11" s="28"/>
      <c r="W11" s="28"/>
      <c r="X11" s="28"/>
      <c r="Y11" s="28"/>
      <c r="Z11" s="28"/>
      <c r="AA11" s="28"/>
      <c r="AB11" s="28"/>
      <c r="AC11" s="28"/>
      <c r="AD11" s="28"/>
      <c r="AE11" s="28"/>
      <c r="AF11" s="28"/>
      <c r="AG11" s="28"/>
      <c r="AH11" s="28"/>
      <c r="AI11" s="28"/>
      <c r="AJ11" s="28"/>
      <c r="AK11" s="28"/>
      <c r="AL11" s="28"/>
      <c r="AM11" s="28"/>
      <c r="AN11" s="28"/>
      <c r="AO11" s="28"/>
      <c r="AP11" s="28"/>
      <c r="AQ11" s="28"/>
      <c r="AR11" s="28"/>
      <c r="AS11" s="28"/>
      <c r="AT11" s="28"/>
    </row>
    <row r="12" spans="1:46" s="111" customFormat="1" ht="21" customHeight="1" x14ac:dyDescent="0.25">
      <c r="A12" s="150"/>
      <c r="B12" s="132" t="s">
        <v>38</v>
      </c>
      <c r="C12" s="657" t="s">
        <v>26</v>
      </c>
      <c r="D12" s="658"/>
      <c r="E12" s="658"/>
      <c r="F12" s="659"/>
      <c r="G12" s="239" t="s">
        <v>20</v>
      </c>
      <c r="H12" s="383">
        <v>56</v>
      </c>
      <c r="I12" s="339">
        <v>56</v>
      </c>
      <c r="J12" s="550">
        <v>55</v>
      </c>
      <c r="K12" s="149"/>
      <c r="L12" s="383"/>
      <c r="M12" s="149"/>
      <c r="N12" s="383"/>
      <c r="O12" s="149"/>
      <c r="P12" s="264"/>
      <c r="Q12" s="151"/>
      <c r="R12" s="28"/>
      <c r="S12" s="28"/>
      <c r="T12" s="28"/>
      <c r="U12" s="28"/>
      <c r="V12" s="28"/>
      <c r="W12" s="28"/>
      <c r="X12" s="28"/>
      <c r="Y12" s="28"/>
      <c r="Z12" s="28"/>
      <c r="AA12" s="28"/>
      <c r="AB12" s="28"/>
      <c r="AC12" s="28"/>
      <c r="AD12" s="28"/>
      <c r="AE12" s="28"/>
      <c r="AF12" s="28"/>
      <c r="AG12" s="28"/>
      <c r="AH12" s="28"/>
      <c r="AI12" s="28"/>
      <c r="AJ12" s="28"/>
      <c r="AK12" s="28"/>
      <c r="AL12" s="28"/>
      <c r="AM12" s="28"/>
      <c r="AN12" s="28"/>
      <c r="AO12" s="28"/>
      <c r="AP12" s="28"/>
      <c r="AQ12" s="28"/>
      <c r="AR12" s="28"/>
      <c r="AS12" s="28"/>
      <c r="AT12" s="28"/>
    </row>
    <row r="13" spans="1:46" s="111" customFormat="1" ht="21" customHeight="1" x14ac:dyDescent="0.25">
      <c r="A13" s="150"/>
      <c r="B13" s="132" t="s">
        <v>110</v>
      </c>
      <c r="C13" s="657" t="s">
        <v>111</v>
      </c>
      <c r="D13" s="658"/>
      <c r="E13" s="658"/>
      <c r="F13" s="659"/>
      <c r="G13" s="239" t="s">
        <v>20</v>
      </c>
      <c r="H13" s="383">
        <v>68</v>
      </c>
      <c r="I13" s="339">
        <v>67</v>
      </c>
      <c r="J13" s="383">
        <v>68</v>
      </c>
      <c r="K13" s="149"/>
      <c r="L13" s="383"/>
      <c r="M13" s="149"/>
      <c r="N13" s="383"/>
      <c r="O13" s="149"/>
      <c r="P13" s="264"/>
      <c r="Q13" s="151"/>
      <c r="R13" s="28"/>
      <c r="S13" s="28"/>
      <c r="T13" s="28"/>
      <c r="U13" s="28"/>
      <c r="V13" s="28"/>
      <c r="W13" s="28"/>
      <c r="X13" s="28"/>
      <c r="Y13" s="28"/>
      <c r="Z13" s="28"/>
      <c r="AA13" s="28"/>
      <c r="AB13" s="28"/>
      <c r="AC13" s="28"/>
      <c r="AD13" s="28"/>
      <c r="AE13" s="28"/>
      <c r="AF13" s="28"/>
      <c r="AG13" s="28"/>
      <c r="AH13" s="28"/>
      <c r="AI13" s="28"/>
      <c r="AJ13" s="28"/>
      <c r="AK13" s="28"/>
      <c r="AL13" s="28"/>
      <c r="AM13" s="28"/>
      <c r="AN13" s="28"/>
      <c r="AO13" s="28"/>
      <c r="AP13" s="28"/>
      <c r="AQ13" s="28"/>
      <c r="AR13" s="28"/>
      <c r="AS13" s="28"/>
      <c r="AT13" s="28"/>
    </row>
    <row r="14" spans="1:46" s="111" customFormat="1" ht="21" customHeight="1" x14ac:dyDescent="0.25">
      <c r="A14" s="150"/>
      <c r="B14" s="132" t="s">
        <v>33</v>
      </c>
      <c r="C14" s="657" t="s">
        <v>39</v>
      </c>
      <c r="D14" s="658"/>
      <c r="E14" s="658"/>
      <c r="F14" s="659"/>
      <c r="G14" s="239" t="s">
        <v>21</v>
      </c>
      <c r="H14" s="383">
        <v>11.5</v>
      </c>
      <c r="I14" s="339">
        <v>11.5</v>
      </c>
      <c r="J14" s="383">
        <v>11.5</v>
      </c>
      <c r="K14" s="149"/>
      <c r="L14" s="383"/>
      <c r="M14" s="149"/>
      <c r="N14" s="383"/>
      <c r="O14" s="149"/>
      <c r="P14" s="264"/>
      <c r="Q14" s="151"/>
      <c r="R14" s="28"/>
      <c r="S14" s="28"/>
      <c r="T14" s="28"/>
      <c r="U14" s="28"/>
      <c r="V14" s="28"/>
      <c r="W14" s="28"/>
      <c r="X14" s="28"/>
      <c r="Y14" s="28"/>
      <c r="Z14" s="28"/>
      <c r="AA14" s="28"/>
      <c r="AB14" s="28"/>
      <c r="AC14" s="28"/>
      <c r="AD14" s="28"/>
      <c r="AE14" s="28"/>
      <c r="AF14" s="28"/>
      <c r="AG14" s="28"/>
      <c r="AH14" s="28"/>
      <c r="AI14" s="28"/>
      <c r="AJ14" s="28"/>
      <c r="AK14" s="28"/>
      <c r="AL14" s="28"/>
      <c r="AM14" s="28"/>
      <c r="AN14" s="28"/>
      <c r="AO14" s="28"/>
      <c r="AP14" s="28"/>
      <c r="AQ14" s="28"/>
      <c r="AR14" s="28"/>
      <c r="AS14" s="28"/>
      <c r="AT14" s="28"/>
    </row>
    <row r="15" spans="1:46" s="111" customFormat="1" ht="21" customHeight="1" x14ac:dyDescent="0.25">
      <c r="A15" s="150"/>
      <c r="B15" s="132" t="s">
        <v>112</v>
      </c>
      <c r="C15" s="657" t="s">
        <v>146</v>
      </c>
      <c r="D15" s="658"/>
      <c r="E15" s="658"/>
      <c r="F15" s="659"/>
      <c r="G15" s="239" t="s">
        <v>21</v>
      </c>
      <c r="H15" s="383">
        <v>23</v>
      </c>
      <c r="I15" s="339">
        <v>24</v>
      </c>
      <c r="J15" s="383">
        <v>23.5</v>
      </c>
      <c r="K15" s="558"/>
      <c r="L15" s="383"/>
      <c r="M15" s="149"/>
      <c r="N15" s="383"/>
      <c r="O15" s="149"/>
      <c r="P15" s="264"/>
      <c r="Q15" s="151"/>
      <c r="R15" s="28"/>
      <c r="S15" s="28"/>
      <c r="T15" s="28"/>
      <c r="U15" s="28"/>
      <c r="V15" s="28"/>
      <c r="W15" s="28"/>
      <c r="X15" s="28"/>
      <c r="Y15" s="28"/>
      <c r="Z15" s="28"/>
      <c r="AA15" s="28"/>
      <c r="AB15" s="28"/>
      <c r="AC15" s="28"/>
      <c r="AD15" s="28"/>
      <c r="AE15" s="28"/>
      <c r="AF15" s="28"/>
      <c r="AG15" s="28"/>
      <c r="AH15" s="28"/>
      <c r="AI15" s="28"/>
      <c r="AJ15" s="28"/>
      <c r="AK15" s="28"/>
      <c r="AL15" s="28"/>
      <c r="AM15" s="28"/>
      <c r="AN15" s="28"/>
      <c r="AO15" s="28"/>
      <c r="AP15" s="28"/>
      <c r="AQ15" s="28"/>
      <c r="AR15" s="28"/>
      <c r="AS15" s="28"/>
      <c r="AT15" s="28"/>
    </row>
    <row r="16" spans="1:46" s="111" customFormat="1" ht="21" customHeight="1" x14ac:dyDescent="0.25">
      <c r="A16" s="150"/>
      <c r="B16" s="132" t="s">
        <v>40</v>
      </c>
      <c r="C16" s="657" t="s">
        <v>24</v>
      </c>
      <c r="D16" s="658"/>
      <c r="E16" s="658"/>
      <c r="F16" s="659"/>
      <c r="G16" s="239" t="s">
        <v>21</v>
      </c>
      <c r="H16" s="383">
        <v>23</v>
      </c>
      <c r="I16" s="339">
        <v>22.5</v>
      </c>
      <c r="J16" s="550">
        <v>21.5</v>
      </c>
      <c r="K16" s="558"/>
      <c r="L16" s="383"/>
      <c r="M16" s="149"/>
      <c r="N16" s="383"/>
      <c r="O16" s="149"/>
      <c r="P16" s="264"/>
      <c r="Q16" s="151"/>
      <c r="R16" s="28"/>
      <c r="S16" s="28"/>
      <c r="T16" s="28"/>
      <c r="U16" s="28"/>
      <c r="V16" s="28"/>
      <c r="W16" s="28"/>
      <c r="X16" s="28"/>
      <c r="Y16" s="28"/>
      <c r="Z16" s="28"/>
      <c r="AA16" s="28"/>
      <c r="AB16" s="28"/>
      <c r="AC16" s="28"/>
      <c r="AD16" s="28"/>
      <c r="AE16" s="28"/>
      <c r="AF16" s="28"/>
      <c r="AG16" s="28"/>
      <c r="AH16" s="28"/>
      <c r="AI16" s="28"/>
      <c r="AJ16" s="28"/>
      <c r="AK16" s="28"/>
      <c r="AL16" s="28"/>
      <c r="AM16" s="28"/>
      <c r="AN16" s="28"/>
      <c r="AO16" s="28"/>
      <c r="AP16" s="28"/>
      <c r="AQ16" s="28"/>
      <c r="AR16" s="28"/>
      <c r="AS16" s="28"/>
      <c r="AT16" s="28"/>
    </row>
    <row r="17" spans="1:46" s="111" customFormat="1" ht="21" customHeight="1" x14ac:dyDescent="0.25">
      <c r="A17" s="150"/>
      <c r="B17" s="132" t="s">
        <v>41</v>
      </c>
      <c r="C17" s="657" t="s">
        <v>206</v>
      </c>
      <c r="D17" s="658"/>
      <c r="E17" s="658"/>
      <c r="F17" s="659"/>
      <c r="G17" s="239" t="s">
        <v>21</v>
      </c>
      <c r="H17" s="383">
        <v>18</v>
      </c>
      <c r="I17" s="339">
        <v>18</v>
      </c>
      <c r="J17" s="550">
        <v>17.5</v>
      </c>
      <c r="K17" s="558"/>
      <c r="L17" s="383"/>
      <c r="M17" s="149"/>
      <c r="N17" s="383"/>
      <c r="O17" s="149"/>
      <c r="P17" s="264"/>
      <c r="Q17" s="151"/>
      <c r="R17" s="28"/>
      <c r="S17" s="28"/>
      <c r="T17" s="28"/>
      <c r="U17" s="28"/>
      <c r="V17" s="28"/>
      <c r="W17" s="28"/>
      <c r="X17" s="28"/>
      <c r="Y17" s="28"/>
      <c r="Z17" s="28"/>
      <c r="AA17" s="28"/>
      <c r="AB17" s="28"/>
      <c r="AC17" s="28"/>
      <c r="AD17" s="28"/>
      <c r="AE17" s="28"/>
      <c r="AF17" s="28"/>
      <c r="AG17" s="28"/>
      <c r="AH17" s="28"/>
      <c r="AI17" s="28"/>
      <c r="AJ17" s="28"/>
      <c r="AK17" s="28"/>
      <c r="AL17" s="28"/>
      <c r="AM17" s="28"/>
      <c r="AN17" s="28"/>
      <c r="AO17" s="28"/>
      <c r="AP17" s="28"/>
      <c r="AQ17" s="28"/>
      <c r="AR17" s="28"/>
      <c r="AS17" s="28"/>
      <c r="AT17" s="28"/>
    </row>
    <row r="18" spans="1:46" s="111" customFormat="1" ht="21" customHeight="1" x14ac:dyDescent="0.25">
      <c r="A18" s="150"/>
      <c r="B18" s="132" t="s">
        <v>43</v>
      </c>
      <c r="C18" s="657" t="s">
        <v>44</v>
      </c>
      <c r="D18" s="658"/>
      <c r="E18" s="658"/>
      <c r="F18" s="659"/>
      <c r="G18" s="239" t="s">
        <v>21</v>
      </c>
      <c r="H18" s="383">
        <v>14</v>
      </c>
      <c r="I18" s="339">
        <v>14</v>
      </c>
      <c r="J18" s="550">
        <v>13.5</v>
      </c>
      <c r="K18" s="558"/>
      <c r="L18" s="383"/>
      <c r="M18" s="149"/>
      <c r="N18" s="383"/>
      <c r="O18" s="149"/>
      <c r="P18" s="264"/>
      <c r="Q18" s="151"/>
      <c r="R18" s="28"/>
      <c r="S18" s="28"/>
      <c r="T18" s="28"/>
      <c r="U18" s="28"/>
      <c r="V18" s="28"/>
      <c r="W18" s="28"/>
      <c r="X18" s="28"/>
      <c r="Y18" s="28"/>
      <c r="Z18" s="28"/>
      <c r="AA18" s="28"/>
      <c r="AB18" s="28"/>
      <c r="AC18" s="28"/>
      <c r="AD18" s="28"/>
      <c r="AE18" s="28"/>
      <c r="AF18" s="28"/>
      <c r="AG18" s="28"/>
      <c r="AH18" s="28"/>
      <c r="AI18" s="28"/>
      <c r="AJ18" s="28"/>
      <c r="AK18" s="28"/>
      <c r="AL18" s="28"/>
      <c r="AM18" s="28"/>
      <c r="AN18" s="28"/>
      <c r="AO18" s="28"/>
      <c r="AP18" s="28"/>
      <c r="AQ18" s="28"/>
      <c r="AR18" s="28"/>
      <c r="AS18" s="28"/>
      <c r="AT18" s="28"/>
    </row>
    <row r="19" spans="1:46" s="111" customFormat="1" ht="21" customHeight="1" x14ac:dyDescent="0.25">
      <c r="A19" s="150"/>
      <c r="B19" s="132" t="s">
        <v>46</v>
      </c>
      <c r="C19" s="657" t="s">
        <v>122</v>
      </c>
      <c r="D19" s="658"/>
      <c r="E19" s="658"/>
      <c r="F19" s="659"/>
      <c r="G19" s="239" t="s">
        <v>20</v>
      </c>
      <c r="H19" s="383">
        <v>65</v>
      </c>
      <c r="I19" s="339">
        <v>65</v>
      </c>
      <c r="J19" s="550">
        <v>64.5</v>
      </c>
      <c r="K19" s="558"/>
      <c r="L19" s="383"/>
      <c r="M19" s="266"/>
      <c r="N19" s="383"/>
      <c r="O19" s="266"/>
      <c r="P19" s="268"/>
      <c r="Q19" s="151"/>
      <c r="R19" s="28"/>
      <c r="S19" s="28"/>
      <c r="T19" s="28"/>
      <c r="U19" s="28"/>
      <c r="V19" s="28"/>
      <c r="W19" s="28"/>
      <c r="X19" s="28"/>
      <c r="Y19" s="28"/>
      <c r="Z19" s="28"/>
      <c r="AA19" s="28"/>
      <c r="AB19" s="28"/>
      <c r="AC19" s="28"/>
      <c r="AD19" s="28"/>
      <c r="AE19" s="28"/>
      <c r="AF19" s="28"/>
      <c r="AG19" s="28"/>
      <c r="AH19" s="28"/>
      <c r="AI19" s="28"/>
      <c r="AJ19" s="28"/>
      <c r="AK19" s="28"/>
      <c r="AL19" s="28"/>
      <c r="AM19" s="28"/>
      <c r="AN19" s="28"/>
      <c r="AO19" s="28"/>
      <c r="AP19" s="28"/>
      <c r="AQ19" s="28"/>
      <c r="AR19" s="28"/>
      <c r="AS19" s="28"/>
      <c r="AT19" s="28"/>
    </row>
    <row r="20" spans="1:46" s="111" customFormat="1" ht="21" customHeight="1" x14ac:dyDescent="0.25">
      <c r="A20" s="150"/>
      <c r="B20" s="670" t="s">
        <v>27</v>
      </c>
      <c r="C20" s="671"/>
      <c r="D20" s="671"/>
      <c r="E20" s="671"/>
      <c r="F20" s="672"/>
      <c r="G20" s="175"/>
      <c r="H20" s="353"/>
      <c r="I20" s="340"/>
      <c r="J20" s="353"/>
      <c r="K20" s="136"/>
      <c r="L20" s="353"/>
      <c r="M20" s="136"/>
      <c r="N20" s="353"/>
      <c r="O20" s="136"/>
      <c r="P20" s="260"/>
      <c r="Q20" s="151"/>
      <c r="R20" s="28"/>
      <c r="S20" s="28"/>
      <c r="T20" s="28"/>
      <c r="U20" s="28"/>
      <c r="V20" s="28"/>
      <c r="W20" s="28"/>
      <c r="X20" s="28"/>
      <c r="Y20" s="28"/>
      <c r="Z20" s="28"/>
      <c r="AA20" s="28"/>
      <c r="AB20" s="28"/>
      <c r="AC20" s="28"/>
      <c r="AD20" s="28"/>
      <c r="AE20" s="28"/>
      <c r="AF20" s="28"/>
      <c r="AG20" s="28"/>
      <c r="AH20" s="28"/>
      <c r="AI20" s="28"/>
      <c r="AJ20" s="28"/>
      <c r="AK20" s="28"/>
      <c r="AL20" s="28"/>
      <c r="AM20" s="28"/>
      <c r="AN20" s="28"/>
      <c r="AO20" s="28"/>
      <c r="AP20" s="28"/>
      <c r="AQ20" s="28"/>
      <c r="AR20" s="28"/>
      <c r="AS20" s="28"/>
      <c r="AT20" s="28"/>
    </row>
    <row r="21" spans="1:46" s="111" customFormat="1" ht="21" customHeight="1" x14ac:dyDescent="0.25">
      <c r="A21" s="150"/>
      <c r="B21" s="132" t="s">
        <v>47</v>
      </c>
      <c r="C21" s="669" t="s">
        <v>337</v>
      </c>
      <c r="D21" s="669"/>
      <c r="E21" s="669"/>
      <c r="F21" s="669"/>
      <c r="G21" s="239" t="s">
        <v>21</v>
      </c>
      <c r="H21" s="380">
        <v>40</v>
      </c>
      <c r="I21" s="326">
        <v>40</v>
      </c>
      <c r="J21" s="380">
        <v>40</v>
      </c>
      <c r="K21" s="167"/>
      <c r="L21" s="380"/>
      <c r="M21" s="167"/>
      <c r="N21" s="380"/>
      <c r="O21" s="167"/>
      <c r="P21" s="226"/>
      <c r="Q21" s="151"/>
      <c r="R21" s="28"/>
      <c r="S21" s="28"/>
      <c r="T21" s="28"/>
      <c r="U21" s="28"/>
      <c r="V21" s="28"/>
      <c r="W21" s="28"/>
      <c r="X21" s="28"/>
      <c r="Y21" s="28"/>
      <c r="Z21" s="28"/>
      <c r="AA21" s="28"/>
      <c r="AB21" s="28"/>
      <c r="AC21" s="28"/>
      <c r="AD21" s="28"/>
      <c r="AE21" s="28"/>
      <c r="AF21" s="28"/>
      <c r="AG21" s="28"/>
      <c r="AH21" s="28"/>
      <c r="AI21" s="28"/>
      <c r="AJ21" s="28"/>
      <c r="AK21" s="28"/>
      <c r="AL21" s="28"/>
      <c r="AM21" s="28"/>
      <c r="AN21" s="28"/>
      <c r="AO21" s="28"/>
      <c r="AP21" s="28"/>
      <c r="AQ21" s="28"/>
      <c r="AR21" s="28"/>
      <c r="AS21" s="28"/>
      <c r="AT21" s="28"/>
    </row>
    <row r="22" spans="1:46" s="111" customFormat="1" ht="21" customHeight="1" x14ac:dyDescent="0.25">
      <c r="A22" s="150"/>
      <c r="B22" s="132" t="s">
        <v>9</v>
      </c>
      <c r="C22" s="669" t="s">
        <v>22</v>
      </c>
      <c r="D22" s="669"/>
      <c r="E22" s="669"/>
      <c r="F22" s="669"/>
      <c r="G22" s="239" t="s">
        <v>20</v>
      </c>
      <c r="H22" s="383">
        <v>69</v>
      </c>
      <c r="I22" s="326">
        <v>69</v>
      </c>
      <c r="J22" s="383">
        <v>69</v>
      </c>
      <c r="K22" s="131"/>
      <c r="L22" s="383"/>
      <c r="M22" s="131"/>
      <c r="N22" s="383"/>
      <c r="O22" s="131"/>
      <c r="P22" s="225"/>
      <c r="Q22" s="151"/>
      <c r="R22" s="28"/>
      <c r="S22" s="28"/>
      <c r="T22" s="28"/>
      <c r="U22" s="28"/>
      <c r="V22" s="28"/>
      <c r="W22" s="28"/>
      <c r="X22" s="28"/>
      <c r="Y22" s="28"/>
      <c r="Z22" s="28"/>
      <c r="AA22" s="28"/>
      <c r="AB22" s="28"/>
      <c r="AC22" s="28"/>
      <c r="AD22" s="28"/>
      <c r="AE22" s="28"/>
      <c r="AF22" s="28"/>
      <c r="AG22" s="28"/>
      <c r="AH22" s="28"/>
      <c r="AI22" s="28"/>
      <c r="AJ22" s="28"/>
      <c r="AK22" s="28"/>
      <c r="AL22" s="28"/>
      <c r="AM22" s="28"/>
      <c r="AN22" s="28"/>
      <c r="AO22" s="28"/>
      <c r="AP22" s="28"/>
      <c r="AQ22" s="28"/>
      <c r="AR22" s="28"/>
      <c r="AS22" s="28"/>
      <c r="AT22" s="28"/>
    </row>
    <row r="23" spans="1:46" ht="20.25" customHeight="1" x14ac:dyDescent="0.15">
      <c r="A23" s="125"/>
      <c r="B23" s="670" t="s">
        <v>28</v>
      </c>
      <c r="C23" s="671"/>
      <c r="D23" s="671"/>
      <c r="E23" s="671"/>
      <c r="F23" s="672"/>
      <c r="G23" s="175"/>
      <c r="H23" s="353"/>
      <c r="I23" s="340"/>
      <c r="J23" s="353"/>
      <c r="K23" s="136"/>
      <c r="L23" s="353"/>
      <c r="M23" s="136"/>
      <c r="N23" s="353"/>
      <c r="O23" s="136"/>
      <c r="P23" s="260"/>
      <c r="Q23" s="126"/>
      <c r="R23" s="23"/>
      <c r="S23" s="23"/>
    </row>
    <row r="24" spans="1:46" ht="20.25" customHeight="1" x14ac:dyDescent="0.15">
      <c r="A24" s="125"/>
      <c r="B24" s="132" t="s">
        <v>123</v>
      </c>
      <c r="C24" s="657" t="s">
        <v>124</v>
      </c>
      <c r="D24" s="658"/>
      <c r="E24" s="658"/>
      <c r="F24" s="659"/>
      <c r="G24" s="176" t="s">
        <v>20</v>
      </c>
      <c r="H24" s="383">
        <v>20</v>
      </c>
      <c r="I24" s="339">
        <v>21</v>
      </c>
      <c r="J24" s="383">
        <v>20</v>
      </c>
      <c r="K24" s="266"/>
      <c r="L24" s="383"/>
      <c r="M24" s="266"/>
      <c r="N24" s="383"/>
      <c r="O24" s="266"/>
      <c r="P24" s="268"/>
      <c r="Q24" s="126"/>
      <c r="R24" s="23"/>
      <c r="S24" s="23"/>
    </row>
    <row r="25" spans="1:46" s="111" customFormat="1" ht="21" customHeight="1" x14ac:dyDescent="0.25">
      <c r="A25" s="150"/>
      <c r="B25" s="132" t="s">
        <v>114</v>
      </c>
      <c r="C25" s="657" t="s">
        <v>115</v>
      </c>
      <c r="D25" s="658"/>
      <c r="E25" s="658"/>
      <c r="F25" s="659"/>
      <c r="G25" s="176" t="s">
        <v>20</v>
      </c>
      <c r="H25" s="383">
        <v>9</v>
      </c>
      <c r="I25" s="339">
        <v>8.5</v>
      </c>
      <c r="J25" s="383">
        <v>9</v>
      </c>
      <c r="K25" s="266"/>
      <c r="L25" s="383"/>
      <c r="M25" s="266"/>
      <c r="N25" s="383"/>
      <c r="O25" s="266"/>
      <c r="P25" s="268"/>
      <c r="Q25" s="151"/>
      <c r="R25" s="28"/>
      <c r="S25" s="28"/>
      <c r="T25" s="28"/>
      <c r="U25" s="28"/>
      <c r="V25" s="28"/>
      <c r="W25" s="28"/>
      <c r="X25" s="28"/>
      <c r="Y25" s="28"/>
      <c r="Z25" s="28"/>
      <c r="AA25" s="28"/>
      <c r="AB25" s="28"/>
      <c r="AC25" s="28"/>
      <c r="AD25" s="28"/>
      <c r="AE25" s="28"/>
      <c r="AF25" s="28"/>
      <c r="AG25" s="28"/>
      <c r="AH25" s="28"/>
      <c r="AI25" s="28"/>
      <c r="AJ25" s="28"/>
      <c r="AK25" s="28"/>
      <c r="AL25" s="28"/>
      <c r="AM25" s="28"/>
      <c r="AN25" s="28"/>
      <c r="AO25" s="28"/>
      <c r="AP25" s="28"/>
      <c r="AQ25" s="28"/>
      <c r="AR25" s="28"/>
      <c r="AS25" s="28"/>
      <c r="AT25" s="28"/>
    </row>
    <row r="26" spans="1:46" ht="18.75" customHeight="1" x14ac:dyDescent="0.15">
      <c r="A26" s="125"/>
      <c r="B26" s="132" t="s">
        <v>48</v>
      </c>
      <c r="C26" s="657" t="s">
        <v>49</v>
      </c>
      <c r="D26" s="658"/>
      <c r="E26" s="658"/>
      <c r="F26" s="659"/>
      <c r="G26" s="176" t="s">
        <v>20</v>
      </c>
      <c r="H26" s="383">
        <v>53</v>
      </c>
      <c r="I26" s="339">
        <v>53</v>
      </c>
      <c r="J26" s="383">
        <v>53</v>
      </c>
      <c r="K26" s="266"/>
      <c r="L26" s="383"/>
      <c r="M26" s="266"/>
      <c r="N26" s="383"/>
      <c r="O26" s="266"/>
      <c r="P26" s="268"/>
      <c r="Q26" s="126"/>
      <c r="R26" s="23"/>
      <c r="S26" s="23"/>
    </row>
    <row r="27" spans="1:46" ht="18.75" customHeight="1" x14ac:dyDescent="0.15">
      <c r="A27" s="125"/>
      <c r="B27" s="132" t="s">
        <v>50</v>
      </c>
      <c r="C27" s="657" t="s">
        <v>51</v>
      </c>
      <c r="D27" s="658"/>
      <c r="E27" s="658"/>
      <c r="F27" s="659"/>
      <c r="G27" s="176" t="s">
        <v>20</v>
      </c>
      <c r="H27" s="383">
        <v>51</v>
      </c>
      <c r="I27" s="339">
        <v>51.5</v>
      </c>
      <c r="J27" s="383">
        <v>51</v>
      </c>
      <c r="K27" s="266"/>
      <c r="L27" s="383"/>
      <c r="M27" s="266"/>
      <c r="N27" s="383"/>
      <c r="O27" s="266"/>
      <c r="P27" s="268"/>
      <c r="Q27" s="126"/>
      <c r="R27" s="23"/>
      <c r="S27" s="23"/>
    </row>
    <row r="28" spans="1:46" ht="18.75" customHeight="1" x14ac:dyDescent="0.15">
      <c r="A28" s="125"/>
      <c r="B28" s="132" t="s">
        <v>52</v>
      </c>
      <c r="C28" s="657" t="s">
        <v>29</v>
      </c>
      <c r="D28" s="658"/>
      <c r="E28" s="658"/>
      <c r="F28" s="659"/>
      <c r="G28" s="176" t="s">
        <v>21</v>
      </c>
      <c r="H28" s="383">
        <v>9</v>
      </c>
      <c r="I28" s="339">
        <v>9</v>
      </c>
      <c r="J28" s="383">
        <v>9</v>
      </c>
      <c r="K28" s="266"/>
      <c r="L28" s="383"/>
      <c r="M28" s="266"/>
      <c r="N28" s="383"/>
      <c r="O28" s="266"/>
      <c r="P28" s="268"/>
      <c r="Q28" s="126"/>
      <c r="R28" s="23"/>
      <c r="S28" s="23"/>
    </row>
    <row r="29" spans="1:46" ht="18.75" customHeight="1" x14ac:dyDescent="0.15">
      <c r="A29" s="125"/>
      <c r="B29" s="132" t="s">
        <v>53</v>
      </c>
      <c r="C29" s="657" t="s">
        <v>34</v>
      </c>
      <c r="D29" s="658"/>
      <c r="E29" s="658"/>
      <c r="F29" s="659"/>
      <c r="G29" s="176" t="s">
        <v>21</v>
      </c>
      <c r="H29" s="383">
        <v>9</v>
      </c>
      <c r="I29" s="339">
        <v>9</v>
      </c>
      <c r="J29" s="383">
        <v>9</v>
      </c>
      <c r="K29" s="149"/>
      <c r="L29" s="383"/>
      <c r="M29" s="149"/>
      <c r="N29" s="383"/>
      <c r="O29" s="149"/>
      <c r="P29" s="269"/>
      <c r="Q29" s="126"/>
      <c r="R29" s="23"/>
      <c r="S29" s="23"/>
    </row>
    <row r="30" spans="1:46" ht="18.75" customHeight="1" x14ac:dyDescent="0.15">
      <c r="A30" s="125"/>
      <c r="B30" s="670" t="s">
        <v>31</v>
      </c>
      <c r="C30" s="671"/>
      <c r="D30" s="671"/>
      <c r="E30" s="671"/>
      <c r="F30" s="672"/>
      <c r="G30" s="175"/>
      <c r="H30" s="374"/>
      <c r="I30" s="340"/>
      <c r="J30" s="374"/>
      <c r="K30" s="358"/>
      <c r="L30" s="374"/>
      <c r="M30" s="358"/>
      <c r="N30" s="374"/>
      <c r="O30" s="240"/>
      <c r="P30" s="261"/>
      <c r="Q30" s="126"/>
      <c r="R30" s="23"/>
      <c r="S30" s="23"/>
    </row>
    <row r="31" spans="1:46" s="111" customFormat="1" ht="21" customHeight="1" x14ac:dyDescent="0.25">
      <c r="A31" s="150"/>
      <c r="B31" s="132" t="s">
        <v>54</v>
      </c>
      <c r="C31" s="657" t="s">
        <v>30</v>
      </c>
      <c r="D31" s="658"/>
      <c r="E31" s="658"/>
      <c r="F31" s="659"/>
      <c r="G31" s="176" t="s">
        <v>20</v>
      </c>
      <c r="H31" s="382">
        <v>49</v>
      </c>
      <c r="I31" s="326">
        <v>49</v>
      </c>
      <c r="J31" s="382">
        <v>49</v>
      </c>
      <c r="K31" s="468"/>
      <c r="L31" s="382"/>
      <c r="M31" s="152"/>
      <c r="N31" s="382"/>
      <c r="O31" s="152"/>
      <c r="P31" s="264"/>
      <c r="Q31" s="151"/>
      <c r="R31" s="28"/>
      <c r="S31" s="28"/>
      <c r="T31" s="28"/>
      <c r="U31" s="28"/>
      <c r="V31" s="28"/>
      <c r="W31" s="28"/>
      <c r="X31" s="28"/>
      <c r="Y31" s="28"/>
      <c r="Z31" s="28"/>
      <c r="AA31" s="28"/>
      <c r="AB31" s="28"/>
      <c r="AC31" s="28"/>
      <c r="AD31" s="28"/>
      <c r="AE31" s="28"/>
      <c r="AF31" s="28"/>
      <c r="AG31" s="28"/>
      <c r="AH31" s="28"/>
      <c r="AI31" s="28"/>
      <c r="AJ31" s="28"/>
      <c r="AK31" s="28"/>
      <c r="AL31" s="28"/>
      <c r="AM31" s="28"/>
      <c r="AN31" s="28"/>
      <c r="AO31" s="28"/>
      <c r="AP31" s="28"/>
      <c r="AQ31" s="28"/>
      <c r="AR31" s="28"/>
      <c r="AS31" s="28"/>
      <c r="AT31" s="28"/>
    </row>
    <row r="32" spans="1:46" s="111" customFormat="1" ht="21" customHeight="1" x14ac:dyDescent="0.25">
      <c r="A32" s="150"/>
      <c r="B32" s="132" t="s">
        <v>55</v>
      </c>
      <c r="C32" s="657" t="s">
        <v>181</v>
      </c>
      <c r="D32" s="658"/>
      <c r="E32" s="658"/>
      <c r="F32" s="659"/>
      <c r="G32" s="176" t="s">
        <v>21</v>
      </c>
      <c r="H32" s="383">
        <v>25</v>
      </c>
      <c r="I32" s="326">
        <v>25</v>
      </c>
      <c r="J32" s="383">
        <v>25</v>
      </c>
      <c r="K32" s="166"/>
      <c r="L32" s="383"/>
      <c r="M32" s="149"/>
      <c r="N32" s="383"/>
      <c r="O32" s="149"/>
      <c r="P32" s="269"/>
      <c r="Q32" s="151"/>
      <c r="R32" s="28"/>
      <c r="S32" s="28"/>
      <c r="T32" s="28"/>
      <c r="U32" s="28"/>
      <c r="V32" s="28"/>
      <c r="W32" s="28"/>
      <c r="X32" s="28"/>
      <c r="Y32" s="28"/>
      <c r="Z32" s="28"/>
      <c r="AA32" s="28"/>
      <c r="AB32" s="28"/>
      <c r="AC32" s="28"/>
      <c r="AD32" s="28"/>
      <c r="AE32" s="28"/>
      <c r="AF32" s="28"/>
      <c r="AG32" s="28"/>
      <c r="AH32" s="28"/>
      <c r="AI32" s="28"/>
      <c r="AJ32" s="28"/>
      <c r="AK32" s="28"/>
      <c r="AL32" s="28"/>
      <c r="AM32" s="28"/>
      <c r="AN32" s="28"/>
      <c r="AO32" s="28"/>
      <c r="AP32" s="28"/>
      <c r="AQ32" s="28"/>
      <c r="AR32" s="28"/>
      <c r="AS32" s="28"/>
      <c r="AT32" s="28"/>
    </row>
    <row r="33" spans="1:46" s="111" customFormat="1" ht="21" customHeight="1" x14ac:dyDescent="0.25">
      <c r="A33" s="150"/>
      <c r="B33" s="435" t="s">
        <v>56</v>
      </c>
      <c r="C33" s="436" t="s">
        <v>154</v>
      </c>
      <c r="D33" s="437"/>
      <c r="E33" s="438"/>
      <c r="F33" s="438"/>
      <c r="G33" s="439" t="s">
        <v>21</v>
      </c>
      <c r="H33" s="383">
        <v>34</v>
      </c>
      <c r="I33" s="434">
        <v>33.5</v>
      </c>
      <c r="J33" s="383">
        <v>34</v>
      </c>
      <c r="K33" s="469"/>
      <c r="L33" s="383"/>
      <c r="M33" s="266"/>
      <c r="N33" s="383"/>
      <c r="O33" s="266"/>
      <c r="P33" s="268"/>
      <c r="Q33" s="151"/>
      <c r="R33" s="28"/>
      <c r="S33" s="28"/>
      <c r="T33" s="28"/>
      <c r="U33" s="28"/>
      <c r="V33" s="28"/>
      <c r="W33" s="28"/>
      <c r="X33" s="28"/>
      <c r="Y33" s="28"/>
      <c r="Z33" s="28"/>
      <c r="AA33" s="28"/>
      <c r="AB33" s="28"/>
      <c r="AC33" s="28"/>
      <c r="AD33" s="28"/>
      <c r="AE33" s="28"/>
      <c r="AF33" s="28"/>
      <c r="AG33" s="28"/>
      <c r="AH33" s="28"/>
      <c r="AI33" s="28"/>
      <c r="AJ33" s="28"/>
      <c r="AK33" s="28"/>
      <c r="AL33" s="28"/>
      <c r="AM33" s="28"/>
      <c r="AN33" s="28"/>
      <c r="AO33" s="28"/>
      <c r="AP33" s="28"/>
      <c r="AQ33" s="28"/>
      <c r="AR33" s="28"/>
      <c r="AS33" s="28"/>
      <c r="AT33" s="28"/>
    </row>
    <row r="34" spans="1:46" s="111" customFormat="1" ht="21" customHeight="1" x14ac:dyDescent="0.25">
      <c r="A34" s="150"/>
      <c r="B34" s="388" t="s">
        <v>178</v>
      </c>
      <c r="C34" s="430" t="s">
        <v>179</v>
      </c>
      <c r="D34" s="431"/>
      <c r="E34" s="432"/>
      <c r="F34" s="433"/>
      <c r="G34" s="381" t="s">
        <v>21</v>
      </c>
      <c r="H34" s="383">
        <v>35</v>
      </c>
      <c r="I34" s="326">
        <v>35</v>
      </c>
      <c r="J34" s="383">
        <v>35</v>
      </c>
      <c r="K34" s="166"/>
      <c r="L34" s="383"/>
      <c r="M34" s="149"/>
      <c r="N34" s="383"/>
      <c r="O34" s="149"/>
      <c r="P34" s="243"/>
      <c r="Q34" s="151"/>
      <c r="R34" s="28"/>
      <c r="S34" s="28"/>
      <c r="T34" s="28"/>
      <c r="U34" s="28"/>
      <c r="V34" s="28"/>
      <c r="W34" s="28"/>
      <c r="X34" s="28"/>
      <c r="Y34" s="28"/>
      <c r="Z34" s="28"/>
      <c r="AA34" s="28"/>
      <c r="AB34" s="28"/>
      <c r="AC34" s="28"/>
      <c r="AD34" s="28"/>
      <c r="AE34" s="28"/>
      <c r="AF34" s="28"/>
      <c r="AG34" s="28"/>
      <c r="AH34" s="28"/>
      <c r="AI34" s="28"/>
      <c r="AJ34" s="28"/>
      <c r="AK34" s="28"/>
      <c r="AL34" s="28"/>
      <c r="AM34" s="28"/>
      <c r="AN34" s="28"/>
      <c r="AO34" s="28"/>
      <c r="AP34" s="28"/>
      <c r="AQ34" s="28"/>
      <c r="AR34" s="28"/>
      <c r="AS34" s="28"/>
      <c r="AT34" s="28"/>
    </row>
    <row r="35" spans="1:46" ht="18.75" x14ac:dyDescent="0.15">
      <c r="A35" s="6"/>
      <c r="B35" s="663" t="s">
        <v>155</v>
      </c>
      <c r="C35" s="664"/>
      <c r="D35" s="664"/>
      <c r="E35" s="664"/>
      <c r="F35" s="665"/>
      <c r="G35" s="419"/>
      <c r="H35" s="423"/>
      <c r="I35" s="505"/>
      <c r="J35" s="423"/>
      <c r="K35" s="505"/>
      <c r="L35" s="506"/>
      <c r="M35" s="505"/>
      <c r="N35" s="506"/>
      <c r="O35" s="507"/>
      <c r="P35" s="508"/>
    </row>
    <row r="36" spans="1:46" ht="18.75" x14ac:dyDescent="0.15">
      <c r="A36" s="6"/>
      <c r="B36" s="418" t="s">
        <v>156</v>
      </c>
      <c r="C36" s="666" t="s">
        <v>157</v>
      </c>
      <c r="D36" s="667"/>
      <c r="E36" s="667"/>
      <c r="F36" s="668"/>
      <c r="G36" s="381" t="s">
        <v>21</v>
      </c>
      <c r="H36" s="440">
        <f>H13-H25+H28-1</f>
        <v>67</v>
      </c>
      <c r="I36" s="429">
        <v>67</v>
      </c>
      <c r="J36" s="440">
        <f>J13-J25+J28-1</f>
        <v>67</v>
      </c>
      <c r="K36" s="420"/>
      <c r="L36" s="440"/>
      <c r="M36" s="421"/>
      <c r="N36" s="440"/>
      <c r="O36" s="422"/>
      <c r="P36" s="422"/>
    </row>
    <row r="37" spans="1:46" s="111" customFormat="1" ht="20.25" thickBot="1" x14ac:dyDescent="0.3">
      <c r="A37" s="150"/>
      <c r="B37" s="161"/>
      <c r="C37" s="472"/>
      <c r="D37" s="10"/>
      <c r="E37" s="168"/>
      <c r="F37" s="168"/>
      <c r="G37" s="162"/>
      <c r="H37" s="327"/>
      <c r="I37" s="163"/>
      <c r="J37" s="259"/>
      <c r="K37" s="154"/>
      <c r="L37" s="164"/>
      <c r="M37" s="168"/>
      <c r="N37" s="163"/>
      <c r="O37" s="168"/>
      <c r="P37" s="262"/>
      <c r="Q37" s="151"/>
      <c r="R37" s="28"/>
      <c r="S37" s="28"/>
      <c r="T37" s="28"/>
      <c r="U37" s="28"/>
      <c r="V37" s="28"/>
      <c r="W37" s="28"/>
      <c r="X37" s="28"/>
      <c r="Y37" s="28"/>
      <c r="Z37" s="28"/>
      <c r="AA37" s="28"/>
      <c r="AB37" s="28"/>
      <c r="AC37" s="28"/>
      <c r="AD37" s="28"/>
      <c r="AE37" s="28"/>
      <c r="AF37" s="28"/>
      <c r="AG37" s="28"/>
      <c r="AH37" s="28"/>
      <c r="AI37" s="28"/>
      <c r="AJ37" s="28"/>
      <c r="AK37" s="28"/>
      <c r="AL37" s="28"/>
      <c r="AM37" s="28"/>
      <c r="AN37" s="28"/>
      <c r="AO37" s="28"/>
      <c r="AP37" s="28"/>
      <c r="AQ37" s="28"/>
      <c r="AR37" s="28"/>
      <c r="AS37" s="28"/>
      <c r="AT37" s="28"/>
    </row>
    <row r="38" spans="1:46" s="111" customFormat="1" ht="54.75" customHeight="1" x14ac:dyDescent="0.25">
      <c r="A38" s="150"/>
      <c r="B38" s="654" t="s">
        <v>61</v>
      </c>
      <c r="C38" s="655"/>
      <c r="D38" s="655"/>
      <c r="E38" s="655"/>
      <c r="F38" s="656"/>
      <c r="G38" s="228" t="s">
        <v>18</v>
      </c>
      <c r="H38" s="543" t="s">
        <v>303</v>
      </c>
      <c r="I38" s="223" t="s">
        <v>304</v>
      </c>
      <c r="J38" s="467" t="s">
        <v>305</v>
      </c>
      <c r="K38" s="467"/>
      <c r="L38" s="223"/>
      <c r="M38" s="467"/>
      <c r="N38" s="223"/>
      <c r="O38" s="223"/>
      <c r="P38" s="272"/>
      <c r="Q38" s="151"/>
      <c r="R38" s="28"/>
      <c r="S38" s="28"/>
      <c r="T38" s="28"/>
      <c r="U38" s="28"/>
      <c r="V38" s="28"/>
      <c r="W38" s="28"/>
      <c r="X38" s="28"/>
      <c r="Y38" s="28"/>
      <c r="Z38" s="28"/>
      <c r="AA38" s="28"/>
      <c r="AB38" s="28"/>
      <c r="AC38" s="28"/>
      <c r="AD38" s="28"/>
      <c r="AE38" s="28"/>
      <c r="AF38" s="28"/>
      <c r="AG38" s="28"/>
      <c r="AH38" s="28"/>
      <c r="AI38" s="28"/>
      <c r="AJ38" s="28"/>
      <c r="AK38" s="28"/>
      <c r="AL38" s="28"/>
      <c r="AM38" s="28"/>
      <c r="AN38" s="28"/>
      <c r="AO38" s="28"/>
      <c r="AP38" s="28"/>
      <c r="AQ38" s="28"/>
      <c r="AR38" s="28"/>
      <c r="AS38" s="28"/>
      <c r="AT38" s="28"/>
    </row>
    <row r="39" spans="1:46" s="111" customFormat="1" ht="17.25" customHeight="1" x14ac:dyDescent="0.25">
      <c r="A39" s="150"/>
      <c r="B39" s="562" t="s">
        <v>25</v>
      </c>
      <c r="C39" s="101"/>
      <c r="D39" s="101"/>
      <c r="E39" s="101"/>
      <c r="F39" s="101"/>
      <c r="G39" s="177"/>
      <c r="H39" s="242"/>
      <c r="I39" s="544" t="s">
        <v>10</v>
      </c>
      <c r="J39" s="547" t="s">
        <v>10</v>
      </c>
      <c r="K39" s="136"/>
      <c r="L39" s="353"/>
      <c r="M39" s="136"/>
      <c r="N39" s="136"/>
      <c r="O39" s="136"/>
      <c r="P39" s="260"/>
      <c r="Q39" s="151"/>
      <c r="R39" s="28"/>
      <c r="S39" s="28"/>
      <c r="T39" s="28"/>
      <c r="U39" s="28"/>
      <c r="V39" s="28"/>
      <c r="W39" s="28"/>
      <c r="X39" s="28"/>
      <c r="Y39" s="28"/>
      <c r="Z39" s="28"/>
      <c r="AA39" s="28"/>
      <c r="AB39" s="28"/>
      <c r="AC39" s="28"/>
      <c r="AD39" s="28"/>
      <c r="AE39" s="28"/>
      <c r="AF39" s="28"/>
      <c r="AG39" s="28"/>
      <c r="AH39" s="28"/>
      <c r="AI39" s="28"/>
      <c r="AJ39" s="28"/>
      <c r="AK39" s="28"/>
      <c r="AL39" s="28"/>
      <c r="AM39" s="28"/>
      <c r="AN39" s="28"/>
      <c r="AO39" s="28"/>
      <c r="AP39" s="28"/>
      <c r="AQ39" s="28"/>
      <c r="AR39" s="28"/>
      <c r="AS39" s="28"/>
      <c r="AT39" s="28"/>
    </row>
    <row r="40" spans="1:46" s="111" customFormat="1" ht="22.5" customHeight="1" x14ac:dyDescent="0.25">
      <c r="A40" s="150"/>
      <c r="B40" s="132" t="s">
        <v>36</v>
      </c>
      <c r="C40" s="657" t="s">
        <v>19</v>
      </c>
      <c r="D40" s="658"/>
      <c r="E40" s="658"/>
      <c r="F40" s="659"/>
      <c r="G40" s="176" t="s">
        <v>20</v>
      </c>
      <c r="H40" s="383">
        <v>53</v>
      </c>
      <c r="I40" s="270">
        <v>51</v>
      </c>
      <c r="J40" s="383">
        <v>53</v>
      </c>
      <c r="K40" s="383"/>
      <c r="L40" s="271"/>
      <c r="M40" s="383"/>
      <c r="N40" s="265"/>
      <c r="O40" s="149"/>
      <c r="P40" s="269"/>
      <c r="Q40" s="151"/>
      <c r="R40" s="28"/>
      <c r="S40" s="28"/>
      <c r="T40" s="28"/>
      <c r="U40" s="28"/>
      <c r="V40" s="28"/>
      <c r="W40" s="28"/>
      <c r="X40" s="28"/>
      <c r="Y40" s="28"/>
      <c r="Z40" s="28"/>
      <c r="AA40" s="28"/>
      <c r="AB40" s="28"/>
      <c r="AC40" s="28"/>
      <c r="AD40" s="28"/>
      <c r="AE40" s="28"/>
      <c r="AF40" s="28"/>
      <c r="AG40" s="28"/>
      <c r="AH40" s="28"/>
      <c r="AI40" s="28"/>
      <c r="AJ40" s="28"/>
      <c r="AK40" s="28"/>
      <c r="AL40" s="28"/>
      <c r="AM40" s="28"/>
      <c r="AN40" s="28"/>
      <c r="AO40" s="28"/>
      <c r="AP40" s="28"/>
      <c r="AQ40" s="28"/>
      <c r="AR40" s="28"/>
      <c r="AS40" s="28"/>
      <c r="AT40" s="28"/>
    </row>
    <row r="41" spans="1:46" s="111" customFormat="1" ht="21" customHeight="1" x14ac:dyDescent="0.25">
      <c r="A41" s="150"/>
      <c r="B41" s="132" t="s">
        <v>37</v>
      </c>
      <c r="C41" s="657" t="s">
        <v>109</v>
      </c>
      <c r="D41" s="658"/>
      <c r="E41" s="658"/>
      <c r="F41" s="659"/>
      <c r="G41" s="176" t="s">
        <v>20</v>
      </c>
      <c r="H41" s="383">
        <v>47</v>
      </c>
      <c r="I41" s="270">
        <v>47</v>
      </c>
      <c r="J41" s="383">
        <v>47</v>
      </c>
      <c r="K41" s="383"/>
      <c r="L41" s="271"/>
      <c r="M41" s="383"/>
      <c r="N41" s="265"/>
      <c r="O41" s="149"/>
      <c r="P41" s="269"/>
      <c r="Q41" s="151"/>
      <c r="R41" s="28"/>
      <c r="S41" s="28"/>
      <c r="T41" s="28"/>
      <c r="U41" s="28"/>
      <c r="V41" s="28"/>
      <c r="W41" s="28"/>
      <c r="X41" s="28"/>
      <c r="Y41" s="28"/>
      <c r="Z41" s="28"/>
      <c r="AA41" s="28"/>
      <c r="AB41" s="28"/>
      <c r="AC41" s="28"/>
      <c r="AD41" s="28"/>
      <c r="AE41" s="28"/>
      <c r="AF41" s="28"/>
      <c r="AG41" s="28"/>
      <c r="AH41" s="28"/>
      <c r="AI41" s="28"/>
      <c r="AJ41" s="28"/>
      <c r="AK41" s="28"/>
      <c r="AL41" s="28"/>
      <c r="AM41" s="28"/>
      <c r="AN41" s="28"/>
      <c r="AO41" s="28"/>
      <c r="AP41" s="28"/>
      <c r="AQ41" s="28"/>
      <c r="AR41" s="28"/>
      <c r="AS41" s="28"/>
      <c r="AT41" s="28"/>
    </row>
    <row r="42" spans="1:46" s="111" customFormat="1" ht="21" customHeight="1" x14ac:dyDescent="0.25">
      <c r="A42" s="150"/>
      <c r="B42" s="132" t="s">
        <v>38</v>
      </c>
      <c r="C42" s="657" t="s">
        <v>175</v>
      </c>
      <c r="D42" s="658"/>
      <c r="E42" s="658"/>
      <c r="F42" s="659"/>
      <c r="G42" s="176" t="s">
        <v>20</v>
      </c>
      <c r="H42" s="383">
        <v>49</v>
      </c>
      <c r="I42" s="329">
        <v>49</v>
      </c>
      <c r="J42" s="383">
        <v>49</v>
      </c>
      <c r="K42" s="383"/>
      <c r="L42" s="271"/>
      <c r="M42" s="383"/>
      <c r="N42" s="265"/>
      <c r="O42" s="149"/>
      <c r="P42" s="269"/>
      <c r="Q42" s="151"/>
      <c r="R42" s="28"/>
      <c r="S42" s="28"/>
      <c r="T42" s="28"/>
      <c r="U42" s="28"/>
      <c r="V42" s="28"/>
      <c r="W42" s="28"/>
      <c r="X42" s="28"/>
      <c r="Y42" s="28"/>
      <c r="Z42" s="28"/>
      <c r="AA42" s="28"/>
      <c r="AB42" s="28"/>
      <c r="AC42" s="28"/>
      <c r="AD42" s="28"/>
      <c r="AE42" s="28"/>
      <c r="AF42" s="28"/>
      <c r="AG42" s="28"/>
      <c r="AH42" s="28"/>
      <c r="AI42" s="28"/>
      <c r="AJ42" s="28"/>
      <c r="AK42" s="28"/>
      <c r="AL42" s="28"/>
      <c r="AM42" s="28"/>
      <c r="AN42" s="28"/>
      <c r="AO42" s="28"/>
      <c r="AP42" s="28"/>
      <c r="AQ42" s="28"/>
      <c r="AR42" s="28"/>
      <c r="AS42" s="28"/>
      <c r="AT42" s="28"/>
    </row>
    <row r="43" spans="1:46" s="111" customFormat="1" ht="21" customHeight="1" x14ac:dyDescent="0.25">
      <c r="A43" s="150"/>
      <c r="B43" s="132" t="s">
        <v>174</v>
      </c>
      <c r="C43" s="559" t="s">
        <v>176</v>
      </c>
      <c r="D43" s="560"/>
      <c r="E43" s="560"/>
      <c r="F43" s="561"/>
      <c r="G43" s="176" t="s">
        <v>20</v>
      </c>
      <c r="H43" s="383">
        <v>53</v>
      </c>
      <c r="I43" s="329">
        <v>53</v>
      </c>
      <c r="J43" s="383">
        <v>53</v>
      </c>
      <c r="K43" s="383"/>
      <c r="L43" s="271"/>
      <c r="M43" s="383"/>
      <c r="N43" s="265"/>
      <c r="O43" s="149"/>
      <c r="P43" s="269"/>
      <c r="Q43" s="151"/>
      <c r="R43" s="28"/>
      <c r="S43" s="28"/>
      <c r="T43" s="28"/>
      <c r="U43" s="28"/>
      <c r="V43" s="28"/>
      <c r="W43" s="28"/>
      <c r="X43" s="28"/>
      <c r="Y43" s="28"/>
      <c r="Z43" s="28"/>
      <c r="AA43" s="28"/>
      <c r="AB43" s="28"/>
      <c r="AC43" s="28"/>
      <c r="AD43" s="28"/>
      <c r="AE43" s="28"/>
      <c r="AF43" s="28"/>
      <c r="AG43" s="28"/>
      <c r="AH43" s="28"/>
      <c r="AI43" s="28"/>
      <c r="AJ43" s="28"/>
      <c r="AK43" s="28"/>
      <c r="AL43" s="28"/>
      <c r="AM43" s="28"/>
      <c r="AN43" s="28"/>
      <c r="AO43" s="28"/>
      <c r="AP43" s="28"/>
      <c r="AQ43" s="28"/>
      <c r="AR43" s="28"/>
      <c r="AS43" s="28"/>
      <c r="AT43" s="28"/>
    </row>
    <row r="44" spans="1:46" s="111" customFormat="1" ht="21" customHeight="1" x14ac:dyDescent="0.25">
      <c r="A44" s="150"/>
      <c r="B44" s="132" t="s">
        <v>110</v>
      </c>
      <c r="C44" s="657" t="s">
        <v>111</v>
      </c>
      <c r="D44" s="658"/>
      <c r="E44" s="658"/>
      <c r="F44" s="659"/>
      <c r="G44" s="176" t="s">
        <v>20</v>
      </c>
      <c r="H44" s="380">
        <v>64</v>
      </c>
      <c r="I44" s="329">
        <v>65</v>
      </c>
      <c r="J44" s="380">
        <v>64</v>
      </c>
      <c r="K44" s="380"/>
      <c r="L44" s="149"/>
      <c r="M44" s="380"/>
      <c r="N44" s="265"/>
      <c r="O44" s="149"/>
      <c r="P44" s="269"/>
      <c r="Q44" s="151"/>
      <c r="R44" s="28"/>
      <c r="S44" s="28"/>
      <c r="T44" s="28"/>
      <c r="U44" s="28"/>
      <c r="V44" s="28"/>
      <c r="W44" s="28"/>
      <c r="X44" s="28"/>
      <c r="Y44" s="28"/>
      <c r="Z44" s="28"/>
      <c r="AA44" s="28"/>
      <c r="AB44" s="28"/>
      <c r="AC44" s="28"/>
      <c r="AD44" s="28"/>
      <c r="AE44" s="28"/>
      <c r="AF44" s="28"/>
      <c r="AG44" s="28"/>
      <c r="AH44" s="28"/>
      <c r="AI44" s="28"/>
      <c r="AJ44" s="28"/>
      <c r="AK44" s="28"/>
      <c r="AL44" s="28"/>
      <c r="AM44" s="28"/>
      <c r="AN44" s="28"/>
      <c r="AO44" s="28"/>
      <c r="AP44" s="28"/>
      <c r="AQ44" s="28"/>
      <c r="AR44" s="28"/>
      <c r="AS44" s="28"/>
      <c r="AT44" s="28"/>
    </row>
    <row r="45" spans="1:46" s="111" customFormat="1" ht="21" customHeight="1" x14ac:dyDescent="0.25">
      <c r="A45" s="150"/>
      <c r="B45" s="132" t="s">
        <v>40</v>
      </c>
      <c r="C45" s="559" t="s">
        <v>24</v>
      </c>
      <c r="D45" s="560"/>
      <c r="E45" s="560"/>
      <c r="F45" s="561"/>
      <c r="G45" s="176" t="s">
        <v>21</v>
      </c>
      <c r="H45" s="383">
        <v>22</v>
      </c>
      <c r="I45" s="329">
        <v>21.5</v>
      </c>
      <c r="J45" s="383">
        <v>22</v>
      </c>
      <c r="K45" s="383"/>
      <c r="L45" s="266"/>
      <c r="M45" s="383"/>
      <c r="N45" s="267"/>
      <c r="O45" s="266"/>
      <c r="P45" s="269"/>
      <c r="Q45" s="151"/>
      <c r="R45" s="28"/>
      <c r="S45" s="28"/>
      <c r="T45" s="28"/>
      <c r="U45" s="28"/>
      <c r="V45" s="28"/>
      <c r="W45" s="28"/>
      <c r="X45" s="28"/>
      <c r="Y45" s="28"/>
      <c r="Z45" s="28"/>
      <c r="AA45" s="28"/>
      <c r="AB45" s="28"/>
      <c r="AC45" s="28"/>
      <c r="AD45" s="28"/>
      <c r="AE45" s="28"/>
      <c r="AF45" s="28"/>
      <c r="AG45" s="28"/>
      <c r="AH45" s="28"/>
      <c r="AI45" s="28"/>
      <c r="AJ45" s="28"/>
      <c r="AK45" s="28"/>
      <c r="AL45" s="28"/>
      <c r="AM45" s="28"/>
      <c r="AN45" s="28"/>
      <c r="AO45" s="28"/>
      <c r="AP45" s="28"/>
      <c r="AQ45" s="28"/>
      <c r="AR45" s="28"/>
      <c r="AS45" s="28"/>
      <c r="AT45" s="28"/>
    </row>
    <row r="46" spans="1:46" s="111" customFormat="1" ht="21" customHeight="1" x14ac:dyDescent="0.25">
      <c r="A46" s="150"/>
      <c r="B46" s="132" t="s">
        <v>41</v>
      </c>
      <c r="C46" s="559" t="s">
        <v>42</v>
      </c>
      <c r="D46" s="560"/>
      <c r="E46" s="560"/>
      <c r="F46" s="561"/>
      <c r="G46" s="176" t="s">
        <v>21</v>
      </c>
      <c r="H46" s="383">
        <v>17</v>
      </c>
      <c r="I46" s="329">
        <v>16.5</v>
      </c>
      <c r="J46" s="383">
        <v>17</v>
      </c>
      <c r="K46" s="383"/>
      <c r="L46" s="266"/>
      <c r="M46" s="383"/>
      <c r="N46" s="267"/>
      <c r="O46" s="266"/>
      <c r="P46" s="269"/>
      <c r="Q46" s="151"/>
      <c r="R46" s="28"/>
      <c r="S46" s="28"/>
      <c r="T46" s="28"/>
      <c r="U46" s="28"/>
      <c r="V46" s="28"/>
      <c r="W46" s="28"/>
      <c r="X46" s="28"/>
      <c r="Y46" s="28"/>
      <c r="Z46" s="28"/>
      <c r="AA46" s="28"/>
      <c r="AB46" s="28"/>
      <c r="AC46" s="28"/>
      <c r="AD46" s="28"/>
      <c r="AE46" s="28"/>
      <c r="AF46" s="28"/>
      <c r="AG46" s="28"/>
      <c r="AH46" s="28"/>
      <c r="AI46" s="28"/>
      <c r="AJ46" s="28"/>
      <c r="AK46" s="28"/>
      <c r="AL46" s="28"/>
      <c r="AM46" s="28"/>
      <c r="AN46" s="28"/>
      <c r="AO46" s="28"/>
      <c r="AP46" s="28"/>
      <c r="AQ46" s="28"/>
      <c r="AR46" s="28"/>
      <c r="AS46" s="28"/>
      <c r="AT46" s="28"/>
    </row>
    <row r="47" spans="1:46" s="111" customFormat="1" ht="21" customHeight="1" x14ac:dyDescent="0.25">
      <c r="A47" s="150"/>
      <c r="B47" s="132" t="s">
        <v>43</v>
      </c>
      <c r="C47" s="657" t="s">
        <v>44</v>
      </c>
      <c r="D47" s="658"/>
      <c r="E47" s="658"/>
      <c r="F47" s="659"/>
      <c r="G47" s="176" t="s">
        <v>21</v>
      </c>
      <c r="H47" s="383">
        <v>10</v>
      </c>
      <c r="I47" s="329">
        <v>10</v>
      </c>
      <c r="J47" s="383">
        <v>10</v>
      </c>
      <c r="K47" s="383"/>
      <c r="L47" s="266"/>
      <c r="M47" s="383"/>
      <c r="N47" s="267"/>
      <c r="O47" s="266"/>
      <c r="P47" s="269"/>
      <c r="Q47" s="151"/>
      <c r="R47" s="28"/>
      <c r="S47" s="28"/>
      <c r="T47" s="28"/>
      <c r="U47" s="28"/>
      <c r="V47" s="28"/>
      <c r="W47" s="28"/>
      <c r="X47" s="28"/>
      <c r="Y47" s="28"/>
      <c r="Z47" s="28"/>
      <c r="AA47" s="28"/>
      <c r="AB47" s="28"/>
      <c r="AC47" s="28"/>
      <c r="AD47" s="28"/>
      <c r="AE47" s="28"/>
      <c r="AF47" s="28"/>
      <c r="AG47" s="28"/>
      <c r="AH47" s="28"/>
      <c r="AI47" s="28"/>
      <c r="AJ47" s="28"/>
      <c r="AK47" s="28"/>
      <c r="AL47" s="28"/>
      <c r="AM47" s="28"/>
      <c r="AN47" s="28"/>
      <c r="AO47" s="28"/>
      <c r="AP47" s="28"/>
      <c r="AQ47" s="28"/>
      <c r="AR47" s="28"/>
      <c r="AS47" s="28"/>
      <c r="AT47" s="28"/>
    </row>
    <row r="48" spans="1:46" s="111" customFormat="1" ht="21" customHeight="1" x14ac:dyDescent="0.25">
      <c r="A48" s="150"/>
      <c r="B48" s="145" t="s">
        <v>45</v>
      </c>
      <c r="C48" s="559" t="s">
        <v>177</v>
      </c>
      <c r="D48" s="84"/>
      <c r="E48" s="135"/>
      <c r="F48" s="135"/>
      <c r="G48" s="176" t="s">
        <v>21</v>
      </c>
      <c r="H48" s="383">
        <v>14</v>
      </c>
      <c r="I48" s="330">
        <v>13</v>
      </c>
      <c r="J48" s="383">
        <v>14</v>
      </c>
      <c r="K48" s="383"/>
      <c r="L48" s="266"/>
      <c r="M48" s="383"/>
      <c r="N48" s="178"/>
      <c r="O48" s="179"/>
      <c r="P48" s="269"/>
      <c r="Q48" s="151"/>
      <c r="R48" s="28"/>
      <c r="S48" s="28"/>
      <c r="T48" s="28"/>
      <c r="U48" s="28"/>
      <c r="V48" s="28"/>
      <c r="W48" s="28"/>
      <c r="X48" s="28"/>
      <c r="Y48" s="28"/>
      <c r="Z48" s="28"/>
      <c r="AA48" s="28"/>
      <c r="AB48" s="28"/>
      <c r="AC48" s="28"/>
      <c r="AD48" s="28"/>
      <c r="AE48" s="28"/>
      <c r="AF48" s="28"/>
      <c r="AG48" s="28"/>
      <c r="AH48" s="28"/>
      <c r="AI48" s="28"/>
      <c r="AJ48" s="28"/>
      <c r="AK48" s="28"/>
      <c r="AL48" s="28"/>
      <c r="AM48" s="28"/>
      <c r="AN48" s="28"/>
      <c r="AO48" s="28"/>
      <c r="AP48" s="28"/>
      <c r="AQ48" s="28"/>
      <c r="AR48" s="28"/>
      <c r="AS48" s="28"/>
      <c r="AT48" s="28"/>
    </row>
    <row r="49" spans="1:46" s="111" customFormat="1" ht="21" customHeight="1" x14ac:dyDescent="0.25">
      <c r="A49" s="150"/>
      <c r="B49" s="132" t="s">
        <v>46</v>
      </c>
      <c r="C49" s="657" t="s">
        <v>122</v>
      </c>
      <c r="D49" s="658"/>
      <c r="E49" s="658"/>
      <c r="F49" s="659"/>
      <c r="G49" s="176" t="s">
        <v>20</v>
      </c>
      <c r="H49" s="380">
        <v>76</v>
      </c>
      <c r="I49" s="330">
        <v>75.5</v>
      </c>
      <c r="J49" s="380">
        <v>76</v>
      </c>
      <c r="K49" s="380"/>
      <c r="L49" s="266"/>
      <c r="M49" s="380"/>
      <c r="N49" s="267"/>
      <c r="O49" s="266"/>
      <c r="P49" s="268"/>
      <c r="Q49" s="151"/>
      <c r="R49" s="28"/>
      <c r="S49" s="28"/>
      <c r="T49" s="28"/>
      <c r="U49" s="28"/>
      <c r="V49" s="28"/>
      <c r="W49" s="28"/>
      <c r="X49" s="28"/>
      <c r="Y49" s="28"/>
      <c r="Z49" s="28"/>
      <c r="AA49" s="28"/>
      <c r="AB49" s="28"/>
      <c r="AC49" s="28"/>
      <c r="AD49" s="28"/>
      <c r="AE49" s="28"/>
      <c r="AF49" s="28"/>
      <c r="AG49" s="28"/>
      <c r="AH49" s="28"/>
      <c r="AI49" s="28"/>
      <c r="AJ49" s="28"/>
      <c r="AK49" s="28"/>
      <c r="AL49" s="28"/>
      <c r="AM49" s="28"/>
      <c r="AN49" s="28"/>
      <c r="AO49" s="28"/>
      <c r="AP49" s="28"/>
      <c r="AQ49" s="28"/>
      <c r="AR49" s="28"/>
      <c r="AS49" s="28"/>
      <c r="AT49" s="28"/>
    </row>
    <row r="50" spans="1:46" s="111" customFormat="1" ht="21" customHeight="1" x14ac:dyDescent="0.25">
      <c r="A50" s="150"/>
      <c r="B50" s="670" t="s">
        <v>27</v>
      </c>
      <c r="C50" s="671"/>
      <c r="D50" s="671"/>
      <c r="E50" s="671"/>
      <c r="F50" s="671"/>
      <c r="G50" s="672"/>
      <c r="H50" s="427"/>
      <c r="I50" s="340"/>
      <c r="J50" s="427"/>
      <c r="K50" s="427"/>
      <c r="L50" s="242"/>
      <c r="M50" s="427"/>
      <c r="N50" s="136"/>
      <c r="O50" s="136"/>
      <c r="P50" s="263"/>
      <c r="Q50" s="151"/>
      <c r="R50" s="28"/>
      <c r="S50" s="28"/>
      <c r="T50" s="28"/>
      <c r="U50" s="28"/>
      <c r="V50" s="28"/>
      <c r="W50" s="28"/>
      <c r="X50" s="28"/>
      <c r="Y50" s="28"/>
      <c r="Z50" s="28"/>
      <c r="AA50" s="28"/>
      <c r="AB50" s="28"/>
      <c r="AC50" s="28"/>
      <c r="AD50" s="28"/>
      <c r="AE50" s="28"/>
      <c r="AF50" s="28"/>
      <c r="AG50" s="28"/>
      <c r="AH50" s="28"/>
      <c r="AI50" s="28"/>
      <c r="AJ50" s="28"/>
      <c r="AK50" s="28"/>
      <c r="AL50" s="28"/>
      <c r="AM50" s="28"/>
      <c r="AN50" s="28"/>
      <c r="AO50" s="28"/>
      <c r="AP50" s="28"/>
      <c r="AQ50" s="28"/>
      <c r="AR50" s="28"/>
      <c r="AS50" s="28"/>
      <c r="AT50" s="28"/>
    </row>
    <row r="51" spans="1:46" s="111" customFormat="1" ht="21" customHeight="1" x14ac:dyDescent="0.25">
      <c r="A51" s="150"/>
      <c r="B51" s="132" t="s">
        <v>9</v>
      </c>
      <c r="C51" s="669" t="s">
        <v>22</v>
      </c>
      <c r="D51" s="669"/>
      <c r="E51" s="669"/>
      <c r="F51" s="669"/>
      <c r="G51" s="176" t="s">
        <v>20</v>
      </c>
      <c r="H51" s="380">
        <v>65</v>
      </c>
      <c r="I51" s="328">
        <v>64</v>
      </c>
      <c r="J51" s="380">
        <v>65</v>
      </c>
      <c r="K51" s="380"/>
      <c r="L51" s="149"/>
      <c r="M51" s="380"/>
      <c r="N51" s="265"/>
      <c r="O51" s="149"/>
      <c r="P51" s="269"/>
      <c r="Q51" s="151"/>
      <c r="R51" s="28"/>
      <c r="S51" s="28"/>
      <c r="T51" s="28"/>
      <c r="U51" s="28"/>
      <c r="V51" s="28"/>
      <c r="W51" s="28"/>
      <c r="X51" s="28"/>
      <c r="Y51" s="28"/>
      <c r="Z51" s="28"/>
      <c r="AA51" s="28"/>
      <c r="AB51" s="28"/>
      <c r="AC51" s="28"/>
      <c r="AD51" s="28"/>
      <c r="AE51" s="28"/>
      <c r="AF51" s="28"/>
      <c r="AG51" s="28"/>
      <c r="AH51" s="28"/>
      <c r="AI51" s="28"/>
      <c r="AJ51" s="28"/>
      <c r="AK51" s="28"/>
      <c r="AL51" s="28"/>
      <c r="AM51" s="28"/>
      <c r="AN51" s="28"/>
      <c r="AO51" s="28"/>
      <c r="AP51" s="28"/>
      <c r="AQ51" s="28"/>
      <c r="AR51" s="28"/>
      <c r="AS51" s="28"/>
      <c r="AT51" s="28"/>
    </row>
    <row r="52" spans="1:46" s="111" customFormat="1" ht="21" customHeight="1" x14ac:dyDescent="0.25">
      <c r="A52" s="150"/>
      <c r="B52" s="670" t="s">
        <v>28</v>
      </c>
      <c r="C52" s="671"/>
      <c r="D52" s="671"/>
      <c r="E52" s="671"/>
      <c r="F52" s="671"/>
      <c r="G52" s="672"/>
      <c r="H52" s="427"/>
      <c r="I52" s="340"/>
      <c r="J52" s="427"/>
      <c r="K52" s="427"/>
      <c r="L52" s="353"/>
      <c r="M52" s="427"/>
      <c r="N52" s="136"/>
      <c r="O52" s="136"/>
      <c r="P52" s="263"/>
      <c r="Q52" s="151"/>
      <c r="R52" s="28"/>
      <c r="S52" s="28"/>
      <c r="T52" s="28"/>
      <c r="U52" s="28"/>
      <c r="V52" s="28"/>
      <c r="W52" s="28"/>
      <c r="X52" s="28"/>
      <c r="Y52" s="28"/>
      <c r="Z52" s="28"/>
      <c r="AA52" s="28"/>
      <c r="AB52" s="28"/>
      <c r="AC52" s="28"/>
      <c r="AD52" s="28"/>
      <c r="AE52" s="28"/>
      <c r="AF52" s="28"/>
      <c r="AG52" s="28"/>
      <c r="AH52" s="28"/>
      <c r="AI52" s="28"/>
      <c r="AJ52" s="28"/>
      <c r="AK52" s="28"/>
      <c r="AL52" s="28"/>
      <c r="AM52" s="28"/>
      <c r="AN52" s="28"/>
      <c r="AO52" s="28"/>
      <c r="AP52" s="28"/>
      <c r="AQ52" s="28"/>
      <c r="AR52" s="28"/>
      <c r="AS52" s="28"/>
      <c r="AT52" s="28"/>
    </row>
    <row r="53" spans="1:46" ht="20.25" customHeight="1" x14ac:dyDescent="0.15">
      <c r="A53" s="125"/>
      <c r="B53" s="132" t="s">
        <v>123</v>
      </c>
      <c r="C53" s="657" t="s">
        <v>124</v>
      </c>
      <c r="D53" s="658"/>
      <c r="E53" s="658"/>
      <c r="F53" s="659"/>
      <c r="G53" s="176" t="s">
        <v>20</v>
      </c>
      <c r="H53" s="383">
        <v>18</v>
      </c>
      <c r="I53" s="270">
        <v>18</v>
      </c>
      <c r="J53" s="383">
        <v>18</v>
      </c>
      <c r="K53" s="383"/>
      <c r="L53" s="243"/>
      <c r="M53" s="383"/>
      <c r="N53" s="267"/>
      <c r="O53" s="266"/>
      <c r="P53" s="268"/>
      <c r="Q53" s="126"/>
      <c r="R53" s="23"/>
      <c r="S53" s="23"/>
    </row>
    <row r="54" spans="1:46" s="111" customFormat="1" ht="21" customHeight="1" x14ac:dyDescent="0.25">
      <c r="A54" s="150"/>
      <c r="B54" s="132" t="s">
        <v>114</v>
      </c>
      <c r="C54" s="657" t="s">
        <v>115</v>
      </c>
      <c r="D54" s="658"/>
      <c r="E54" s="658"/>
      <c r="F54" s="659"/>
      <c r="G54" s="176" t="s">
        <v>20</v>
      </c>
      <c r="H54" s="383">
        <v>8</v>
      </c>
      <c r="I54" s="339">
        <v>9</v>
      </c>
      <c r="J54" s="383">
        <v>8</v>
      </c>
      <c r="K54" s="383"/>
      <c r="L54" s="243"/>
      <c r="M54" s="383"/>
      <c r="N54" s="267"/>
      <c r="O54" s="266"/>
      <c r="P54" s="268"/>
      <c r="Q54" s="151"/>
      <c r="R54" s="28"/>
      <c r="S54" s="28"/>
      <c r="T54" s="28"/>
      <c r="U54" s="28"/>
      <c r="V54" s="28"/>
      <c r="W54" s="28"/>
      <c r="X54" s="28"/>
      <c r="Y54" s="28"/>
      <c r="Z54" s="28"/>
      <c r="AA54" s="28"/>
      <c r="AB54" s="28"/>
      <c r="AC54" s="28"/>
      <c r="AD54" s="28"/>
      <c r="AE54" s="28"/>
      <c r="AF54" s="28"/>
      <c r="AG54" s="28"/>
      <c r="AH54" s="28"/>
      <c r="AI54" s="28"/>
      <c r="AJ54" s="28"/>
      <c r="AK54" s="28"/>
      <c r="AL54" s="28"/>
      <c r="AM54" s="28"/>
      <c r="AN54" s="28"/>
      <c r="AO54" s="28"/>
      <c r="AP54" s="28"/>
      <c r="AQ54" s="28"/>
      <c r="AR54" s="28"/>
      <c r="AS54" s="28"/>
      <c r="AT54" s="28"/>
    </row>
    <row r="55" spans="1:46" s="111" customFormat="1" ht="21" customHeight="1" x14ac:dyDescent="0.25">
      <c r="A55" s="150"/>
      <c r="B55" s="132" t="s">
        <v>48</v>
      </c>
      <c r="C55" s="657" t="s">
        <v>49</v>
      </c>
      <c r="D55" s="658"/>
      <c r="E55" s="658"/>
      <c r="F55" s="659"/>
      <c r="G55" s="176" t="s">
        <v>20</v>
      </c>
      <c r="H55" s="383">
        <v>48</v>
      </c>
      <c r="I55" s="270">
        <v>49</v>
      </c>
      <c r="J55" s="383">
        <v>48</v>
      </c>
      <c r="K55" s="383"/>
      <c r="L55" s="149"/>
      <c r="M55" s="383"/>
      <c r="N55" s="265"/>
      <c r="O55" s="149"/>
      <c r="P55" s="268"/>
      <c r="Q55" s="151"/>
      <c r="R55" s="28"/>
      <c r="S55" s="28"/>
      <c r="T55" s="28"/>
      <c r="U55" s="28"/>
      <c r="V55" s="28"/>
      <c r="W55" s="28"/>
      <c r="X55" s="28"/>
      <c r="Y55" s="28"/>
      <c r="Z55" s="28"/>
      <c r="AA55" s="28"/>
      <c r="AB55" s="28"/>
      <c r="AC55" s="28"/>
      <c r="AD55" s="28"/>
      <c r="AE55" s="28"/>
      <c r="AF55" s="28"/>
      <c r="AG55" s="28"/>
      <c r="AH55" s="28"/>
      <c r="AI55" s="28"/>
      <c r="AJ55" s="28"/>
      <c r="AK55" s="28"/>
      <c r="AL55" s="28"/>
      <c r="AM55" s="28"/>
      <c r="AN55" s="28"/>
      <c r="AO55" s="28"/>
      <c r="AP55" s="28"/>
      <c r="AQ55" s="28"/>
      <c r="AR55" s="28"/>
      <c r="AS55" s="28"/>
      <c r="AT55" s="28"/>
    </row>
    <row r="56" spans="1:46" s="111" customFormat="1" ht="21" customHeight="1" x14ac:dyDescent="0.25">
      <c r="A56" s="150"/>
      <c r="B56" s="132" t="s">
        <v>50</v>
      </c>
      <c r="C56" s="657" t="s">
        <v>51</v>
      </c>
      <c r="D56" s="658"/>
      <c r="E56" s="658"/>
      <c r="F56" s="659"/>
      <c r="G56" s="176" t="s">
        <v>20</v>
      </c>
      <c r="H56" s="383">
        <v>47</v>
      </c>
      <c r="I56" s="270">
        <v>47</v>
      </c>
      <c r="J56" s="383">
        <v>47</v>
      </c>
      <c r="K56" s="383"/>
      <c r="L56" s="266"/>
      <c r="M56" s="383"/>
      <c r="N56" s="267"/>
      <c r="O56" s="266"/>
      <c r="P56" s="268"/>
      <c r="Q56" s="151"/>
      <c r="R56" s="28"/>
      <c r="S56" s="28"/>
      <c r="T56" s="28"/>
      <c r="U56" s="28"/>
      <c r="V56" s="28"/>
      <c r="W56" s="28"/>
      <c r="X56" s="28"/>
      <c r="Y56" s="28"/>
      <c r="Z56" s="28"/>
      <c r="AA56" s="28"/>
      <c r="AB56" s="28"/>
      <c r="AC56" s="28"/>
      <c r="AD56" s="28"/>
      <c r="AE56" s="28"/>
      <c r="AF56" s="28"/>
      <c r="AG56" s="28"/>
      <c r="AH56" s="28"/>
      <c r="AI56" s="28"/>
      <c r="AJ56" s="28"/>
      <c r="AK56" s="28"/>
      <c r="AL56" s="28"/>
      <c r="AM56" s="28"/>
      <c r="AN56" s="28"/>
      <c r="AO56" s="28"/>
      <c r="AP56" s="28"/>
      <c r="AQ56" s="28"/>
      <c r="AR56" s="28"/>
      <c r="AS56" s="28"/>
      <c r="AT56" s="28"/>
    </row>
    <row r="57" spans="1:46" s="111" customFormat="1" ht="21" customHeight="1" x14ac:dyDescent="0.25">
      <c r="A57" s="150"/>
      <c r="B57" s="132" t="s">
        <v>52</v>
      </c>
      <c r="C57" s="657" t="s">
        <v>29</v>
      </c>
      <c r="D57" s="658"/>
      <c r="E57" s="658"/>
      <c r="F57" s="659"/>
      <c r="G57" s="176" t="s">
        <v>21</v>
      </c>
      <c r="H57" s="383">
        <v>8</v>
      </c>
      <c r="I57" s="270">
        <v>8</v>
      </c>
      <c r="J57" s="383">
        <v>8</v>
      </c>
      <c r="K57" s="383"/>
      <c r="L57" s="266"/>
      <c r="M57" s="383"/>
      <c r="N57" s="267"/>
      <c r="O57" s="266"/>
      <c r="P57" s="268"/>
      <c r="Q57" s="151"/>
      <c r="R57" s="28"/>
      <c r="S57" s="28"/>
      <c r="T57" s="28"/>
      <c r="U57" s="28"/>
      <c r="V57" s="28"/>
      <c r="W57" s="28"/>
      <c r="X57" s="28"/>
      <c r="Y57" s="28"/>
      <c r="Z57" s="28"/>
      <c r="AA57" s="28"/>
      <c r="AB57" s="28"/>
      <c r="AC57" s="28"/>
      <c r="AD57" s="28"/>
      <c r="AE57" s="28"/>
      <c r="AF57" s="28"/>
      <c r="AG57" s="28"/>
      <c r="AH57" s="28"/>
      <c r="AI57" s="28"/>
      <c r="AJ57" s="28"/>
      <c r="AK57" s="28"/>
      <c r="AL57" s="28"/>
      <c r="AM57" s="28"/>
      <c r="AN57" s="28"/>
      <c r="AO57" s="28"/>
      <c r="AP57" s="28"/>
      <c r="AQ57" s="28"/>
      <c r="AR57" s="28"/>
      <c r="AS57" s="28"/>
      <c r="AT57" s="28"/>
    </row>
    <row r="58" spans="1:46" s="111" customFormat="1" ht="21" customHeight="1" x14ac:dyDescent="0.25">
      <c r="A58" s="150"/>
      <c r="B58" s="414" t="s">
        <v>53</v>
      </c>
      <c r="C58" s="660" t="s">
        <v>34</v>
      </c>
      <c r="D58" s="661"/>
      <c r="E58" s="661"/>
      <c r="F58" s="662"/>
      <c r="G58" s="415" t="s">
        <v>21</v>
      </c>
      <c r="H58" s="416">
        <v>8</v>
      </c>
      <c r="I58" s="417">
        <v>8</v>
      </c>
      <c r="J58" s="416">
        <v>8</v>
      </c>
      <c r="K58" s="416"/>
      <c r="L58" s="266"/>
      <c r="M58" s="416"/>
      <c r="N58" s="267"/>
      <c r="O58" s="266"/>
      <c r="P58" s="268"/>
      <c r="Q58" s="151"/>
      <c r="R58" s="28"/>
      <c r="S58" s="28"/>
      <c r="T58" s="28"/>
      <c r="U58" s="28"/>
      <c r="V58" s="28"/>
      <c r="W58" s="28"/>
      <c r="X58" s="28"/>
      <c r="Y58" s="28"/>
      <c r="Z58" s="28"/>
      <c r="AA58" s="28"/>
      <c r="AB58" s="28"/>
      <c r="AC58" s="28"/>
      <c r="AD58" s="28"/>
      <c r="AE58" s="28"/>
      <c r="AF58" s="28"/>
      <c r="AG58" s="28"/>
      <c r="AH58" s="28"/>
      <c r="AI58" s="28"/>
      <c r="AJ58" s="28"/>
      <c r="AK58" s="28"/>
      <c r="AL58" s="28"/>
      <c r="AM58" s="28"/>
      <c r="AN58" s="28"/>
      <c r="AO58" s="28"/>
      <c r="AP58" s="28"/>
      <c r="AQ58" s="28"/>
      <c r="AR58" s="28"/>
      <c r="AS58" s="28"/>
      <c r="AT58" s="28"/>
    </row>
    <row r="59" spans="1:46" ht="18.75" x14ac:dyDescent="0.15">
      <c r="A59" s="6"/>
      <c r="B59" s="663" t="s">
        <v>155</v>
      </c>
      <c r="C59" s="664"/>
      <c r="D59" s="664"/>
      <c r="E59" s="664"/>
      <c r="F59" s="665"/>
      <c r="G59" s="419"/>
      <c r="H59" s="423"/>
      <c r="I59" s="424"/>
      <c r="J59" s="423"/>
      <c r="K59" s="423"/>
      <c r="L59" s="424"/>
      <c r="M59" s="423"/>
      <c r="N59" s="425"/>
      <c r="O59" s="425"/>
      <c r="P59" s="426"/>
    </row>
    <row r="60" spans="1:46" ht="18.75" x14ac:dyDescent="0.15">
      <c r="A60" s="6"/>
      <c r="B60" s="418" t="s">
        <v>156</v>
      </c>
      <c r="C60" s="666" t="s">
        <v>157</v>
      </c>
      <c r="D60" s="667"/>
      <c r="E60" s="667"/>
      <c r="F60" s="668"/>
      <c r="G60" s="381" t="s">
        <v>21</v>
      </c>
      <c r="H60" s="440">
        <v>64</v>
      </c>
      <c r="I60" s="429">
        <v>64</v>
      </c>
      <c r="J60" s="440">
        <v>64</v>
      </c>
      <c r="K60" s="440"/>
      <c r="L60" s="420"/>
      <c r="M60" s="440"/>
      <c r="N60" s="422"/>
      <c r="O60" s="422"/>
      <c r="P60" s="422"/>
    </row>
    <row r="61" spans="1:46" ht="15.75" x14ac:dyDescent="0.15">
      <c r="A61" s="6"/>
      <c r="B61" s="6"/>
      <c r="C61" s="6"/>
      <c r="D61" s="6"/>
      <c r="E61" s="6"/>
      <c r="F61" s="6"/>
      <c r="G61" s="6"/>
      <c r="H61" s="428"/>
      <c r="I61" s="341"/>
      <c r="J61" s="347"/>
      <c r="K61" s="6"/>
      <c r="L61" s="320"/>
      <c r="M61" s="6"/>
      <c r="N61" s="6"/>
      <c r="O61" s="6"/>
      <c r="P61" s="6"/>
    </row>
    <row r="62" spans="1:46" s="529" customFormat="1" ht="19.5" x14ac:dyDescent="0.3">
      <c r="B62" s="530" t="s">
        <v>238</v>
      </c>
      <c r="C62" s="530"/>
      <c r="D62" s="530"/>
      <c r="E62" s="530"/>
      <c r="F62" s="530"/>
      <c r="G62" s="530"/>
      <c r="H62" s="530"/>
      <c r="I62" s="530"/>
      <c r="J62" s="530"/>
      <c r="K62" s="530"/>
      <c r="L62" s="530"/>
      <c r="M62" s="530"/>
      <c r="N62" s="530"/>
      <c r="O62" s="530"/>
      <c r="P62" s="530"/>
    </row>
    <row r="63" spans="1:46" s="529" customFormat="1" ht="19.5" x14ac:dyDescent="0.3">
      <c r="B63" s="529" t="s">
        <v>239</v>
      </c>
    </row>
    <row r="64" spans="1:46" s="529" customFormat="1" ht="19.5" x14ac:dyDescent="0.3">
      <c r="B64" s="529" t="s">
        <v>245</v>
      </c>
    </row>
    <row r="65" spans="1:16" s="529" customFormat="1" ht="19.5" x14ac:dyDescent="0.3">
      <c r="B65" s="529" t="s">
        <v>247</v>
      </c>
    </row>
    <row r="66" spans="1:16" s="509" customFormat="1" ht="19.5" x14ac:dyDescent="0.3"/>
    <row r="67" spans="1:16" s="347" customFormat="1" ht="19.5" x14ac:dyDescent="0.15">
      <c r="B67" s="533" t="s">
        <v>283</v>
      </c>
      <c r="C67" s="533"/>
      <c r="D67" s="533"/>
      <c r="E67" s="533"/>
      <c r="F67" s="533"/>
      <c r="G67" s="533"/>
      <c r="H67" s="533"/>
      <c r="I67" s="533"/>
      <c r="J67" s="533"/>
      <c r="K67" s="533"/>
      <c r="L67" s="533"/>
      <c r="M67" s="533"/>
      <c r="N67" s="533"/>
      <c r="O67" s="533"/>
      <c r="P67" s="533"/>
    </row>
    <row r="68" spans="1:16" s="347" customFormat="1" ht="19.5" x14ac:dyDescent="0.15">
      <c r="B68" s="534" t="s">
        <v>184</v>
      </c>
      <c r="C68" s="535"/>
      <c r="D68" s="535"/>
      <c r="E68" s="535"/>
      <c r="F68" s="535"/>
      <c r="G68" s="535"/>
      <c r="H68" s="535"/>
      <c r="I68" s="535"/>
      <c r="J68" s="535"/>
      <c r="K68" s="535"/>
      <c r="L68" s="535"/>
      <c r="M68" s="535"/>
      <c r="N68" s="535"/>
      <c r="O68" s="535"/>
      <c r="P68" s="535"/>
    </row>
    <row r="69" spans="1:16" s="347" customFormat="1" ht="19.5" x14ac:dyDescent="0.15">
      <c r="B69" s="535" t="s">
        <v>284</v>
      </c>
      <c r="C69" s="535"/>
      <c r="D69" s="535"/>
      <c r="E69" s="535"/>
      <c r="F69" s="535"/>
      <c r="G69" s="535"/>
      <c r="H69" s="535"/>
      <c r="I69" s="535"/>
      <c r="J69" s="535"/>
      <c r="K69" s="535"/>
      <c r="L69" s="535"/>
      <c r="M69" s="535"/>
      <c r="N69" s="535"/>
      <c r="O69" s="535"/>
      <c r="P69" s="535"/>
    </row>
    <row r="70" spans="1:16" s="347" customFormat="1" ht="19.5" x14ac:dyDescent="0.15">
      <c r="B70" s="535" t="s">
        <v>288</v>
      </c>
      <c r="C70" s="535"/>
      <c r="D70" s="535"/>
      <c r="E70" s="535"/>
      <c r="F70" s="535"/>
      <c r="G70" s="535"/>
      <c r="H70" s="535"/>
      <c r="I70" s="535"/>
      <c r="J70" s="535"/>
      <c r="K70" s="535"/>
      <c r="L70" s="535"/>
      <c r="M70" s="535"/>
      <c r="N70" s="535"/>
      <c r="O70" s="535"/>
      <c r="P70" s="535"/>
    </row>
    <row r="71" spans="1:16" s="536" customFormat="1" x14ac:dyDescent="0.15">
      <c r="I71" s="350"/>
      <c r="J71" s="350"/>
    </row>
    <row r="72" spans="1:16" s="529" customFormat="1" ht="19.5" x14ac:dyDescent="0.3">
      <c r="B72" s="537" t="s">
        <v>183</v>
      </c>
    </row>
    <row r="73" spans="1:16" s="529" customFormat="1" ht="19.5" x14ac:dyDescent="0.3">
      <c r="B73" s="529" t="s">
        <v>286</v>
      </c>
    </row>
    <row r="74" spans="1:16" s="529" customFormat="1" ht="19.5" x14ac:dyDescent="0.3">
      <c r="B74" s="529" t="s">
        <v>285</v>
      </c>
    </row>
    <row r="75" spans="1:16" s="540" customFormat="1" ht="19.5" x14ac:dyDescent="0.15">
      <c r="A75" s="538"/>
      <c r="B75" s="535" t="s">
        <v>287</v>
      </c>
      <c r="C75" s="539"/>
      <c r="D75" s="539"/>
      <c r="E75" s="539"/>
      <c r="F75" s="539"/>
      <c r="G75" s="539"/>
      <c r="H75" s="539"/>
      <c r="I75" s="539"/>
      <c r="J75" s="539"/>
      <c r="K75" s="535"/>
      <c r="L75" s="539"/>
      <c r="M75" s="539"/>
      <c r="N75" s="539"/>
      <c r="O75" s="539"/>
      <c r="P75" s="539"/>
    </row>
    <row r="77" spans="1:16" s="526" customFormat="1" ht="19.5" x14ac:dyDescent="0.15">
      <c r="B77" s="527" t="s">
        <v>327</v>
      </c>
      <c r="C77" s="527"/>
      <c r="D77" s="527"/>
      <c r="E77" s="527"/>
      <c r="F77" s="527"/>
      <c r="G77" s="527"/>
      <c r="H77" s="527"/>
      <c r="I77" s="527"/>
      <c r="J77" s="527"/>
      <c r="K77" s="527"/>
      <c r="L77" s="527"/>
      <c r="M77" s="527"/>
      <c r="N77" s="527"/>
      <c r="O77" s="527"/>
      <c r="P77" s="527"/>
    </row>
    <row r="78" spans="1:16" s="554" customFormat="1" ht="19.5" x14ac:dyDescent="0.3">
      <c r="B78" s="555" t="s">
        <v>322</v>
      </c>
      <c r="K78" s="509"/>
      <c r="N78" s="556"/>
    </row>
    <row r="79" spans="1:16" s="554" customFormat="1" ht="30" x14ac:dyDescent="0.45">
      <c r="B79" s="554" t="s">
        <v>323</v>
      </c>
      <c r="I79" s="567" t="s">
        <v>356</v>
      </c>
      <c r="K79" s="509"/>
      <c r="N79" s="556"/>
    </row>
    <row r="80" spans="1:16" s="526" customFormat="1" ht="32.25" x14ac:dyDescent="0.45">
      <c r="B80" s="528" t="s">
        <v>183</v>
      </c>
      <c r="C80" s="455"/>
      <c r="D80" s="455"/>
      <c r="E80" s="455"/>
      <c r="F80" s="565" t="s">
        <v>342</v>
      </c>
      <c r="G80" s="564"/>
      <c r="H80" s="455"/>
      <c r="I80" s="567" t="s">
        <v>357</v>
      </c>
      <c r="J80" s="455"/>
      <c r="K80" s="455"/>
      <c r="L80" s="455"/>
      <c r="M80" s="455"/>
      <c r="N80" s="455"/>
      <c r="O80" s="455"/>
      <c r="P80" s="455"/>
    </row>
    <row r="81" spans="2:16" s="526" customFormat="1" ht="19.5" x14ac:dyDescent="0.15">
      <c r="B81" s="549" t="s">
        <v>397</v>
      </c>
      <c r="C81" s="549"/>
      <c r="D81" s="549"/>
      <c r="E81" s="549"/>
      <c r="F81" s="455"/>
      <c r="G81" s="455"/>
      <c r="H81" s="455"/>
      <c r="I81" s="455"/>
      <c r="J81" s="455"/>
      <c r="K81" s="455"/>
      <c r="L81" s="455"/>
      <c r="M81" s="455"/>
      <c r="N81" s="455"/>
      <c r="O81" s="455"/>
      <c r="P81" s="455"/>
    </row>
    <row r="82" spans="2:16" s="526" customFormat="1" ht="32.25" x14ac:dyDescent="0.15">
      <c r="B82" s="566" t="s">
        <v>343</v>
      </c>
      <c r="C82" s="455"/>
      <c r="D82" s="455"/>
      <c r="E82" s="455"/>
      <c r="F82" s="455"/>
      <c r="G82" s="455"/>
      <c r="H82" s="455"/>
      <c r="I82" s="455"/>
      <c r="J82" s="455"/>
      <c r="K82" s="455"/>
      <c r="L82" s="455"/>
      <c r="M82" s="455"/>
      <c r="N82" s="455"/>
      <c r="O82" s="455"/>
      <c r="P82" s="455"/>
    </row>
    <row r="83" spans="2:16" s="526" customFormat="1" ht="19.5" x14ac:dyDescent="0.15">
      <c r="B83" s="455" t="s">
        <v>306</v>
      </c>
      <c r="C83" s="455"/>
      <c r="D83" s="455"/>
      <c r="E83" s="455"/>
      <c r="F83" s="455"/>
      <c r="G83" s="455"/>
      <c r="H83" s="455"/>
      <c r="I83" s="455"/>
      <c r="J83" s="455"/>
      <c r="K83" s="455"/>
      <c r="L83" s="455"/>
      <c r="M83" s="455"/>
      <c r="N83" s="455"/>
      <c r="O83" s="455"/>
      <c r="P83" s="455"/>
    </row>
    <row r="84" spans="2:16" s="526" customFormat="1" ht="32.25" x14ac:dyDescent="0.15">
      <c r="B84" s="566" t="s">
        <v>344</v>
      </c>
      <c r="C84" s="455"/>
      <c r="D84" s="455"/>
      <c r="E84" s="455"/>
      <c r="F84" s="455"/>
      <c r="G84" s="455"/>
      <c r="H84" s="455"/>
      <c r="I84" s="455"/>
      <c r="J84" s="455"/>
      <c r="K84" s="455"/>
      <c r="L84" s="455"/>
      <c r="M84" s="455"/>
      <c r="N84" s="455"/>
      <c r="O84" s="455"/>
      <c r="P84" s="455"/>
    </row>
    <row r="85" spans="2:16" s="526" customFormat="1" ht="19.5" x14ac:dyDescent="0.15">
      <c r="B85" s="548" t="s">
        <v>345</v>
      </c>
      <c r="C85" s="455"/>
      <c r="D85" s="455"/>
      <c r="E85" s="455"/>
      <c r="F85" s="455"/>
      <c r="G85" s="455"/>
      <c r="H85" s="455"/>
      <c r="I85" s="455"/>
      <c r="J85" s="455"/>
      <c r="K85" s="455"/>
      <c r="L85" s="455"/>
      <c r="M85" s="455"/>
      <c r="N85" s="455"/>
      <c r="O85" s="455"/>
      <c r="P85" s="455"/>
    </row>
    <row r="86" spans="2:16" s="526" customFormat="1" ht="32.25" x14ac:dyDescent="0.15">
      <c r="B86" s="566" t="s">
        <v>346</v>
      </c>
      <c r="C86" s="455"/>
      <c r="D86" s="455"/>
      <c r="E86" s="455"/>
      <c r="F86" s="455"/>
      <c r="G86" s="455"/>
      <c r="H86" s="455"/>
      <c r="I86" s="455"/>
      <c r="J86" s="455"/>
      <c r="K86" s="455"/>
      <c r="L86" s="455"/>
      <c r="M86" s="455"/>
      <c r="N86" s="455"/>
      <c r="O86" s="455"/>
      <c r="P86" s="455"/>
    </row>
    <row r="87" spans="2:16" s="526" customFormat="1" ht="19.5" x14ac:dyDescent="0.15">
      <c r="B87" s="455"/>
      <c r="C87" s="455"/>
      <c r="D87" s="455"/>
      <c r="E87" s="455"/>
      <c r="F87" s="455"/>
      <c r="G87" s="455"/>
      <c r="H87" s="455"/>
      <c r="I87" s="455"/>
      <c r="J87" s="455"/>
      <c r="K87" s="455"/>
      <c r="L87" s="455"/>
      <c r="M87" s="455"/>
      <c r="N87" s="455"/>
      <c r="O87" s="455"/>
      <c r="P87" s="455"/>
    </row>
    <row r="88" spans="2:16" s="526" customFormat="1" ht="19.5" x14ac:dyDescent="0.15">
      <c r="B88" s="455"/>
      <c r="C88" s="455"/>
      <c r="D88" s="455"/>
      <c r="E88" s="455"/>
      <c r="F88" s="455"/>
      <c r="G88" s="455"/>
      <c r="H88" s="455"/>
      <c r="I88" s="455"/>
      <c r="J88" s="455"/>
      <c r="K88" s="455"/>
      <c r="L88" s="455"/>
      <c r="M88" s="455"/>
      <c r="N88" s="455"/>
      <c r="O88" s="455"/>
      <c r="P88" s="455"/>
    </row>
    <row r="89" spans="2:16" s="526" customFormat="1" ht="19.5" x14ac:dyDescent="0.15">
      <c r="B89" s="455"/>
      <c r="C89" s="455"/>
      <c r="D89" s="455"/>
      <c r="E89" s="455"/>
      <c r="F89" s="455"/>
      <c r="G89" s="455"/>
      <c r="H89" s="455"/>
      <c r="I89" s="455"/>
      <c r="J89" s="455"/>
      <c r="K89" s="455"/>
      <c r="L89" s="455"/>
      <c r="M89" s="455"/>
      <c r="N89" s="455"/>
      <c r="O89" s="455"/>
      <c r="P89" s="455"/>
    </row>
    <row r="90" spans="2:16" s="526" customFormat="1" ht="19.5" x14ac:dyDescent="0.15">
      <c r="B90" s="455"/>
      <c r="C90" s="455"/>
      <c r="D90" s="455"/>
      <c r="E90" s="455"/>
      <c r="F90" s="455"/>
      <c r="G90" s="455"/>
      <c r="H90" s="455"/>
      <c r="I90" s="455"/>
      <c r="J90" s="455"/>
      <c r="K90" s="455"/>
      <c r="L90" s="455"/>
      <c r="M90" s="455"/>
      <c r="N90" s="455"/>
      <c r="O90" s="455"/>
      <c r="P90" s="455"/>
    </row>
    <row r="91" spans="2:16" s="526" customFormat="1" ht="19.5" x14ac:dyDescent="0.15">
      <c r="B91" s="455"/>
      <c r="C91" s="455"/>
      <c r="D91" s="455"/>
      <c r="E91" s="455"/>
      <c r="F91" s="455"/>
      <c r="G91" s="455"/>
      <c r="H91" s="455"/>
      <c r="I91" s="455"/>
      <c r="J91" s="455"/>
      <c r="K91" s="455"/>
      <c r="L91" s="455"/>
      <c r="M91" s="455"/>
      <c r="N91" s="455"/>
      <c r="O91" s="455"/>
      <c r="P91" s="455"/>
    </row>
    <row r="92" spans="2:16" s="526" customFormat="1" ht="19.5" x14ac:dyDescent="0.15">
      <c r="B92" s="455"/>
      <c r="C92" s="455"/>
      <c r="D92" s="455"/>
      <c r="E92" s="455"/>
      <c r="F92" s="455"/>
      <c r="G92" s="455"/>
      <c r="H92" s="455"/>
      <c r="I92" s="455"/>
      <c r="J92" s="455"/>
      <c r="K92" s="455"/>
      <c r="L92" s="455"/>
      <c r="M92" s="455"/>
      <c r="N92" s="455"/>
      <c r="O92" s="455"/>
      <c r="P92" s="455"/>
    </row>
    <row r="93" spans="2:16" s="526" customFormat="1" ht="19.5" x14ac:dyDescent="0.15">
      <c r="B93" s="455"/>
      <c r="C93" s="455"/>
      <c r="D93" s="455"/>
      <c r="E93" s="455"/>
      <c r="F93" s="455"/>
      <c r="G93" s="455"/>
      <c r="H93" s="455"/>
      <c r="I93" s="455"/>
      <c r="J93" s="455"/>
      <c r="K93" s="455"/>
      <c r="L93" s="455"/>
      <c r="M93" s="455"/>
      <c r="N93" s="455"/>
      <c r="O93" s="455"/>
      <c r="P93" s="455"/>
    </row>
    <row r="94" spans="2:16" s="526" customFormat="1" ht="19.5" x14ac:dyDescent="0.15">
      <c r="B94" s="455"/>
      <c r="C94" s="455"/>
      <c r="D94" s="455"/>
      <c r="E94" s="455"/>
      <c r="F94" s="455"/>
      <c r="G94" s="455"/>
      <c r="H94" s="455"/>
      <c r="I94" s="455"/>
      <c r="J94" s="455"/>
      <c r="K94" s="455"/>
      <c r="L94" s="455"/>
      <c r="M94" s="455"/>
      <c r="N94" s="455"/>
      <c r="O94" s="455"/>
      <c r="P94" s="455"/>
    </row>
    <row r="95" spans="2:16" s="526" customFormat="1" ht="19.5" x14ac:dyDescent="0.15">
      <c r="B95" s="455"/>
      <c r="C95" s="455"/>
      <c r="D95" s="455"/>
      <c r="E95" s="455"/>
      <c r="F95" s="455"/>
      <c r="G95" s="455"/>
      <c r="H95" s="455"/>
      <c r="I95" s="455"/>
      <c r="J95" s="455"/>
      <c r="K95" s="455"/>
      <c r="L95" s="455"/>
      <c r="M95" s="455"/>
      <c r="N95" s="455"/>
      <c r="O95" s="455"/>
      <c r="P95" s="455"/>
    </row>
    <row r="96" spans="2:16" s="526" customFormat="1" ht="19.5" x14ac:dyDescent="0.15">
      <c r="B96" s="455"/>
      <c r="C96" s="455"/>
      <c r="D96" s="455"/>
      <c r="E96" s="455"/>
      <c r="F96" s="455"/>
      <c r="G96" s="455"/>
      <c r="H96" s="455"/>
      <c r="I96" s="455"/>
      <c r="J96" s="455"/>
      <c r="K96" s="455"/>
      <c r="L96" s="455"/>
      <c r="M96" s="455"/>
      <c r="N96" s="455"/>
      <c r="O96" s="455"/>
      <c r="P96" s="455"/>
    </row>
    <row r="97" spans="2:16" s="526" customFormat="1" ht="19.5" x14ac:dyDescent="0.15">
      <c r="B97" s="455"/>
      <c r="C97" s="455"/>
      <c r="D97" s="455"/>
      <c r="E97" s="455"/>
      <c r="F97" s="455"/>
      <c r="G97" s="455"/>
      <c r="H97" s="455"/>
      <c r="I97" s="455"/>
      <c r="J97" s="455"/>
      <c r="K97" s="455"/>
      <c r="L97" s="455"/>
      <c r="M97" s="455"/>
      <c r="N97" s="455"/>
      <c r="O97" s="455"/>
      <c r="P97" s="455"/>
    </row>
    <row r="98" spans="2:16" s="526" customFormat="1" ht="19.5" x14ac:dyDescent="0.15">
      <c r="B98" s="455"/>
      <c r="C98" s="455"/>
      <c r="D98" s="455"/>
      <c r="E98" s="455"/>
      <c r="F98" s="455"/>
      <c r="G98" s="455"/>
      <c r="H98" s="455"/>
      <c r="I98" s="455"/>
      <c r="J98" s="455"/>
      <c r="K98" s="455"/>
      <c r="L98" s="455"/>
      <c r="M98" s="455"/>
      <c r="N98" s="455"/>
      <c r="O98" s="455"/>
      <c r="P98" s="455"/>
    </row>
    <row r="99" spans="2:16" s="526" customFormat="1" ht="19.5" x14ac:dyDescent="0.15">
      <c r="B99" s="455"/>
      <c r="C99" s="455"/>
      <c r="D99" s="455"/>
      <c r="E99" s="455"/>
      <c r="F99" s="455"/>
      <c r="G99" s="455"/>
      <c r="H99" s="455"/>
      <c r="I99" s="455"/>
      <c r="J99" s="455"/>
      <c r="K99" s="455"/>
      <c r="L99" s="455"/>
      <c r="M99" s="455"/>
      <c r="N99" s="455"/>
      <c r="O99" s="455"/>
      <c r="P99" s="455"/>
    </row>
    <row r="100" spans="2:16" s="509" customFormat="1" ht="32.25" x14ac:dyDescent="0.45">
      <c r="B100" s="542" t="s">
        <v>329</v>
      </c>
      <c r="F100" s="565" t="s">
        <v>341</v>
      </c>
      <c r="G100" s="564"/>
    </row>
    <row r="101" spans="2:16" s="554" customFormat="1" ht="19.5" x14ac:dyDescent="0.3">
      <c r="B101" s="554" t="s">
        <v>330</v>
      </c>
    </row>
    <row r="102" spans="2:16" s="554" customFormat="1" ht="32.25" x14ac:dyDescent="0.3">
      <c r="B102" s="566" t="s">
        <v>358</v>
      </c>
    </row>
    <row r="103" spans="2:16" s="554" customFormat="1" ht="19.5" x14ac:dyDescent="0.3">
      <c r="B103" s="554" t="s">
        <v>332</v>
      </c>
    </row>
    <row r="104" spans="2:16" s="554" customFormat="1" ht="32.25" x14ac:dyDescent="0.3">
      <c r="B104" s="566" t="s">
        <v>361</v>
      </c>
    </row>
    <row r="105" spans="2:16" s="554" customFormat="1" ht="19.5" x14ac:dyDescent="0.3">
      <c r="B105" s="554" t="s">
        <v>334</v>
      </c>
    </row>
    <row r="106" spans="2:16" s="554" customFormat="1" ht="32.25" x14ac:dyDescent="0.3">
      <c r="B106" s="566" t="s">
        <v>360</v>
      </c>
    </row>
    <row r="107" spans="2:16" s="554" customFormat="1" ht="19.5" x14ac:dyDescent="0.3">
      <c r="B107" s="554" t="s">
        <v>333</v>
      </c>
    </row>
    <row r="108" spans="2:16" s="554" customFormat="1" ht="32.25" x14ac:dyDescent="0.3">
      <c r="B108" s="566" t="s">
        <v>359</v>
      </c>
    </row>
    <row r="109" spans="2:16" s="509" customFormat="1" ht="32.25" x14ac:dyDescent="0.45">
      <c r="B109" s="542" t="s">
        <v>308</v>
      </c>
      <c r="F109" s="565" t="s">
        <v>340</v>
      </c>
      <c r="G109" s="564"/>
    </row>
    <row r="110" spans="2:16" s="509" customFormat="1" ht="19.5" x14ac:dyDescent="0.3">
      <c r="B110" s="509" t="s">
        <v>310</v>
      </c>
    </row>
    <row r="111" spans="2:16" s="509" customFormat="1" ht="32.25" x14ac:dyDescent="0.3">
      <c r="B111" s="566" t="s">
        <v>349</v>
      </c>
    </row>
    <row r="112" spans="2:16" s="509" customFormat="1" ht="19.5" x14ac:dyDescent="0.3">
      <c r="B112" s="509" t="s">
        <v>316</v>
      </c>
    </row>
    <row r="113" spans="2:7" s="509" customFormat="1" ht="32.25" x14ac:dyDescent="0.3">
      <c r="B113" s="566" t="s">
        <v>348</v>
      </c>
    </row>
    <row r="114" spans="2:7" s="509" customFormat="1" ht="19.5" customHeight="1" x14ac:dyDescent="0.3"/>
    <row r="115" spans="2:7" s="509" customFormat="1" ht="32.25" x14ac:dyDescent="0.45">
      <c r="B115" s="542" t="s">
        <v>184</v>
      </c>
      <c r="F115" s="565" t="s">
        <v>339</v>
      </c>
      <c r="G115" s="564"/>
    </row>
    <row r="116" spans="2:7" s="509" customFormat="1" ht="19.5" x14ac:dyDescent="0.3">
      <c r="B116" s="554" t="s">
        <v>335</v>
      </c>
    </row>
    <row r="117" spans="2:7" s="509" customFormat="1" ht="32.25" x14ac:dyDescent="0.3">
      <c r="B117" s="566" t="s">
        <v>347</v>
      </c>
    </row>
    <row r="118" spans="2:7" s="509" customFormat="1" ht="19.5" x14ac:dyDescent="0.3"/>
    <row r="119" spans="2:7" s="509" customFormat="1" ht="32.25" x14ac:dyDescent="0.45">
      <c r="B119" s="542" t="s">
        <v>311</v>
      </c>
      <c r="F119" s="565" t="s">
        <v>340</v>
      </c>
      <c r="G119" s="564"/>
    </row>
    <row r="120" spans="2:7" s="509" customFormat="1" ht="19.5" x14ac:dyDescent="0.3">
      <c r="B120" s="509" t="s">
        <v>301</v>
      </c>
    </row>
    <row r="121" spans="2:7" s="509" customFormat="1" ht="32.25" x14ac:dyDescent="0.3">
      <c r="B121" s="566" t="s">
        <v>350</v>
      </c>
    </row>
    <row r="122" spans="2:7" s="509" customFormat="1" ht="19.5" x14ac:dyDescent="0.3">
      <c r="C122" s="509" t="s">
        <v>312</v>
      </c>
    </row>
    <row r="123" spans="2:7" s="509" customFormat="1" ht="32.25" x14ac:dyDescent="0.3">
      <c r="C123" s="566" t="s">
        <v>351</v>
      </c>
    </row>
    <row r="124" spans="2:7" s="509" customFormat="1" ht="19.5" x14ac:dyDescent="0.3">
      <c r="C124" s="509" t="s">
        <v>314</v>
      </c>
    </row>
    <row r="125" spans="2:7" s="509" customFormat="1" ht="32.25" x14ac:dyDescent="0.3">
      <c r="C125" s="566" t="s">
        <v>352</v>
      </c>
    </row>
    <row r="126" spans="2:7" s="509" customFormat="1" ht="19.5" x14ac:dyDescent="0.3">
      <c r="C126" s="509" t="s">
        <v>315</v>
      </c>
    </row>
    <row r="127" spans="2:7" s="509" customFormat="1" ht="32.25" x14ac:dyDescent="0.3">
      <c r="C127" s="566" t="s">
        <v>353</v>
      </c>
    </row>
    <row r="128" spans="2:7" s="509" customFormat="1" ht="19.5" x14ac:dyDescent="0.3">
      <c r="B128" s="509" t="s">
        <v>318</v>
      </c>
    </row>
    <row r="129" spans="2:6" s="509" customFormat="1" ht="32.25" x14ac:dyDescent="0.3">
      <c r="B129" s="566" t="s">
        <v>354</v>
      </c>
    </row>
    <row r="130" spans="2:6" s="509" customFormat="1" ht="19.5" x14ac:dyDescent="0.3">
      <c r="B130" s="509" t="s">
        <v>321</v>
      </c>
    </row>
    <row r="131" spans="2:6" s="509" customFormat="1" ht="32.25" x14ac:dyDescent="0.3">
      <c r="B131" s="566" t="s">
        <v>355</v>
      </c>
    </row>
    <row r="132" spans="2:6" s="509" customFormat="1" ht="36.75" x14ac:dyDescent="0.55000000000000004">
      <c r="B132" s="509" t="s">
        <v>319</v>
      </c>
      <c r="F132" s="563" t="s">
        <v>338</v>
      </c>
    </row>
  </sheetData>
  <mergeCells count="46">
    <mergeCell ref="D1:M1"/>
    <mergeCell ref="B7:F7"/>
    <mergeCell ref="C9:F9"/>
    <mergeCell ref="C10:F10"/>
    <mergeCell ref="C11:F11"/>
    <mergeCell ref="C12:F12"/>
    <mergeCell ref="C13:F13"/>
    <mergeCell ref="C14:F14"/>
    <mergeCell ref="C15:F15"/>
    <mergeCell ref="C16:F16"/>
    <mergeCell ref="C17:F17"/>
    <mergeCell ref="C18:F18"/>
    <mergeCell ref="C19:F19"/>
    <mergeCell ref="B20:F20"/>
    <mergeCell ref="C21:F21"/>
    <mergeCell ref="C22:F22"/>
    <mergeCell ref="B23:F23"/>
    <mergeCell ref="C24:F24"/>
    <mergeCell ref="C25:F25"/>
    <mergeCell ref="C26:F26"/>
    <mergeCell ref="C27:F27"/>
    <mergeCell ref="C28:F28"/>
    <mergeCell ref="C29:F29"/>
    <mergeCell ref="B30:F30"/>
    <mergeCell ref="C31:F31"/>
    <mergeCell ref="C32:F32"/>
    <mergeCell ref="B35:F35"/>
    <mergeCell ref="C36:F36"/>
    <mergeCell ref="B38:F38"/>
    <mergeCell ref="C40:F40"/>
    <mergeCell ref="C41:F41"/>
    <mergeCell ref="C42:F42"/>
    <mergeCell ref="C44:F44"/>
    <mergeCell ref="C47:F47"/>
    <mergeCell ref="C49:F49"/>
    <mergeCell ref="B50:G50"/>
    <mergeCell ref="C57:F57"/>
    <mergeCell ref="C58:F58"/>
    <mergeCell ref="B59:F59"/>
    <mergeCell ref="C60:F60"/>
    <mergeCell ref="C51:F51"/>
    <mergeCell ref="B52:G52"/>
    <mergeCell ref="C53:F53"/>
    <mergeCell ref="C54:F54"/>
    <mergeCell ref="C55:F55"/>
    <mergeCell ref="C56:F56"/>
  </mergeCells>
  <phoneticPr fontId="35" type="noConversion"/>
  <printOptions horizontalCentered="1"/>
  <pageMargins left="0.19685039370078741" right="0.19685039370078741" top="0.39370078740157483" bottom="0.15748031496062992" header="0.39370078740157483" footer="0.19685039370078741"/>
  <pageSetup paperSize="9" scale="51" orientation="portrait" r:id="rId1"/>
  <rowBreaks count="1" manualBreakCount="1">
    <brk id="66" max="16" man="1"/>
  </rowBreaks>
  <colBreaks count="1" manualBreakCount="1">
    <brk id="17" max="1048575" man="1"/>
  </colBreaks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  <pageSetUpPr fitToPage="1"/>
  </sheetPr>
  <dimension ref="A1:L43"/>
  <sheetViews>
    <sheetView showGridLines="0" view="pageBreakPreview" zoomScale="70" zoomScaleNormal="100" zoomScaleSheetLayoutView="70" workbookViewId="0">
      <selection activeCell="L1" sqref="L1"/>
    </sheetView>
  </sheetViews>
  <sheetFormatPr defaultColWidth="12" defaultRowHeight="11.25" x14ac:dyDescent="0.15"/>
  <cols>
    <col min="1" max="1" width="10.1640625" customWidth="1"/>
    <col min="2" max="2" width="14.1640625" bestFit="1" customWidth="1"/>
    <col min="3" max="3" width="12" customWidth="1"/>
    <col min="4" max="4" width="40.1640625" customWidth="1"/>
    <col min="5" max="5" width="6.33203125" customWidth="1"/>
    <col min="6" max="6" width="14.5" customWidth="1"/>
    <col min="7" max="7" width="18" customWidth="1"/>
    <col min="8" max="8" width="15.6640625" customWidth="1"/>
    <col min="9" max="9" width="21" customWidth="1"/>
    <col min="10" max="11" width="9.33203125" customWidth="1"/>
    <col min="12" max="12" width="29" customWidth="1"/>
  </cols>
  <sheetData>
    <row r="1" spans="1:12" s="1" customFormat="1" ht="42.75" customHeight="1" thickBot="1" x14ac:dyDescent="0.2">
      <c r="A1" s="35"/>
      <c r="B1" s="32"/>
      <c r="C1" s="674" t="s">
        <v>65</v>
      </c>
      <c r="D1" s="674"/>
      <c r="E1" s="674"/>
      <c r="F1" s="674"/>
      <c r="G1" s="674"/>
      <c r="H1" s="674"/>
      <c r="I1" s="115" t="str">
        <f>'TECHNICAL SHEET GARMENT'!J1</f>
        <v>WINTER 18/19</v>
      </c>
      <c r="J1" s="32"/>
      <c r="K1" s="32"/>
      <c r="L1" s="33"/>
    </row>
    <row r="2" spans="1:12" s="4" customFormat="1" ht="18" customHeight="1" x14ac:dyDescent="0.15">
      <c r="A2" s="139" t="str">
        <f>'TECHNICAL SHEET GARMENT'!A2</f>
        <v>LFV11463 (LFV11180 FW17/18)</v>
      </c>
      <c r="B2" s="58"/>
      <c r="C2" s="58"/>
      <c r="D2" s="59"/>
      <c r="E2" s="58"/>
      <c r="F2" s="476" t="str">
        <f>'TECHNICAL SHEET GARMENT'!F2</f>
        <v>LD TRACK 3in1 LOFT JKT</v>
      </c>
      <c r="G2" s="58"/>
      <c r="H2" s="58"/>
      <c r="I2" s="138" t="s">
        <v>2</v>
      </c>
      <c r="J2" s="60" t="s">
        <v>227</v>
      </c>
      <c r="L2" s="61"/>
    </row>
    <row r="3" spans="1:12" s="3" customFormat="1" ht="18" customHeight="1" x14ac:dyDescent="0.15">
      <c r="A3" s="675" t="str">
        <f>'TECHNICAL SHEET GARMENT'!A3:I3</f>
        <v xml:space="preserve"> FABRIC - SUPPLIER:  6302 - LIBOLON</v>
      </c>
      <c r="B3" s="676"/>
      <c r="C3" s="676"/>
      <c r="D3" s="676"/>
      <c r="E3" s="53"/>
      <c r="F3" s="53"/>
      <c r="G3" s="53"/>
      <c r="H3" s="53"/>
      <c r="I3" s="140" t="str">
        <f>'TECHNICAL SHEET GARMENT'!J3</f>
        <v>DEVELOPPER</v>
      </c>
      <c r="K3" s="116" t="str">
        <f>'TECHNICAL SHEET GARMENT'!L3</f>
        <v>Marjorie</v>
      </c>
      <c r="L3" s="54"/>
    </row>
    <row r="4" spans="1:12" s="3" customFormat="1" ht="18" customHeight="1" thickBot="1" x14ac:dyDescent="0.2">
      <c r="A4" s="120" t="s">
        <v>1</v>
      </c>
      <c r="B4" s="55">
        <f ca="1">'TECHNICAL SHEET GARMENT'!B4</f>
        <v>43833</v>
      </c>
      <c r="C4" s="56"/>
      <c r="D4" s="56"/>
      <c r="E4" s="56"/>
      <c r="F4" s="56"/>
      <c r="G4" s="56"/>
      <c r="H4" s="56"/>
      <c r="I4" s="141" t="str">
        <f>'TECHNICAL SHEET GARMENT'!J4</f>
        <v xml:space="preserve">SUPPLIER : </v>
      </c>
      <c r="J4" s="80"/>
      <c r="K4" s="412" t="str">
        <f>'TECHNICAL SHEET GARMENT'!L4</f>
        <v>PRIMA CHANNEL</v>
      </c>
      <c r="L4" s="57"/>
    </row>
    <row r="5" spans="1:12" s="1" customFormat="1" x14ac:dyDescent="0.15">
      <c r="A5" s="42"/>
      <c r="B5" s="43"/>
      <c r="C5" s="43"/>
      <c r="D5" s="43"/>
      <c r="E5" s="43"/>
      <c r="F5" s="43"/>
      <c r="G5" s="43"/>
      <c r="H5" s="43"/>
      <c r="I5" s="43"/>
      <c r="J5" s="43"/>
      <c r="K5" s="43"/>
      <c r="L5" s="49"/>
    </row>
    <row r="6" spans="1:12" s="1" customFormat="1" x14ac:dyDescent="0.15">
      <c r="A6" s="42"/>
      <c r="B6" s="43"/>
      <c r="C6" s="43"/>
      <c r="D6" s="43"/>
      <c r="E6" s="43"/>
      <c r="F6" s="43"/>
      <c r="G6" s="43"/>
      <c r="H6" s="43"/>
      <c r="I6" s="43"/>
      <c r="J6" s="43"/>
      <c r="K6" s="43"/>
      <c r="L6" s="49"/>
    </row>
    <row r="7" spans="1:12" s="1" customFormat="1" x14ac:dyDescent="0.15">
      <c r="A7" s="42"/>
      <c r="B7" s="43"/>
      <c r="C7" s="43"/>
      <c r="D7" s="43"/>
      <c r="E7" s="43"/>
      <c r="F7" s="43"/>
      <c r="G7" s="43"/>
      <c r="H7" s="43"/>
      <c r="I7" s="43"/>
      <c r="J7" s="43"/>
      <c r="K7" s="43"/>
      <c r="L7" s="49"/>
    </row>
    <row r="8" spans="1:12" s="1" customFormat="1" x14ac:dyDescent="0.15">
      <c r="A8" s="42"/>
      <c r="B8" s="43"/>
      <c r="C8" s="43"/>
      <c r="D8" s="43"/>
      <c r="E8" s="43"/>
      <c r="F8" s="43"/>
      <c r="G8" s="43"/>
      <c r="H8" s="43"/>
      <c r="I8" s="43"/>
      <c r="J8" s="43"/>
      <c r="K8" s="43"/>
      <c r="L8" s="49"/>
    </row>
    <row r="9" spans="1:12" s="1" customFormat="1" x14ac:dyDescent="0.15">
      <c r="A9" s="42"/>
      <c r="B9" s="43"/>
      <c r="C9" s="43"/>
      <c r="D9" s="43"/>
      <c r="E9" s="43"/>
      <c r="F9" s="43"/>
      <c r="G9" s="43"/>
      <c r="H9" s="43"/>
      <c r="I9" s="43"/>
      <c r="J9" s="43"/>
      <c r="K9" s="43"/>
      <c r="L9" s="49"/>
    </row>
    <row r="10" spans="1:12" s="1" customFormat="1" x14ac:dyDescent="0.15">
      <c r="A10" s="42"/>
      <c r="B10" s="43"/>
      <c r="C10" s="43"/>
      <c r="D10" s="43"/>
      <c r="E10" s="43"/>
      <c r="F10" s="43"/>
      <c r="G10" s="43"/>
      <c r="H10" s="43"/>
      <c r="I10" s="43"/>
      <c r="J10" s="43"/>
      <c r="K10" s="43"/>
      <c r="L10" s="49"/>
    </row>
    <row r="11" spans="1:12" s="1" customFormat="1" x14ac:dyDescent="0.15">
      <c r="A11" s="42"/>
      <c r="B11" s="43"/>
      <c r="C11" s="43"/>
      <c r="D11" s="43"/>
      <c r="E11" s="43"/>
      <c r="F11" s="43"/>
      <c r="G11" s="43"/>
      <c r="H11" s="43"/>
      <c r="I11" s="43"/>
      <c r="J11" s="43"/>
      <c r="K11" s="43"/>
      <c r="L11" s="49"/>
    </row>
    <row r="12" spans="1:12" s="1" customFormat="1" x14ac:dyDescent="0.15">
      <c r="A12" s="42"/>
      <c r="B12" s="43"/>
      <c r="C12" s="43"/>
      <c r="D12" s="43"/>
      <c r="E12" s="43"/>
      <c r="F12" s="43"/>
      <c r="G12" s="43"/>
      <c r="H12" s="43"/>
      <c r="I12" s="43"/>
      <c r="J12" s="43"/>
      <c r="K12" s="43"/>
      <c r="L12" s="49"/>
    </row>
    <row r="13" spans="1:12" s="1" customFormat="1" x14ac:dyDescent="0.15">
      <c r="A13" s="42"/>
      <c r="B13" s="43"/>
      <c r="C13" s="43"/>
      <c r="D13" s="43"/>
      <c r="E13" s="43"/>
      <c r="F13" s="43"/>
      <c r="G13" s="43"/>
      <c r="H13" s="43"/>
      <c r="I13" s="43"/>
      <c r="J13" s="43"/>
      <c r="K13" s="43"/>
      <c r="L13" s="49"/>
    </row>
    <row r="14" spans="1:12" s="1" customFormat="1" x14ac:dyDescent="0.15">
      <c r="A14" s="42"/>
      <c r="B14" s="43"/>
      <c r="C14" s="43"/>
      <c r="D14" s="43"/>
      <c r="E14" s="43"/>
      <c r="F14" s="43"/>
      <c r="G14" s="43"/>
      <c r="H14" s="43"/>
      <c r="I14" s="43"/>
      <c r="J14" s="43"/>
      <c r="K14" s="43"/>
      <c r="L14" s="49"/>
    </row>
    <row r="15" spans="1:12" s="1" customFormat="1" x14ac:dyDescent="0.15">
      <c r="A15" s="42"/>
      <c r="B15" s="43"/>
      <c r="C15" s="43"/>
      <c r="D15" s="43"/>
      <c r="E15" s="43"/>
      <c r="F15" s="43"/>
      <c r="G15" s="43"/>
      <c r="H15" s="43"/>
      <c r="I15" s="43"/>
      <c r="J15" s="43"/>
      <c r="K15" s="43"/>
      <c r="L15" s="49"/>
    </row>
    <row r="16" spans="1:12" s="1" customFormat="1" x14ac:dyDescent="0.15">
      <c r="A16" s="42"/>
      <c r="B16" s="43"/>
      <c r="C16" s="43"/>
      <c r="D16" s="43"/>
      <c r="E16" s="43"/>
      <c r="F16" s="43"/>
      <c r="G16" s="43"/>
      <c r="H16" s="43"/>
      <c r="I16" s="43"/>
      <c r="J16" s="43"/>
      <c r="K16" s="43"/>
      <c r="L16" s="49"/>
    </row>
    <row r="17" spans="1:12" s="1" customFormat="1" x14ac:dyDescent="0.15">
      <c r="A17" s="42"/>
      <c r="B17" s="43"/>
      <c r="C17" s="43"/>
      <c r="D17" s="43"/>
      <c r="E17" s="43"/>
      <c r="F17" s="43"/>
      <c r="G17" s="43"/>
      <c r="H17" s="43"/>
      <c r="I17" s="43"/>
      <c r="J17" s="43"/>
      <c r="K17" s="43"/>
      <c r="L17" s="49"/>
    </row>
    <row r="18" spans="1:12" s="1" customFormat="1" x14ac:dyDescent="0.15">
      <c r="A18" s="42"/>
      <c r="B18" s="43"/>
      <c r="C18" s="43"/>
      <c r="D18" s="43"/>
      <c r="E18" s="43"/>
      <c r="F18" s="43"/>
      <c r="G18" s="43"/>
      <c r="H18" s="43"/>
      <c r="I18" s="43"/>
      <c r="J18" s="43"/>
      <c r="K18" s="43"/>
      <c r="L18" s="49"/>
    </row>
    <row r="19" spans="1:12" s="1" customFormat="1" x14ac:dyDescent="0.15">
      <c r="A19" s="42"/>
      <c r="B19" s="43"/>
      <c r="C19" s="43"/>
      <c r="D19" s="43"/>
      <c r="E19" s="43"/>
      <c r="F19" s="43"/>
      <c r="G19" s="43"/>
      <c r="H19" s="43"/>
      <c r="I19" s="43"/>
      <c r="J19" s="43"/>
      <c r="K19" s="43"/>
      <c r="L19" s="49"/>
    </row>
    <row r="20" spans="1:12" s="1" customFormat="1" x14ac:dyDescent="0.15">
      <c r="A20" s="42"/>
      <c r="B20" s="43"/>
      <c r="C20" s="43"/>
      <c r="D20" s="43"/>
      <c r="E20" s="43"/>
      <c r="F20" s="43"/>
      <c r="G20" s="43"/>
      <c r="H20" s="43"/>
      <c r="I20" s="43"/>
      <c r="J20" s="43"/>
      <c r="K20" s="43"/>
      <c r="L20" s="49"/>
    </row>
    <row r="21" spans="1:12" s="1" customFormat="1" x14ac:dyDescent="0.15">
      <c r="A21" s="42"/>
      <c r="B21" s="43"/>
      <c r="C21" s="43"/>
      <c r="D21" s="43"/>
      <c r="E21" s="43"/>
      <c r="F21" s="43"/>
      <c r="G21" s="43"/>
      <c r="H21" s="43"/>
      <c r="I21" s="43"/>
      <c r="J21" s="43"/>
      <c r="K21" s="43"/>
      <c r="L21" s="49"/>
    </row>
    <row r="22" spans="1:12" s="1" customFormat="1" x14ac:dyDescent="0.15">
      <c r="A22" s="42"/>
      <c r="B22" s="43"/>
      <c r="C22" s="43"/>
      <c r="D22" s="43"/>
      <c r="E22" s="43"/>
      <c r="F22" s="43"/>
      <c r="G22" s="43"/>
      <c r="H22" s="43"/>
      <c r="I22" s="43"/>
      <c r="J22" s="43"/>
      <c r="K22" s="43"/>
      <c r="L22" s="49"/>
    </row>
    <row r="23" spans="1:12" s="1" customFormat="1" x14ac:dyDescent="0.15">
      <c r="A23" s="42"/>
      <c r="B23" s="43"/>
      <c r="C23" s="43"/>
      <c r="D23" s="43"/>
      <c r="E23" s="43"/>
      <c r="F23" s="43"/>
      <c r="G23" s="43"/>
      <c r="H23" s="43"/>
      <c r="I23" s="43"/>
      <c r="J23" s="43"/>
      <c r="K23" s="43"/>
      <c r="L23" s="49"/>
    </row>
    <row r="24" spans="1:12" s="1" customFormat="1" x14ac:dyDescent="0.15">
      <c r="A24" s="42"/>
      <c r="B24" s="43"/>
      <c r="C24" s="43"/>
      <c r="D24" s="43"/>
      <c r="E24" s="43"/>
      <c r="F24" s="43"/>
      <c r="G24" s="43"/>
      <c r="H24" s="43"/>
      <c r="I24" s="43"/>
      <c r="J24" s="43"/>
      <c r="K24" s="43"/>
      <c r="L24" s="49"/>
    </row>
    <row r="25" spans="1:12" s="1" customFormat="1" x14ac:dyDescent="0.15">
      <c r="A25" s="42"/>
      <c r="B25" s="43"/>
      <c r="C25" s="43"/>
      <c r="D25" s="43"/>
      <c r="E25" s="43"/>
      <c r="F25" s="43"/>
      <c r="G25" s="43"/>
      <c r="H25" s="43"/>
      <c r="I25" s="43"/>
      <c r="J25" s="43"/>
      <c r="K25" s="43"/>
      <c r="L25" s="49"/>
    </row>
    <row r="26" spans="1:12" s="1" customFormat="1" x14ac:dyDescent="0.15">
      <c r="A26" s="42"/>
      <c r="B26" s="43"/>
      <c r="C26" s="43"/>
      <c r="D26" s="43"/>
      <c r="E26" s="43"/>
      <c r="F26" s="43"/>
      <c r="G26" s="43"/>
      <c r="H26" s="43"/>
      <c r="I26" s="43"/>
      <c r="J26" s="43"/>
      <c r="K26" s="43"/>
      <c r="L26" s="49"/>
    </row>
    <row r="27" spans="1:12" s="1" customFormat="1" x14ac:dyDescent="0.15">
      <c r="A27" s="42"/>
      <c r="B27" s="43"/>
      <c r="C27" s="43"/>
      <c r="D27" s="43"/>
      <c r="E27" s="43"/>
      <c r="F27" s="43"/>
      <c r="G27" s="43"/>
      <c r="H27" s="43"/>
      <c r="I27" s="43"/>
      <c r="J27" s="43"/>
      <c r="K27" s="43"/>
      <c r="L27" s="49"/>
    </row>
    <row r="28" spans="1:12" s="1" customFormat="1" x14ac:dyDescent="0.15">
      <c r="A28" s="42"/>
      <c r="B28" s="43"/>
      <c r="C28" s="43"/>
      <c r="D28" s="43"/>
      <c r="E28" s="43"/>
      <c r="F28" s="43"/>
      <c r="G28" s="43"/>
      <c r="H28" s="43"/>
      <c r="I28" s="43"/>
      <c r="J28" s="43"/>
      <c r="K28" s="43"/>
      <c r="L28" s="49"/>
    </row>
    <row r="29" spans="1:12" s="1" customFormat="1" x14ac:dyDescent="0.15">
      <c r="A29" s="42"/>
      <c r="B29" s="43"/>
      <c r="C29" s="43"/>
      <c r="D29" s="43"/>
      <c r="E29" s="43"/>
      <c r="F29" s="43"/>
      <c r="G29" s="43"/>
      <c r="H29" s="43"/>
      <c r="I29" s="43"/>
      <c r="J29" s="43"/>
      <c r="K29" s="43"/>
      <c r="L29" s="49"/>
    </row>
    <row r="30" spans="1:12" s="1" customFormat="1" x14ac:dyDescent="0.15">
      <c r="A30" s="42"/>
      <c r="B30" s="43"/>
      <c r="C30" s="43"/>
      <c r="D30" s="43"/>
      <c r="E30" s="43"/>
      <c r="F30" s="43"/>
      <c r="G30" s="43"/>
      <c r="H30" s="43"/>
      <c r="I30" s="43"/>
      <c r="J30" s="43"/>
      <c r="K30" s="43"/>
      <c r="L30" s="49"/>
    </row>
    <row r="31" spans="1:12" s="1" customFormat="1" x14ac:dyDescent="0.15">
      <c r="A31" s="42"/>
      <c r="B31" s="43"/>
      <c r="C31" s="43"/>
      <c r="D31" s="43"/>
      <c r="E31" s="43"/>
      <c r="F31" s="43"/>
      <c r="G31" s="43"/>
      <c r="H31" s="43"/>
      <c r="I31" s="43"/>
      <c r="J31" s="43"/>
      <c r="K31" s="43"/>
      <c r="L31" s="49"/>
    </row>
    <row r="32" spans="1:12" s="1" customFormat="1" x14ac:dyDescent="0.15">
      <c r="A32" s="42"/>
      <c r="B32" s="43"/>
      <c r="C32" s="43"/>
      <c r="D32" s="43"/>
      <c r="E32" s="43"/>
      <c r="F32" s="43"/>
      <c r="G32" s="43"/>
      <c r="H32" s="43"/>
      <c r="I32" s="43"/>
      <c r="J32" s="43"/>
      <c r="K32" s="43"/>
      <c r="L32" s="49"/>
    </row>
    <row r="33" spans="1:12" s="1" customFormat="1" x14ac:dyDescent="0.15">
      <c r="A33" s="42"/>
      <c r="B33" s="43"/>
      <c r="C33" s="43"/>
      <c r="D33" s="43"/>
      <c r="E33" s="43"/>
      <c r="F33" s="43"/>
      <c r="G33" s="43"/>
      <c r="H33" s="43"/>
      <c r="I33" s="43"/>
      <c r="J33" s="43"/>
      <c r="K33" s="43"/>
      <c r="L33" s="49"/>
    </row>
    <row r="34" spans="1:12" s="1" customFormat="1" x14ac:dyDescent="0.15">
      <c r="A34" s="42"/>
      <c r="B34" s="43"/>
      <c r="C34" s="43"/>
      <c r="D34" s="43"/>
      <c r="E34" s="43"/>
      <c r="F34" s="43"/>
      <c r="G34" s="43"/>
      <c r="H34" s="43"/>
      <c r="I34" s="43"/>
      <c r="J34" s="43"/>
      <c r="K34" s="43"/>
      <c r="L34" s="49"/>
    </row>
    <row r="35" spans="1:12" s="1" customFormat="1" x14ac:dyDescent="0.15">
      <c r="A35" s="42"/>
      <c r="B35" s="43"/>
      <c r="C35" s="43"/>
      <c r="D35" s="43"/>
      <c r="E35" s="43"/>
      <c r="F35" s="43"/>
      <c r="G35" s="43"/>
      <c r="H35" s="43"/>
      <c r="I35" s="43"/>
      <c r="J35" s="43"/>
      <c r="K35" s="43"/>
      <c r="L35" s="49"/>
    </row>
    <row r="36" spans="1:12" s="1" customFormat="1" x14ac:dyDescent="0.15">
      <c r="A36" s="42"/>
      <c r="B36" s="43"/>
      <c r="C36" s="43"/>
      <c r="D36" s="43"/>
      <c r="E36" s="43"/>
      <c r="F36" s="43"/>
      <c r="G36" s="43"/>
      <c r="H36" s="43"/>
      <c r="I36" s="43"/>
      <c r="J36" s="43"/>
      <c r="K36" s="43"/>
      <c r="L36" s="49"/>
    </row>
    <row r="37" spans="1:12" s="1" customFormat="1" x14ac:dyDescent="0.15">
      <c r="A37" s="42"/>
      <c r="B37" s="43"/>
      <c r="C37" s="43"/>
      <c r="D37" s="43"/>
      <c r="E37" s="43"/>
      <c r="F37" s="43"/>
      <c r="G37" s="43"/>
      <c r="H37" s="43"/>
      <c r="I37" s="43"/>
      <c r="J37" s="43"/>
      <c r="K37" s="43"/>
      <c r="L37" s="49"/>
    </row>
    <row r="38" spans="1:12" s="1" customFormat="1" x14ac:dyDescent="0.15">
      <c r="A38" s="42"/>
      <c r="B38" s="43"/>
      <c r="C38" s="43"/>
      <c r="D38" s="43"/>
      <c r="E38" s="43"/>
      <c r="F38" s="43"/>
      <c r="G38" s="43"/>
      <c r="H38" s="43"/>
      <c r="I38" s="43"/>
      <c r="J38" s="43"/>
      <c r="K38" s="43"/>
      <c r="L38" s="49"/>
    </row>
    <row r="39" spans="1:12" s="1" customFormat="1" x14ac:dyDescent="0.15">
      <c r="A39" s="42"/>
      <c r="B39" s="43"/>
      <c r="C39" s="43"/>
      <c r="D39" s="43"/>
      <c r="E39" s="43"/>
      <c r="F39" s="43"/>
      <c r="G39" s="43"/>
      <c r="H39" s="43"/>
      <c r="I39" s="43"/>
      <c r="J39" s="43"/>
      <c r="K39" s="43"/>
      <c r="L39" s="49"/>
    </row>
    <row r="40" spans="1:12" s="1" customFormat="1" x14ac:dyDescent="0.15">
      <c r="A40" s="42"/>
      <c r="B40" s="43"/>
      <c r="C40" s="43"/>
      <c r="D40" s="43"/>
      <c r="E40" s="43"/>
      <c r="F40" s="43"/>
      <c r="G40" s="43"/>
      <c r="H40" s="43"/>
      <c r="I40" s="43"/>
      <c r="J40" s="43"/>
      <c r="K40" s="43"/>
      <c r="L40" s="49"/>
    </row>
    <row r="41" spans="1:12" s="1" customFormat="1" ht="56.25" customHeight="1" thickBot="1" x14ac:dyDescent="0.2">
      <c r="A41" s="50"/>
      <c r="B41" s="51"/>
      <c r="C41" s="51"/>
      <c r="D41" s="51"/>
      <c r="E41" s="51"/>
      <c r="F41" s="51"/>
      <c r="G41" s="51"/>
      <c r="H41" s="51"/>
      <c r="I41" s="51"/>
      <c r="J41" s="51"/>
      <c r="K41" s="51"/>
      <c r="L41" s="52"/>
    </row>
    <row r="42" spans="1:12" s="1" customFormat="1" x14ac:dyDescent="0.15"/>
    <row r="43" spans="1:12" s="1" customFormat="1" x14ac:dyDescent="0.15"/>
  </sheetData>
  <mergeCells count="2">
    <mergeCell ref="C1:H1"/>
    <mergeCell ref="A3:D3"/>
  </mergeCells>
  <phoneticPr fontId="35" type="noConversion"/>
  <printOptions horizontalCentered="1"/>
  <pageMargins left="0.39370078740157483" right="0.39370078740157483" top="0.39370078740157483" bottom="0.74803149606299213" header="0.39370078740157483" footer="0.39370078740157483"/>
  <pageSetup paperSize="9" scale="88" orientation="landscape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  <pageSetUpPr fitToPage="1"/>
  </sheetPr>
  <dimension ref="A1:L40"/>
  <sheetViews>
    <sheetView view="pageBreakPreview" topLeftCell="A16" zoomScale="80" zoomScaleNormal="70" zoomScaleSheetLayoutView="80" workbookViewId="0">
      <selection activeCell="H17" sqref="H17"/>
    </sheetView>
  </sheetViews>
  <sheetFormatPr defaultColWidth="12" defaultRowHeight="11.25" x14ac:dyDescent="0.15"/>
  <cols>
    <col min="1" max="1" width="17.5" customWidth="1"/>
    <col min="2" max="2" width="14.1640625" bestFit="1" customWidth="1"/>
    <col min="3" max="3" width="12" customWidth="1"/>
    <col min="4" max="4" width="45.33203125" customWidth="1"/>
    <col min="5" max="5" width="5" customWidth="1"/>
    <col min="6" max="7" width="18" customWidth="1"/>
    <col min="8" max="8" width="15.6640625" customWidth="1"/>
    <col min="9" max="9" width="21" customWidth="1"/>
    <col min="10" max="11" width="9.33203125" customWidth="1"/>
    <col min="12" max="12" width="11.83203125" customWidth="1"/>
  </cols>
  <sheetData>
    <row r="1" spans="1:12" s="1" customFormat="1" ht="42.75" customHeight="1" thickBot="1" x14ac:dyDescent="0.2">
      <c r="A1" s="35"/>
      <c r="B1" s="32"/>
      <c r="C1" s="674" t="s">
        <v>64</v>
      </c>
      <c r="D1" s="674"/>
      <c r="E1" s="674"/>
      <c r="F1" s="674"/>
      <c r="G1" s="674"/>
      <c r="H1" s="674"/>
      <c r="I1" s="115" t="str">
        <f>'TECHNICAL SHEET GARMENT'!J1</f>
        <v>WINTER 18/19</v>
      </c>
      <c r="J1" s="32"/>
      <c r="K1" s="32"/>
      <c r="L1" s="33"/>
    </row>
    <row r="2" spans="1:12" s="4" customFormat="1" ht="18" customHeight="1" x14ac:dyDescent="0.15">
      <c r="A2" s="302" t="str">
        <f>'TECHNICAL SHEET GARMENT'!A2</f>
        <v>LFV11463 (LFV11180 FW17/18)</v>
      </c>
      <c r="B2" s="303"/>
      <c r="C2" s="303"/>
      <c r="D2" s="304"/>
      <c r="E2" s="303"/>
      <c r="F2" s="477" t="str">
        <f>'TECHNICAL SHEET GARMENT'!F2</f>
        <v>LD TRACK 3in1 LOFT JKT</v>
      </c>
      <c r="G2" s="303"/>
      <c r="H2" s="303"/>
      <c r="I2" s="305" t="s">
        <v>2</v>
      </c>
      <c r="J2" s="306" t="str">
        <f>'TECHNICAL SHEET GARMENT'!K2</f>
        <v>V1BULK</v>
      </c>
      <c r="K2" s="307"/>
      <c r="L2" s="308"/>
    </row>
    <row r="3" spans="1:12" s="3" customFormat="1" ht="18" customHeight="1" x14ac:dyDescent="0.15">
      <c r="A3" s="677" t="str">
        <f>'TECHNICAL SHEET GARMENT'!A3:I3</f>
        <v xml:space="preserve"> FABRIC - SUPPLIER:  6302 - LIBOLON</v>
      </c>
      <c r="B3" s="678"/>
      <c r="C3" s="678"/>
      <c r="D3" s="678"/>
      <c r="E3" s="309"/>
      <c r="F3" s="309"/>
      <c r="G3" s="309"/>
      <c r="H3" s="309"/>
      <c r="I3" s="310" t="str">
        <f>'TECHNICAL SHEET GARMENT'!J3</f>
        <v>DEVELOPPER</v>
      </c>
      <c r="J3" s="311"/>
      <c r="K3" s="312" t="str">
        <f>'TECHNICAL SHEET GARMENT'!L3</f>
        <v>Marjorie</v>
      </c>
      <c r="L3" s="313"/>
    </row>
    <row r="4" spans="1:12" s="3" customFormat="1" ht="18" customHeight="1" thickBot="1" x14ac:dyDescent="0.2">
      <c r="A4" s="314" t="s">
        <v>1</v>
      </c>
      <c r="B4" s="315">
        <f ca="1">'TECHNICAL SHEET GARMENT'!B4</f>
        <v>43833</v>
      </c>
      <c r="C4" s="316"/>
      <c r="D4" s="316"/>
      <c r="E4" s="316"/>
      <c r="F4" s="316"/>
      <c r="G4" s="316"/>
      <c r="H4" s="316"/>
      <c r="I4" s="317" t="str">
        <f>'TECHNICAL SHEET GARMENT'!J4</f>
        <v xml:space="preserve">SUPPLIER : </v>
      </c>
      <c r="J4" s="318"/>
      <c r="K4" s="413" t="str">
        <f>'TECHNICAL SHEET GARMENT'!L4</f>
        <v>PRIMA CHANNEL</v>
      </c>
      <c r="L4" s="319"/>
    </row>
    <row r="5" spans="1:12" s="1" customFormat="1" ht="16.5" x14ac:dyDescent="0.15">
      <c r="A5" s="290"/>
      <c r="B5" s="291"/>
      <c r="C5" s="291"/>
      <c r="D5" s="291"/>
      <c r="E5" s="291"/>
      <c r="F5" s="291"/>
      <c r="G5" s="291"/>
      <c r="H5" s="291"/>
      <c r="I5" s="291"/>
      <c r="J5" s="291"/>
      <c r="K5" s="291"/>
      <c r="L5" s="292"/>
    </row>
    <row r="6" spans="1:12" s="1" customFormat="1" ht="16.5" x14ac:dyDescent="0.15">
      <c r="A6" s="293"/>
      <c r="B6" s="294"/>
      <c r="C6" s="294"/>
      <c r="D6" s="294"/>
      <c r="E6" s="294"/>
      <c r="F6" s="294"/>
      <c r="G6" s="294"/>
      <c r="H6" s="294"/>
      <c r="I6" s="294"/>
      <c r="J6" s="294"/>
      <c r="K6" s="294"/>
      <c r="L6" s="295"/>
    </row>
    <row r="7" spans="1:12" s="1" customFormat="1" x14ac:dyDescent="0.15">
      <c r="A7" s="296"/>
      <c r="B7" s="297"/>
      <c r="C7" s="297"/>
      <c r="D7" s="297"/>
      <c r="E7" s="297"/>
      <c r="F7" s="297"/>
      <c r="G7" s="297"/>
      <c r="H7" s="297"/>
      <c r="I7" s="297"/>
      <c r="J7" s="297"/>
      <c r="K7" s="297"/>
      <c r="L7" s="298"/>
    </row>
    <row r="8" spans="1:12" s="1" customFormat="1" x14ac:dyDescent="0.15">
      <c r="A8" s="296"/>
      <c r="B8" s="297"/>
      <c r="C8" s="297"/>
      <c r="D8" s="297"/>
      <c r="E8" s="297"/>
      <c r="F8" s="297"/>
      <c r="G8" s="297"/>
      <c r="H8" s="297"/>
      <c r="I8" s="297"/>
      <c r="J8" s="297"/>
      <c r="K8" s="297"/>
      <c r="L8" s="298"/>
    </row>
    <row r="9" spans="1:12" s="1" customFormat="1" x14ac:dyDescent="0.15">
      <c r="A9" s="296"/>
      <c r="B9" s="297"/>
      <c r="C9" s="297"/>
      <c r="D9" s="297"/>
      <c r="E9" s="297"/>
      <c r="F9" s="297"/>
      <c r="G9" s="297"/>
      <c r="H9" s="297"/>
      <c r="I9" s="297"/>
      <c r="J9" s="297"/>
      <c r="K9" s="297"/>
      <c r="L9" s="298"/>
    </row>
    <row r="10" spans="1:12" s="1" customFormat="1" x14ac:dyDescent="0.15">
      <c r="A10" s="296"/>
      <c r="B10" s="297"/>
      <c r="C10" s="297"/>
      <c r="D10" s="297"/>
      <c r="E10" s="297"/>
      <c r="F10" s="297"/>
      <c r="G10" s="297"/>
      <c r="H10" s="297"/>
      <c r="I10" s="297"/>
      <c r="J10" s="297"/>
      <c r="K10" s="297"/>
      <c r="L10" s="298"/>
    </row>
    <row r="11" spans="1:12" s="1" customFormat="1" x14ac:dyDescent="0.15">
      <c r="A11" s="296"/>
      <c r="B11" s="297"/>
      <c r="C11" s="297"/>
      <c r="D11" s="297"/>
      <c r="E11" s="297"/>
      <c r="F11" s="297"/>
      <c r="G11" s="297"/>
      <c r="H11" s="297"/>
      <c r="I11" s="297"/>
      <c r="J11" s="297"/>
      <c r="K11" s="297"/>
      <c r="L11" s="298"/>
    </row>
    <row r="12" spans="1:12" s="1" customFormat="1" x14ac:dyDescent="0.15">
      <c r="A12" s="296"/>
      <c r="B12" s="297"/>
      <c r="C12" s="297"/>
      <c r="D12" s="297"/>
      <c r="E12" s="297"/>
      <c r="F12" s="297"/>
      <c r="G12" s="297"/>
      <c r="H12" s="297"/>
      <c r="I12" s="297"/>
      <c r="J12" s="297"/>
      <c r="K12" s="297"/>
      <c r="L12" s="298"/>
    </row>
    <row r="13" spans="1:12" s="1" customFormat="1" x14ac:dyDescent="0.15">
      <c r="A13" s="296"/>
      <c r="B13" s="297"/>
      <c r="C13" s="297"/>
      <c r="D13" s="297"/>
      <c r="E13" s="297"/>
      <c r="F13" s="297"/>
      <c r="G13" s="297"/>
      <c r="H13" s="297"/>
      <c r="I13" s="297"/>
      <c r="J13" s="297"/>
      <c r="K13" s="297"/>
      <c r="L13" s="298"/>
    </row>
    <row r="14" spans="1:12" s="1" customFormat="1" x14ac:dyDescent="0.15">
      <c r="A14" s="296"/>
      <c r="B14" s="297"/>
      <c r="C14" s="297"/>
      <c r="D14" s="297"/>
      <c r="E14" s="297"/>
      <c r="F14" s="297"/>
      <c r="G14" s="297"/>
      <c r="H14" s="297"/>
      <c r="I14" s="297"/>
      <c r="J14" s="297"/>
      <c r="K14" s="297"/>
      <c r="L14" s="298"/>
    </row>
    <row r="15" spans="1:12" s="1" customFormat="1" x14ac:dyDescent="0.15">
      <c r="A15" s="296"/>
      <c r="B15" s="297"/>
      <c r="C15" s="297"/>
      <c r="D15" s="297"/>
      <c r="E15" s="297"/>
      <c r="F15" s="297"/>
      <c r="G15" s="297"/>
      <c r="H15" s="297"/>
      <c r="I15" s="297"/>
      <c r="J15" s="297"/>
      <c r="K15" s="297"/>
      <c r="L15" s="298"/>
    </row>
    <row r="16" spans="1:12" s="1" customFormat="1" x14ac:dyDescent="0.15">
      <c r="A16" s="296"/>
      <c r="B16" s="297"/>
      <c r="C16" s="297"/>
      <c r="D16" s="297"/>
      <c r="E16" s="297"/>
      <c r="F16" s="297"/>
      <c r="G16" s="297"/>
      <c r="H16" s="297"/>
      <c r="I16" s="297"/>
      <c r="J16" s="297"/>
      <c r="K16" s="297"/>
      <c r="L16" s="298"/>
    </row>
    <row r="17" spans="1:12" s="1" customFormat="1" x14ac:dyDescent="0.15">
      <c r="A17" s="296"/>
      <c r="B17" s="297"/>
      <c r="C17" s="297"/>
      <c r="D17" s="297"/>
      <c r="E17" s="297"/>
      <c r="F17" s="297"/>
      <c r="G17" s="297"/>
      <c r="H17" s="297"/>
      <c r="I17" s="297"/>
      <c r="J17" s="297"/>
      <c r="K17" s="297"/>
      <c r="L17" s="298"/>
    </row>
    <row r="18" spans="1:12" s="1" customFormat="1" x14ac:dyDescent="0.15">
      <c r="A18" s="296"/>
      <c r="B18" s="297"/>
      <c r="C18" s="297"/>
      <c r="D18" s="297"/>
      <c r="E18" s="297"/>
      <c r="F18" s="297"/>
      <c r="G18" s="297"/>
      <c r="H18" s="297"/>
      <c r="I18" s="297"/>
      <c r="J18" s="297"/>
      <c r="K18" s="297"/>
      <c r="L18" s="298"/>
    </row>
    <row r="19" spans="1:12" s="1" customFormat="1" x14ac:dyDescent="0.15">
      <c r="A19" s="296"/>
      <c r="B19" s="297"/>
      <c r="C19" s="297"/>
      <c r="D19" s="297"/>
      <c r="E19" s="297"/>
      <c r="F19" s="297"/>
      <c r="G19" s="297"/>
      <c r="H19" s="297"/>
      <c r="I19" s="297"/>
      <c r="J19" s="297"/>
      <c r="K19" s="297"/>
      <c r="L19" s="298"/>
    </row>
    <row r="20" spans="1:12" s="1" customFormat="1" x14ac:dyDescent="0.15">
      <c r="A20" s="296"/>
      <c r="B20" s="297"/>
      <c r="C20" s="297"/>
      <c r="D20" s="297"/>
      <c r="E20" s="297"/>
      <c r="F20" s="297"/>
      <c r="G20" s="297"/>
      <c r="H20" s="297"/>
      <c r="I20" s="297"/>
      <c r="J20" s="297"/>
      <c r="K20" s="297"/>
      <c r="L20" s="298"/>
    </row>
    <row r="21" spans="1:12" s="1" customFormat="1" x14ac:dyDescent="0.15">
      <c r="A21" s="296"/>
      <c r="B21" s="297"/>
      <c r="C21" s="297"/>
      <c r="D21" s="297"/>
      <c r="E21" s="297"/>
      <c r="F21" s="297"/>
      <c r="G21" s="297"/>
      <c r="H21" s="297"/>
      <c r="I21" s="297"/>
      <c r="J21" s="297"/>
      <c r="K21" s="297"/>
      <c r="L21" s="298"/>
    </row>
    <row r="22" spans="1:12" s="1" customFormat="1" x14ac:dyDescent="0.15">
      <c r="A22" s="296"/>
      <c r="B22" s="297"/>
      <c r="C22" s="297"/>
      <c r="D22" s="297"/>
      <c r="E22" s="297"/>
      <c r="F22" s="297"/>
      <c r="G22" s="297"/>
      <c r="H22" s="297"/>
      <c r="I22" s="297"/>
      <c r="J22" s="297"/>
      <c r="K22" s="297"/>
      <c r="L22" s="298"/>
    </row>
    <row r="23" spans="1:12" s="1" customFormat="1" x14ac:dyDescent="0.15">
      <c r="A23" s="296"/>
      <c r="B23" s="297"/>
      <c r="C23" s="297"/>
      <c r="D23" s="297"/>
      <c r="E23" s="297"/>
      <c r="F23" s="297"/>
      <c r="G23" s="297"/>
      <c r="H23" s="297"/>
      <c r="I23" s="297"/>
      <c r="J23" s="297"/>
      <c r="K23" s="297"/>
      <c r="L23" s="298"/>
    </row>
    <row r="24" spans="1:12" s="1" customFormat="1" x14ac:dyDescent="0.15">
      <c r="A24" s="296"/>
      <c r="B24" s="297"/>
      <c r="C24" s="297"/>
      <c r="D24" s="297"/>
      <c r="E24" s="297"/>
      <c r="F24" s="297"/>
      <c r="G24" s="297"/>
      <c r="H24" s="297"/>
      <c r="I24" s="297"/>
      <c r="J24" s="297"/>
      <c r="K24" s="297"/>
      <c r="L24" s="298"/>
    </row>
    <row r="25" spans="1:12" s="1" customFormat="1" x14ac:dyDescent="0.15">
      <c r="A25" s="296"/>
      <c r="B25" s="297"/>
      <c r="C25" s="297"/>
      <c r="D25" s="297"/>
      <c r="E25" s="297"/>
      <c r="F25" s="297"/>
      <c r="G25" s="297"/>
      <c r="H25" s="297"/>
      <c r="I25" s="297"/>
      <c r="J25" s="297"/>
      <c r="K25" s="297"/>
      <c r="L25" s="298"/>
    </row>
    <row r="26" spans="1:12" s="1" customFormat="1" x14ac:dyDescent="0.15">
      <c r="A26" s="296"/>
      <c r="B26" s="297"/>
      <c r="C26" s="297"/>
      <c r="D26" s="297"/>
      <c r="E26" s="297"/>
      <c r="F26" s="297"/>
      <c r="G26" s="297"/>
      <c r="H26" s="297"/>
      <c r="I26" s="297"/>
      <c r="J26" s="297"/>
      <c r="K26" s="297"/>
      <c r="L26" s="298"/>
    </row>
    <row r="27" spans="1:12" s="1" customFormat="1" x14ac:dyDescent="0.15">
      <c r="A27" s="296"/>
      <c r="B27" s="297"/>
      <c r="C27" s="297"/>
      <c r="D27" s="297"/>
      <c r="E27" s="297"/>
      <c r="F27" s="297"/>
      <c r="G27" s="297"/>
      <c r="H27" s="297"/>
      <c r="I27" s="297"/>
      <c r="J27" s="297"/>
      <c r="K27" s="297"/>
      <c r="L27" s="298"/>
    </row>
    <row r="28" spans="1:12" s="1" customFormat="1" x14ac:dyDescent="0.15">
      <c r="A28" s="296"/>
      <c r="B28" s="297"/>
      <c r="C28" s="297"/>
      <c r="D28" s="297"/>
      <c r="E28" s="297"/>
      <c r="F28" s="297"/>
      <c r="G28" s="297"/>
      <c r="H28" s="297"/>
      <c r="I28" s="297"/>
      <c r="J28" s="297"/>
      <c r="K28" s="297"/>
      <c r="L28" s="298"/>
    </row>
    <row r="29" spans="1:12" s="1" customFormat="1" x14ac:dyDescent="0.15">
      <c r="A29" s="296"/>
      <c r="B29" s="297"/>
      <c r="C29" s="297"/>
      <c r="D29" s="297"/>
      <c r="E29" s="297"/>
      <c r="F29" s="297"/>
      <c r="G29" s="297"/>
      <c r="H29" s="297"/>
      <c r="I29" s="297"/>
      <c r="J29" s="297"/>
      <c r="K29" s="297"/>
      <c r="L29" s="298"/>
    </row>
    <row r="30" spans="1:12" s="1" customFormat="1" x14ac:dyDescent="0.15">
      <c r="A30" s="296"/>
      <c r="B30" s="297"/>
      <c r="C30" s="297"/>
      <c r="D30" s="297"/>
      <c r="E30" s="297"/>
      <c r="F30" s="297"/>
      <c r="G30" s="297"/>
      <c r="H30" s="297"/>
      <c r="I30" s="297"/>
      <c r="J30" s="297"/>
      <c r="K30" s="297"/>
      <c r="L30" s="298"/>
    </row>
    <row r="31" spans="1:12" s="1" customFormat="1" x14ac:dyDescent="0.15">
      <c r="A31" s="296"/>
      <c r="B31" s="297"/>
      <c r="C31" s="297"/>
      <c r="D31" s="297"/>
      <c r="E31" s="297"/>
      <c r="F31" s="297"/>
      <c r="G31" s="297"/>
      <c r="H31" s="297"/>
      <c r="I31" s="297"/>
      <c r="J31" s="297"/>
      <c r="K31" s="297"/>
      <c r="L31" s="298"/>
    </row>
    <row r="32" spans="1:12" s="1" customFormat="1" x14ac:dyDescent="0.15">
      <c r="A32" s="296"/>
      <c r="B32" s="297"/>
      <c r="C32" s="297"/>
      <c r="D32" s="297"/>
      <c r="E32" s="297"/>
      <c r="F32" s="297"/>
      <c r="G32" s="297"/>
      <c r="H32" s="297"/>
      <c r="I32" s="297"/>
      <c r="J32" s="297"/>
      <c r="K32" s="297"/>
      <c r="L32" s="298"/>
    </row>
    <row r="33" spans="1:12" s="1" customFormat="1" x14ac:dyDescent="0.15">
      <c r="A33" s="296"/>
      <c r="B33" s="297"/>
      <c r="C33" s="297"/>
      <c r="D33" s="297"/>
      <c r="E33" s="297"/>
      <c r="F33" s="297"/>
      <c r="G33" s="297"/>
      <c r="H33" s="297"/>
      <c r="I33" s="297"/>
      <c r="J33" s="297"/>
      <c r="K33" s="297"/>
      <c r="L33" s="298"/>
    </row>
    <row r="34" spans="1:12" s="1" customFormat="1" x14ac:dyDescent="0.15">
      <c r="A34" s="296"/>
      <c r="B34" s="297"/>
      <c r="C34" s="297"/>
      <c r="D34" s="297"/>
      <c r="E34" s="297"/>
      <c r="F34" s="297"/>
      <c r="G34" s="297"/>
      <c r="H34" s="297"/>
      <c r="I34" s="297"/>
      <c r="J34" s="297"/>
      <c r="K34" s="297"/>
      <c r="L34" s="298"/>
    </row>
    <row r="35" spans="1:12" s="1" customFormat="1" x14ac:dyDescent="0.15">
      <c r="A35" s="296"/>
      <c r="B35" s="297"/>
      <c r="C35" s="297"/>
      <c r="D35" s="297"/>
      <c r="E35" s="297"/>
      <c r="F35" s="297"/>
      <c r="G35" s="297"/>
      <c r="H35" s="297"/>
      <c r="I35" s="297"/>
      <c r="J35" s="297"/>
      <c r="K35" s="297"/>
      <c r="L35" s="298"/>
    </row>
    <row r="36" spans="1:12" s="1" customFormat="1" x14ac:dyDescent="0.15">
      <c r="A36" s="296"/>
      <c r="B36" s="297"/>
      <c r="C36" s="297"/>
      <c r="D36" s="297"/>
      <c r="E36" s="297"/>
      <c r="F36" s="297"/>
      <c r="G36" s="297"/>
      <c r="H36" s="297"/>
      <c r="I36" s="297"/>
      <c r="J36" s="297"/>
      <c r="K36" s="297"/>
      <c r="L36" s="298"/>
    </row>
    <row r="37" spans="1:12" s="1" customFormat="1" x14ac:dyDescent="0.15">
      <c r="A37" s="296"/>
      <c r="B37" s="297"/>
      <c r="C37" s="297"/>
      <c r="D37" s="297"/>
      <c r="E37" s="297"/>
      <c r="F37" s="297"/>
      <c r="G37" s="297"/>
      <c r="H37" s="297"/>
      <c r="I37" s="297"/>
      <c r="J37" s="297"/>
      <c r="K37" s="297"/>
      <c r="L37" s="298"/>
    </row>
    <row r="38" spans="1:12" s="1" customFormat="1" x14ac:dyDescent="0.15">
      <c r="A38" s="296"/>
      <c r="B38" s="297"/>
      <c r="C38" s="297"/>
      <c r="D38" s="297"/>
      <c r="E38" s="297"/>
      <c r="F38" s="297"/>
      <c r="G38" s="297"/>
      <c r="H38" s="297"/>
      <c r="I38" s="297"/>
      <c r="J38" s="297"/>
      <c r="K38" s="297"/>
      <c r="L38" s="298"/>
    </row>
    <row r="39" spans="1:12" s="1" customFormat="1" ht="99.75" customHeight="1" thickBot="1" x14ac:dyDescent="0.2">
      <c r="A39" s="299"/>
      <c r="B39" s="300"/>
      <c r="C39" s="300"/>
      <c r="D39" s="300"/>
      <c r="E39" s="300"/>
      <c r="F39" s="300"/>
      <c r="G39" s="300"/>
      <c r="H39" s="300"/>
      <c r="I39" s="300"/>
      <c r="J39" s="300"/>
      <c r="K39" s="300"/>
      <c r="L39" s="301"/>
    </row>
    <row r="40" spans="1:12" s="1" customFormat="1" x14ac:dyDescent="0.15"/>
  </sheetData>
  <mergeCells count="2">
    <mergeCell ref="C1:H1"/>
    <mergeCell ref="A3:D3"/>
  </mergeCells>
  <phoneticPr fontId="35" type="noConversion"/>
  <printOptions horizontalCentered="1"/>
  <pageMargins left="0.23622047244094491" right="0.23622047244094491" top="0.35433070866141736" bottom="0.15748031496062992" header="0.31496062992125984" footer="0.31496062992125984"/>
  <pageSetup paperSize="9" scale="90" orientation="landscape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  <pageSetUpPr fitToPage="1"/>
  </sheetPr>
  <dimension ref="A1:L37"/>
  <sheetViews>
    <sheetView showGridLines="0" view="pageBreakPreview" topLeftCell="A7" zoomScale="90" zoomScaleNormal="100" zoomScaleSheetLayoutView="90" workbookViewId="0">
      <selection activeCell="B15" sqref="B15"/>
    </sheetView>
  </sheetViews>
  <sheetFormatPr defaultColWidth="12" defaultRowHeight="11.25" x14ac:dyDescent="0.15"/>
  <cols>
    <col min="1" max="1" width="10.1640625" customWidth="1"/>
    <col min="2" max="2" width="14.1640625" bestFit="1" customWidth="1"/>
    <col min="3" max="3" width="12" customWidth="1"/>
    <col min="4" max="4" width="47.33203125" customWidth="1"/>
    <col min="5" max="5" width="6.33203125" customWidth="1"/>
    <col min="6" max="7" width="18" customWidth="1"/>
    <col min="8" max="8" width="15.6640625" customWidth="1"/>
    <col min="9" max="9" width="21" customWidth="1"/>
    <col min="10" max="12" width="9.33203125" customWidth="1"/>
  </cols>
  <sheetData>
    <row r="1" spans="1:12" s="1" customFormat="1" ht="42.75" customHeight="1" thickBot="1" x14ac:dyDescent="0.2">
      <c r="A1" s="35"/>
      <c r="B1" s="32"/>
      <c r="C1" s="674" t="s">
        <v>66</v>
      </c>
      <c r="D1" s="674"/>
      <c r="E1" s="674"/>
      <c r="F1" s="674"/>
      <c r="G1" s="674"/>
      <c r="H1" s="674"/>
      <c r="I1" s="115" t="str">
        <f>'TECHNICAL SHEET GARMENT'!J1</f>
        <v>WINTER 18/19</v>
      </c>
      <c r="J1" s="32"/>
      <c r="K1" s="32"/>
      <c r="L1" s="33"/>
    </row>
    <row r="2" spans="1:12" s="4" customFormat="1" ht="18" customHeight="1" x14ac:dyDescent="0.15">
      <c r="A2" s="139" t="str">
        <f>'TECHNICAL SHEET GARMENT'!A2</f>
        <v>LFV11463 (LFV11180 FW17/18)</v>
      </c>
      <c r="B2" s="58"/>
      <c r="C2" s="58"/>
      <c r="D2" s="59"/>
      <c r="E2" s="58"/>
      <c r="F2" s="476" t="str">
        <f>'TECHNICAL SHEET GARMENT'!F2</f>
        <v>LD TRACK 3in1 LOFT JKT</v>
      </c>
      <c r="G2" s="58"/>
      <c r="H2" s="58"/>
      <c r="I2" s="138" t="s">
        <v>2</v>
      </c>
      <c r="J2" s="60" t="str">
        <f>'TECHNICAL SHEET GARMENT'!K2</f>
        <v>V1BULK</v>
      </c>
      <c r="L2" s="61"/>
    </row>
    <row r="3" spans="1:12" s="3" customFormat="1" ht="18" customHeight="1" x14ac:dyDescent="0.15">
      <c r="A3" s="675" t="str">
        <f>'TECHNICAL SHEET GARMENT'!A3:I3</f>
        <v xml:space="preserve"> FABRIC - SUPPLIER:  6302 - LIBOLON</v>
      </c>
      <c r="B3" s="676"/>
      <c r="C3" s="676"/>
      <c r="D3" s="676"/>
      <c r="E3" s="53"/>
      <c r="F3" s="53"/>
      <c r="G3" s="53"/>
      <c r="H3" s="53"/>
      <c r="I3" s="185" t="str">
        <f>'TECHNICAL SHEET GARMENT'!J3</f>
        <v>DEVELOPPER</v>
      </c>
      <c r="K3" s="116" t="str">
        <f>'TECHNICAL SHEET GARMENT'!L3</f>
        <v>Marjorie</v>
      </c>
      <c r="L3" s="54"/>
    </row>
    <row r="4" spans="1:12" s="3" customFormat="1" ht="18" customHeight="1" thickBot="1" x14ac:dyDescent="0.2">
      <c r="A4" s="120" t="s">
        <v>1</v>
      </c>
      <c r="B4" s="55">
        <f ca="1">'TECHNICAL SHEET GARMENT'!B4</f>
        <v>43833</v>
      </c>
      <c r="C4" s="56"/>
      <c r="D4" s="56"/>
      <c r="E4" s="56"/>
      <c r="F4" s="56"/>
      <c r="G4" s="56"/>
      <c r="H4" s="56"/>
      <c r="I4" s="141" t="str">
        <f>'TECHNICAL SHEET GARMENT'!J4</f>
        <v xml:space="preserve">SUPPLIER : </v>
      </c>
      <c r="J4" s="80"/>
      <c r="K4" s="412" t="str">
        <f>'TECHNICAL SHEET GARMENT'!L4</f>
        <v>PRIMA CHANNEL</v>
      </c>
      <c r="L4" s="57"/>
    </row>
    <row r="5" spans="1:12" s="1" customFormat="1" x14ac:dyDescent="0.15">
      <c r="A5" s="42"/>
      <c r="B5" s="43"/>
      <c r="C5" s="43"/>
      <c r="D5" s="43"/>
      <c r="E5" s="43"/>
      <c r="F5" s="43"/>
      <c r="G5" s="43"/>
      <c r="H5" s="43"/>
      <c r="I5" s="43"/>
      <c r="J5" s="43"/>
      <c r="K5" s="43"/>
      <c r="L5" s="49"/>
    </row>
    <row r="6" spans="1:12" s="1" customFormat="1" x14ac:dyDescent="0.15">
      <c r="A6" s="42"/>
      <c r="B6" s="43"/>
      <c r="C6" s="43"/>
      <c r="D6" s="43"/>
      <c r="E6" s="43"/>
      <c r="F6" s="43"/>
      <c r="G6" s="43"/>
      <c r="H6" s="43"/>
      <c r="I6" s="43"/>
      <c r="J6" s="43"/>
      <c r="K6" s="43"/>
      <c r="L6" s="49"/>
    </row>
    <row r="7" spans="1:12" s="1" customFormat="1" x14ac:dyDescent="0.15">
      <c r="A7" s="42"/>
      <c r="B7" s="43"/>
      <c r="C7" s="43"/>
      <c r="D7" s="43"/>
      <c r="E7" s="43"/>
      <c r="F7" s="43"/>
      <c r="G7" s="43"/>
      <c r="H7" s="43"/>
      <c r="I7" s="43"/>
      <c r="J7" s="43"/>
      <c r="K7" s="43"/>
      <c r="L7" s="49"/>
    </row>
    <row r="8" spans="1:12" s="1" customFormat="1" x14ac:dyDescent="0.15">
      <c r="A8" s="42"/>
      <c r="B8" s="43"/>
      <c r="C8" s="43"/>
      <c r="D8" s="43"/>
      <c r="E8" s="43"/>
      <c r="F8" s="43"/>
      <c r="G8" s="43"/>
      <c r="H8" s="43"/>
      <c r="I8" s="43"/>
      <c r="J8" s="43"/>
      <c r="K8" s="43"/>
      <c r="L8" s="49"/>
    </row>
    <row r="9" spans="1:12" s="1" customFormat="1" x14ac:dyDescent="0.15">
      <c r="A9" s="42"/>
      <c r="B9" s="43"/>
      <c r="C9" s="43"/>
      <c r="D9" s="43"/>
      <c r="E9" s="43"/>
      <c r="F9" s="43"/>
      <c r="G9" s="43"/>
      <c r="H9" s="43"/>
      <c r="I9" s="43"/>
      <c r="J9" s="43"/>
      <c r="K9" s="43"/>
      <c r="L9" s="49"/>
    </row>
    <row r="10" spans="1:12" s="1" customFormat="1" x14ac:dyDescent="0.15">
      <c r="A10" s="42"/>
      <c r="B10" s="43"/>
      <c r="C10" s="43"/>
      <c r="D10" s="43"/>
      <c r="E10" s="43"/>
      <c r="F10" s="43"/>
      <c r="G10" s="43"/>
      <c r="H10" s="43"/>
      <c r="I10" s="43"/>
      <c r="J10" s="43"/>
      <c r="K10" s="43"/>
      <c r="L10" s="49"/>
    </row>
    <row r="11" spans="1:12" s="1" customFormat="1" x14ac:dyDescent="0.15">
      <c r="A11" s="42"/>
      <c r="B11" s="43"/>
      <c r="C11" s="43"/>
      <c r="D11" s="43"/>
      <c r="E11" s="43"/>
      <c r="F11" s="43"/>
      <c r="G11" s="43"/>
      <c r="H11" s="43"/>
      <c r="I11" s="43"/>
      <c r="J11" s="43"/>
      <c r="K11" s="43"/>
      <c r="L11" s="49"/>
    </row>
    <row r="12" spans="1:12" s="1" customFormat="1" x14ac:dyDescent="0.15">
      <c r="A12" s="42"/>
      <c r="B12" s="43"/>
      <c r="C12" s="43"/>
      <c r="D12" s="43"/>
      <c r="E12" s="43"/>
      <c r="F12" s="43"/>
      <c r="G12" s="43"/>
      <c r="H12" s="43"/>
      <c r="I12" s="43"/>
      <c r="J12" s="43"/>
      <c r="K12" s="43"/>
      <c r="L12" s="49"/>
    </row>
    <row r="13" spans="1:12" s="1" customFormat="1" x14ac:dyDescent="0.15">
      <c r="A13" s="42"/>
      <c r="B13" s="43"/>
      <c r="C13" s="43"/>
      <c r="D13" s="43"/>
      <c r="E13" s="43"/>
      <c r="F13" s="43"/>
      <c r="G13" s="43"/>
      <c r="H13" s="43"/>
      <c r="I13" s="43"/>
      <c r="J13" s="43"/>
      <c r="K13" s="43"/>
      <c r="L13" s="49"/>
    </row>
    <row r="14" spans="1:12" s="1" customFormat="1" x14ac:dyDescent="0.15">
      <c r="A14" s="42"/>
      <c r="B14" s="43"/>
      <c r="C14" s="43"/>
      <c r="D14" s="43"/>
      <c r="E14" s="43"/>
      <c r="F14" s="43"/>
      <c r="G14" s="43"/>
      <c r="H14" s="43"/>
      <c r="I14" s="43"/>
      <c r="J14" s="43"/>
      <c r="K14" s="43"/>
      <c r="L14" s="49"/>
    </row>
    <row r="15" spans="1:12" s="1" customFormat="1" x14ac:dyDescent="0.15">
      <c r="A15" s="42"/>
      <c r="B15" s="43"/>
      <c r="C15" s="43"/>
      <c r="D15" s="43"/>
      <c r="E15" s="43"/>
      <c r="F15" s="43"/>
      <c r="G15" s="43"/>
      <c r="H15" s="43"/>
      <c r="I15" s="43"/>
      <c r="J15" s="43"/>
      <c r="K15" s="43"/>
      <c r="L15" s="49"/>
    </row>
    <row r="16" spans="1:12" s="1" customFormat="1" x14ac:dyDescent="0.15">
      <c r="A16" s="42"/>
      <c r="B16" s="43"/>
      <c r="C16" s="43"/>
      <c r="D16" s="43"/>
      <c r="E16" s="43"/>
      <c r="F16" s="43"/>
      <c r="G16" s="43"/>
      <c r="H16" s="43"/>
      <c r="I16" s="43"/>
      <c r="J16" s="43"/>
      <c r="K16" s="43"/>
      <c r="L16" s="49"/>
    </row>
    <row r="17" spans="1:12" s="1" customFormat="1" x14ac:dyDescent="0.15">
      <c r="A17" s="42"/>
      <c r="B17" s="43"/>
      <c r="C17" s="43"/>
      <c r="D17" s="43"/>
      <c r="E17" s="43"/>
      <c r="F17" s="43"/>
      <c r="G17" s="43"/>
      <c r="H17" s="43"/>
      <c r="I17" s="43"/>
      <c r="J17" s="43"/>
      <c r="K17" s="43"/>
      <c r="L17" s="49"/>
    </row>
    <row r="18" spans="1:12" s="1" customFormat="1" x14ac:dyDescent="0.15">
      <c r="A18" s="42"/>
      <c r="B18" s="43"/>
      <c r="C18" s="43"/>
      <c r="D18" s="43"/>
      <c r="E18" s="43"/>
      <c r="F18" s="43"/>
      <c r="G18" s="43"/>
      <c r="H18" s="43"/>
      <c r="I18" s="43"/>
      <c r="J18" s="43"/>
      <c r="K18" s="43"/>
      <c r="L18" s="49"/>
    </row>
    <row r="19" spans="1:12" s="1" customFormat="1" x14ac:dyDescent="0.15">
      <c r="A19" s="42"/>
      <c r="B19" s="43"/>
      <c r="C19" s="43"/>
      <c r="D19" s="43"/>
      <c r="E19" s="43"/>
      <c r="F19" s="43"/>
      <c r="G19" s="43"/>
      <c r="H19" s="43"/>
      <c r="I19" s="43"/>
      <c r="J19" s="43"/>
      <c r="K19" s="43"/>
      <c r="L19" s="49"/>
    </row>
    <row r="20" spans="1:12" s="1" customFormat="1" x14ac:dyDescent="0.15">
      <c r="A20" s="42"/>
      <c r="B20" s="43"/>
      <c r="C20" s="43"/>
      <c r="D20" s="43"/>
      <c r="E20" s="43"/>
      <c r="F20" s="43"/>
      <c r="G20" s="43"/>
      <c r="H20" s="43"/>
      <c r="I20" s="43"/>
      <c r="J20" s="43"/>
      <c r="K20" s="43"/>
      <c r="L20" s="49"/>
    </row>
    <row r="21" spans="1:12" s="1" customFormat="1" x14ac:dyDescent="0.15">
      <c r="A21" s="42"/>
      <c r="B21" s="43"/>
      <c r="C21" s="43"/>
      <c r="D21" s="43"/>
      <c r="E21" s="43"/>
      <c r="F21" s="43"/>
      <c r="G21" s="43"/>
      <c r="H21" s="43"/>
      <c r="I21" s="43"/>
      <c r="J21" s="43"/>
      <c r="K21" s="43"/>
      <c r="L21" s="49"/>
    </row>
    <row r="22" spans="1:12" s="1" customFormat="1" x14ac:dyDescent="0.15">
      <c r="A22" s="42"/>
      <c r="B22" s="43"/>
      <c r="C22" s="43"/>
      <c r="D22" s="43"/>
      <c r="E22" s="43"/>
      <c r="F22" s="43"/>
      <c r="G22" s="43"/>
      <c r="H22" s="43"/>
      <c r="I22" s="43"/>
      <c r="J22" s="43"/>
      <c r="K22" s="43"/>
      <c r="L22" s="49"/>
    </row>
    <row r="23" spans="1:12" s="1" customFormat="1" x14ac:dyDescent="0.15">
      <c r="A23" s="42"/>
      <c r="B23" s="43"/>
      <c r="C23" s="43"/>
      <c r="D23" s="43"/>
      <c r="E23" s="43"/>
      <c r="F23" s="43"/>
      <c r="G23" s="43"/>
      <c r="H23" s="43"/>
      <c r="I23" s="43"/>
      <c r="J23" s="43"/>
      <c r="K23" s="43"/>
      <c r="L23" s="49"/>
    </row>
    <row r="24" spans="1:12" s="1" customFormat="1" x14ac:dyDescent="0.15">
      <c r="A24" s="42"/>
      <c r="B24" s="43"/>
      <c r="C24" s="43"/>
      <c r="D24" s="43"/>
      <c r="E24" s="43"/>
      <c r="F24" s="43"/>
      <c r="G24" s="43"/>
      <c r="H24" s="43"/>
      <c r="I24" s="43"/>
      <c r="J24" s="43"/>
      <c r="K24" s="43"/>
      <c r="L24" s="49"/>
    </row>
    <row r="25" spans="1:12" s="1" customFormat="1" x14ac:dyDescent="0.15">
      <c r="A25" s="42"/>
      <c r="B25" s="43"/>
      <c r="C25" s="43"/>
      <c r="D25" s="43"/>
      <c r="E25" s="43"/>
      <c r="F25" s="43"/>
      <c r="G25" s="43"/>
      <c r="H25" s="43"/>
      <c r="I25" s="43"/>
      <c r="J25" s="43"/>
      <c r="K25" s="43"/>
      <c r="L25" s="49"/>
    </row>
    <row r="26" spans="1:12" s="1" customFormat="1" x14ac:dyDescent="0.15">
      <c r="A26" s="42"/>
      <c r="B26" s="43"/>
      <c r="C26" s="43"/>
      <c r="D26" s="43"/>
      <c r="E26" s="43"/>
      <c r="F26" s="43"/>
      <c r="G26" s="43"/>
      <c r="H26" s="43"/>
      <c r="I26" s="43"/>
      <c r="J26" s="43"/>
      <c r="K26" s="43"/>
      <c r="L26" s="49"/>
    </row>
    <row r="27" spans="1:12" s="1" customFormat="1" x14ac:dyDescent="0.15">
      <c r="A27" s="42"/>
      <c r="B27" s="43"/>
      <c r="C27" s="43"/>
      <c r="D27" s="43"/>
      <c r="E27" s="43"/>
      <c r="F27" s="43"/>
      <c r="G27" s="43"/>
      <c r="H27" s="43"/>
      <c r="I27" s="43"/>
      <c r="J27" s="43"/>
      <c r="K27" s="43"/>
      <c r="L27" s="49"/>
    </row>
    <row r="28" spans="1:12" s="1" customFormat="1" x14ac:dyDescent="0.15">
      <c r="A28" s="42"/>
      <c r="B28" s="43"/>
      <c r="C28" s="43"/>
      <c r="D28" s="43"/>
      <c r="E28" s="43"/>
      <c r="F28" s="43"/>
      <c r="G28" s="43"/>
      <c r="H28" s="43"/>
      <c r="I28" s="43"/>
      <c r="J28" s="43"/>
      <c r="K28" s="43"/>
      <c r="L28" s="49"/>
    </row>
    <row r="29" spans="1:12" s="1" customFormat="1" x14ac:dyDescent="0.15">
      <c r="A29" s="42"/>
      <c r="B29" s="43"/>
      <c r="C29" s="43"/>
      <c r="D29" s="43"/>
      <c r="E29" s="43"/>
      <c r="F29" s="43"/>
      <c r="G29" s="43"/>
      <c r="H29" s="43"/>
      <c r="I29" s="43"/>
      <c r="J29" s="43"/>
      <c r="K29" s="43"/>
      <c r="L29" s="49"/>
    </row>
    <row r="30" spans="1:12" s="1" customFormat="1" x14ac:dyDescent="0.15">
      <c r="A30" s="42"/>
      <c r="B30" s="43"/>
      <c r="C30" s="43"/>
      <c r="D30" s="43"/>
      <c r="E30" s="43"/>
      <c r="F30" s="43"/>
      <c r="G30" s="43"/>
      <c r="H30" s="43"/>
      <c r="I30" s="43"/>
      <c r="J30" s="43"/>
      <c r="K30" s="43"/>
      <c r="L30" s="49"/>
    </row>
    <row r="31" spans="1:12" s="1" customFormat="1" x14ac:dyDescent="0.15">
      <c r="A31" s="42"/>
      <c r="B31" s="43"/>
      <c r="C31" s="43"/>
      <c r="D31" s="43"/>
      <c r="E31" s="43"/>
      <c r="F31" s="43"/>
      <c r="G31" s="43"/>
      <c r="H31" s="43"/>
      <c r="I31" s="43"/>
      <c r="J31" s="43"/>
      <c r="K31" s="43"/>
      <c r="L31" s="49"/>
    </row>
    <row r="32" spans="1:12" s="1" customFormat="1" x14ac:dyDescent="0.15">
      <c r="A32" s="42"/>
      <c r="B32" s="43"/>
      <c r="C32" s="43"/>
      <c r="D32" s="43"/>
      <c r="E32" s="43"/>
      <c r="F32" s="43"/>
      <c r="G32" s="43"/>
      <c r="H32" s="43"/>
      <c r="I32" s="43"/>
      <c r="J32" s="43"/>
      <c r="K32" s="43"/>
      <c r="L32" s="49"/>
    </row>
    <row r="33" spans="1:12" s="1" customFormat="1" x14ac:dyDescent="0.15">
      <c r="A33" s="42"/>
      <c r="B33" s="43"/>
      <c r="C33" s="43"/>
      <c r="D33" s="43"/>
      <c r="E33" s="43"/>
      <c r="F33" s="43"/>
      <c r="G33" s="43"/>
      <c r="H33" s="43"/>
      <c r="I33" s="43"/>
      <c r="J33" s="43"/>
      <c r="K33" s="43"/>
      <c r="L33" s="49"/>
    </row>
    <row r="34" spans="1:12" s="1" customFormat="1" x14ac:dyDescent="0.15">
      <c r="A34" s="42"/>
      <c r="B34" s="43"/>
      <c r="C34" s="43"/>
      <c r="D34" s="43"/>
      <c r="E34" s="43"/>
      <c r="F34" s="43"/>
      <c r="G34" s="43"/>
      <c r="H34" s="43"/>
      <c r="I34" s="43"/>
      <c r="J34" s="43"/>
      <c r="K34" s="43"/>
      <c r="L34" s="49"/>
    </row>
    <row r="35" spans="1:12" s="1" customFormat="1" x14ac:dyDescent="0.15">
      <c r="A35" s="42"/>
      <c r="B35" s="43"/>
      <c r="C35" s="43"/>
      <c r="D35" s="43"/>
      <c r="E35" s="43"/>
      <c r="F35" s="43"/>
      <c r="G35" s="43"/>
      <c r="H35" s="43"/>
      <c r="I35" s="43"/>
      <c r="J35" s="43"/>
      <c r="K35" s="43"/>
      <c r="L35" s="49"/>
    </row>
    <row r="36" spans="1:12" s="1" customFormat="1" ht="60" customHeight="1" thickBot="1" x14ac:dyDescent="0.2">
      <c r="A36" s="50"/>
      <c r="B36" s="51"/>
      <c r="C36" s="51"/>
      <c r="D36" s="51"/>
      <c r="E36" s="51"/>
      <c r="F36" s="51"/>
      <c r="G36" s="51"/>
      <c r="H36" s="51"/>
      <c r="I36" s="51"/>
      <c r="J36" s="51"/>
      <c r="K36" s="51"/>
      <c r="L36" s="52"/>
    </row>
    <row r="37" spans="1:12" s="1" customFormat="1" x14ac:dyDescent="0.15"/>
  </sheetData>
  <mergeCells count="2">
    <mergeCell ref="C1:H1"/>
    <mergeCell ref="A3:D3"/>
  </mergeCells>
  <phoneticPr fontId="35" type="noConversion"/>
  <printOptions horizontalCentered="1"/>
  <pageMargins left="0.39370078740157483" right="0.39370078740157483" top="0.39370078740157483" bottom="0.74803149606299213" header="0.39370078740157483" footer="0.39370078740157483"/>
  <pageSetup paperSize="9" scale="97" orientation="landscape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  <pageSetUpPr fitToPage="1"/>
  </sheetPr>
  <dimension ref="A1:L40"/>
  <sheetViews>
    <sheetView showGridLines="0" view="pageBreakPreview" topLeftCell="A4" zoomScale="80" zoomScaleNormal="100" zoomScaleSheetLayoutView="80" workbookViewId="0">
      <selection activeCell="B15" sqref="B15"/>
    </sheetView>
  </sheetViews>
  <sheetFormatPr defaultColWidth="12" defaultRowHeight="11.25" x14ac:dyDescent="0.15"/>
  <cols>
    <col min="1" max="1" width="10.1640625" customWidth="1"/>
    <col min="2" max="2" width="14.1640625" bestFit="1" customWidth="1"/>
    <col min="3" max="3" width="12" customWidth="1"/>
    <col min="4" max="5" width="21" customWidth="1"/>
    <col min="6" max="7" width="18" customWidth="1"/>
    <col min="8" max="8" width="15.6640625" customWidth="1"/>
    <col min="9" max="9" width="21" customWidth="1"/>
    <col min="10" max="12" width="9.33203125" customWidth="1"/>
  </cols>
  <sheetData>
    <row r="1" spans="1:12" s="1" customFormat="1" ht="42.75" customHeight="1" thickBot="1" x14ac:dyDescent="0.2">
      <c r="A1" s="35"/>
      <c r="B1" s="32"/>
      <c r="C1" s="674" t="s">
        <v>173</v>
      </c>
      <c r="D1" s="674"/>
      <c r="E1" s="674"/>
      <c r="F1" s="674"/>
      <c r="G1" s="674"/>
      <c r="H1" s="674"/>
      <c r="I1" s="115" t="str">
        <f>'TECHNICAL SHEET GARMENT'!J1</f>
        <v>WINTER 18/19</v>
      </c>
      <c r="J1" s="32"/>
      <c r="K1" s="32"/>
      <c r="L1" s="33"/>
    </row>
    <row r="2" spans="1:12" s="4" customFormat="1" ht="18" customHeight="1" x14ac:dyDescent="0.15">
      <c r="A2" s="139" t="str">
        <f>'TECHNICAL SHEET GARMENT'!A2</f>
        <v>LFV11463 (LFV11180 FW17/18)</v>
      </c>
      <c r="B2" s="58"/>
      <c r="C2" s="58"/>
      <c r="D2" s="59"/>
      <c r="E2" s="58"/>
      <c r="F2" s="476" t="str">
        <f>'TECHNICAL SHEET GARMENT'!F2</f>
        <v>LD TRACK 3in1 LOFT JKT</v>
      </c>
      <c r="G2" s="58"/>
      <c r="H2" s="58"/>
      <c r="I2" s="138" t="s">
        <v>2</v>
      </c>
      <c r="J2" s="60" t="str">
        <f>'TECHNICAL SHEET GARMENT'!K2</f>
        <v>V1BULK</v>
      </c>
      <c r="L2" s="61"/>
    </row>
    <row r="3" spans="1:12" s="3" customFormat="1" ht="18" customHeight="1" x14ac:dyDescent="0.15">
      <c r="A3" s="365" t="str">
        <f>'TECHNICAL SHEET GARMENT'!A3:I3</f>
        <v xml:space="preserve"> FABRIC - SUPPLIER:  6302 - LIBOLON</v>
      </c>
      <c r="B3" s="366"/>
      <c r="C3" s="366"/>
      <c r="D3" s="53"/>
      <c r="E3" s="53"/>
      <c r="F3" s="53"/>
      <c r="G3" s="53"/>
      <c r="H3" s="53"/>
      <c r="I3" s="185" t="str">
        <f>'TECHNICAL SHEET GARMENT'!J3</f>
        <v>DEVELOPPER</v>
      </c>
      <c r="K3" s="116" t="str">
        <f>'TECHNICAL SHEET GARMENT'!L3</f>
        <v>Marjorie</v>
      </c>
      <c r="L3" s="54"/>
    </row>
    <row r="4" spans="1:12" s="3" customFormat="1" ht="18" customHeight="1" thickBot="1" x14ac:dyDescent="0.2">
      <c r="A4" s="120" t="s">
        <v>1</v>
      </c>
      <c r="B4" s="55">
        <f ca="1">'TECHNICAL SHEET GARMENT'!B4</f>
        <v>43833</v>
      </c>
      <c r="C4" s="56"/>
      <c r="D4" s="56"/>
      <c r="E4" s="56"/>
      <c r="F4" s="56"/>
      <c r="G4" s="56"/>
      <c r="H4" s="56"/>
      <c r="I4" s="141" t="str">
        <f>'TECHNICAL SHEET GARMENT'!J4</f>
        <v xml:space="preserve">SUPPLIER : </v>
      </c>
      <c r="J4" s="80"/>
      <c r="K4" s="412" t="str">
        <f>'TECHNICAL SHEET GARMENT'!L4</f>
        <v>PRIMA CHANNEL</v>
      </c>
      <c r="L4" s="57"/>
    </row>
    <row r="5" spans="1:12" s="1" customFormat="1" ht="16.5" x14ac:dyDescent="0.15">
      <c r="A5" s="38"/>
      <c r="B5" s="39"/>
      <c r="C5" s="39"/>
      <c r="D5" s="39"/>
      <c r="E5" s="39"/>
      <c r="F5" s="39"/>
      <c r="G5" s="39"/>
      <c r="H5" s="39"/>
      <c r="I5" s="39"/>
      <c r="J5" s="39"/>
      <c r="K5" s="39"/>
      <c r="L5" s="47"/>
    </row>
    <row r="6" spans="1:12" s="1" customFormat="1" ht="16.5" x14ac:dyDescent="0.15">
      <c r="A6" s="40"/>
      <c r="B6" s="41"/>
      <c r="C6" s="41"/>
      <c r="D6" s="41"/>
      <c r="E6" s="41"/>
      <c r="F6" s="41"/>
      <c r="G6" s="41"/>
      <c r="H6" s="41"/>
      <c r="I6" s="41"/>
      <c r="J6" s="41"/>
      <c r="K6" s="41"/>
      <c r="L6" s="48"/>
    </row>
    <row r="7" spans="1:12" s="1" customFormat="1" x14ac:dyDescent="0.15">
      <c r="A7" s="42"/>
      <c r="B7" s="43"/>
      <c r="C7" s="43"/>
      <c r="D7" s="43"/>
      <c r="E7" s="43"/>
      <c r="F7" s="43"/>
      <c r="G7" s="43"/>
      <c r="H7" s="43"/>
      <c r="I7" s="43"/>
      <c r="J7" s="43"/>
      <c r="K7" s="43"/>
      <c r="L7" s="49"/>
    </row>
    <row r="8" spans="1:12" s="1" customFormat="1" x14ac:dyDescent="0.15">
      <c r="A8" s="42"/>
      <c r="B8" s="43"/>
      <c r="C8" s="43"/>
      <c r="D8" s="43"/>
      <c r="E8" s="43"/>
      <c r="F8" s="43"/>
      <c r="G8" s="43"/>
      <c r="H8" s="43"/>
      <c r="I8" s="43"/>
      <c r="J8" s="43"/>
      <c r="K8" s="43"/>
      <c r="L8" s="49"/>
    </row>
    <row r="9" spans="1:12" s="1" customFormat="1" x14ac:dyDescent="0.15">
      <c r="A9" s="42"/>
      <c r="B9" s="43"/>
      <c r="C9" s="43"/>
      <c r="D9" s="43"/>
      <c r="E9" s="43"/>
      <c r="F9" s="43"/>
      <c r="G9" s="43"/>
      <c r="H9" s="43"/>
      <c r="I9" s="43"/>
      <c r="J9" s="43"/>
      <c r="K9" s="43"/>
      <c r="L9" s="49"/>
    </row>
    <row r="10" spans="1:12" s="1" customFormat="1" x14ac:dyDescent="0.15">
      <c r="A10" s="42"/>
      <c r="B10" s="43"/>
      <c r="C10" s="43"/>
      <c r="D10" s="43"/>
      <c r="E10" s="43"/>
      <c r="F10" s="43"/>
      <c r="G10" s="43"/>
      <c r="H10" s="43"/>
      <c r="I10" s="43"/>
      <c r="J10" s="43"/>
      <c r="K10" s="43"/>
      <c r="L10" s="49"/>
    </row>
    <row r="11" spans="1:12" s="1" customFormat="1" x14ac:dyDescent="0.15">
      <c r="A11" s="42"/>
      <c r="B11" s="43"/>
      <c r="C11" s="43"/>
      <c r="D11" s="43"/>
      <c r="E11" s="43"/>
      <c r="F11" s="43"/>
      <c r="G11" s="43"/>
      <c r="H11" s="43"/>
      <c r="I11" s="43"/>
      <c r="J11" s="43"/>
      <c r="K11" s="43"/>
      <c r="L11" s="49"/>
    </row>
    <row r="12" spans="1:12" s="1" customFormat="1" x14ac:dyDescent="0.15">
      <c r="A12" s="42"/>
      <c r="B12" s="43"/>
      <c r="C12" s="43"/>
      <c r="D12" s="43"/>
      <c r="E12" s="43"/>
      <c r="F12" s="43"/>
      <c r="G12" s="43"/>
      <c r="H12" s="43"/>
      <c r="I12" s="43"/>
      <c r="J12" s="43"/>
      <c r="K12" s="43"/>
      <c r="L12" s="49"/>
    </row>
    <row r="13" spans="1:12" s="1" customFormat="1" x14ac:dyDescent="0.15">
      <c r="A13" s="42"/>
      <c r="B13" s="43"/>
      <c r="C13" s="43"/>
      <c r="D13" s="43"/>
      <c r="E13" s="43"/>
      <c r="F13" s="43"/>
      <c r="G13" s="43"/>
      <c r="H13" s="43"/>
      <c r="I13" s="43"/>
      <c r="J13" s="43"/>
      <c r="K13" s="43"/>
      <c r="L13" s="49"/>
    </row>
    <row r="14" spans="1:12" s="1" customFormat="1" x14ac:dyDescent="0.15">
      <c r="A14" s="42"/>
      <c r="B14" s="43"/>
      <c r="C14" s="43"/>
      <c r="D14" s="43"/>
      <c r="E14" s="43"/>
      <c r="F14" s="43"/>
      <c r="G14" s="43"/>
      <c r="H14" s="43"/>
      <c r="I14" s="43"/>
      <c r="J14" s="43"/>
      <c r="K14" s="43"/>
      <c r="L14" s="49"/>
    </row>
    <row r="15" spans="1:12" s="1" customFormat="1" x14ac:dyDescent="0.15">
      <c r="A15" s="42"/>
      <c r="B15" s="43"/>
      <c r="C15" s="43"/>
      <c r="D15" s="43"/>
      <c r="E15" s="43"/>
      <c r="F15" s="43"/>
      <c r="G15" s="43"/>
      <c r="H15" s="43"/>
      <c r="I15" s="43"/>
      <c r="J15" s="43"/>
      <c r="K15" s="43"/>
      <c r="L15" s="49"/>
    </row>
    <row r="16" spans="1:12" s="1" customFormat="1" x14ac:dyDescent="0.15">
      <c r="A16" s="42"/>
      <c r="B16" s="43"/>
      <c r="C16" s="43"/>
      <c r="D16" s="43"/>
      <c r="E16" s="43"/>
      <c r="F16" s="43"/>
      <c r="G16" s="43"/>
      <c r="H16" s="43"/>
      <c r="I16" s="43"/>
      <c r="J16" s="43"/>
      <c r="K16" s="43"/>
      <c r="L16" s="49"/>
    </row>
    <row r="17" spans="1:12" s="1" customFormat="1" x14ac:dyDescent="0.15">
      <c r="A17" s="42"/>
      <c r="B17" s="43"/>
      <c r="C17" s="43"/>
      <c r="D17" s="43"/>
      <c r="E17" s="43"/>
      <c r="F17" s="43"/>
      <c r="G17" s="43"/>
      <c r="H17" s="43"/>
      <c r="I17" s="43"/>
      <c r="J17" s="43"/>
      <c r="K17" s="43"/>
      <c r="L17" s="49"/>
    </row>
    <row r="18" spans="1:12" s="1" customFormat="1" x14ac:dyDescent="0.15">
      <c r="A18" s="42"/>
      <c r="B18" s="43"/>
      <c r="C18" s="43"/>
      <c r="D18" s="43"/>
      <c r="E18" s="43"/>
      <c r="F18" s="43"/>
      <c r="G18" s="43"/>
      <c r="H18" s="43"/>
      <c r="I18" s="43"/>
      <c r="J18" s="43"/>
      <c r="K18" s="43"/>
      <c r="L18" s="49"/>
    </row>
    <row r="19" spans="1:12" s="1" customFormat="1" x14ac:dyDescent="0.15">
      <c r="A19" s="42"/>
      <c r="B19" s="43"/>
      <c r="C19" s="43"/>
      <c r="D19" s="43"/>
      <c r="E19" s="43"/>
      <c r="F19" s="43"/>
      <c r="G19" s="43"/>
      <c r="H19" s="43"/>
      <c r="I19" s="43"/>
      <c r="J19" s="43"/>
      <c r="K19" s="43"/>
      <c r="L19" s="49"/>
    </row>
    <row r="20" spans="1:12" s="1" customFormat="1" x14ac:dyDescent="0.15">
      <c r="A20" s="42"/>
      <c r="B20" s="43"/>
      <c r="C20" s="43"/>
      <c r="D20" s="43"/>
      <c r="E20" s="43"/>
      <c r="F20" s="43"/>
      <c r="G20" s="43"/>
      <c r="H20" s="43"/>
      <c r="I20" s="43"/>
      <c r="J20" s="43"/>
      <c r="K20" s="43"/>
      <c r="L20" s="49"/>
    </row>
    <row r="21" spans="1:12" s="1" customFormat="1" x14ac:dyDescent="0.15">
      <c r="A21" s="42"/>
      <c r="B21" s="43"/>
      <c r="C21" s="43"/>
      <c r="D21" s="43"/>
      <c r="E21" s="43"/>
      <c r="F21" s="43"/>
      <c r="G21" s="43"/>
      <c r="H21" s="43"/>
      <c r="I21" s="43"/>
      <c r="J21" s="43"/>
      <c r="K21" s="43"/>
      <c r="L21" s="49"/>
    </row>
    <row r="22" spans="1:12" s="1" customFormat="1" x14ac:dyDescent="0.15">
      <c r="A22" s="42"/>
      <c r="B22" s="43"/>
      <c r="C22" s="43"/>
      <c r="D22" s="43"/>
      <c r="E22" s="43"/>
      <c r="F22" s="43"/>
      <c r="G22" s="43"/>
      <c r="H22" s="43"/>
      <c r="I22" s="43"/>
      <c r="J22" s="43"/>
      <c r="K22" s="43"/>
      <c r="L22" s="49"/>
    </row>
    <row r="23" spans="1:12" s="1" customFormat="1" x14ac:dyDescent="0.15">
      <c r="A23" s="42"/>
      <c r="B23" s="43"/>
      <c r="C23" s="43"/>
      <c r="D23" s="43"/>
      <c r="E23" s="43"/>
      <c r="F23" s="43"/>
      <c r="G23" s="43"/>
      <c r="H23" s="43"/>
      <c r="I23" s="43"/>
      <c r="J23" s="43"/>
      <c r="K23" s="43"/>
      <c r="L23" s="49"/>
    </row>
    <row r="24" spans="1:12" s="1" customFormat="1" x14ac:dyDescent="0.15">
      <c r="A24" s="42"/>
      <c r="B24" s="43"/>
      <c r="C24" s="43"/>
      <c r="D24" s="43"/>
      <c r="E24" s="43"/>
      <c r="F24" s="43"/>
      <c r="G24" s="43"/>
      <c r="H24" s="43"/>
      <c r="I24" s="43"/>
      <c r="J24" s="43"/>
      <c r="K24" s="43"/>
      <c r="L24" s="49"/>
    </row>
    <row r="25" spans="1:12" s="1" customFormat="1" x14ac:dyDescent="0.15">
      <c r="A25" s="42"/>
      <c r="B25" s="43"/>
      <c r="C25" s="43"/>
      <c r="D25" s="43"/>
      <c r="E25" s="43"/>
      <c r="F25" s="43"/>
      <c r="G25" s="43"/>
      <c r="H25" s="43"/>
      <c r="I25" s="43"/>
      <c r="J25" s="43"/>
      <c r="K25" s="43"/>
      <c r="L25" s="49"/>
    </row>
    <row r="26" spans="1:12" s="1" customFormat="1" x14ac:dyDescent="0.15">
      <c r="A26" s="42"/>
      <c r="B26" s="43"/>
      <c r="C26" s="43"/>
      <c r="D26" s="43"/>
      <c r="E26" s="43"/>
      <c r="F26" s="43"/>
      <c r="G26" s="43"/>
      <c r="H26" s="43"/>
      <c r="I26" s="43"/>
      <c r="J26" s="43"/>
      <c r="K26" s="43"/>
      <c r="L26" s="49"/>
    </row>
    <row r="27" spans="1:12" s="1" customFormat="1" x14ac:dyDescent="0.15">
      <c r="A27" s="42"/>
      <c r="B27" s="43"/>
      <c r="C27" s="43"/>
      <c r="D27" s="43"/>
      <c r="E27" s="43"/>
      <c r="F27" s="43"/>
      <c r="G27" s="43"/>
      <c r="H27" s="43"/>
      <c r="I27" s="43"/>
      <c r="J27" s="43"/>
      <c r="K27" s="43"/>
      <c r="L27" s="49"/>
    </row>
    <row r="28" spans="1:12" s="1" customFormat="1" x14ac:dyDescent="0.15">
      <c r="A28" s="42"/>
      <c r="B28" s="43"/>
      <c r="C28" s="43"/>
      <c r="D28" s="43"/>
      <c r="E28" s="43"/>
      <c r="F28" s="43"/>
      <c r="G28" s="43"/>
      <c r="H28" s="43"/>
      <c r="I28" s="43"/>
      <c r="J28" s="43"/>
      <c r="K28" s="43"/>
      <c r="L28" s="49"/>
    </row>
    <row r="29" spans="1:12" s="1" customFormat="1" x14ac:dyDescent="0.15">
      <c r="A29" s="42"/>
      <c r="B29" s="43"/>
      <c r="C29" s="43"/>
      <c r="D29" s="43"/>
      <c r="E29" s="43"/>
      <c r="F29" s="43"/>
      <c r="G29" s="43"/>
      <c r="H29" s="43"/>
      <c r="I29" s="43"/>
      <c r="J29" s="43"/>
      <c r="K29" s="43"/>
      <c r="L29" s="49"/>
    </row>
    <row r="30" spans="1:12" s="1" customFormat="1" x14ac:dyDescent="0.15">
      <c r="A30" s="42"/>
      <c r="B30" s="43"/>
      <c r="C30" s="43"/>
      <c r="D30" s="43"/>
      <c r="E30" s="43"/>
      <c r="F30" s="43"/>
      <c r="G30" s="43"/>
      <c r="H30" s="43"/>
      <c r="I30" s="43"/>
      <c r="J30" s="43"/>
      <c r="K30" s="43"/>
      <c r="L30" s="49"/>
    </row>
    <row r="31" spans="1:12" s="1" customFormat="1" x14ac:dyDescent="0.15">
      <c r="A31" s="42"/>
      <c r="B31" s="43"/>
      <c r="C31" s="43"/>
      <c r="D31" s="43"/>
      <c r="E31" s="43"/>
      <c r="F31" s="43"/>
      <c r="G31" s="43"/>
      <c r="H31" s="43"/>
      <c r="I31" s="43"/>
      <c r="J31" s="43"/>
      <c r="K31" s="43"/>
      <c r="L31" s="49"/>
    </row>
    <row r="32" spans="1:12" s="1" customFormat="1" x14ac:dyDescent="0.15">
      <c r="A32" s="42"/>
      <c r="B32" s="43"/>
      <c r="C32" s="43"/>
      <c r="D32" s="43"/>
      <c r="E32" s="43"/>
      <c r="F32" s="43"/>
      <c r="G32" s="43"/>
      <c r="H32" s="43"/>
      <c r="I32" s="43"/>
      <c r="J32" s="43"/>
      <c r="K32" s="43"/>
      <c r="L32" s="49"/>
    </row>
    <row r="33" spans="1:12" s="1" customFormat="1" x14ac:dyDescent="0.15">
      <c r="A33" s="42"/>
      <c r="B33" s="43"/>
      <c r="C33" s="43"/>
      <c r="D33" s="43"/>
      <c r="E33" s="43"/>
      <c r="F33" s="43"/>
      <c r="G33" s="43"/>
      <c r="H33" s="43"/>
      <c r="I33" s="43"/>
      <c r="J33" s="43"/>
      <c r="K33" s="43"/>
      <c r="L33" s="49"/>
    </row>
    <row r="34" spans="1:12" s="1" customFormat="1" x14ac:dyDescent="0.15">
      <c r="A34" s="42"/>
      <c r="B34" s="43"/>
      <c r="C34" s="43"/>
      <c r="D34" s="43"/>
      <c r="E34" s="43"/>
      <c r="F34" s="43"/>
      <c r="G34" s="43"/>
      <c r="H34" s="43"/>
      <c r="I34" s="43"/>
      <c r="J34" s="43"/>
      <c r="K34" s="43"/>
      <c r="L34" s="49"/>
    </row>
    <row r="35" spans="1:12" s="1" customFormat="1" x14ac:dyDescent="0.15">
      <c r="A35" s="42"/>
      <c r="B35" s="43"/>
      <c r="C35" s="43"/>
      <c r="D35" s="43"/>
      <c r="E35" s="43"/>
      <c r="F35" s="43"/>
      <c r="G35" s="43"/>
      <c r="H35" s="43"/>
      <c r="I35" s="43"/>
      <c r="J35" s="43"/>
      <c r="K35" s="43"/>
      <c r="L35" s="49"/>
    </row>
    <row r="36" spans="1:12" s="1" customFormat="1" x14ac:dyDescent="0.15">
      <c r="A36" s="42"/>
      <c r="B36" s="43"/>
      <c r="C36" s="43"/>
      <c r="D36" s="43"/>
      <c r="E36" s="43"/>
      <c r="F36" s="43"/>
      <c r="G36" s="43"/>
      <c r="H36" s="43"/>
      <c r="I36" s="43"/>
      <c r="J36" s="43"/>
      <c r="K36" s="43"/>
      <c r="L36" s="49"/>
    </row>
    <row r="37" spans="1:12" s="1" customFormat="1" x14ac:dyDescent="0.15">
      <c r="A37" s="42"/>
      <c r="B37" s="43"/>
      <c r="C37" s="43"/>
      <c r="D37" s="43"/>
      <c r="E37" s="43"/>
      <c r="F37" s="43"/>
      <c r="G37" s="43"/>
      <c r="H37" s="43"/>
      <c r="I37" s="43"/>
      <c r="J37" s="43"/>
      <c r="K37" s="43"/>
      <c r="L37" s="49"/>
    </row>
    <row r="38" spans="1:12" s="1" customFormat="1" x14ac:dyDescent="0.15">
      <c r="A38" s="42"/>
      <c r="B38" s="43"/>
      <c r="C38" s="43"/>
      <c r="D38" s="43"/>
      <c r="E38" s="43"/>
      <c r="F38" s="43"/>
      <c r="G38" s="43"/>
      <c r="H38" s="43"/>
      <c r="I38" s="43"/>
      <c r="J38" s="43"/>
      <c r="K38" s="43"/>
      <c r="L38" s="49"/>
    </row>
    <row r="39" spans="1:12" s="1" customFormat="1" ht="48" customHeight="1" thickBot="1" x14ac:dyDescent="0.2">
      <c r="A39" s="50"/>
      <c r="B39" s="51"/>
      <c r="C39" s="51"/>
      <c r="D39" s="51"/>
      <c r="E39" s="51"/>
      <c r="F39" s="51"/>
      <c r="G39" s="51"/>
      <c r="H39" s="51"/>
      <c r="I39" s="51"/>
      <c r="J39" s="51"/>
      <c r="K39" s="51"/>
      <c r="L39" s="52"/>
    </row>
    <row r="40" spans="1:12" s="1" customFormat="1" x14ac:dyDescent="0.15"/>
  </sheetData>
  <mergeCells count="1">
    <mergeCell ref="C1:H1"/>
  </mergeCells>
  <phoneticPr fontId="35" type="noConversion"/>
  <printOptions horizontalCentered="1"/>
  <pageMargins left="0.19685039370078741" right="0.19685039370078741" top="0.39370078740157483" bottom="0.35433070866141736" header="0.39370078740157483" footer="0.39370078740157483"/>
  <pageSetup paperSize="9" scale="96" orientation="landscape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  <pageSetUpPr fitToPage="1"/>
  </sheetPr>
  <dimension ref="A1:L40"/>
  <sheetViews>
    <sheetView showGridLines="0" view="pageBreakPreview" topLeftCell="A2" zoomScale="70" zoomScaleNormal="100" zoomScaleSheetLayoutView="70" workbookViewId="0">
      <selection activeCell="N39" sqref="N39"/>
    </sheetView>
  </sheetViews>
  <sheetFormatPr defaultColWidth="12" defaultRowHeight="11.25" x14ac:dyDescent="0.15"/>
  <cols>
    <col min="1" max="1" width="10.1640625" customWidth="1"/>
    <col min="2" max="2" width="14.1640625" bestFit="1" customWidth="1"/>
    <col min="3" max="3" width="12" customWidth="1"/>
    <col min="4" max="5" width="21" customWidth="1"/>
    <col min="6" max="7" width="18" customWidth="1"/>
    <col min="8" max="8" width="15.6640625" customWidth="1"/>
    <col min="9" max="9" width="21" customWidth="1"/>
    <col min="10" max="12" width="9.33203125" customWidth="1"/>
  </cols>
  <sheetData>
    <row r="1" spans="1:12" s="1" customFormat="1" ht="42.75" customHeight="1" thickBot="1" x14ac:dyDescent="0.2">
      <c r="A1" s="35"/>
      <c r="B1" s="32"/>
      <c r="C1" s="674" t="s">
        <v>191</v>
      </c>
      <c r="D1" s="674"/>
      <c r="E1" s="674"/>
      <c r="F1" s="674"/>
      <c r="G1" s="674"/>
      <c r="H1" s="674"/>
      <c r="I1" s="115" t="str">
        <f>'TECHNICAL SHEET GARMENT'!J1</f>
        <v>WINTER 18/19</v>
      </c>
      <c r="J1" s="32"/>
      <c r="K1" s="32"/>
      <c r="L1" s="33"/>
    </row>
    <row r="2" spans="1:12" s="4" customFormat="1" ht="18" customHeight="1" x14ac:dyDescent="0.15">
      <c r="A2" s="139" t="str">
        <f>'TECHNICAL SHEET GARMENT'!A2</f>
        <v>LFV11463 (LFV11180 FW17/18)</v>
      </c>
      <c r="B2" s="58"/>
      <c r="C2" s="58"/>
      <c r="D2" s="59"/>
      <c r="E2" s="58"/>
      <c r="F2" s="476" t="str">
        <f>'TECHNICAL SHEET GARMENT'!F2</f>
        <v>LD TRACK 3in1 LOFT JKT</v>
      </c>
      <c r="G2" s="58"/>
      <c r="H2" s="58"/>
      <c r="I2" s="138" t="s">
        <v>2</v>
      </c>
      <c r="J2" s="60" t="str">
        <f>'TECHNICAL SHEET GARMENT'!K2</f>
        <v>V1BULK</v>
      </c>
      <c r="L2" s="61"/>
    </row>
    <row r="3" spans="1:12" s="3" customFormat="1" ht="18" customHeight="1" x14ac:dyDescent="0.15">
      <c r="A3" s="411" t="str">
        <f>'TECHNICAL SHEET GARMENT'!A3:I3</f>
        <v xml:space="preserve"> FABRIC - SUPPLIER:  6302 - LIBOLON</v>
      </c>
      <c r="B3" s="366"/>
      <c r="C3" s="366"/>
      <c r="D3" s="53"/>
      <c r="E3" s="53"/>
      <c r="F3" s="53"/>
      <c r="G3" s="53"/>
      <c r="H3" s="53"/>
      <c r="I3" s="185" t="str">
        <f>'TECHNICAL SHEET GARMENT'!J3</f>
        <v>DEVELOPPER</v>
      </c>
      <c r="K3" s="116" t="str">
        <f>'TECHNICAL SHEET GARMENT'!L3</f>
        <v>Marjorie</v>
      </c>
      <c r="L3" s="54"/>
    </row>
    <row r="4" spans="1:12" s="3" customFormat="1" ht="18" customHeight="1" thickBot="1" x14ac:dyDescent="0.2">
      <c r="A4" s="120" t="s">
        <v>1</v>
      </c>
      <c r="B4" s="55">
        <f ca="1">'TECHNICAL SHEET GARMENT'!B4</f>
        <v>43833</v>
      </c>
      <c r="C4" s="56"/>
      <c r="D4" s="56"/>
      <c r="E4" s="56"/>
      <c r="F4" s="56"/>
      <c r="G4" s="56"/>
      <c r="H4" s="56"/>
      <c r="I4" s="141" t="str">
        <f>'TECHNICAL SHEET GARMENT'!J4</f>
        <v xml:space="preserve">SUPPLIER : </v>
      </c>
      <c r="J4" s="80"/>
      <c r="K4" s="412" t="str">
        <f>'TECHNICAL SHEET GARMENT'!L4</f>
        <v>PRIMA CHANNEL</v>
      </c>
      <c r="L4" s="57"/>
    </row>
    <row r="5" spans="1:12" s="1" customFormat="1" ht="16.5" x14ac:dyDescent="0.15">
      <c r="A5" s="38"/>
      <c r="B5" s="39"/>
      <c r="C5" s="39"/>
      <c r="D5" s="39"/>
      <c r="E5" s="39"/>
      <c r="F5" s="39"/>
      <c r="G5" s="39"/>
      <c r="H5" s="39"/>
      <c r="I5" s="39"/>
      <c r="J5" s="39"/>
      <c r="K5" s="39"/>
      <c r="L5" s="47"/>
    </row>
    <row r="6" spans="1:12" s="1" customFormat="1" ht="16.5" x14ac:dyDescent="0.15">
      <c r="A6" s="40"/>
      <c r="B6" s="41"/>
      <c r="C6" s="41"/>
      <c r="D6" s="41"/>
      <c r="E6" s="41"/>
      <c r="F6" s="41"/>
      <c r="G6" s="41"/>
      <c r="H6" s="41"/>
      <c r="I6" s="41"/>
      <c r="J6" s="41"/>
      <c r="K6" s="41"/>
      <c r="L6" s="48"/>
    </row>
    <row r="7" spans="1:12" s="1" customFormat="1" x14ac:dyDescent="0.15">
      <c r="A7" s="42"/>
      <c r="B7" s="43"/>
      <c r="C7" s="43"/>
      <c r="D7" s="43"/>
      <c r="E7" s="43"/>
      <c r="F7" s="43"/>
      <c r="G7" s="43"/>
      <c r="H7" s="43"/>
      <c r="I7" s="43"/>
      <c r="J7" s="43"/>
      <c r="K7" s="43"/>
      <c r="L7" s="49"/>
    </row>
    <row r="8" spans="1:12" s="1" customFormat="1" x14ac:dyDescent="0.15">
      <c r="A8" s="42"/>
      <c r="B8" s="43"/>
      <c r="C8" s="43"/>
      <c r="D8" s="43"/>
      <c r="E8" s="43"/>
      <c r="F8" s="43"/>
      <c r="G8" s="43"/>
      <c r="H8" s="43"/>
      <c r="I8" s="43"/>
      <c r="J8" s="43"/>
      <c r="K8" s="43"/>
      <c r="L8" s="49"/>
    </row>
    <row r="9" spans="1:12" s="1" customFormat="1" x14ac:dyDescent="0.15">
      <c r="A9" s="42"/>
      <c r="B9" s="43"/>
      <c r="C9" s="43"/>
      <c r="D9" s="43"/>
      <c r="E9" s="43"/>
      <c r="F9" s="43"/>
      <c r="G9" s="43"/>
      <c r="H9" s="43"/>
      <c r="I9" s="43"/>
      <c r="J9" s="43"/>
      <c r="K9" s="43"/>
      <c r="L9" s="49"/>
    </row>
    <row r="10" spans="1:12" s="1" customFormat="1" x14ac:dyDescent="0.15">
      <c r="A10" s="42"/>
      <c r="B10" s="43"/>
      <c r="C10" s="43"/>
      <c r="D10" s="43"/>
      <c r="E10" s="43"/>
      <c r="F10" s="43"/>
      <c r="G10" s="43"/>
      <c r="H10" s="43"/>
      <c r="I10" s="43"/>
      <c r="J10" s="43"/>
      <c r="K10" s="43"/>
      <c r="L10" s="49"/>
    </row>
    <row r="11" spans="1:12" s="1" customFormat="1" x14ac:dyDescent="0.15">
      <c r="A11" s="42"/>
      <c r="B11" s="43"/>
      <c r="C11" s="43"/>
      <c r="D11" s="43"/>
      <c r="E11" s="43"/>
      <c r="F11" s="43"/>
      <c r="G11" s="43"/>
      <c r="H11" s="43"/>
      <c r="I11" s="43"/>
      <c r="J11" s="43"/>
      <c r="K11" s="43"/>
      <c r="L11" s="49"/>
    </row>
    <row r="12" spans="1:12" s="1" customFormat="1" x14ac:dyDescent="0.15">
      <c r="A12" s="42"/>
      <c r="B12" s="43"/>
      <c r="C12" s="43"/>
      <c r="D12" s="43"/>
      <c r="E12" s="43"/>
      <c r="F12" s="43"/>
      <c r="G12" s="43"/>
      <c r="H12" s="43"/>
      <c r="I12" s="43"/>
      <c r="J12" s="43"/>
      <c r="K12" s="43"/>
      <c r="L12" s="49"/>
    </row>
    <row r="13" spans="1:12" s="1" customFormat="1" x14ac:dyDescent="0.15">
      <c r="A13" s="42"/>
      <c r="B13" s="43"/>
      <c r="C13" s="43"/>
      <c r="D13" s="43"/>
      <c r="E13" s="43"/>
      <c r="F13" s="43"/>
      <c r="G13" s="43"/>
      <c r="H13" s="43"/>
      <c r="I13" s="43"/>
      <c r="J13" s="43"/>
      <c r="K13" s="43"/>
      <c r="L13" s="49"/>
    </row>
    <row r="14" spans="1:12" s="1" customFormat="1" x14ac:dyDescent="0.15">
      <c r="A14" s="42"/>
      <c r="B14" s="43"/>
      <c r="C14" s="43"/>
      <c r="D14" s="43"/>
      <c r="E14" s="43"/>
      <c r="F14" s="43"/>
      <c r="G14" s="43"/>
      <c r="H14" s="43"/>
      <c r="I14" s="43"/>
      <c r="J14" s="43"/>
      <c r="K14" s="43"/>
      <c r="L14" s="49"/>
    </row>
    <row r="15" spans="1:12" s="1" customFormat="1" x14ac:dyDescent="0.15">
      <c r="A15" s="42"/>
      <c r="B15" s="43"/>
      <c r="C15" s="43"/>
      <c r="D15" s="43"/>
      <c r="E15" s="43"/>
      <c r="F15" s="43"/>
      <c r="G15" s="43"/>
      <c r="H15" s="43"/>
      <c r="I15" s="43"/>
      <c r="J15" s="43"/>
      <c r="K15" s="43"/>
      <c r="L15" s="49"/>
    </row>
    <row r="16" spans="1:12" s="1" customFormat="1" x14ac:dyDescent="0.15">
      <c r="A16" s="42"/>
      <c r="B16" s="43"/>
      <c r="C16" s="43"/>
      <c r="D16" s="43"/>
      <c r="E16" s="43"/>
      <c r="F16" s="43"/>
      <c r="G16" s="43"/>
      <c r="H16" s="43"/>
      <c r="I16" s="43"/>
      <c r="J16" s="43"/>
      <c r="K16" s="43"/>
      <c r="L16" s="49"/>
    </row>
    <row r="17" spans="1:12" s="1" customFormat="1" x14ac:dyDescent="0.15">
      <c r="A17" s="42"/>
      <c r="B17" s="43"/>
      <c r="C17" s="43"/>
      <c r="D17" s="43"/>
      <c r="E17" s="43"/>
      <c r="F17" s="43"/>
      <c r="G17" s="43"/>
      <c r="H17" s="43"/>
      <c r="I17" s="43"/>
      <c r="J17" s="43"/>
      <c r="K17" s="43"/>
      <c r="L17" s="49"/>
    </row>
    <row r="18" spans="1:12" s="1" customFormat="1" x14ac:dyDescent="0.15">
      <c r="A18" s="42"/>
      <c r="B18" s="43"/>
      <c r="C18" s="43"/>
      <c r="D18" s="43"/>
      <c r="E18" s="43"/>
      <c r="F18" s="43"/>
      <c r="G18" s="43"/>
      <c r="H18" s="43"/>
      <c r="I18" s="43"/>
      <c r="J18" s="43"/>
      <c r="K18" s="43"/>
      <c r="L18" s="49"/>
    </row>
    <row r="19" spans="1:12" s="1" customFormat="1" x14ac:dyDescent="0.15">
      <c r="A19" s="42"/>
      <c r="B19" s="43"/>
      <c r="C19" s="43"/>
      <c r="D19" s="43"/>
      <c r="E19" s="43"/>
      <c r="F19" s="43"/>
      <c r="G19" s="43"/>
      <c r="H19" s="43"/>
      <c r="I19" s="43"/>
      <c r="J19" s="43"/>
      <c r="K19" s="43"/>
      <c r="L19" s="49"/>
    </row>
    <row r="20" spans="1:12" s="1" customFormat="1" x14ac:dyDescent="0.15">
      <c r="A20" s="42"/>
      <c r="B20" s="43"/>
      <c r="C20" s="43"/>
      <c r="D20" s="43"/>
      <c r="E20" s="43"/>
      <c r="F20" s="43"/>
      <c r="G20" s="43"/>
      <c r="H20" s="43"/>
      <c r="I20" s="43"/>
      <c r="J20" s="43"/>
      <c r="K20" s="43"/>
      <c r="L20" s="49"/>
    </row>
    <row r="21" spans="1:12" s="1" customFormat="1" x14ac:dyDescent="0.15">
      <c r="A21" s="42"/>
      <c r="B21" s="43"/>
      <c r="C21" s="43"/>
      <c r="D21" s="43"/>
      <c r="E21" s="43"/>
      <c r="F21" s="43"/>
      <c r="G21" s="43"/>
      <c r="H21" s="43"/>
      <c r="I21" s="43"/>
      <c r="J21" s="43"/>
      <c r="K21" s="43"/>
      <c r="L21" s="49"/>
    </row>
    <row r="22" spans="1:12" s="1" customFormat="1" x14ac:dyDescent="0.15">
      <c r="A22" s="42"/>
      <c r="B22" s="43"/>
      <c r="C22" s="43"/>
      <c r="D22" s="43"/>
      <c r="E22" s="43"/>
      <c r="F22" s="43"/>
      <c r="G22" s="43"/>
      <c r="H22" s="43"/>
      <c r="I22" s="43"/>
      <c r="J22" s="43"/>
      <c r="K22" s="43"/>
      <c r="L22" s="49"/>
    </row>
    <row r="23" spans="1:12" s="1" customFormat="1" x14ac:dyDescent="0.15">
      <c r="A23" s="42"/>
      <c r="B23" s="43"/>
      <c r="C23" s="43"/>
      <c r="D23" s="43"/>
      <c r="E23" s="43"/>
      <c r="F23" s="43"/>
      <c r="G23" s="43"/>
      <c r="H23" s="43"/>
      <c r="I23" s="43"/>
      <c r="J23" s="43"/>
      <c r="K23" s="43"/>
      <c r="L23" s="49"/>
    </row>
    <row r="24" spans="1:12" s="1" customFormat="1" x14ac:dyDescent="0.15">
      <c r="A24" s="42"/>
      <c r="B24" s="43"/>
      <c r="C24" s="43"/>
      <c r="D24" s="43"/>
      <c r="E24" s="43"/>
      <c r="F24" s="43"/>
      <c r="G24" s="43"/>
      <c r="H24" s="43"/>
      <c r="I24" s="43"/>
      <c r="J24" s="43"/>
      <c r="K24" s="43"/>
      <c r="L24" s="49"/>
    </row>
    <row r="25" spans="1:12" s="1" customFormat="1" x14ac:dyDescent="0.15">
      <c r="A25" s="42"/>
      <c r="B25" s="43"/>
      <c r="C25" s="43"/>
      <c r="D25" s="43"/>
      <c r="E25" s="43"/>
      <c r="F25" s="43"/>
      <c r="G25" s="43"/>
      <c r="H25" s="43"/>
      <c r="I25" s="43"/>
      <c r="J25" s="43"/>
      <c r="K25" s="43"/>
      <c r="L25" s="49"/>
    </row>
    <row r="26" spans="1:12" s="1" customFormat="1" x14ac:dyDescent="0.15">
      <c r="A26" s="42"/>
      <c r="B26" s="43"/>
      <c r="C26" s="43"/>
      <c r="D26" s="43"/>
      <c r="E26" s="43"/>
      <c r="F26" s="43"/>
      <c r="G26" s="43"/>
      <c r="H26" s="43"/>
      <c r="I26" s="43"/>
      <c r="J26" s="43"/>
      <c r="K26" s="43"/>
      <c r="L26" s="49"/>
    </row>
    <row r="27" spans="1:12" s="1" customFormat="1" x14ac:dyDescent="0.15">
      <c r="A27" s="42"/>
      <c r="B27" s="43"/>
      <c r="C27" s="43"/>
      <c r="D27" s="43"/>
      <c r="E27" s="43"/>
      <c r="F27" s="43"/>
      <c r="G27" s="43"/>
      <c r="H27" s="43"/>
      <c r="I27" s="43"/>
      <c r="J27" s="43"/>
      <c r="K27" s="43"/>
      <c r="L27" s="49"/>
    </row>
    <row r="28" spans="1:12" s="1" customFormat="1" x14ac:dyDescent="0.15">
      <c r="A28" s="42"/>
      <c r="B28" s="43"/>
      <c r="C28" s="43"/>
      <c r="D28" s="43"/>
      <c r="E28" s="43"/>
      <c r="F28" s="43"/>
      <c r="G28" s="43"/>
      <c r="H28" s="43"/>
      <c r="I28" s="43"/>
      <c r="J28" s="43"/>
      <c r="K28" s="43"/>
      <c r="L28" s="49"/>
    </row>
    <row r="29" spans="1:12" s="1" customFormat="1" x14ac:dyDescent="0.15">
      <c r="A29" s="42"/>
      <c r="B29" s="43"/>
      <c r="C29" s="43"/>
      <c r="D29" s="43"/>
      <c r="E29" s="43"/>
      <c r="F29" s="43"/>
      <c r="G29" s="43"/>
      <c r="H29" s="43"/>
      <c r="I29" s="43"/>
      <c r="J29" s="43"/>
      <c r="K29" s="43"/>
      <c r="L29" s="49"/>
    </row>
    <row r="30" spans="1:12" s="1" customFormat="1" x14ac:dyDescent="0.15">
      <c r="A30" s="42"/>
      <c r="B30" s="43"/>
      <c r="C30" s="43"/>
      <c r="D30" s="43"/>
      <c r="E30" s="43"/>
      <c r="F30" s="43"/>
      <c r="G30" s="43"/>
      <c r="H30" s="43"/>
      <c r="I30" s="43"/>
      <c r="J30" s="43"/>
      <c r="K30" s="43"/>
      <c r="L30" s="49"/>
    </row>
    <row r="31" spans="1:12" s="1" customFormat="1" x14ac:dyDescent="0.15">
      <c r="A31" s="42"/>
      <c r="B31" s="43"/>
      <c r="C31" s="43"/>
      <c r="D31" s="43"/>
      <c r="E31" s="43"/>
      <c r="F31" s="43"/>
      <c r="G31" s="43"/>
      <c r="H31" s="43"/>
      <c r="I31" s="43"/>
      <c r="J31" s="43"/>
      <c r="K31" s="43"/>
      <c r="L31" s="49"/>
    </row>
    <row r="32" spans="1:12" s="1" customFormat="1" x14ac:dyDescent="0.15">
      <c r="A32" s="42"/>
      <c r="B32" s="43"/>
      <c r="C32" s="43"/>
      <c r="D32" s="43"/>
      <c r="E32" s="43"/>
      <c r="F32" s="43"/>
      <c r="G32" s="43"/>
      <c r="H32" s="43"/>
      <c r="I32" s="43"/>
      <c r="J32" s="43"/>
      <c r="K32" s="43"/>
      <c r="L32" s="49"/>
    </row>
    <row r="33" spans="1:12" s="1" customFormat="1" x14ac:dyDescent="0.15">
      <c r="A33" s="42"/>
      <c r="B33" s="43"/>
      <c r="C33" s="43"/>
      <c r="D33" s="43"/>
      <c r="E33" s="43"/>
      <c r="F33" s="43"/>
      <c r="G33" s="43"/>
      <c r="H33" s="43"/>
      <c r="I33" s="43"/>
      <c r="J33" s="43"/>
      <c r="K33" s="43"/>
      <c r="L33" s="49"/>
    </row>
    <row r="34" spans="1:12" s="1" customFormat="1" x14ac:dyDescent="0.15">
      <c r="A34" s="42"/>
      <c r="B34" s="43"/>
      <c r="C34" s="43"/>
      <c r="D34" s="43"/>
      <c r="E34" s="43"/>
      <c r="F34" s="43"/>
      <c r="G34" s="43"/>
      <c r="H34" s="43"/>
      <c r="I34" s="43"/>
      <c r="J34" s="43"/>
      <c r="K34" s="43"/>
      <c r="L34" s="49"/>
    </row>
    <row r="35" spans="1:12" s="1" customFormat="1" x14ac:dyDescent="0.15">
      <c r="A35" s="42"/>
      <c r="B35" s="43"/>
      <c r="C35" s="43"/>
      <c r="D35" s="43"/>
      <c r="E35" s="43"/>
      <c r="F35" s="43"/>
      <c r="G35" s="43"/>
      <c r="H35" s="43"/>
      <c r="I35" s="43"/>
      <c r="J35" s="43"/>
      <c r="K35" s="43"/>
      <c r="L35" s="49"/>
    </row>
    <row r="36" spans="1:12" s="1" customFormat="1" x14ac:dyDescent="0.15">
      <c r="A36" s="42"/>
      <c r="B36" s="43"/>
      <c r="C36" s="43"/>
      <c r="D36" s="43"/>
      <c r="E36" s="43"/>
      <c r="F36" s="43"/>
      <c r="G36" s="43"/>
      <c r="H36" s="43"/>
      <c r="I36" s="43"/>
      <c r="J36" s="43"/>
      <c r="K36" s="43"/>
      <c r="L36" s="49"/>
    </row>
    <row r="37" spans="1:12" s="1" customFormat="1" x14ac:dyDescent="0.15">
      <c r="A37" s="42"/>
      <c r="B37" s="43"/>
      <c r="C37" s="43"/>
      <c r="D37" s="43"/>
      <c r="E37" s="43"/>
      <c r="F37" s="43"/>
      <c r="G37" s="43"/>
      <c r="H37" s="43"/>
      <c r="I37" s="43"/>
      <c r="J37" s="43"/>
      <c r="K37" s="43"/>
      <c r="L37" s="49"/>
    </row>
    <row r="38" spans="1:12" s="1" customFormat="1" x14ac:dyDescent="0.15">
      <c r="A38" s="42"/>
      <c r="B38" s="43"/>
      <c r="C38" s="43"/>
      <c r="D38" s="43"/>
      <c r="E38" s="43"/>
      <c r="F38" s="43"/>
      <c r="G38" s="43"/>
      <c r="H38" s="43"/>
      <c r="I38" s="43"/>
      <c r="J38" s="43"/>
      <c r="K38" s="43"/>
      <c r="L38" s="49"/>
    </row>
    <row r="39" spans="1:12" s="1" customFormat="1" ht="48" customHeight="1" thickBot="1" x14ac:dyDescent="0.2">
      <c r="A39" s="50"/>
      <c r="B39" s="51"/>
      <c r="C39" s="51"/>
      <c r="D39" s="51"/>
      <c r="E39" s="51"/>
      <c r="F39" s="51"/>
      <c r="G39" s="51"/>
      <c r="H39" s="51"/>
      <c r="I39" s="51"/>
      <c r="J39" s="51"/>
      <c r="K39" s="51"/>
      <c r="L39" s="52"/>
    </row>
    <row r="40" spans="1:12" s="1" customFormat="1" x14ac:dyDescent="0.15"/>
  </sheetData>
  <mergeCells count="1">
    <mergeCell ref="C1:H1"/>
  </mergeCells>
  <phoneticPr fontId="35" type="noConversion"/>
  <printOptions horizontalCentered="1"/>
  <pageMargins left="0.23622047244094491" right="0.23622047244094491" top="0.35433070866141736" bottom="0.35433070866141736" header="0.31496062992125984" footer="0.31496062992125984"/>
  <pageSetup paperSize="9" scale="96" orientation="landscape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  <pageSetUpPr fitToPage="1"/>
  </sheetPr>
  <dimension ref="A1:L42"/>
  <sheetViews>
    <sheetView showGridLines="0" view="pageBreakPreview" zoomScale="90" zoomScaleNormal="100" zoomScaleSheetLayoutView="90" workbookViewId="0">
      <selection activeCell="H32" sqref="H32"/>
    </sheetView>
  </sheetViews>
  <sheetFormatPr defaultColWidth="12" defaultRowHeight="11.25" x14ac:dyDescent="0.15"/>
  <cols>
    <col min="1" max="1" width="10.1640625" customWidth="1"/>
    <col min="2" max="2" width="14.1640625" bestFit="1" customWidth="1"/>
    <col min="3" max="3" width="12" customWidth="1"/>
    <col min="4" max="5" width="21" customWidth="1"/>
    <col min="6" max="7" width="18" customWidth="1"/>
    <col min="8" max="8" width="15.6640625" customWidth="1"/>
    <col min="9" max="9" width="21" customWidth="1"/>
    <col min="10" max="12" width="9.33203125" customWidth="1"/>
  </cols>
  <sheetData>
    <row r="1" spans="1:12" s="1" customFormat="1" ht="42.75" customHeight="1" thickBot="1" x14ac:dyDescent="0.2">
      <c r="A1" s="35"/>
      <c r="B1" s="32"/>
      <c r="C1" s="674" t="s">
        <v>3</v>
      </c>
      <c r="D1" s="674"/>
      <c r="E1" s="674"/>
      <c r="F1" s="674"/>
      <c r="G1" s="674"/>
      <c r="H1" s="674"/>
      <c r="I1" s="115" t="str">
        <f>'TECHNICAL SHEET GARMENT'!J1</f>
        <v>WINTER 18/19</v>
      </c>
      <c r="J1" s="32"/>
      <c r="K1" s="32"/>
      <c r="L1" s="33"/>
    </row>
    <row r="2" spans="1:12" s="4" customFormat="1" ht="21.75" customHeight="1" x14ac:dyDescent="0.15">
      <c r="A2" s="139" t="str">
        <f>'TECHNICAL SHEET GARMENT'!A2</f>
        <v>LFV11463 (LFV11180 FW17/18)</v>
      </c>
      <c r="B2" s="58"/>
      <c r="C2" s="58"/>
      <c r="D2" s="59"/>
      <c r="E2" s="58"/>
      <c r="F2" s="476" t="str">
        <f>'TECHNICAL SHEET GARMENT'!F2</f>
        <v>LD TRACK 3in1 LOFT JKT</v>
      </c>
      <c r="G2" s="58"/>
      <c r="H2" s="58"/>
      <c r="I2" s="138" t="s">
        <v>2</v>
      </c>
      <c r="J2" s="60" t="str">
        <f>'TECHNICAL SHEET GARMENT'!K2</f>
        <v>V1BULK</v>
      </c>
      <c r="L2" s="61"/>
    </row>
    <row r="3" spans="1:12" s="3" customFormat="1" ht="21.75" customHeight="1" x14ac:dyDescent="0.15">
      <c r="A3" s="365" t="str">
        <f>'TECHNICAL SHEET GARMENT'!A3:I3</f>
        <v xml:space="preserve"> FABRIC - SUPPLIER:  6302 - LIBOLON</v>
      </c>
      <c r="B3" s="366"/>
      <c r="C3" s="366"/>
      <c r="D3" s="53"/>
      <c r="E3" s="53"/>
      <c r="F3" s="53"/>
      <c r="G3" s="53"/>
      <c r="H3" s="53"/>
      <c r="I3" s="140" t="str">
        <f>'TECHNICAL SHEET GARMENT'!J3</f>
        <v>DEVELOPPER</v>
      </c>
      <c r="K3" s="116" t="str">
        <f>'TECHNICAL SHEET GARMENT'!L3</f>
        <v>Marjorie</v>
      </c>
      <c r="L3" s="54"/>
    </row>
    <row r="4" spans="1:12" s="3" customFormat="1" ht="21.75" customHeight="1" thickBot="1" x14ac:dyDescent="0.2">
      <c r="A4" s="120" t="s">
        <v>1</v>
      </c>
      <c r="B4" s="55">
        <f ca="1">'TECHNICAL SHEET GARMENT'!B4</f>
        <v>43833</v>
      </c>
      <c r="C4" s="56"/>
      <c r="D4" s="56"/>
      <c r="E4" s="56"/>
      <c r="F4" s="56"/>
      <c r="G4" s="56"/>
      <c r="H4" s="56"/>
      <c r="I4" s="141" t="str">
        <f>'TECHNICAL SHEET GARMENT'!J4</f>
        <v xml:space="preserve">SUPPLIER : </v>
      </c>
      <c r="J4" s="80"/>
      <c r="K4" s="412" t="str">
        <f>'TECHNICAL SHEET GARMENT'!L4</f>
        <v>PRIMA CHANNEL</v>
      </c>
      <c r="L4" s="57"/>
    </row>
    <row r="5" spans="1:12" s="1" customFormat="1" ht="16.5" x14ac:dyDescent="0.15">
      <c r="A5" s="38"/>
      <c r="B5" s="462"/>
      <c r="C5" s="39"/>
      <c r="D5" s="39"/>
      <c r="E5" s="39"/>
      <c r="F5" s="39"/>
      <c r="G5" s="39"/>
      <c r="H5" s="39"/>
      <c r="I5" s="39"/>
      <c r="J5" s="39"/>
      <c r="K5" s="39"/>
      <c r="L5" s="47"/>
    </row>
    <row r="6" spans="1:12" s="1" customFormat="1" ht="16.5" x14ac:dyDescent="0.15">
      <c r="A6" s="40"/>
      <c r="B6" s="41"/>
      <c r="C6" s="41"/>
      <c r="D6" s="41"/>
      <c r="E6" s="41"/>
      <c r="F6" s="41"/>
      <c r="G6" s="41"/>
      <c r="H6" s="41"/>
      <c r="I6" s="41"/>
      <c r="J6" s="41"/>
      <c r="K6" s="41"/>
      <c r="L6" s="48"/>
    </row>
    <row r="7" spans="1:12" s="1" customFormat="1" x14ac:dyDescent="0.15">
      <c r="A7" s="42"/>
      <c r="B7" s="43"/>
      <c r="C7" s="43"/>
      <c r="D7" s="43"/>
      <c r="E7" s="43"/>
      <c r="F7" s="43"/>
      <c r="G7" s="43"/>
      <c r="H7" s="43"/>
      <c r="I7" s="43"/>
      <c r="J7" s="43"/>
      <c r="K7" s="43"/>
      <c r="L7" s="49"/>
    </row>
    <row r="8" spans="1:12" s="1" customFormat="1" x14ac:dyDescent="0.15">
      <c r="A8" s="42"/>
      <c r="B8" s="43"/>
      <c r="C8" s="43"/>
      <c r="D8" s="43"/>
      <c r="E8" s="43"/>
      <c r="F8" s="43"/>
      <c r="G8" s="43"/>
      <c r="H8" s="43"/>
      <c r="I8" s="43"/>
      <c r="J8" s="43"/>
      <c r="K8" s="43"/>
      <c r="L8" s="49"/>
    </row>
    <row r="9" spans="1:12" s="1" customFormat="1" x14ac:dyDescent="0.15">
      <c r="A9" s="42"/>
      <c r="B9" s="43"/>
      <c r="C9" s="43"/>
      <c r="D9" s="43"/>
      <c r="E9" s="43"/>
      <c r="F9" s="43"/>
      <c r="G9" s="43"/>
      <c r="H9" s="43"/>
      <c r="I9" s="43"/>
      <c r="J9" s="43"/>
      <c r="K9" s="43"/>
      <c r="L9" s="49"/>
    </row>
    <row r="10" spans="1:12" s="1" customFormat="1" x14ac:dyDescent="0.15">
      <c r="A10" s="42"/>
      <c r="B10" s="43"/>
      <c r="C10" s="43"/>
      <c r="D10" s="43"/>
      <c r="E10" s="43"/>
      <c r="F10" s="43"/>
      <c r="G10" s="43"/>
      <c r="H10" s="43"/>
      <c r="I10" s="43"/>
      <c r="J10" s="43"/>
      <c r="K10" s="43"/>
      <c r="L10" s="49"/>
    </row>
    <row r="11" spans="1:12" s="1" customFormat="1" x14ac:dyDescent="0.15">
      <c r="A11" s="42"/>
      <c r="B11" s="43"/>
      <c r="C11" s="43"/>
      <c r="D11" s="43"/>
      <c r="E11" s="43"/>
      <c r="F11" s="43"/>
      <c r="G11" s="43"/>
      <c r="H11" s="43"/>
      <c r="I11" s="43"/>
      <c r="J11" s="43"/>
      <c r="K11" s="43"/>
      <c r="L11" s="49"/>
    </row>
    <row r="12" spans="1:12" s="1" customFormat="1" x14ac:dyDescent="0.15">
      <c r="A12" s="42"/>
      <c r="B12" s="43"/>
      <c r="C12" s="43"/>
      <c r="D12" s="43"/>
      <c r="E12" s="43"/>
      <c r="F12" s="43"/>
      <c r="G12" s="43"/>
      <c r="H12" s="43"/>
      <c r="I12" s="43"/>
      <c r="J12" s="43"/>
      <c r="K12" s="43"/>
      <c r="L12" s="49"/>
    </row>
    <row r="13" spans="1:12" s="1" customFormat="1" x14ac:dyDescent="0.15">
      <c r="A13" s="42"/>
      <c r="B13" s="43"/>
      <c r="C13" s="43"/>
      <c r="D13" s="43"/>
      <c r="E13" s="43"/>
      <c r="F13" s="43"/>
      <c r="G13" s="43"/>
      <c r="H13" s="43"/>
      <c r="I13" s="43"/>
      <c r="J13" s="43"/>
      <c r="K13" s="43"/>
      <c r="L13" s="49"/>
    </row>
    <row r="14" spans="1:12" s="1" customFormat="1" x14ac:dyDescent="0.15">
      <c r="A14" s="42"/>
      <c r="B14" s="43"/>
      <c r="C14" s="43"/>
      <c r="D14" s="43"/>
      <c r="E14" s="43"/>
      <c r="F14" s="43"/>
      <c r="G14" s="43"/>
      <c r="H14" s="43"/>
      <c r="I14" s="43"/>
      <c r="J14" s="43"/>
      <c r="K14" s="43"/>
      <c r="L14" s="49"/>
    </row>
    <row r="15" spans="1:12" s="1" customFormat="1" x14ac:dyDescent="0.15">
      <c r="A15" s="42"/>
      <c r="B15" s="43"/>
      <c r="C15" s="43"/>
      <c r="D15" s="43"/>
      <c r="E15" s="43"/>
      <c r="F15" s="43"/>
      <c r="G15" s="43"/>
      <c r="H15" s="43"/>
      <c r="I15" s="43"/>
      <c r="J15" s="43"/>
      <c r="K15" s="43"/>
      <c r="L15" s="49"/>
    </row>
    <row r="16" spans="1:12" s="1" customFormat="1" x14ac:dyDescent="0.15">
      <c r="A16" s="42"/>
      <c r="B16" s="43"/>
      <c r="C16" s="43"/>
      <c r="D16" s="43"/>
      <c r="E16" s="43"/>
      <c r="F16" s="43"/>
      <c r="G16" s="43"/>
      <c r="H16" s="43"/>
      <c r="I16" s="43"/>
      <c r="J16" s="43"/>
      <c r="K16" s="43"/>
      <c r="L16" s="49"/>
    </row>
    <row r="17" spans="1:12" s="1" customFormat="1" x14ac:dyDescent="0.15">
      <c r="A17" s="42"/>
      <c r="B17" s="43"/>
      <c r="C17" s="43"/>
      <c r="D17" s="43"/>
      <c r="E17" s="43"/>
      <c r="F17" s="43"/>
      <c r="G17" s="43"/>
      <c r="H17" s="43"/>
      <c r="I17" s="43"/>
      <c r="J17" s="43"/>
      <c r="K17" s="43"/>
      <c r="L17" s="49"/>
    </row>
    <row r="18" spans="1:12" s="1" customFormat="1" x14ac:dyDescent="0.15">
      <c r="A18" s="42"/>
      <c r="B18" s="43"/>
      <c r="C18" s="43"/>
      <c r="D18" s="43"/>
      <c r="E18" s="43"/>
      <c r="F18" s="43"/>
      <c r="G18" s="43"/>
      <c r="H18" s="43"/>
      <c r="I18" s="43"/>
      <c r="J18" s="43"/>
      <c r="K18" s="43"/>
      <c r="L18" s="49"/>
    </row>
    <row r="19" spans="1:12" s="1" customFormat="1" x14ac:dyDescent="0.15">
      <c r="A19" s="42"/>
      <c r="B19" s="43"/>
      <c r="C19" s="43"/>
      <c r="D19" s="43"/>
      <c r="E19" s="43"/>
      <c r="F19" s="43"/>
      <c r="G19" s="43"/>
      <c r="H19" s="43"/>
      <c r="I19" s="43"/>
      <c r="J19" s="43"/>
      <c r="K19" s="43"/>
      <c r="L19" s="49"/>
    </row>
    <row r="20" spans="1:12" s="1" customFormat="1" x14ac:dyDescent="0.15">
      <c r="A20" s="42"/>
      <c r="B20" s="43"/>
      <c r="C20" s="43"/>
      <c r="D20" s="43"/>
      <c r="E20" s="43"/>
      <c r="F20" s="43"/>
      <c r="G20" s="43"/>
      <c r="H20" s="43"/>
      <c r="I20" s="43"/>
      <c r="J20" s="43"/>
      <c r="K20" s="43"/>
      <c r="L20" s="49"/>
    </row>
    <row r="21" spans="1:12" s="1" customFormat="1" x14ac:dyDescent="0.15">
      <c r="A21" s="42"/>
      <c r="B21" s="43"/>
      <c r="C21" s="43"/>
      <c r="D21" s="43"/>
      <c r="E21" s="43"/>
      <c r="F21" s="43"/>
      <c r="G21" s="43"/>
      <c r="H21" s="43"/>
      <c r="I21" s="43"/>
      <c r="J21" s="43"/>
      <c r="K21" s="43"/>
      <c r="L21" s="49"/>
    </row>
    <row r="22" spans="1:12" s="1" customFormat="1" x14ac:dyDescent="0.15">
      <c r="A22" s="42"/>
      <c r="B22" s="43"/>
      <c r="C22" s="43"/>
      <c r="D22" s="43"/>
      <c r="E22" s="43"/>
      <c r="F22" s="43"/>
      <c r="G22" s="43"/>
      <c r="H22" s="43"/>
      <c r="I22" s="43"/>
      <c r="J22" s="43"/>
      <c r="K22" s="43"/>
      <c r="L22" s="49"/>
    </row>
    <row r="23" spans="1:12" s="1" customFormat="1" x14ac:dyDescent="0.15">
      <c r="A23" s="42"/>
      <c r="B23" s="43"/>
      <c r="C23" s="43"/>
      <c r="D23" s="43"/>
      <c r="E23" s="43"/>
      <c r="F23" s="43"/>
      <c r="G23" s="43"/>
      <c r="H23" s="43"/>
      <c r="I23" s="43"/>
      <c r="J23" s="43"/>
      <c r="K23" s="43"/>
      <c r="L23" s="49"/>
    </row>
    <row r="24" spans="1:12" s="1" customFormat="1" ht="16.5" x14ac:dyDescent="0.15">
      <c r="A24" s="42"/>
      <c r="B24" s="189"/>
      <c r="C24" s="43"/>
      <c r="D24" s="43"/>
      <c r="E24" s="43"/>
      <c r="F24" s="43"/>
      <c r="G24" s="43"/>
      <c r="H24" s="43"/>
      <c r="I24" s="43"/>
      <c r="J24" s="43"/>
      <c r="K24" s="43"/>
      <c r="L24" s="49"/>
    </row>
    <row r="25" spans="1:12" s="1" customFormat="1" x14ac:dyDescent="0.15">
      <c r="A25" s="42"/>
      <c r="B25" s="43"/>
      <c r="C25" s="43"/>
      <c r="D25" s="43"/>
      <c r="E25" s="43"/>
      <c r="F25" s="43"/>
      <c r="G25" s="43"/>
      <c r="H25" s="43"/>
      <c r="I25" s="43"/>
      <c r="J25" s="43"/>
      <c r="K25" s="43"/>
      <c r="L25" s="49"/>
    </row>
    <row r="26" spans="1:12" s="1" customFormat="1" x14ac:dyDescent="0.15">
      <c r="A26" s="42"/>
      <c r="B26" s="43"/>
      <c r="C26" s="43"/>
      <c r="D26" s="43"/>
      <c r="E26" s="43"/>
      <c r="F26" s="43"/>
      <c r="G26" s="43"/>
      <c r="H26" s="43"/>
      <c r="I26" s="43"/>
      <c r="J26" s="43"/>
      <c r="K26" s="43"/>
      <c r="L26" s="49"/>
    </row>
    <row r="27" spans="1:12" s="1" customFormat="1" x14ac:dyDescent="0.15">
      <c r="A27" s="42"/>
      <c r="B27" s="43"/>
      <c r="C27" s="43"/>
      <c r="D27" s="43"/>
      <c r="E27" s="43"/>
      <c r="F27" s="43"/>
      <c r="G27" s="43"/>
      <c r="H27" s="43"/>
      <c r="I27" s="43"/>
      <c r="J27" s="43"/>
      <c r="K27" s="43"/>
      <c r="L27" s="49"/>
    </row>
    <row r="28" spans="1:12" s="1" customFormat="1" x14ac:dyDescent="0.15">
      <c r="A28" s="42"/>
      <c r="B28" s="43"/>
      <c r="C28" s="43"/>
      <c r="D28" s="43"/>
      <c r="E28" s="43"/>
      <c r="F28" s="43"/>
      <c r="G28" s="43"/>
      <c r="H28" s="43"/>
      <c r="I28" s="43"/>
      <c r="J28" s="43"/>
      <c r="K28" s="43"/>
      <c r="L28" s="49"/>
    </row>
    <row r="29" spans="1:12" s="1" customFormat="1" x14ac:dyDescent="0.15">
      <c r="A29" s="42"/>
      <c r="B29" s="43"/>
      <c r="C29" s="43"/>
      <c r="D29" s="43"/>
      <c r="E29" s="43"/>
      <c r="F29" s="43"/>
      <c r="G29" s="43"/>
      <c r="H29" s="43"/>
      <c r="I29" s="43"/>
      <c r="J29" s="43"/>
      <c r="K29" s="43"/>
      <c r="L29" s="49"/>
    </row>
    <row r="30" spans="1:12" s="1" customFormat="1" x14ac:dyDescent="0.15">
      <c r="A30" s="42"/>
      <c r="B30" s="43"/>
      <c r="C30" s="43"/>
      <c r="D30" s="43"/>
      <c r="E30" s="43"/>
      <c r="F30" s="43"/>
      <c r="G30" s="43"/>
      <c r="H30" s="43"/>
      <c r="I30" s="43"/>
      <c r="J30" s="43"/>
      <c r="K30" s="43"/>
      <c r="L30" s="49"/>
    </row>
    <row r="31" spans="1:12" s="1" customFormat="1" x14ac:dyDescent="0.15">
      <c r="A31" s="42"/>
      <c r="B31" s="43"/>
      <c r="C31" s="43"/>
      <c r="D31" s="43"/>
      <c r="E31" s="43"/>
      <c r="F31" s="43"/>
      <c r="G31" s="43"/>
      <c r="H31" s="43"/>
      <c r="I31" s="43"/>
      <c r="J31" s="43"/>
      <c r="K31" s="43"/>
      <c r="L31" s="49"/>
    </row>
    <row r="32" spans="1:12" s="1" customFormat="1" x14ac:dyDescent="0.15">
      <c r="A32" s="42"/>
      <c r="B32" s="43"/>
      <c r="C32" s="43"/>
      <c r="D32" s="43"/>
      <c r="E32" s="43"/>
      <c r="F32" s="43"/>
      <c r="G32" s="43"/>
      <c r="H32" s="43"/>
      <c r="I32" s="43"/>
      <c r="J32" s="43"/>
      <c r="K32" s="43"/>
      <c r="L32" s="49"/>
    </row>
    <row r="33" spans="1:12" s="1" customFormat="1" x14ac:dyDescent="0.15">
      <c r="A33" s="42"/>
      <c r="B33" s="43"/>
      <c r="C33" s="43"/>
      <c r="D33" s="43"/>
      <c r="E33" s="43"/>
      <c r="F33" s="43"/>
      <c r="G33" s="43"/>
      <c r="H33" s="43"/>
      <c r="I33" s="43"/>
      <c r="J33" s="43"/>
      <c r="K33" s="43"/>
      <c r="L33" s="49"/>
    </row>
    <row r="34" spans="1:12" s="1" customFormat="1" x14ac:dyDescent="0.15">
      <c r="A34" s="42"/>
      <c r="B34" s="43"/>
      <c r="C34" s="43"/>
      <c r="D34" s="43"/>
      <c r="E34" s="43"/>
      <c r="F34" s="43"/>
      <c r="G34" s="43"/>
      <c r="H34" s="43"/>
      <c r="I34" s="43"/>
      <c r="J34" s="43"/>
      <c r="K34" s="43"/>
      <c r="L34" s="49"/>
    </row>
    <row r="35" spans="1:12" s="1" customFormat="1" x14ac:dyDescent="0.15">
      <c r="A35" s="42"/>
      <c r="B35" s="43"/>
      <c r="C35" s="43"/>
      <c r="D35" s="43"/>
      <c r="E35" s="43"/>
      <c r="F35" s="43"/>
      <c r="G35" s="43"/>
      <c r="H35" s="43"/>
      <c r="I35" s="43"/>
      <c r="J35" s="43"/>
      <c r="K35" s="43"/>
      <c r="L35" s="49"/>
    </row>
    <row r="36" spans="1:12" s="1" customFormat="1" x14ac:dyDescent="0.15">
      <c r="A36" s="42"/>
      <c r="B36" s="43"/>
      <c r="C36" s="43"/>
      <c r="D36" s="43"/>
      <c r="E36" s="43"/>
      <c r="F36" s="43"/>
      <c r="G36" s="43"/>
      <c r="H36" s="43"/>
      <c r="I36" s="43"/>
      <c r="J36" s="43"/>
      <c r="K36" s="43"/>
      <c r="L36" s="49"/>
    </row>
    <row r="37" spans="1:12" s="1" customFormat="1" x14ac:dyDescent="0.15">
      <c r="A37" s="42"/>
      <c r="B37" s="43"/>
      <c r="C37" s="43"/>
      <c r="D37" s="43"/>
      <c r="E37" s="43"/>
      <c r="F37" s="43"/>
      <c r="G37" s="43"/>
      <c r="H37" s="43"/>
      <c r="I37" s="43"/>
      <c r="J37" s="43"/>
      <c r="K37" s="43"/>
      <c r="L37" s="49"/>
    </row>
    <row r="38" spans="1:12" s="1" customFormat="1" x14ac:dyDescent="0.15">
      <c r="A38" s="42"/>
      <c r="B38" s="43"/>
      <c r="C38" s="43"/>
      <c r="D38" s="43"/>
      <c r="E38" s="43"/>
      <c r="F38" s="43"/>
      <c r="G38" s="43"/>
      <c r="H38" s="43"/>
      <c r="I38" s="43"/>
      <c r="J38" s="43"/>
      <c r="K38" s="43"/>
      <c r="L38" s="49"/>
    </row>
    <row r="39" spans="1:12" s="1" customFormat="1" x14ac:dyDescent="0.15">
      <c r="A39" s="42"/>
      <c r="B39" s="43"/>
      <c r="C39" s="43"/>
      <c r="D39" s="43"/>
      <c r="E39" s="43"/>
      <c r="F39" s="43"/>
      <c r="G39" s="43"/>
      <c r="H39" s="43"/>
      <c r="I39" s="43"/>
      <c r="J39" s="43"/>
      <c r="K39" s="43"/>
      <c r="L39" s="49"/>
    </row>
    <row r="40" spans="1:12" s="1" customFormat="1" ht="12" thickBot="1" x14ac:dyDescent="0.2">
      <c r="A40" s="50"/>
      <c r="B40" s="51"/>
      <c r="C40" s="51"/>
      <c r="D40" s="51"/>
      <c r="E40" s="51"/>
      <c r="F40" s="51"/>
      <c r="G40" s="51"/>
      <c r="H40" s="51"/>
      <c r="I40" s="51"/>
      <c r="J40" s="51"/>
      <c r="K40" s="51"/>
      <c r="L40" s="52"/>
    </row>
    <row r="41" spans="1:12" s="1" customFormat="1" x14ac:dyDescent="0.15"/>
    <row r="42" spans="1:12" s="1" customFormat="1" x14ac:dyDescent="0.15"/>
  </sheetData>
  <mergeCells count="1">
    <mergeCell ref="C1:H1"/>
  </mergeCells>
  <phoneticPr fontId="35" type="noConversion"/>
  <printOptions horizontalCentered="1"/>
  <pageMargins left="0.39370078740157483" right="0.39370078740157483" top="0.39370078740157483" bottom="0.35433070866141736" header="0.39370078740157483" footer="0.39370078740157483"/>
  <pageSetup paperSize="9" orientation="landscape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  <pageSetUpPr fitToPage="1"/>
  </sheetPr>
  <dimension ref="A1:W71"/>
  <sheetViews>
    <sheetView showGridLines="0" view="pageBreakPreview" zoomScale="60" zoomScaleNormal="70" workbookViewId="0">
      <pane ySplit="5" topLeftCell="A54" activePane="bottomLeft" state="frozen"/>
      <selection pane="bottomLeft" activeCell="F55" sqref="F55"/>
    </sheetView>
  </sheetViews>
  <sheetFormatPr defaultColWidth="12" defaultRowHeight="11.25" x14ac:dyDescent="0.15"/>
  <cols>
    <col min="1" max="1" width="12.33203125" style="1" customWidth="1"/>
    <col min="2" max="2" width="17.83203125" style="1" customWidth="1"/>
    <col min="3" max="3" width="25.1640625" style="1" customWidth="1"/>
    <col min="4" max="4" width="18.83203125" style="1" customWidth="1"/>
    <col min="5" max="5" width="17.83203125" style="1" customWidth="1"/>
    <col min="6" max="6" width="36" customWidth="1"/>
    <col min="7" max="7" width="11.33203125" customWidth="1"/>
    <col min="8" max="11" width="31.6640625" style="25" customWidth="1"/>
    <col min="12" max="17" width="9.1640625" customWidth="1"/>
    <col min="18" max="19" width="7.6640625" customWidth="1"/>
  </cols>
  <sheetData>
    <row r="1" spans="1:23" s="1" customFormat="1" ht="43.5" customHeight="1" x14ac:dyDescent="0.15">
      <c r="A1" s="62"/>
      <c r="B1" s="63"/>
      <c r="C1" s="650" t="s">
        <v>4</v>
      </c>
      <c r="D1" s="650"/>
      <c r="E1" s="650"/>
      <c r="F1" s="650"/>
      <c r="G1" s="650"/>
      <c r="H1" s="650"/>
      <c r="I1" s="650"/>
      <c r="J1" s="650"/>
      <c r="K1" s="650"/>
      <c r="L1" s="64" t="str">
        <f>'TECHNICAL SHEET GARMENT'!J1</f>
        <v>WINTER 18/19</v>
      </c>
      <c r="M1" s="63"/>
      <c r="N1" s="63"/>
      <c r="O1" s="63"/>
      <c r="P1" s="63"/>
      <c r="Q1" s="65"/>
    </row>
    <row r="2" spans="1:23" s="4" customFormat="1" ht="21" customHeight="1" x14ac:dyDescent="0.3">
      <c r="A2" s="196" t="str">
        <f>'TECHNICAL SHEET GARMENT'!A2</f>
        <v>LFV11463 (LFV11180 FW17/18)</v>
      </c>
      <c r="B2" s="67"/>
      <c r="C2" s="66"/>
      <c r="D2" s="67"/>
      <c r="E2" s="66"/>
      <c r="F2" s="66"/>
      <c r="G2" s="66"/>
      <c r="H2" s="478" t="str">
        <f>'TECHNICAL SHEET GARMENT'!F2</f>
        <v>LD TRACK 3in1 LOFT JKT</v>
      </c>
      <c r="I2" s="83"/>
      <c r="J2" s="83"/>
      <c r="K2" s="83"/>
      <c r="L2" s="66" t="s">
        <v>2</v>
      </c>
      <c r="M2" s="76" t="str">
        <f>'TECHNICAL SHEET GARMENT'!K2</f>
        <v>V1BULK</v>
      </c>
      <c r="N2" s="66"/>
      <c r="O2" s="66"/>
      <c r="P2" s="66"/>
      <c r="Q2" s="68"/>
    </row>
    <row r="3" spans="1:23" s="3" customFormat="1" ht="21" customHeight="1" x14ac:dyDescent="0.25">
      <c r="A3" s="367" t="str">
        <f>'TECHNICAL SHEET GARMENT'!A3:I3</f>
        <v xml:space="preserve"> FABRIC - SUPPLIER:  6302 - LIBOLON</v>
      </c>
      <c r="B3" s="84"/>
      <c r="C3" s="70"/>
      <c r="D3" s="69"/>
      <c r="E3" s="78"/>
      <c r="F3" s="69"/>
      <c r="G3" s="69"/>
      <c r="H3" s="85"/>
      <c r="I3" s="86"/>
      <c r="J3" s="85"/>
      <c r="K3" s="85"/>
      <c r="L3" s="69" t="s">
        <v>14</v>
      </c>
      <c r="M3" s="78"/>
      <c r="N3" s="116"/>
      <c r="O3" s="116" t="str">
        <f>'TECHNICAL SHEET GARMENT'!L3</f>
        <v>Marjorie</v>
      </c>
      <c r="P3" s="116"/>
      <c r="Q3" s="81"/>
    </row>
    <row r="4" spans="1:23" s="3" customFormat="1" ht="21" customHeight="1" thickBot="1" x14ac:dyDescent="0.3">
      <c r="A4" s="197" t="s">
        <v>1</v>
      </c>
      <c r="B4" s="55">
        <f ca="1">'TECHNICAL SHEET GARMENT'!B4</f>
        <v>43833</v>
      </c>
      <c r="C4" s="80"/>
      <c r="D4" s="80"/>
      <c r="E4" s="73"/>
      <c r="F4" s="73"/>
      <c r="G4" s="73"/>
      <c r="H4" s="244"/>
      <c r="I4" s="286"/>
      <c r="J4" s="244"/>
      <c r="K4" s="244"/>
      <c r="L4" s="94" t="str">
        <f>'TECHNICAL SHEET GARMENT'!J4</f>
        <v xml:space="preserve">SUPPLIER : </v>
      </c>
      <c r="M4" s="80"/>
      <c r="N4" s="119"/>
      <c r="O4" s="119" t="str">
        <f>'TECHNICAL SHEET GARMENT'!L4</f>
        <v>PRIMA CHANNEL</v>
      </c>
      <c r="P4" s="119"/>
      <c r="Q4" s="82"/>
    </row>
    <row r="5" spans="1:23" s="2" customFormat="1" ht="45" customHeight="1" x14ac:dyDescent="0.15">
      <c r="A5" s="233" t="s">
        <v>88</v>
      </c>
      <c r="B5" s="234"/>
      <c r="C5" s="235"/>
      <c r="D5" s="235"/>
      <c r="E5" s="235"/>
      <c r="F5" s="719"/>
      <c r="G5" s="719"/>
      <c r="H5" s="515" t="s">
        <v>204</v>
      </c>
      <c r="I5" s="515" t="s">
        <v>255</v>
      </c>
      <c r="J5" s="515" t="s">
        <v>257</v>
      </c>
      <c r="K5" s="517" t="s">
        <v>256</v>
      </c>
      <c r="L5" s="344"/>
      <c r="M5" s="345"/>
      <c r="N5" s="235"/>
      <c r="O5" s="235"/>
      <c r="P5" s="235"/>
      <c r="Q5" s="236"/>
      <c r="R5" s="13"/>
      <c r="S5" s="14"/>
      <c r="T5" s="14"/>
      <c r="U5" s="15"/>
      <c r="V5" s="15"/>
      <c r="W5" s="15"/>
    </row>
    <row r="6" spans="1:23" s="406" customFormat="1" ht="54" customHeight="1" x14ac:dyDescent="0.15">
      <c r="A6" s="725" t="s">
        <v>260</v>
      </c>
      <c r="B6" s="726"/>
      <c r="C6" s="726"/>
      <c r="D6" s="726"/>
      <c r="E6" s="461" t="s">
        <v>213</v>
      </c>
      <c r="F6" s="728" t="s">
        <v>222</v>
      </c>
      <c r="G6" s="729"/>
      <c r="H6" s="514" t="s">
        <v>205</v>
      </c>
      <c r="I6" s="521" t="s">
        <v>258</v>
      </c>
      <c r="J6" s="522" t="s">
        <v>261</v>
      </c>
      <c r="K6" s="521" t="s">
        <v>262</v>
      </c>
      <c r="L6" s="401"/>
      <c r="M6" s="401"/>
      <c r="N6" s="401"/>
      <c r="O6" s="402"/>
      <c r="P6" s="402"/>
      <c r="Q6" s="403"/>
      <c r="R6" s="404"/>
      <c r="S6" s="404"/>
      <c r="T6" s="404"/>
      <c r="U6" s="405"/>
      <c r="V6" s="405"/>
      <c r="W6" s="405"/>
    </row>
    <row r="7" spans="1:23" s="100" customFormat="1" ht="54" customHeight="1" x14ac:dyDescent="0.15">
      <c r="A7" s="722" t="s">
        <v>214</v>
      </c>
      <c r="B7" s="723"/>
      <c r="C7" s="723"/>
      <c r="D7" s="724"/>
      <c r="E7" s="460" t="s">
        <v>71</v>
      </c>
      <c r="F7" s="720" t="s">
        <v>228</v>
      </c>
      <c r="G7" s="721"/>
      <c r="H7" s="190" t="s">
        <v>69</v>
      </c>
      <c r="I7" s="190" t="s">
        <v>69</v>
      </c>
      <c r="J7" s="190" t="s">
        <v>69</v>
      </c>
      <c r="K7" s="190" t="s">
        <v>69</v>
      </c>
      <c r="L7" s="99"/>
      <c r="M7" s="99"/>
      <c r="N7" s="105"/>
      <c r="O7" s="105"/>
      <c r="P7" s="105"/>
      <c r="Q7" s="199"/>
      <c r="R7" s="9"/>
      <c r="S7" s="9"/>
      <c r="T7" s="9"/>
      <c r="U7" s="9"/>
      <c r="V7" s="9"/>
    </row>
    <row r="8" spans="1:23" s="100" customFormat="1" ht="61.5" customHeight="1" x14ac:dyDescent="0.15">
      <c r="A8" s="722" t="s">
        <v>215</v>
      </c>
      <c r="B8" s="723"/>
      <c r="C8" s="723"/>
      <c r="D8" s="724"/>
      <c r="E8" s="460" t="s">
        <v>71</v>
      </c>
      <c r="F8" s="720" t="s">
        <v>166</v>
      </c>
      <c r="G8" s="721"/>
      <c r="H8" s="190" t="s">
        <v>69</v>
      </c>
      <c r="I8" s="190" t="s">
        <v>69</v>
      </c>
      <c r="J8" s="190" t="s">
        <v>69</v>
      </c>
      <c r="K8" s="190" t="s">
        <v>69</v>
      </c>
      <c r="L8" s="99"/>
      <c r="M8" s="99"/>
      <c r="N8" s="105"/>
      <c r="O8" s="105"/>
      <c r="P8" s="105"/>
      <c r="Q8" s="199"/>
      <c r="R8" s="409"/>
      <c r="S8" s="409"/>
      <c r="T8" s="409"/>
      <c r="U8" s="409"/>
      <c r="V8" s="409"/>
    </row>
    <row r="9" spans="1:23" s="100" customFormat="1" ht="61.5" customHeight="1" x14ac:dyDescent="0.15">
      <c r="A9" s="722" t="s">
        <v>212</v>
      </c>
      <c r="B9" s="723"/>
      <c r="C9" s="723"/>
      <c r="D9" s="724"/>
      <c r="E9" s="460" t="s">
        <v>71</v>
      </c>
      <c r="F9" s="457" t="s">
        <v>296</v>
      </c>
      <c r="G9" s="458"/>
      <c r="H9" s="190" t="s">
        <v>69</v>
      </c>
      <c r="I9" s="190" t="s">
        <v>69</v>
      </c>
      <c r="J9" s="190" t="s">
        <v>69</v>
      </c>
      <c r="K9" s="190" t="s">
        <v>69</v>
      </c>
      <c r="L9" s="99"/>
      <c r="M9" s="99"/>
      <c r="N9" s="105"/>
      <c r="O9" s="105"/>
      <c r="P9" s="105"/>
      <c r="Q9" s="199"/>
      <c r="R9" s="409"/>
      <c r="S9" s="409"/>
      <c r="T9" s="409"/>
      <c r="U9" s="409"/>
      <c r="V9" s="409"/>
    </row>
    <row r="10" spans="1:23" s="100" customFormat="1" ht="54" customHeight="1" x14ac:dyDescent="0.15">
      <c r="A10" s="722" t="s">
        <v>162</v>
      </c>
      <c r="B10" s="723"/>
      <c r="C10" s="723"/>
      <c r="D10" s="724"/>
      <c r="E10" s="460" t="s">
        <v>71</v>
      </c>
      <c r="F10" s="720" t="s">
        <v>67</v>
      </c>
      <c r="G10" s="721"/>
      <c r="H10" s="190" t="s">
        <v>129</v>
      </c>
      <c r="I10" s="190" t="s">
        <v>129</v>
      </c>
      <c r="J10" s="190" t="s">
        <v>129</v>
      </c>
      <c r="K10" s="190" t="s">
        <v>129</v>
      </c>
      <c r="L10" s="99"/>
      <c r="M10" s="99"/>
      <c r="N10" s="105"/>
      <c r="O10" s="105"/>
      <c r="P10" s="105"/>
      <c r="Q10" s="199"/>
      <c r="R10" s="9"/>
      <c r="S10" s="9"/>
      <c r="T10" s="9"/>
      <c r="U10" s="9"/>
      <c r="V10" s="9"/>
    </row>
    <row r="11" spans="1:23" s="100" customFormat="1" ht="54" customHeight="1" x14ac:dyDescent="0.15">
      <c r="A11" s="722" t="s">
        <v>163</v>
      </c>
      <c r="B11" s="723"/>
      <c r="C11" s="723"/>
      <c r="D11" s="724"/>
      <c r="E11" s="460" t="s">
        <v>71</v>
      </c>
      <c r="F11" s="727" t="s">
        <v>68</v>
      </c>
      <c r="G11" s="727"/>
      <c r="H11" s="281" t="s">
        <v>129</v>
      </c>
      <c r="I11" s="190" t="s">
        <v>129</v>
      </c>
      <c r="J11" s="190" t="s">
        <v>129</v>
      </c>
      <c r="K11" s="190" t="s">
        <v>129</v>
      </c>
      <c r="L11" s="346"/>
      <c r="M11" s="99"/>
      <c r="N11" s="105"/>
      <c r="O11" s="105"/>
      <c r="P11" s="105"/>
      <c r="Q11" s="199"/>
      <c r="R11" s="9"/>
      <c r="S11" s="9"/>
      <c r="T11" s="9"/>
      <c r="U11" s="9"/>
      <c r="V11" s="9"/>
    </row>
    <row r="12" spans="1:23" s="100" customFormat="1" ht="34.5" customHeight="1" x14ac:dyDescent="0.15">
      <c r="A12" s="198" t="s">
        <v>87</v>
      </c>
      <c r="B12" s="21"/>
      <c r="C12" s="22"/>
      <c r="D12" s="22"/>
      <c r="E12" s="22"/>
      <c r="F12" s="22"/>
      <c r="G12" s="157"/>
      <c r="H12" s="516" t="str">
        <f>H5</f>
        <v>HEATHER GREY
4809</v>
      </c>
      <c r="I12" s="516" t="str">
        <f>I5</f>
        <v>POPPY
7603</v>
      </c>
      <c r="J12" s="516" t="str">
        <f>J5</f>
        <v>BLACK
0247</v>
      </c>
      <c r="K12" s="516" t="str">
        <f>K5</f>
        <v>NORTH SEA
8604</v>
      </c>
      <c r="L12" s="734"/>
      <c r="M12" s="734"/>
      <c r="N12" s="734"/>
      <c r="O12" s="734"/>
      <c r="P12" s="734"/>
      <c r="Q12" s="735"/>
      <c r="R12" s="9"/>
      <c r="S12" s="9"/>
      <c r="T12" s="9"/>
      <c r="U12" s="9"/>
      <c r="V12" s="9"/>
    </row>
    <row r="13" spans="1:23" s="100" customFormat="1" ht="58.5" customHeight="1" x14ac:dyDescent="0.15">
      <c r="A13" s="731" t="s">
        <v>302</v>
      </c>
      <c r="B13" s="732"/>
      <c r="C13" s="732"/>
      <c r="D13" s="732"/>
      <c r="E13" s="733"/>
      <c r="F13" s="694" t="s">
        <v>190</v>
      </c>
      <c r="G13" s="695"/>
      <c r="H13" s="518" t="s">
        <v>298</v>
      </c>
      <c r="I13" s="541" t="s">
        <v>299</v>
      </c>
      <c r="J13" s="519" t="s">
        <v>69</v>
      </c>
      <c r="K13" s="520" t="s">
        <v>277</v>
      </c>
      <c r="L13" s="99"/>
      <c r="M13" s="99"/>
      <c r="N13" s="105"/>
      <c r="O13" s="105"/>
      <c r="P13" s="105"/>
      <c r="Q13" s="199"/>
      <c r="R13" s="9"/>
      <c r="S13" s="9"/>
      <c r="T13" s="9"/>
      <c r="U13" s="9"/>
      <c r="V13" s="9"/>
    </row>
    <row r="14" spans="1:23" s="280" customFormat="1" ht="50.25" customHeight="1" x14ac:dyDescent="0.15">
      <c r="A14" s="736" t="s">
        <v>192</v>
      </c>
      <c r="B14" s="737"/>
      <c r="C14" s="737"/>
      <c r="D14" s="737"/>
      <c r="E14" s="738"/>
      <c r="F14" s="720" t="s">
        <v>189</v>
      </c>
      <c r="G14" s="721"/>
      <c r="H14" s="237" t="s">
        <v>69</v>
      </c>
      <c r="I14" s="237" t="s">
        <v>69</v>
      </c>
      <c r="J14" s="237" t="s">
        <v>69</v>
      </c>
      <c r="K14" s="237" t="s">
        <v>69</v>
      </c>
      <c r="L14" s="276"/>
      <c r="M14" s="276"/>
      <c r="N14" s="277"/>
      <c r="O14" s="277"/>
      <c r="P14" s="277"/>
      <c r="Q14" s="278"/>
      <c r="R14" s="279"/>
      <c r="S14" s="279"/>
      <c r="T14" s="279"/>
      <c r="U14" s="279"/>
      <c r="V14" s="279"/>
    </row>
    <row r="15" spans="1:23" s="280" customFormat="1" ht="59.25" customHeight="1" x14ac:dyDescent="0.15">
      <c r="A15" s="722" t="s">
        <v>188</v>
      </c>
      <c r="B15" s="747"/>
      <c r="C15" s="747"/>
      <c r="D15" s="747"/>
      <c r="E15" s="748"/>
      <c r="F15" s="694" t="s">
        <v>166</v>
      </c>
      <c r="G15" s="695"/>
      <c r="H15" s="237" t="s">
        <v>69</v>
      </c>
      <c r="I15" s="237" t="s">
        <v>69</v>
      </c>
      <c r="J15" s="237" t="s">
        <v>69</v>
      </c>
      <c r="K15" s="237" t="s">
        <v>69</v>
      </c>
      <c r="L15" s="276"/>
      <c r="M15" s="276"/>
      <c r="N15" s="277"/>
      <c r="O15" s="277"/>
      <c r="P15" s="277"/>
      <c r="Q15" s="278"/>
      <c r="R15" s="279"/>
      <c r="S15" s="279"/>
      <c r="T15" s="279"/>
      <c r="U15" s="279"/>
      <c r="V15" s="279"/>
    </row>
    <row r="16" spans="1:23" s="274" customFormat="1" ht="69" customHeight="1" x14ac:dyDescent="0.15">
      <c r="A16" s="722" t="s">
        <v>249</v>
      </c>
      <c r="B16" s="723"/>
      <c r="C16" s="723"/>
      <c r="D16" s="723"/>
      <c r="E16" s="724"/>
      <c r="F16" s="694" t="s">
        <v>282</v>
      </c>
      <c r="G16" s="695"/>
      <c r="H16" s="281" t="s">
        <v>129</v>
      </c>
      <c r="I16" s="281" t="s">
        <v>129</v>
      </c>
      <c r="J16" s="281" t="s">
        <v>129</v>
      </c>
      <c r="K16" s="281" t="s">
        <v>129</v>
      </c>
      <c r="L16" s="282"/>
      <c r="M16" s="282"/>
      <c r="N16" s="283"/>
      <c r="O16" s="283"/>
      <c r="P16" s="283"/>
      <c r="Q16" s="284"/>
      <c r="R16" s="273"/>
      <c r="S16" s="273"/>
      <c r="T16" s="273"/>
      <c r="U16" s="273"/>
      <c r="V16" s="273"/>
    </row>
    <row r="17" spans="1:23" s="2" customFormat="1" ht="24.75" customHeight="1" x14ac:dyDescent="0.15">
      <c r="A17" s="707" t="s">
        <v>86</v>
      </c>
      <c r="B17" s="708"/>
      <c r="C17" s="708"/>
      <c r="D17" s="708"/>
      <c r="E17" s="708"/>
      <c r="F17" s="708"/>
      <c r="G17" s="708"/>
      <c r="H17" s="708"/>
      <c r="I17" s="708"/>
      <c r="J17" s="708"/>
      <c r="K17" s="708"/>
      <c r="L17" s="708"/>
      <c r="M17" s="708"/>
      <c r="N17" s="708"/>
      <c r="O17" s="708"/>
      <c r="P17" s="708"/>
      <c r="Q17" s="709"/>
      <c r="R17" s="16"/>
      <c r="S17" s="15"/>
      <c r="T17" s="15"/>
      <c r="U17" s="15"/>
      <c r="V17" s="15"/>
      <c r="W17" s="15"/>
    </row>
    <row r="18" spans="1:23" s="2" customFormat="1" ht="39" customHeight="1" x14ac:dyDescent="0.15">
      <c r="A18" s="200"/>
      <c r="B18" s="102" t="s">
        <v>5</v>
      </c>
      <c r="C18" s="193"/>
      <c r="D18" s="407" t="s">
        <v>167</v>
      </c>
      <c r="E18" s="181" t="s">
        <v>168</v>
      </c>
      <c r="F18" s="18" t="s">
        <v>13</v>
      </c>
      <c r="G18" s="195" t="s">
        <v>7</v>
      </c>
      <c r="H18" s="180" t="str">
        <f>H5</f>
        <v>HEATHER GREY
4809</v>
      </c>
      <c r="I18" s="181" t="str">
        <f>I5</f>
        <v>POPPY
7603</v>
      </c>
      <c r="J18" s="181" t="str">
        <f>J5</f>
        <v>BLACK
0247</v>
      </c>
      <c r="K18" s="181" t="str">
        <f>K5</f>
        <v>NORTH SEA
8604</v>
      </c>
      <c r="L18" s="18" t="s">
        <v>8</v>
      </c>
      <c r="M18" s="18" t="s">
        <v>9</v>
      </c>
      <c r="N18" s="19" t="s">
        <v>10</v>
      </c>
      <c r="O18" s="18" t="s">
        <v>11</v>
      </c>
      <c r="P18" s="18" t="s">
        <v>12</v>
      </c>
      <c r="Q18" s="201" t="s">
        <v>23</v>
      </c>
      <c r="T18" s="17"/>
      <c r="U18" s="717"/>
      <c r="V18" s="717"/>
      <c r="W18" s="717"/>
    </row>
    <row r="19" spans="1:23" s="98" customFormat="1" ht="180" customHeight="1" x14ac:dyDescent="0.15">
      <c r="A19" s="741" t="s">
        <v>216</v>
      </c>
      <c r="B19" s="742"/>
      <c r="C19" s="743"/>
      <c r="D19" s="147" t="s">
        <v>225</v>
      </c>
      <c r="E19" s="147" t="s">
        <v>224</v>
      </c>
      <c r="F19" s="143" t="s">
        <v>70</v>
      </c>
      <c r="G19" s="172">
        <v>1</v>
      </c>
      <c r="H19" s="470" t="s">
        <v>223</v>
      </c>
      <c r="I19" s="470" t="s">
        <v>272</v>
      </c>
      <c r="J19" s="470" t="s">
        <v>273</v>
      </c>
      <c r="K19" s="470" t="s">
        <v>274</v>
      </c>
      <c r="L19" s="97"/>
      <c r="M19" s="97"/>
      <c r="N19" s="155"/>
      <c r="O19" s="97"/>
      <c r="P19" s="182"/>
      <c r="Q19" s="202"/>
    </row>
    <row r="20" spans="1:23" s="98" customFormat="1" ht="72.75" customHeight="1" x14ac:dyDescent="0.15">
      <c r="A20" s="700" t="s">
        <v>194</v>
      </c>
      <c r="B20" s="701"/>
      <c r="C20" s="702"/>
      <c r="D20" s="147"/>
      <c r="E20" s="147" t="s">
        <v>220</v>
      </c>
      <c r="F20" s="143" t="s">
        <v>193</v>
      </c>
      <c r="G20" s="172">
        <v>1</v>
      </c>
      <c r="H20" s="531" t="s">
        <v>307</v>
      </c>
      <c r="I20" s="147" t="s">
        <v>269</v>
      </c>
      <c r="J20" s="147" t="s">
        <v>270</v>
      </c>
      <c r="K20" s="147" t="s">
        <v>271</v>
      </c>
      <c r="L20" s="97"/>
      <c r="M20" s="368"/>
      <c r="N20" s="108"/>
      <c r="O20" s="97"/>
      <c r="P20" s="184"/>
      <c r="Q20" s="203"/>
    </row>
    <row r="21" spans="1:23" s="98" customFormat="1" ht="67.5" customHeight="1" x14ac:dyDescent="0.15">
      <c r="A21" s="700" t="s">
        <v>195</v>
      </c>
      <c r="B21" s="749"/>
      <c r="C21" s="750"/>
      <c r="D21" s="147"/>
      <c r="E21" s="173" t="s">
        <v>72</v>
      </c>
      <c r="F21" s="146" t="s">
        <v>246</v>
      </c>
      <c r="G21" s="172">
        <v>3</v>
      </c>
      <c r="H21" s="531" t="s">
        <v>307</v>
      </c>
      <c r="I21" s="147" t="s">
        <v>269</v>
      </c>
      <c r="J21" s="147" t="s">
        <v>270</v>
      </c>
      <c r="K21" s="147" t="s">
        <v>271</v>
      </c>
      <c r="L21" s="97"/>
      <c r="M21" s="97"/>
      <c r="N21" s="108"/>
      <c r="O21" s="97"/>
      <c r="P21" s="184"/>
      <c r="Q21" s="203"/>
    </row>
    <row r="22" spans="1:23" s="98" customFormat="1" ht="68.25" customHeight="1" x14ac:dyDescent="0.15">
      <c r="A22" s="718" t="s">
        <v>290</v>
      </c>
      <c r="B22" s="718"/>
      <c r="C22" s="718"/>
      <c r="D22" s="147" t="s">
        <v>291</v>
      </c>
      <c r="E22" s="147" t="s">
        <v>292</v>
      </c>
      <c r="F22" s="254" t="s">
        <v>196</v>
      </c>
      <c r="G22" s="255">
        <v>4</v>
      </c>
      <c r="H22" s="450" t="s">
        <v>275</v>
      </c>
      <c r="I22" s="463" t="s">
        <v>258</v>
      </c>
      <c r="J22" s="450" t="s">
        <v>275</v>
      </c>
      <c r="K22" s="552" t="s">
        <v>317</v>
      </c>
      <c r="L22" s="97"/>
      <c r="M22" s="97"/>
      <c r="N22" s="106"/>
      <c r="O22" s="97"/>
      <c r="P22" s="182"/>
      <c r="Q22" s="202"/>
    </row>
    <row r="23" spans="1:23" s="98" customFormat="1" ht="50.25" customHeight="1" x14ac:dyDescent="0.15">
      <c r="A23" s="696" t="s">
        <v>170</v>
      </c>
      <c r="B23" s="697"/>
      <c r="C23" s="698"/>
      <c r="D23" s="173"/>
      <c r="E23" s="172" t="s">
        <v>71</v>
      </c>
      <c r="F23" s="146" t="s">
        <v>103</v>
      </c>
      <c r="G23" s="172">
        <v>2</v>
      </c>
      <c r="H23" s="173" t="s">
        <v>219</v>
      </c>
      <c r="I23" s="173" t="s">
        <v>276</v>
      </c>
      <c r="J23" s="173" t="s">
        <v>219</v>
      </c>
      <c r="K23" s="173" t="s">
        <v>277</v>
      </c>
      <c r="L23" s="97"/>
      <c r="M23" s="97"/>
      <c r="N23" s="108"/>
      <c r="O23" s="106"/>
      <c r="P23" s="106"/>
      <c r="Q23" s="205"/>
    </row>
    <row r="24" spans="1:23" s="98" customFormat="1" ht="60" customHeight="1" x14ac:dyDescent="0.15">
      <c r="A24" s="696" t="s">
        <v>254</v>
      </c>
      <c r="B24" s="697"/>
      <c r="C24" s="698"/>
      <c r="D24" s="511" t="s">
        <v>250</v>
      </c>
      <c r="E24" s="172" t="s">
        <v>73</v>
      </c>
      <c r="F24" s="146" t="s">
        <v>104</v>
      </c>
      <c r="G24" s="172">
        <v>3</v>
      </c>
      <c r="H24" s="172" t="s">
        <v>275</v>
      </c>
      <c r="I24" s="241" t="s">
        <v>258</v>
      </c>
      <c r="J24" s="241" t="s">
        <v>275</v>
      </c>
      <c r="K24" s="241" t="s">
        <v>293</v>
      </c>
      <c r="L24" s="97"/>
      <c r="M24" s="97"/>
      <c r="N24" s="108"/>
      <c r="O24" s="106"/>
      <c r="P24" s="106"/>
      <c r="Q24" s="205"/>
    </row>
    <row r="25" spans="1:23" s="98" customFormat="1" ht="60" customHeight="1" x14ac:dyDescent="0.15">
      <c r="A25" s="730" t="s">
        <v>264</v>
      </c>
      <c r="B25" s="730"/>
      <c r="C25" s="730"/>
      <c r="D25" s="512" t="s">
        <v>265</v>
      </c>
      <c r="E25" s="512" t="s">
        <v>73</v>
      </c>
      <c r="F25" s="232" t="s">
        <v>125</v>
      </c>
      <c r="G25" s="149">
        <v>2</v>
      </c>
      <c r="H25" s="172" t="s">
        <v>275</v>
      </c>
      <c r="I25" s="241" t="s">
        <v>258</v>
      </c>
      <c r="J25" s="241" t="s">
        <v>275</v>
      </c>
      <c r="K25" s="241" t="s">
        <v>293</v>
      </c>
      <c r="L25" s="97"/>
      <c r="M25" s="97"/>
      <c r="N25" s="108"/>
      <c r="O25" s="106"/>
      <c r="P25" s="106"/>
      <c r="Q25" s="205"/>
    </row>
    <row r="26" spans="1:23" s="98" customFormat="1" ht="60" customHeight="1" x14ac:dyDescent="0.15">
      <c r="A26" s="712" t="s">
        <v>75</v>
      </c>
      <c r="B26" s="713"/>
      <c r="C26" s="714"/>
      <c r="D26" s="149"/>
      <c r="E26" s="149" t="s">
        <v>71</v>
      </c>
      <c r="F26" s="232" t="s">
        <v>105</v>
      </c>
      <c r="G26" s="149">
        <v>6</v>
      </c>
      <c r="H26" s="172" t="s">
        <v>74</v>
      </c>
      <c r="I26" s="241" t="s">
        <v>74</v>
      </c>
      <c r="J26" s="241" t="s">
        <v>74</v>
      </c>
      <c r="K26" s="241" t="s">
        <v>74</v>
      </c>
      <c r="L26" s="97"/>
      <c r="M26" s="97"/>
      <c r="N26" s="108"/>
      <c r="O26" s="106"/>
      <c r="P26" s="106"/>
      <c r="Q26" s="205"/>
    </row>
    <row r="27" spans="1:23" s="98" customFormat="1" ht="54.75" customHeight="1" x14ac:dyDescent="0.15">
      <c r="A27" s="712" t="s">
        <v>289</v>
      </c>
      <c r="B27" s="713"/>
      <c r="C27" s="714"/>
      <c r="D27" s="523" t="s">
        <v>251</v>
      </c>
      <c r="E27" s="147" t="s">
        <v>252</v>
      </c>
      <c r="F27" s="232" t="s">
        <v>120</v>
      </c>
      <c r="G27" s="149">
        <v>4</v>
      </c>
      <c r="H27" s="241" t="s">
        <v>275</v>
      </c>
      <c r="I27" s="241" t="s">
        <v>258</v>
      </c>
      <c r="J27" s="241" t="s">
        <v>275</v>
      </c>
      <c r="K27" s="241" t="s">
        <v>293</v>
      </c>
      <c r="L27" s="97"/>
      <c r="M27" s="97"/>
      <c r="N27" s="108"/>
      <c r="O27" s="106"/>
      <c r="P27" s="106"/>
      <c r="Q27" s="205"/>
    </row>
    <row r="28" spans="1:23" s="98" customFormat="1" ht="39.75" customHeight="1" x14ac:dyDescent="0.15">
      <c r="A28" s="712" t="s">
        <v>127</v>
      </c>
      <c r="B28" s="713"/>
      <c r="C28" s="714"/>
      <c r="D28" s="149"/>
      <c r="E28" s="149" t="s">
        <v>71</v>
      </c>
      <c r="F28" s="232" t="s">
        <v>80</v>
      </c>
      <c r="G28" s="149">
        <v>3</v>
      </c>
      <c r="H28" s="172" t="s">
        <v>69</v>
      </c>
      <c r="I28" s="241" t="s">
        <v>69</v>
      </c>
      <c r="J28" s="241" t="s">
        <v>69</v>
      </c>
      <c r="K28" s="241" t="s">
        <v>69</v>
      </c>
      <c r="L28" s="97"/>
      <c r="M28" s="97"/>
      <c r="N28" s="108"/>
      <c r="O28" s="106"/>
      <c r="P28" s="106"/>
      <c r="Q28" s="205"/>
    </row>
    <row r="29" spans="1:23" s="98" customFormat="1" ht="59.25" customHeight="1" x14ac:dyDescent="0.15">
      <c r="A29" s="712" t="s">
        <v>76</v>
      </c>
      <c r="B29" s="713"/>
      <c r="C29" s="714"/>
      <c r="D29" s="149"/>
      <c r="E29" s="149" t="s">
        <v>71</v>
      </c>
      <c r="F29" s="232" t="s">
        <v>80</v>
      </c>
      <c r="G29" s="149">
        <v>3</v>
      </c>
      <c r="H29" s="172" t="s">
        <v>69</v>
      </c>
      <c r="I29" s="241" t="s">
        <v>69</v>
      </c>
      <c r="J29" s="241" t="s">
        <v>69</v>
      </c>
      <c r="K29" s="241" t="s">
        <v>69</v>
      </c>
      <c r="L29" s="97"/>
      <c r="M29" s="97"/>
      <c r="N29" s="108"/>
      <c r="O29" s="106"/>
      <c r="P29" s="106"/>
      <c r="Q29" s="205"/>
    </row>
    <row r="30" spans="1:23" s="98" customFormat="1" ht="59.25" customHeight="1" x14ac:dyDescent="0.15">
      <c r="A30" s="712" t="s">
        <v>209</v>
      </c>
      <c r="B30" s="713"/>
      <c r="C30" s="714"/>
      <c r="D30" s="149"/>
      <c r="E30" s="147" t="s">
        <v>218</v>
      </c>
      <c r="F30" s="473" t="s">
        <v>207</v>
      </c>
      <c r="G30" s="149">
        <v>3</v>
      </c>
      <c r="H30" s="173" t="s">
        <v>217</v>
      </c>
      <c r="I30" s="173" t="s">
        <v>278</v>
      </c>
      <c r="J30" s="173" t="s">
        <v>69</v>
      </c>
      <c r="K30" s="241" t="s">
        <v>279</v>
      </c>
      <c r="L30" s="97"/>
      <c r="M30" s="97"/>
      <c r="N30" s="108"/>
      <c r="O30" s="106"/>
      <c r="P30" s="106"/>
      <c r="Q30" s="205"/>
    </row>
    <row r="31" spans="1:23" s="98" customFormat="1" ht="53.25" customHeight="1" x14ac:dyDescent="0.15">
      <c r="A31" s="712" t="s">
        <v>211</v>
      </c>
      <c r="B31" s="713"/>
      <c r="C31" s="714"/>
      <c r="D31" s="149"/>
      <c r="E31" s="147" t="s">
        <v>218</v>
      </c>
      <c r="F31" s="473" t="s">
        <v>208</v>
      </c>
      <c r="G31" s="149">
        <v>6</v>
      </c>
      <c r="H31" s="173" t="s">
        <v>217</v>
      </c>
      <c r="I31" s="173" t="s">
        <v>278</v>
      </c>
      <c r="J31" s="173" t="s">
        <v>69</v>
      </c>
      <c r="K31" s="241" t="s">
        <v>279</v>
      </c>
      <c r="L31" s="97"/>
      <c r="M31" s="97"/>
      <c r="N31" s="108"/>
      <c r="O31" s="106"/>
      <c r="P31" s="106"/>
      <c r="Q31" s="205"/>
    </row>
    <row r="32" spans="1:23" s="98" customFormat="1" ht="60" customHeight="1" x14ac:dyDescent="0.15">
      <c r="A32" s="696" t="s">
        <v>106</v>
      </c>
      <c r="B32" s="697"/>
      <c r="C32" s="698"/>
      <c r="D32" s="172"/>
      <c r="E32" s="147" t="s">
        <v>218</v>
      </c>
      <c r="F32" s="449" t="s">
        <v>118</v>
      </c>
      <c r="G32" s="172">
        <v>1</v>
      </c>
      <c r="H32" s="173" t="s">
        <v>217</v>
      </c>
      <c r="I32" s="173" t="s">
        <v>278</v>
      </c>
      <c r="J32" s="173" t="s">
        <v>69</v>
      </c>
      <c r="K32" s="241" t="s">
        <v>279</v>
      </c>
      <c r="L32" s="97"/>
      <c r="M32" s="97"/>
      <c r="N32" s="108"/>
      <c r="O32" s="106"/>
      <c r="P32" s="106"/>
      <c r="Q32" s="205"/>
    </row>
    <row r="33" spans="1:23" s="98" customFormat="1" ht="60" customHeight="1" x14ac:dyDescent="0.15">
      <c r="A33" s="696" t="s">
        <v>107</v>
      </c>
      <c r="B33" s="697"/>
      <c r="C33" s="698"/>
      <c r="D33" s="172"/>
      <c r="E33" s="147" t="s">
        <v>218</v>
      </c>
      <c r="F33" s="449" t="s">
        <v>210</v>
      </c>
      <c r="G33" s="172">
        <v>1</v>
      </c>
      <c r="H33" s="173" t="s">
        <v>217</v>
      </c>
      <c r="I33" s="173" t="s">
        <v>278</v>
      </c>
      <c r="J33" s="173" t="s">
        <v>69</v>
      </c>
      <c r="K33" s="241" t="s">
        <v>279</v>
      </c>
      <c r="L33" s="97"/>
      <c r="M33" s="97"/>
      <c r="N33" s="108"/>
      <c r="O33" s="106"/>
      <c r="P33" s="106"/>
      <c r="Q33" s="205"/>
    </row>
    <row r="34" spans="1:23" s="98" customFormat="1" ht="60" customHeight="1" x14ac:dyDescent="0.15">
      <c r="A34" s="696" t="s">
        <v>119</v>
      </c>
      <c r="B34" s="697"/>
      <c r="C34" s="698"/>
      <c r="D34" s="172"/>
      <c r="E34" s="147" t="s">
        <v>218</v>
      </c>
      <c r="F34" s="449" t="s">
        <v>77</v>
      </c>
      <c r="G34" s="172">
        <v>2</v>
      </c>
      <c r="H34" s="173" t="s">
        <v>217</v>
      </c>
      <c r="I34" s="173" t="s">
        <v>278</v>
      </c>
      <c r="J34" s="173" t="s">
        <v>69</v>
      </c>
      <c r="K34" s="241" t="s">
        <v>279</v>
      </c>
      <c r="L34" s="97"/>
      <c r="M34" s="97"/>
      <c r="N34" s="108"/>
      <c r="O34" s="106"/>
      <c r="P34" s="106"/>
      <c r="Q34" s="205"/>
    </row>
    <row r="35" spans="1:23" s="98" customFormat="1" ht="60" customHeight="1" x14ac:dyDescent="0.15">
      <c r="A35" s="696" t="s">
        <v>107</v>
      </c>
      <c r="B35" s="697"/>
      <c r="C35" s="698"/>
      <c r="D35" s="172"/>
      <c r="E35" s="147" t="s">
        <v>218</v>
      </c>
      <c r="F35" s="449" t="s">
        <v>78</v>
      </c>
      <c r="G35" s="172">
        <v>2</v>
      </c>
      <c r="H35" s="173" t="s">
        <v>217</v>
      </c>
      <c r="I35" s="173" t="s">
        <v>278</v>
      </c>
      <c r="J35" s="173" t="s">
        <v>69</v>
      </c>
      <c r="K35" s="241" t="s">
        <v>279</v>
      </c>
      <c r="L35" s="97"/>
      <c r="M35" s="97"/>
      <c r="N35" s="108"/>
      <c r="O35" s="106"/>
      <c r="P35" s="106"/>
      <c r="Q35" s="205"/>
    </row>
    <row r="36" spans="1:23" s="2" customFormat="1" ht="24.75" customHeight="1" x14ac:dyDescent="0.15">
      <c r="A36" s="287" t="s">
        <v>128</v>
      </c>
      <c r="B36" s="285"/>
      <c r="C36" s="288"/>
      <c r="D36" s="288"/>
      <c r="E36" s="288"/>
      <c r="F36" s="288"/>
      <c r="G36" s="288"/>
      <c r="H36" s="288"/>
      <c r="I36" s="288"/>
      <c r="J36" s="288"/>
      <c r="K36" s="459"/>
      <c r="L36" s="288"/>
      <c r="M36" s="288"/>
      <c r="N36" s="288"/>
      <c r="O36" s="288"/>
      <c r="P36" s="288"/>
      <c r="Q36" s="289"/>
      <c r="R36" s="16"/>
      <c r="S36" s="15"/>
      <c r="T36" s="15"/>
      <c r="U36" s="15"/>
      <c r="V36" s="15"/>
      <c r="W36" s="15"/>
    </row>
    <row r="37" spans="1:23" s="2" customFormat="1" ht="39" customHeight="1" x14ac:dyDescent="0.15">
      <c r="A37" s="200"/>
      <c r="B37" s="102" t="s">
        <v>5</v>
      </c>
      <c r="C37" s="193"/>
      <c r="D37" s="194" t="s">
        <v>167</v>
      </c>
      <c r="E37" s="181" t="s">
        <v>168</v>
      </c>
      <c r="F37" s="18" t="s">
        <v>13</v>
      </c>
      <c r="G37" s="195" t="s">
        <v>7</v>
      </c>
      <c r="H37" s="180" t="str">
        <f>H13</f>
        <v>RUBY RED
19-1627TCX</v>
      </c>
      <c r="I37" s="180" t="str">
        <f>I13</f>
        <v>POPPY
17-1664TCX</v>
      </c>
      <c r="J37" s="180" t="str">
        <f>J13</f>
        <v>BLACK</v>
      </c>
      <c r="K37" s="180" t="str">
        <f>K13</f>
        <v>POLAR BLUE
15-4717 TCX</v>
      </c>
      <c r="L37" s="18" t="s">
        <v>8</v>
      </c>
      <c r="M37" s="18" t="s">
        <v>9</v>
      </c>
      <c r="N37" s="19" t="s">
        <v>10</v>
      </c>
      <c r="O37" s="18" t="s">
        <v>11</v>
      </c>
      <c r="P37" s="18" t="s">
        <v>12</v>
      </c>
      <c r="Q37" s="201" t="s">
        <v>23</v>
      </c>
      <c r="T37" s="17"/>
      <c r="U37" s="717"/>
      <c r="V37" s="717"/>
      <c r="W37" s="717"/>
    </row>
    <row r="38" spans="1:23" s="98" customFormat="1" ht="75" customHeight="1" x14ac:dyDescent="0.15">
      <c r="A38" s="700" t="s">
        <v>226</v>
      </c>
      <c r="B38" s="701"/>
      <c r="C38" s="702"/>
      <c r="D38" s="147"/>
      <c r="E38" s="147" t="s">
        <v>220</v>
      </c>
      <c r="F38" s="143" t="s">
        <v>70</v>
      </c>
      <c r="G38" s="172">
        <v>1</v>
      </c>
      <c r="H38" s="253">
        <v>864</v>
      </c>
      <c r="I38" s="531" t="s">
        <v>269</v>
      </c>
      <c r="J38" s="253">
        <v>301</v>
      </c>
      <c r="K38" s="253">
        <v>357</v>
      </c>
      <c r="L38" s="97"/>
      <c r="M38" s="368"/>
      <c r="N38" s="108"/>
      <c r="O38" s="97"/>
      <c r="P38" s="184"/>
      <c r="Q38" s="203"/>
    </row>
    <row r="39" spans="1:23" s="98" customFormat="1" ht="59.25" customHeight="1" x14ac:dyDescent="0.15">
      <c r="A39" s="704" t="s">
        <v>253</v>
      </c>
      <c r="B39" s="705"/>
      <c r="C39" s="706"/>
      <c r="D39" s="523" t="s">
        <v>251</v>
      </c>
      <c r="E39" s="523" t="s">
        <v>252</v>
      </c>
      <c r="F39" s="232" t="s">
        <v>79</v>
      </c>
      <c r="G39" s="149">
        <v>3</v>
      </c>
      <c r="H39" s="173" t="s">
        <v>275</v>
      </c>
      <c r="I39" s="531" t="s">
        <v>258</v>
      </c>
      <c r="J39" s="531" t="s">
        <v>69</v>
      </c>
      <c r="K39" s="173" t="s">
        <v>259</v>
      </c>
      <c r="L39" s="97"/>
      <c r="M39" s="97"/>
      <c r="N39" s="108"/>
      <c r="O39" s="106"/>
      <c r="P39" s="106"/>
      <c r="Q39" s="205"/>
    </row>
    <row r="40" spans="1:23" s="98" customFormat="1" ht="73.5" customHeight="1" x14ac:dyDescent="0.15">
      <c r="A40" s="451" t="s">
        <v>198</v>
      </c>
      <c r="B40" s="452"/>
      <c r="C40" s="453"/>
      <c r="D40" s="454" t="s">
        <v>199</v>
      </c>
      <c r="E40" s="464" t="s">
        <v>169</v>
      </c>
      <c r="F40" s="146" t="s">
        <v>197</v>
      </c>
      <c r="G40" s="241">
        <v>3</v>
      </c>
      <c r="H40" s="173" t="s">
        <v>294</v>
      </c>
      <c r="I40" s="531" t="s">
        <v>258</v>
      </c>
      <c r="J40" s="531" t="s">
        <v>69</v>
      </c>
      <c r="K40" s="173" t="s">
        <v>259</v>
      </c>
      <c r="L40" s="97"/>
      <c r="M40" s="97"/>
      <c r="N40" s="108"/>
      <c r="O40" s="106"/>
      <c r="P40" s="106"/>
      <c r="Q40" s="205"/>
    </row>
    <row r="41" spans="1:23" s="2" customFormat="1" ht="24.75" customHeight="1" x14ac:dyDescent="0.15">
      <c r="A41" s="707" t="s">
        <v>85</v>
      </c>
      <c r="B41" s="708"/>
      <c r="C41" s="708"/>
      <c r="D41" s="708"/>
      <c r="E41" s="708"/>
      <c r="F41" s="708"/>
      <c r="G41" s="708"/>
      <c r="H41" s="708"/>
      <c r="I41" s="708"/>
      <c r="J41" s="708"/>
      <c r="K41" s="708"/>
      <c r="L41" s="708"/>
      <c r="M41" s="708"/>
      <c r="N41" s="708"/>
      <c r="O41" s="708"/>
      <c r="P41" s="708"/>
      <c r="Q41" s="709"/>
      <c r="R41" s="16"/>
      <c r="S41" s="15"/>
      <c r="T41" s="15"/>
      <c r="U41" s="15"/>
      <c r="V41" s="15"/>
      <c r="W41" s="15"/>
    </row>
    <row r="42" spans="1:23" s="2" customFormat="1" ht="90.75" customHeight="1" x14ac:dyDescent="0.15">
      <c r="A42" s="703" t="s">
        <v>108</v>
      </c>
      <c r="B42" s="689"/>
      <c r="C42" s="690"/>
      <c r="D42" s="107"/>
      <c r="E42" s="513" t="s">
        <v>268</v>
      </c>
      <c r="F42" s="143" t="s">
        <v>83</v>
      </c>
      <c r="G42" s="172">
        <v>1</v>
      </c>
      <c r="H42" s="531" t="s">
        <v>300</v>
      </c>
      <c r="I42" s="523" t="s">
        <v>313</v>
      </c>
      <c r="J42" s="166">
        <v>10020</v>
      </c>
      <c r="K42" s="551" t="s">
        <v>309</v>
      </c>
      <c r="L42" s="165"/>
      <c r="M42" s="165"/>
      <c r="N42" s="108"/>
      <c r="O42" s="107"/>
      <c r="P42" s="107"/>
      <c r="Q42" s="204"/>
      <c r="R42" s="16"/>
      <c r="S42" s="15"/>
      <c r="T42" s="15"/>
      <c r="U42" s="15"/>
      <c r="V42" s="15"/>
      <c r="W42" s="15"/>
    </row>
    <row r="43" spans="1:23" s="2" customFormat="1" ht="105.75" customHeight="1" x14ac:dyDescent="0.15">
      <c r="A43" s="703" t="s">
        <v>81</v>
      </c>
      <c r="B43" s="689"/>
      <c r="C43" s="690"/>
      <c r="D43" s="107"/>
      <c r="E43" s="513" t="s">
        <v>268</v>
      </c>
      <c r="F43" s="275" t="s">
        <v>82</v>
      </c>
      <c r="G43" s="241">
        <v>1</v>
      </c>
      <c r="H43" s="531" t="s">
        <v>300</v>
      </c>
      <c r="I43" s="523" t="s">
        <v>313</v>
      </c>
      <c r="J43" s="166">
        <v>10020</v>
      </c>
      <c r="K43" s="551" t="s">
        <v>309</v>
      </c>
      <c r="L43" s="165"/>
      <c r="M43" s="165"/>
      <c r="N43" s="108"/>
      <c r="O43" s="107"/>
      <c r="P43" s="107"/>
      <c r="Q43" s="204"/>
      <c r="R43" s="16"/>
      <c r="S43" s="15"/>
      <c r="T43" s="15"/>
      <c r="U43" s="15"/>
      <c r="V43" s="15"/>
      <c r="W43" s="15"/>
    </row>
    <row r="44" spans="1:23" s="2" customFormat="1" ht="105.75" customHeight="1" x14ac:dyDescent="0.15">
      <c r="A44" s="715" t="s">
        <v>132</v>
      </c>
      <c r="B44" s="689"/>
      <c r="C44" s="690"/>
      <c r="D44" s="241" t="s">
        <v>133</v>
      </c>
      <c r="E44" s="241" t="s">
        <v>131</v>
      </c>
      <c r="F44" s="363" t="s">
        <v>134</v>
      </c>
      <c r="G44" s="241">
        <v>1</v>
      </c>
      <c r="H44" s="525" t="s">
        <v>281</v>
      </c>
      <c r="I44" s="525" t="s">
        <v>281</v>
      </c>
      <c r="J44" s="525" t="s">
        <v>281</v>
      </c>
      <c r="K44" s="525" t="s">
        <v>281</v>
      </c>
      <c r="L44" s="165"/>
      <c r="M44" s="165"/>
      <c r="N44" s="108"/>
      <c r="O44" s="107"/>
      <c r="P44" s="107"/>
      <c r="Q44" s="204"/>
      <c r="R44" s="16"/>
      <c r="S44" s="15"/>
      <c r="T44" s="15"/>
      <c r="U44" s="15"/>
      <c r="V44" s="15"/>
      <c r="W44" s="15"/>
    </row>
    <row r="45" spans="1:23" s="2" customFormat="1" ht="19.5" x14ac:dyDescent="0.15">
      <c r="A45" s="707" t="s">
        <v>84</v>
      </c>
      <c r="B45" s="708"/>
      <c r="C45" s="708"/>
      <c r="D45" s="708"/>
      <c r="E45" s="708"/>
      <c r="F45" s="708"/>
      <c r="G45" s="708"/>
      <c r="H45" s="708"/>
      <c r="I45" s="708"/>
      <c r="J45" s="708"/>
      <c r="K45" s="708"/>
      <c r="L45" s="708"/>
      <c r="M45" s="708"/>
      <c r="N45" s="708"/>
      <c r="O45" s="708"/>
      <c r="P45" s="708"/>
      <c r="Q45" s="709"/>
      <c r="R45" s="16"/>
      <c r="S45" s="15"/>
      <c r="T45" s="15"/>
      <c r="U45" s="15"/>
      <c r="V45" s="15"/>
      <c r="W45" s="15"/>
    </row>
    <row r="46" spans="1:23" s="2" customFormat="1" ht="105.75" customHeight="1" x14ac:dyDescent="0.15">
      <c r="A46" s="703" t="s">
        <v>108</v>
      </c>
      <c r="B46" s="689"/>
      <c r="C46" s="690"/>
      <c r="D46" s="107"/>
      <c r="E46" s="513" t="s">
        <v>268</v>
      </c>
      <c r="F46" s="143" t="s">
        <v>83</v>
      </c>
      <c r="G46" s="172">
        <v>1</v>
      </c>
      <c r="H46" s="524" t="s">
        <v>280</v>
      </c>
      <c r="I46" s="551" t="s">
        <v>313</v>
      </c>
      <c r="J46" s="531" t="s">
        <v>320</v>
      </c>
      <c r="K46" s="532" t="s">
        <v>295</v>
      </c>
      <c r="L46" s="165"/>
      <c r="M46" s="165"/>
      <c r="N46" s="108"/>
      <c r="O46" s="107"/>
      <c r="P46" s="107"/>
      <c r="Q46" s="204"/>
      <c r="R46" s="16"/>
      <c r="S46" s="15"/>
      <c r="T46" s="15"/>
      <c r="U46" s="15"/>
      <c r="V46" s="15"/>
      <c r="W46" s="15"/>
    </row>
    <row r="47" spans="1:23" s="2" customFormat="1" ht="105.75" customHeight="1" x14ac:dyDescent="0.15">
      <c r="A47" s="703" t="s">
        <v>81</v>
      </c>
      <c r="B47" s="689"/>
      <c r="C47" s="690"/>
      <c r="D47" s="107"/>
      <c r="E47" s="513" t="s">
        <v>268</v>
      </c>
      <c r="F47" s="143" t="s">
        <v>82</v>
      </c>
      <c r="G47" s="172">
        <v>1</v>
      </c>
      <c r="H47" s="524" t="s">
        <v>280</v>
      </c>
      <c r="I47" s="551" t="s">
        <v>313</v>
      </c>
      <c r="J47" s="531" t="s">
        <v>320</v>
      </c>
      <c r="K47" s="532" t="s">
        <v>295</v>
      </c>
      <c r="L47" s="165"/>
      <c r="M47" s="165"/>
      <c r="N47" s="108"/>
      <c r="O47" s="107"/>
      <c r="P47" s="107"/>
      <c r="Q47" s="204"/>
      <c r="R47" s="16"/>
      <c r="S47" s="15"/>
      <c r="T47" s="15"/>
      <c r="U47" s="15"/>
      <c r="V47" s="15"/>
      <c r="W47" s="15"/>
    </row>
    <row r="48" spans="1:23" s="2" customFormat="1" ht="105.75" customHeight="1" x14ac:dyDescent="0.15">
      <c r="A48" s="744"/>
      <c r="B48" s="745"/>
      <c r="C48" s="746"/>
      <c r="D48" s="241" t="s">
        <v>201</v>
      </c>
      <c r="E48" s="241" t="s">
        <v>185</v>
      </c>
      <c r="F48" s="448" t="s">
        <v>202</v>
      </c>
      <c r="G48" s="241">
        <v>1</v>
      </c>
      <c r="H48" s="173" t="s">
        <v>129</v>
      </c>
      <c r="I48" s="173" t="s">
        <v>129</v>
      </c>
      <c r="J48" s="173" t="s">
        <v>129</v>
      </c>
      <c r="K48" s="173" t="s">
        <v>129</v>
      </c>
      <c r="L48" s="165"/>
      <c r="M48" s="165"/>
      <c r="N48" s="108"/>
      <c r="O48" s="107"/>
      <c r="P48" s="107"/>
      <c r="Q48" s="204"/>
      <c r="R48" s="16"/>
      <c r="S48" s="15"/>
      <c r="T48" s="15"/>
      <c r="U48" s="15"/>
      <c r="V48" s="15"/>
      <c r="W48" s="15"/>
    </row>
    <row r="49" spans="1:23" s="2" customFormat="1" ht="19.5" x14ac:dyDescent="0.15">
      <c r="A49" s="707" t="s">
        <v>200</v>
      </c>
      <c r="B49" s="708"/>
      <c r="C49" s="708"/>
      <c r="D49" s="708"/>
      <c r="E49" s="708"/>
      <c r="F49" s="708"/>
      <c r="G49" s="708"/>
      <c r="H49" s="708"/>
      <c r="I49" s="708"/>
      <c r="J49" s="708"/>
      <c r="K49" s="708"/>
      <c r="L49" s="708"/>
      <c r="M49" s="708"/>
      <c r="N49" s="708"/>
      <c r="O49" s="708"/>
      <c r="P49" s="708"/>
      <c r="Q49" s="709"/>
      <c r="R49" s="16"/>
      <c r="S49" s="15"/>
      <c r="T49" s="15"/>
      <c r="U49" s="15"/>
      <c r="V49" s="15"/>
      <c r="W49" s="15"/>
    </row>
    <row r="50" spans="1:23" s="98" customFormat="1" ht="133.5" customHeight="1" x14ac:dyDescent="0.15">
      <c r="A50" s="699" t="s">
        <v>171</v>
      </c>
      <c r="B50" s="699"/>
      <c r="C50" s="699"/>
      <c r="D50" s="408" t="s">
        <v>172</v>
      </c>
      <c r="E50" s="166" t="s">
        <v>164</v>
      </c>
      <c r="F50" s="364" t="s">
        <v>89</v>
      </c>
      <c r="G50" s="149">
        <v>1</v>
      </c>
      <c r="H50" s="683" t="s">
        <v>90</v>
      </c>
      <c r="I50" s="684"/>
      <c r="J50" s="684"/>
      <c r="K50" s="684"/>
      <c r="L50" s="165"/>
      <c r="M50" s="165"/>
      <c r="N50" s="108"/>
      <c r="O50" s="107"/>
      <c r="P50" s="107"/>
      <c r="Q50" s="204"/>
    </row>
    <row r="51" spans="1:23" s="98" customFormat="1" ht="128.25" customHeight="1" x14ac:dyDescent="0.15">
      <c r="A51" s="688" t="s">
        <v>240</v>
      </c>
      <c r="B51" s="689"/>
      <c r="C51" s="690"/>
      <c r="D51" s="510" t="s">
        <v>241</v>
      </c>
      <c r="E51" s="166" t="s">
        <v>164</v>
      </c>
      <c r="F51" s="148" t="s">
        <v>89</v>
      </c>
      <c r="G51" s="149">
        <v>1</v>
      </c>
      <c r="H51" s="683" t="s">
        <v>129</v>
      </c>
      <c r="I51" s="684"/>
      <c r="J51" s="684"/>
      <c r="K51" s="684"/>
      <c r="L51" s="165"/>
      <c r="M51" s="165"/>
      <c r="N51" s="108"/>
      <c r="O51" s="107"/>
      <c r="P51" s="107"/>
      <c r="Q51" s="204"/>
    </row>
    <row r="52" spans="1:23" s="98" customFormat="1" ht="99" customHeight="1" x14ac:dyDescent="0.15">
      <c r="A52" s="685" t="s">
        <v>93</v>
      </c>
      <c r="B52" s="686"/>
      <c r="C52" s="687"/>
      <c r="D52" s="172" t="s">
        <v>92</v>
      </c>
      <c r="E52" s="173" t="s">
        <v>71</v>
      </c>
      <c r="F52" s="143" t="s">
        <v>96</v>
      </c>
      <c r="G52" s="172">
        <v>1</v>
      </c>
      <c r="H52" s="683" t="s">
        <v>97</v>
      </c>
      <c r="I52" s="684"/>
      <c r="J52" s="684"/>
      <c r="K52" s="684"/>
      <c r="L52" s="165"/>
      <c r="M52" s="165"/>
      <c r="N52" s="108"/>
      <c r="O52" s="107"/>
      <c r="P52" s="107"/>
      <c r="Q52" s="204"/>
    </row>
    <row r="53" spans="1:23" s="2" customFormat="1" ht="19.5" x14ac:dyDescent="0.25">
      <c r="A53" s="206" t="s">
        <v>59</v>
      </c>
      <c r="B53" s="156"/>
      <c r="C53" s="157"/>
      <c r="D53" s="157"/>
      <c r="E53" s="157"/>
      <c r="F53" s="157"/>
      <c r="G53" s="157"/>
      <c r="H53" s="158"/>
      <c r="I53" s="158"/>
      <c r="J53" s="158"/>
      <c r="K53" s="158"/>
      <c r="L53" s="157"/>
      <c r="M53" s="159"/>
      <c r="N53" s="160"/>
      <c r="O53" s="157"/>
      <c r="P53" s="157"/>
      <c r="Q53" s="207"/>
      <c r="R53" s="16"/>
      <c r="S53" s="15"/>
      <c r="T53" s="15"/>
      <c r="U53" s="15"/>
      <c r="V53" s="15"/>
      <c r="W53" s="15"/>
    </row>
    <row r="54" spans="1:23" s="250" customFormat="1" ht="115.5" customHeight="1" x14ac:dyDescent="0.15">
      <c r="A54" s="699" t="s">
        <v>171</v>
      </c>
      <c r="B54" s="699"/>
      <c r="C54" s="699"/>
      <c r="D54" s="408" t="s">
        <v>172</v>
      </c>
      <c r="E54" s="166" t="s">
        <v>164</v>
      </c>
      <c r="F54" s="364" t="s">
        <v>89</v>
      </c>
      <c r="G54" s="255">
        <v>1</v>
      </c>
      <c r="H54" s="683" t="s">
        <v>90</v>
      </c>
      <c r="I54" s="684"/>
      <c r="J54" s="684"/>
      <c r="K54" s="684"/>
      <c r="L54" s="246"/>
      <c r="M54" s="246"/>
      <c r="N54" s="247"/>
      <c r="O54" s="248"/>
      <c r="P54" s="248"/>
      <c r="Q54" s="249"/>
    </row>
    <row r="55" spans="1:23" s="250" customFormat="1" ht="123" customHeight="1" x14ac:dyDescent="0.15">
      <c r="A55" s="688" t="s">
        <v>398</v>
      </c>
      <c r="B55" s="689"/>
      <c r="C55" s="690"/>
      <c r="D55" s="510" t="s">
        <v>241</v>
      </c>
      <c r="E55" s="166" t="s">
        <v>164</v>
      </c>
      <c r="F55" s="364" t="s">
        <v>89</v>
      </c>
      <c r="G55" s="255">
        <v>1</v>
      </c>
      <c r="H55" s="681" t="s">
        <v>129</v>
      </c>
      <c r="I55" s="682"/>
      <c r="J55" s="682"/>
      <c r="K55" s="682"/>
      <c r="L55" s="246"/>
      <c r="M55" s="246"/>
      <c r="N55" s="247"/>
      <c r="O55" s="248"/>
      <c r="P55" s="248"/>
      <c r="Q55" s="249"/>
    </row>
    <row r="56" spans="1:23" s="98" customFormat="1" ht="99" customHeight="1" x14ac:dyDescent="0.15">
      <c r="A56" s="685" t="s">
        <v>93</v>
      </c>
      <c r="B56" s="686"/>
      <c r="C56" s="687"/>
      <c r="D56" s="172" t="s">
        <v>92</v>
      </c>
      <c r="E56" s="173" t="s">
        <v>71</v>
      </c>
      <c r="F56" s="143" t="s">
        <v>96</v>
      </c>
      <c r="G56" s="172"/>
      <c r="H56" s="683" t="s">
        <v>97</v>
      </c>
      <c r="I56" s="684"/>
      <c r="J56" s="684"/>
      <c r="K56" s="684"/>
      <c r="L56" s="165"/>
      <c r="M56" s="165"/>
      <c r="N56" s="108"/>
      <c r="O56" s="107"/>
      <c r="P56" s="107"/>
      <c r="Q56" s="204"/>
    </row>
    <row r="57" spans="1:23" s="2" customFormat="1" ht="19.5" x14ac:dyDescent="0.15">
      <c r="A57" s="707" t="s">
        <v>57</v>
      </c>
      <c r="B57" s="708"/>
      <c r="C57" s="708"/>
      <c r="D57" s="708"/>
      <c r="E57" s="708"/>
      <c r="F57" s="708"/>
      <c r="G57" s="708"/>
      <c r="H57" s="708"/>
      <c r="I57" s="708"/>
      <c r="J57" s="708"/>
      <c r="K57" s="708"/>
      <c r="L57" s="708"/>
      <c r="M57" s="708"/>
      <c r="N57" s="708"/>
      <c r="O57" s="708"/>
      <c r="P57" s="708"/>
      <c r="Q57" s="709"/>
      <c r="R57" s="16"/>
      <c r="S57" s="15"/>
      <c r="T57" s="15"/>
      <c r="U57" s="15"/>
      <c r="V57" s="15"/>
      <c r="W57" s="15"/>
    </row>
    <row r="58" spans="1:23" s="250" customFormat="1" ht="141.75" customHeight="1" x14ac:dyDescent="0.15">
      <c r="A58" s="679" t="s">
        <v>231</v>
      </c>
      <c r="B58" s="679"/>
      <c r="C58" s="680"/>
      <c r="D58" s="479" t="s">
        <v>232</v>
      </c>
      <c r="E58" s="281" t="s">
        <v>131</v>
      </c>
      <c r="F58" s="251" t="s">
        <v>326</v>
      </c>
      <c r="G58" s="241">
        <v>1</v>
      </c>
      <c r="H58" s="681" t="s">
        <v>129</v>
      </c>
      <c r="I58" s="682"/>
      <c r="J58" s="682"/>
      <c r="K58" s="682"/>
      <c r="L58" s="246"/>
      <c r="M58" s="246"/>
      <c r="N58" s="247"/>
      <c r="O58" s="248"/>
      <c r="P58" s="248"/>
      <c r="Q58" s="249"/>
    </row>
    <row r="59" spans="1:23" s="250" customFormat="1" ht="199.5" customHeight="1" x14ac:dyDescent="0.15">
      <c r="A59" s="691" t="s">
        <v>229</v>
      </c>
      <c r="B59" s="739"/>
      <c r="C59" s="740"/>
      <c r="D59" s="480" t="s">
        <v>263</v>
      </c>
      <c r="E59" s="253" t="s">
        <v>230</v>
      </c>
      <c r="F59" s="254"/>
      <c r="G59" s="149">
        <v>1</v>
      </c>
      <c r="H59" s="681" t="s">
        <v>129</v>
      </c>
      <c r="I59" s="682"/>
      <c r="J59" s="682"/>
      <c r="K59" s="682"/>
      <c r="L59" s="246"/>
      <c r="M59" s="246"/>
      <c r="N59" s="247"/>
      <c r="O59" s="248"/>
      <c r="P59" s="248"/>
      <c r="Q59" s="249"/>
    </row>
    <row r="60" spans="1:23" s="250" customFormat="1" ht="204" customHeight="1" x14ac:dyDescent="0.15">
      <c r="A60" s="751" t="s">
        <v>91</v>
      </c>
      <c r="B60" s="752"/>
      <c r="C60" s="753"/>
      <c r="D60" s="553" t="s">
        <v>324</v>
      </c>
      <c r="E60" s="245" t="s">
        <v>131</v>
      </c>
      <c r="F60" s="251" t="s">
        <v>126</v>
      </c>
      <c r="G60" s="252">
        <v>1</v>
      </c>
      <c r="H60" s="681" t="s">
        <v>129</v>
      </c>
      <c r="I60" s="682"/>
      <c r="J60" s="682"/>
      <c r="K60" s="682"/>
      <c r="L60" s="246"/>
      <c r="M60" s="246"/>
      <c r="N60" s="247"/>
      <c r="O60" s="248"/>
      <c r="P60" s="248"/>
      <c r="Q60" s="249"/>
    </row>
    <row r="61" spans="1:23" s="250" customFormat="1" ht="194.25" customHeight="1" x14ac:dyDescent="0.15">
      <c r="A61" s="691" t="s">
        <v>203</v>
      </c>
      <c r="B61" s="692"/>
      <c r="C61" s="693"/>
      <c r="D61" s="557" t="s">
        <v>325</v>
      </c>
      <c r="E61" s="245" t="s">
        <v>131</v>
      </c>
      <c r="F61" s="251" t="s">
        <v>130</v>
      </c>
      <c r="G61" s="241">
        <v>1</v>
      </c>
      <c r="H61" s="681" t="s">
        <v>129</v>
      </c>
      <c r="I61" s="682"/>
      <c r="J61" s="682"/>
      <c r="K61" s="682"/>
      <c r="L61" s="246"/>
      <c r="M61" s="246"/>
      <c r="N61" s="247"/>
      <c r="O61" s="248" t="s">
        <v>58</v>
      </c>
      <c r="P61" s="248"/>
      <c r="Q61" s="249"/>
    </row>
    <row r="62" spans="1:23" s="98" customFormat="1" ht="168.75" customHeight="1" x14ac:dyDescent="0.15">
      <c r="A62" s="691" t="s">
        <v>186</v>
      </c>
      <c r="B62" s="692"/>
      <c r="C62" s="693"/>
      <c r="D62" s="369" t="s">
        <v>187</v>
      </c>
      <c r="E62" s="253" t="s">
        <v>185</v>
      </c>
      <c r="F62" s="254"/>
      <c r="G62" s="255">
        <v>1</v>
      </c>
      <c r="H62" s="681" t="s">
        <v>129</v>
      </c>
      <c r="I62" s="682"/>
      <c r="J62" s="682"/>
      <c r="K62" s="682"/>
      <c r="L62" s="165"/>
      <c r="M62" s="165"/>
      <c r="N62" s="108"/>
      <c r="O62" s="107"/>
      <c r="P62" s="107"/>
      <c r="Q62" s="204"/>
    </row>
    <row r="63" spans="1:23" s="98" customFormat="1" ht="161.25" customHeight="1" x14ac:dyDescent="0.15">
      <c r="A63" s="679" t="s">
        <v>266</v>
      </c>
      <c r="B63" s="679"/>
      <c r="C63" s="680"/>
      <c r="D63" s="479" t="s">
        <v>267</v>
      </c>
      <c r="E63" s="281" t="s">
        <v>131</v>
      </c>
      <c r="F63" s="251"/>
      <c r="G63" s="241">
        <v>1</v>
      </c>
      <c r="H63" s="681" t="s">
        <v>129</v>
      </c>
      <c r="I63" s="682"/>
      <c r="J63" s="682"/>
      <c r="K63" s="682"/>
      <c r="L63" s="165"/>
      <c r="M63" s="165"/>
      <c r="N63" s="108"/>
      <c r="O63" s="107" t="s">
        <v>58</v>
      </c>
      <c r="P63" s="107"/>
      <c r="Q63" s="204"/>
    </row>
    <row r="64" spans="1:23" s="98" customFormat="1" ht="99" customHeight="1" x14ac:dyDescent="0.15">
      <c r="A64" s="716" t="s">
        <v>94</v>
      </c>
      <c r="B64" s="686"/>
      <c r="C64" s="687"/>
      <c r="D64" s="172"/>
      <c r="E64" s="173" t="s">
        <v>71</v>
      </c>
      <c r="F64" s="146"/>
      <c r="G64" s="172">
        <v>2</v>
      </c>
      <c r="H64" s="681"/>
      <c r="I64" s="682"/>
      <c r="J64" s="682"/>
      <c r="K64" s="682"/>
      <c r="L64" s="165"/>
      <c r="M64" s="165"/>
      <c r="N64" s="108"/>
      <c r="O64" s="107"/>
      <c r="P64" s="107"/>
      <c r="Q64" s="204"/>
    </row>
    <row r="65" spans="1:17" s="98" customFormat="1" ht="89.25" customHeight="1" x14ac:dyDescent="0.15">
      <c r="A65" s="685" t="s">
        <v>135</v>
      </c>
      <c r="B65" s="686"/>
      <c r="C65" s="687"/>
      <c r="D65" s="241"/>
      <c r="E65" s="173" t="s">
        <v>71</v>
      </c>
      <c r="F65" s="146"/>
      <c r="G65" s="241">
        <v>1</v>
      </c>
      <c r="H65" s="370"/>
      <c r="I65" s="370"/>
      <c r="J65" s="370"/>
      <c r="K65" s="370"/>
      <c r="L65" s="165"/>
      <c r="M65" s="165"/>
      <c r="N65" s="108"/>
      <c r="O65" s="107"/>
      <c r="P65" s="107"/>
      <c r="Q65" s="204"/>
    </row>
    <row r="66" spans="1:17" s="98" customFormat="1" ht="99.75" customHeight="1" x14ac:dyDescent="0.15">
      <c r="A66" s="716" t="s">
        <v>95</v>
      </c>
      <c r="B66" s="686"/>
      <c r="C66" s="687"/>
      <c r="D66" s="172"/>
      <c r="E66" s="173" t="s">
        <v>71</v>
      </c>
      <c r="F66" s="146"/>
      <c r="G66" s="172">
        <v>1</v>
      </c>
      <c r="H66" s="681"/>
      <c r="I66" s="682"/>
      <c r="J66" s="682"/>
      <c r="K66" s="682"/>
      <c r="L66" s="165"/>
      <c r="M66" s="165"/>
      <c r="N66" s="108"/>
      <c r="O66" s="107"/>
      <c r="P66" s="107"/>
      <c r="Q66" s="204"/>
    </row>
    <row r="67" spans="1:17" s="98" customFormat="1" ht="75" customHeight="1" thickBot="1" x14ac:dyDescent="0.2">
      <c r="A67" s="208"/>
      <c r="B67" s="209"/>
      <c r="C67" s="210"/>
      <c r="D67" s="103"/>
      <c r="E67" s="211" t="s">
        <v>71</v>
      </c>
      <c r="F67" s="212"/>
      <c r="G67" s="103">
        <v>1</v>
      </c>
      <c r="H67" s="710"/>
      <c r="I67" s="711"/>
      <c r="J67" s="711"/>
      <c r="K67" s="711"/>
      <c r="L67" s="104"/>
      <c r="M67" s="104"/>
      <c r="N67" s="213"/>
      <c r="O67" s="214"/>
      <c r="P67" s="214"/>
      <c r="Q67" s="215"/>
    </row>
    <row r="68" spans="1:17" s="11" customFormat="1" ht="15.75" x14ac:dyDescent="0.25">
      <c r="H68" s="20"/>
      <c r="I68" s="20"/>
      <c r="J68" s="20"/>
      <c r="K68" s="20"/>
    </row>
    <row r="69" spans="1:17" s="2" customFormat="1" ht="15.75" x14ac:dyDescent="0.25">
      <c r="H69" s="26"/>
      <c r="I69" s="26"/>
      <c r="J69" s="26"/>
      <c r="K69" s="26"/>
    </row>
    <row r="70" spans="1:17" s="1" customFormat="1" x14ac:dyDescent="0.15">
      <c r="H70" s="25"/>
      <c r="I70" s="25"/>
      <c r="J70" s="25"/>
      <c r="K70" s="25"/>
    </row>
    <row r="71" spans="1:17" s="1" customFormat="1" x14ac:dyDescent="0.15">
      <c r="H71" s="25"/>
      <c r="I71" s="25"/>
      <c r="J71" s="25"/>
      <c r="K71" s="25"/>
    </row>
  </sheetData>
  <mergeCells count="84">
    <mergeCell ref="A62:C62"/>
    <mergeCell ref="H62:K62"/>
    <mergeCell ref="H52:K52"/>
    <mergeCell ref="A24:C24"/>
    <mergeCell ref="A55:C55"/>
    <mergeCell ref="A21:C21"/>
    <mergeCell ref="A60:C60"/>
    <mergeCell ref="A65:C65"/>
    <mergeCell ref="A58:C58"/>
    <mergeCell ref="A49:Q49"/>
    <mergeCell ref="H51:K51"/>
    <mergeCell ref="A48:C48"/>
    <mergeCell ref="A15:E15"/>
    <mergeCell ref="H61:K61"/>
    <mergeCell ref="A64:C64"/>
    <mergeCell ref="A16:E16"/>
    <mergeCell ref="H64:K64"/>
    <mergeCell ref="A14:E14"/>
    <mergeCell ref="H59:K59"/>
    <mergeCell ref="H58:K58"/>
    <mergeCell ref="A42:C42"/>
    <mergeCell ref="A47:C47"/>
    <mergeCell ref="A59:C59"/>
    <mergeCell ref="F14:G14"/>
    <mergeCell ref="A19:C19"/>
    <mergeCell ref="A46:C46"/>
    <mergeCell ref="A54:C54"/>
    <mergeCell ref="F7:G7"/>
    <mergeCell ref="A25:C25"/>
    <mergeCell ref="A28:C28"/>
    <mergeCell ref="A41:Q41"/>
    <mergeCell ref="F16:G16"/>
    <mergeCell ref="A13:E13"/>
    <mergeCell ref="A7:D7"/>
    <mergeCell ref="A8:D8"/>
    <mergeCell ref="A10:D10"/>
    <mergeCell ref="L12:Q12"/>
    <mergeCell ref="C1:K1"/>
    <mergeCell ref="A22:C22"/>
    <mergeCell ref="F5:G5"/>
    <mergeCell ref="F8:G8"/>
    <mergeCell ref="A11:D11"/>
    <mergeCell ref="A9:D9"/>
    <mergeCell ref="A6:D6"/>
    <mergeCell ref="F10:G10"/>
    <mergeCell ref="F11:G11"/>
    <mergeCell ref="F6:G6"/>
    <mergeCell ref="U37:W37"/>
    <mergeCell ref="A27:C27"/>
    <mergeCell ref="A30:C30"/>
    <mergeCell ref="A23:C23"/>
    <mergeCell ref="F13:G13"/>
    <mergeCell ref="A29:C29"/>
    <mergeCell ref="A26:C26"/>
    <mergeCell ref="U18:W18"/>
    <mergeCell ref="A20:C20"/>
    <mergeCell ref="A33:C33"/>
    <mergeCell ref="H67:K67"/>
    <mergeCell ref="H66:K66"/>
    <mergeCell ref="A31:C31"/>
    <mergeCell ref="A32:C32"/>
    <mergeCell ref="A44:C44"/>
    <mergeCell ref="A34:C34"/>
    <mergeCell ref="A66:C66"/>
    <mergeCell ref="A57:Q57"/>
    <mergeCell ref="H60:K60"/>
    <mergeCell ref="A45:Q45"/>
    <mergeCell ref="F15:G15"/>
    <mergeCell ref="A35:C35"/>
    <mergeCell ref="A50:C50"/>
    <mergeCell ref="A38:C38"/>
    <mergeCell ref="A43:C43"/>
    <mergeCell ref="A39:C39"/>
    <mergeCell ref="A17:Q17"/>
    <mergeCell ref="A63:C63"/>
    <mergeCell ref="H63:K63"/>
    <mergeCell ref="H50:K50"/>
    <mergeCell ref="H55:K55"/>
    <mergeCell ref="H56:K56"/>
    <mergeCell ref="A52:C52"/>
    <mergeCell ref="H54:K54"/>
    <mergeCell ref="A56:C56"/>
    <mergeCell ref="A51:C51"/>
    <mergeCell ref="A61:C61"/>
  </mergeCells>
  <phoneticPr fontId="35" type="noConversion"/>
  <printOptions horizontalCentered="1"/>
  <pageMargins left="0.23622047244094491" right="0.23622047244094491" top="0" bottom="0" header="0.31496062992125984" footer="0.31496062992125984"/>
  <pageSetup paperSize="9" scale="59" fitToHeight="0" orientation="landscape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  <pageSetUpPr fitToPage="1"/>
  </sheetPr>
  <dimension ref="A1:O12"/>
  <sheetViews>
    <sheetView showGridLines="0" view="pageBreakPreview" topLeftCell="A11" zoomScale="70" zoomScaleNormal="85" zoomScaleSheetLayoutView="70" workbookViewId="0">
      <selection activeCell="H11" sqref="H11:L11"/>
    </sheetView>
  </sheetViews>
  <sheetFormatPr defaultColWidth="12" defaultRowHeight="11.25" x14ac:dyDescent="0.15"/>
  <cols>
    <col min="1" max="1" width="12.1640625" customWidth="1"/>
    <col min="2" max="2" width="22.6640625" customWidth="1"/>
    <col min="3" max="3" width="12" customWidth="1"/>
    <col min="4" max="4" width="17" customWidth="1"/>
    <col min="5" max="5" width="16.5" customWidth="1"/>
    <col min="6" max="6" width="15.83203125" customWidth="1"/>
    <col min="7" max="7" width="13.6640625" customWidth="1"/>
    <col min="8" max="8" width="26" customWidth="1"/>
    <col min="9" max="9" width="24.33203125" customWidth="1"/>
    <col min="10" max="10" width="12" customWidth="1"/>
    <col min="11" max="11" width="22" customWidth="1"/>
    <col min="12" max="12" width="26.33203125" customWidth="1"/>
  </cols>
  <sheetData>
    <row r="1" spans="1:15" s="1" customFormat="1" ht="42.75" customHeight="1" thickBot="1" x14ac:dyDescent="0.2">
      <c r="A1" s="35"/>
      <c r="B1" s="32"/>
      <c r="C1" s="32"/>
      <c r="D1" s="31"/>
      <c r="E1" s="89" t="s">
        <v>15</v>
      </c>
      <c r="F1" s="32"/>
      <c r="G1" s="32"/>
      <c r="H1" s="32"/>
      <c r="I1" s="32"/>
      <c r="J1" s="34" t="str">
        <f>'TECHNICAL SHEET GARMENT'!J1</f>
        <v>WINTER 18/19</v>
      </c>
      <c r="K1" s="32"/>
      <c r="L1" s="33"/>
    </row>
    <row r="2" spans="1:15" s="4" customFormat="1" ht="19.5" x14ac:dyDescent="0.15">
      <c r="A2" s="144" t="str">
        <f>'TECHNICAL SHEET GARMENT'!A2</f>
        <v>LFV11463 (LFV11180 FW17/18)</v>
      </c>
      <c r="B2" s="90"/>
      <c r="C2" s="90"/>
      <c r="D2" s="91"/>
      <c r="E2" s="90"/>
      <c r="F2" s="481" t="str">
        <f>'TECHNICAL SHEET GARMENT'!F2</f>
        <v>LD TRACK 3in1 LOFT JKT</v>
      </c>
      <c r="G2" s="90"/>
      <c r="H2" s="90"/>
      <c r="I2" s="90"/>
      <c r="J2" s="90" t="s">
        <v>2</v>
      </c>
      <c r="K2" s="92" t="str">
        <f>'TECHNICAL SHEET GARMENT'!K2</f>
        <v>V1BULK</v>
      </c>
      <c r="L2" s="93"/>
    </row>
    <row r="3" spans="1:15" s="3" customFormat="1" ht="19.5" x14ac:dyDescent="0.15">
      <c r="A3" s="371" t="str">
        <f>+'TECHNICAL SHEET GARMENT'!A3:I3</f>
        <v xml:space="preserve"> FABRIC - SUPPLIER:  6302 - LIBOLON</v>
      </c>
      <c r="B3" s="69"/>
      <c r="C3" s="70"/>
      <c r="D3" s="69"/>
      <c r="E3" s="69"/>
      <c r="F3" s="69"/>
      <c r="G3" s="69"/>
      <c r="H3" s="69"/>
      <c r="I3" s="69"/>
      <c r="J3" s="69" t="s">
        <v>14</v>
      </c>
      <c r="K3" s="69"/>
      <c r="L3" s="118" t="str">
        <f>'TECHNICAL SHEET GARMENT'!L3</f>
        <v>Marjorie</v>
      </c>
    </row>
    <row r="4" spans="1:15" s="3" customFormat="1" ht="17.25" thickBot="1" x14ac:dyDescent="0.2">
      <c r="A4" s="142" t="s">
        <v>1</v>
      </c>
      <c r="B4" s="55">
        <f ca="1">'TECHNICAL SHEET GARMENT'!B4</f>
        <v>43833</v>
      </c>
      <c r="C4" s="73"/>
      <c r="D4" s="73"/>
      <c r="E4" s="73"/>
      <c r="F4" s="73"/>
      <c r="G4" s="73"/>
      <c r="H4" s="73"/>
      <c r="I4" s="73"/>
      <c r="J4" s="94" t="str">
        <f>'TECHNICAL SHEET GARMENT'!J4</f>
        <v xml:space="preserve">SUPPLIER : </v>
      </c>
      <c r="K4" s="73"/>
      <c r="L4" s="447" t="str">
        <f>'TECHNICAL SHEET GARMENT'!L4</f>
        <v>PRIMA CHANNEL</v>
      </c>
    </row>
    <row r="5" spans="1:15" s="3" customFormat="1" ht="22.5" customHeight="1" thickBot="1" x14ac:dyDescent="0.2">
      <c r="A5" s="764" t="s">
        <v>98</v>
      </c>
      <c r="B5" s="765"/>
      <c r="C5" s="765"/>
      <c r="D5" s="765"/>
      <c r="E5" s="765"/>
      <c r="F5" s="765"/>
      <c r="G5" s="765"/>
      <c r="H5" s="765"/>
      <c r="I5" s="765"/>
      <c r="J5" s="765"/>
      <c r="K5" s="765"/>
      <c r="L5" s="766"/>
    </row>
    <row r="6" spans="1:15" s="3" customFormat="1" ht="20.25" thickBot="1" x14ac:dyDescent="0.2">
      <c r="A6" s="216" t="s">
        <v>13</v>
      </c>
      <c r="B6" s="191"/>
      <c r="C6" s="192"/>
      <c r="D6" s="192"/>
      <c r="E6" s="192"/>
      <c r="F6" s="88"/>
      <c r="G6" s="88"/>
      <c r="H6" s="217"/>
      <c r="I6" s="218" t="s">
        <v>6</v>
      </c>
      <c r="J6" s="219"/>
      <c r="K6" s="220"/>
      <c r="L6" s="221"/>
    </row>
    <row r="7" spans="1:15" s="1" customFormat="1" ht="218.25" customHeight="1" thickBot="1" x14ac:dyDescent="0.2">
      <c r="A7" s="757" t="s">
        <v>108</v>
      </c>
      <c r="B7" s="758"/>
      <c r="C7" s="758"/>
      <c r="D7" s="758"/>
      <c r="E7" s="758"/>
      <c r="F7" s="758"/>
      <c r="G7" s="759"/>
      <c r="H7" s="760" t="s">
        <v>116</v>
      </c>
      <c r="I7" s="761"/>
      <c r="J7" s="761"/>
      <c r="K7" s="761"/>
      <c r="L7" s="762"/>
      <c r="O7" s="1" t="s">
        <v>58</v>
      </c>
    </row>
    <row r="8" spans="1:15" s="1" customFormat="1" ht="240.75" customHeight="1" thickBot="1" x14ac:dyDescent="0.2">
      <c r="A8" s="757" t="s">
        <v>81</v>
      </c>
      <c r="B8" s="758"/>
      <c r="C8" s="758"/>
      <c r="D8" s="758"/>
      <c r="E8" s="758"/>
      <c r="F8" s="758"/>
      <c r="G8" s="759"/>
      <c r="H8" s="754" t="s">
        <v>100</v>
      </c>
      <c r="I8" s="755"/>
      <c r="J8" s="755"/>
      <c r="K8" s="755"/>
      <c r="L8" s="756"/>
    </row>
    <row r="9" spans="1:15" s="1" customFormat="1" ht="109.5" customHeight="1" thickBot="1" x14ac:dyDescent="0.2">
      <c r="A9" s="757" t="s">
        <v>132</v>
      </c>
      <c r="B9" s="763"/>
      <c r="C9" s="763"/>
      <c r="D9" s="359"/>
      <c r="E9" s="359"/>
      <c r="F9" s="359"/>
      <c r="G9" s="360"/>
      <c r="H9" s="372" t="s">
        <v>136</v>
      </c>
      <c r="I9" s="361"/>
      <c r="J9" s="361"/>
      <c r="K9" s="361"/>
      <c r="L9" s="362"/>
    </row>
    <row r="10" spans="1:15" s="3" customFormat="1" ht="21" customHeight="1" thickBot="1" x14ac:dyDescent="0.2">
      <c r="A10" s="764" t="s">
        <v>99</v>
      </c>
      <c r="B10" s="765"/>
      <c r="C10" s="765"/>
      <c r="D10" s="765"/>
      <c r="E10" s="765"/>
      <c r="F10" s="765"/>
      <c r="G10" s="765"/>
      <c r="H10" s="767"/>
      <c r="I10" s="767"/>
      <c r="J10" s="767"/>
      <c r="K10" s="767"/>
      <c r="L10" s="768"/>
    </row>
    <row r="11" spans="1:15" s="1" customFormat="1" ht="224.25" customHeight="1" thickBot="1" x14ac:dyDescent="0.2">
      <c r="A11" s="757" t="s">
        <v>108</v>
      </c>
      <c r="B11" s="758"/>
      <c r="C11" s="758"/>
      <c r="D11" s="758"/>
      <c r="E11" s="758"/>
      <c r="F11" s="758"/>
      <c r="G11" s="759"/>
      <c r="H11" s="760" t="s">
        <v>101</v>
      </c>
      <c r="I11" s="761"/>
      <c r="J11" s="761"/>
      <c r="K11" s="761"/>
      <c r="L11" s="762"/>
    </row>
    <row r="12" spans="1:15" s="1" customFormat="1" ht="242.25" customHeight="1" thickBot="1" x14ac:dyDescent="0.2">
      <c r="A12" s="757" t="s">
        <v>81</v>
      </c>
      <c r="B12" s="758"/>
      <c r="C12" s="758"/>
      <c r="D12" s="758"/>
      <c r="E12" s="758"/>
      <c r="F12" s="758"/>
      <c r="G12" s="759"/>
      <c r="H12" s="760" t="s">
        <v>100</v>
      </c>
      <c r="I12" s="761"/>
      <c r="J12" s="761"/>
      <c r="K12" s="761"/>
      <c r="L12" s="762"/>
    </row>
  </sheetData>
  <mergeCells count="11">
    <mergeCell ref="A8:G8"/>
    <mergeCell ref="H8:L8"/>
    <mergeCell ref="A12:G12"/>
    <mergeCell ref="H12:L12"/>
    <mergeCell ref="A9:C9"/>
    <mergeCell ref="A5:L5"/>
    <mergeCell ref="A10:L10"/>
    <mergeCell ref="A11:G11"/>
    <mergeCell ref="H11:L11"/>
    <mergeCell ref="A7:G7"/>
    <mergeCell ref="H7:L7"/>
  </mergeCells>
  <phoneticPr fontId="35" type="noConversion"/>
  <printOptions horizontalCentered="1"/>
  <pageMargins left="0.39370078740157483" right="0.39370078740157483" top="0.39370078740157483" bottom="0.74803149606299213" header="0.39370078740157483" footer="0.39370078740157483"/>
  <pageSetup paperSize="9" scale="58" orientation="portrait" r:id="rId1"/>
  <rowBreaks count="1" manualBreakCount="1">
    <brk id="9" max="11" man="1"/>
  </rowBreaks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  <pageSetUpPr fitToPage="1"/>
  </sheetPr>
  <dimension ref="A1:O66"/>
  <sheetViews>
    <sheetView showGridLines="0" tabSelected="1" view="pageBreakPreview" topLeftCell="E28" zoomScale="70" zoomScaleNormal="85" zoomScaleSheetLayoutView="70" workbookViewId="0">
      <selection activeCell="J36" sqref="J36"/>
    </sheetView>
  </sheetViews>
  <sheetFormatPr defaultColWidth="12" defaultRowHeight="11.25" x14ac:dyDescent="0.15"/>
  <cols>
    <col min="1" max="1" width="5" style="109" customWidth="1"/>
    <col min="2" max="2" width="21.6640625" style="109" customWidth="1"/>
    <col min="3" max="3" width="20.33203125" style="109" customWidth="1"/>
    <col min="4" max="4" width="28.6640625" style="109" customWidth="1"/>
    <col min="5" max="5" width="23" style="109" customWidth="1"/>
    <col min="6" max="6" width="70" style="109" bestFit="1" customWidth="1"/>
    <col min="7" max="7" width="21" style="109" customWidth="1"/>
    <col min="8" max="8" width="14.1640625" style="109" bestFit="1" customWidth="1"/>
    <col min="9" max="9" width="17.5" style="109" bestFit="1" customWidth="1"/>
    <col min="10" max="10" width="14.1640625" style="109" bestFit="1" customWidth="1"/>
    <col min="11" max="11" width="17.5" style="109" bestFit="1" customWidth="1"/>
    <col min="12" max="12" width="15.83203125" style="109" customWidth="1"/>
    <col min="13" max="13" width="18" style="109" customWidth="1"/>
    <col min="14" max="14" width="8.1640625" style="109" customWidth="1"/>
    <col min="15" max="15" width="12.6640625" style="109" customWidth="1"/>
    <col min="16" max="16384" width="12" style="109"/>
  </cols>
  <sheetData>
    <row r="1" spans="1:15" s="114" customFormat="1" ht="42.75" customHeight="1" thickBot="1" x14ac:dyDescent="0.2">
      <c r="A1" s="112"/>
      <c r="B1" s="113"/>
      <c r="C1" s="113"/>
      <c r="D1" s="674" t="s">
        <v>113</v>
      </c>
      <c r="E1" s="674"/>
      <c r="F1" s="674"/>
      <c r="G1" s="674"/>
      <c r="H1" s="674"/>
      <c r="I1" s="674"/>
      <c r="J1" s="674"/>
      <c r="K1" s="674"/>
      <c r="L1" s="640" t="str">
        <f>'TECHNICAL SHEET GARMENT'!J1</f>
        <v>WINTER 18/19</v>
      </c>
      <c r="M1" s="640"/>
      <c r="N1" s="641"/>
    </row>
    <row r="2" spans="1:15" s="4" customFormat="1" ht="21.75" customHeight="1" x14ac:dyDescent="0.15">
      <c r="A2" s="95"/>
      <c r="B2" s="92" t="str">
        <f>'TECHNICAL SHEET GARMENT'!A2</f>
        <v>LFV11463 (LFV11180 FW17/18)</v>
      </c>
      <c r="C2" s="90"/>
      <c r="D2" s="90"/>
      <c r="E2" s="130"/>
      <c r="F2" s="481" t="str">
        <f>'TECHNICAL SHEET GARMENT'!F2</f>
        <v>LD TRACK 3in1 LOFT JKT</v>
      </c>
      <c r="G2" s="90"/>
      <c r="H2" s="90"/>
      <c r="I2" s="90"/>
      <c r="J2" s="90"/>
      <c r="K2" s="90"/>
      <c r="L2" s="90" t="s">
        <v>2</v>
      </c>
      <c r="M2" s="465" t="str">
        <f>'TECHNICAL SHEET GARMENT'!K2</f>
        <v>V1BULK</v>
      </c>
      <c r="N2" s="96"/>
    </row>
    <row r="3" spans="1:15" s="3" customFormat="1" ht="21.75" customHeight="1" x14ac:dyDescent="0.15">
      <c r="A3" s="77"/>
      <c r="B3" s="375" t="str">
        <f>+'TECHNICAL SHEET GARMENT'!A3</f>
        <v xml:space="preserve"> FABRIC - SUPPLIER:  6302 - LIBOLON</v>
      </c>
      <c r="C3" s="69"/>
      <c r="D3" s="70"/>
      <c r="E3" s="69"/>
      <c r="F3" s="69"/>
      <c r="G3" s="69"/>
      <c r="H3" s="69"/>
      <c r="I3" s="69"/>
      <c r="J3" s="69"/>
      <c r="K3" s="69"/>
      <c r="L3" s="69" t="s">
        <v>14</v>
      </c>
      <c r="M3" s="466" t="str">
        <f>'TECHNICAL SHEET GARMENT'!L3</f>
        <v>Marjorie</v>
      </c>
      <c r="N3" s="71"/>
    </row>
    <row r="4" spans="1:15" s="3" customFormat="1" ht="21.75" customHeight="1" thickBot="1" x14ac:dyDescent="0.2">
      <c r="A4" s="79"/>
      <c r="B4" s="183" t="s">
        <v>221</v>
      </c>
      <c r="C4" s="72">
        <f ca="1">'TECHNICAL SHEET GARMENT'!B4</f>
        <v>43833</v>
      </c>
      <c r="D4" s="73"/>
      <c r="E4" s="73"/>
      <c r="F4" s="73"/>
      <c r="G4" s="73"/>
      <c r="H4" s="73"/>
      <c r="I4" s="73"/>
      <c r="J4" s="73"/>
      <c r="K4" s="73"/>
      <c r="L4" s="94" t="s">
        <v>137</v>
      </c>
      <c r="M4" s="445" t="str">
        <f>'TECHNICAL SHEET GARMENT'!L4</f>
        <v>PRIMA CHANNEL</v>
      </c>
      <c r="N4" s="74"/>
    </row>
    <row r="5" spans="1:15" s="114" customFormat="1" ht="16.5" x14ac:dyDescent="0.15">
      <c r="A5" s="133"/>
      <c r="B5" s="123"/>
      <c r="C5" s="27"/>
      <c r="D5" s="27"/>
      <c r="E5" s="27"/>
      <c r="F5" s="27"/>
      <c r="G5" s="27"/>
      <c r="H5" s="27"/>
      <c r="I5" s="27"/>
      <c r="J5" s="27"/>
      <c r="K5" s="27"/>
      <c r="L5" s="27"/>
      <c r="M5" s="27"/>
      <c r="N5" s="134"/>
    </row>
    <row r="6" spans="1:15" ht="17.25" thickBot="1" x14ac:dyDescent="0.3">
      <c r="A6" s="170"/>
      <c r="B6" s="29" t="s">
        <v>183</v>
      </c>
      <c r="C6" s="169"/>
      <c r="D6" s="169"/>
      <c r="E6" s="169"/>
      <c r="F6" s="169"/>
      <c r="G6" s="503" t="s">
        <v>236</v>
      </c>
      <c r="H6" s="169"/>
      <c r="I6" s="169"/>
      <c r="J6" s="169"/>
      <c r="K6" s="169"/>
      <c r="L6" s="169"/>
      <c r="M6" s="169"/>
      <c r="N6" s="171"/>
      <c r="O6" s="110"/>
    </row>
    <row r="7" spans="1:15" s="6" customFormat="1" ht="18.75" x14ac:dyDescent="0.15">
      <c r="A7" s="5"/>
      <c r="B7" s="769" t="s">
        <v>13</v>
      </c>
      <c r="C7" s="770"/>
      <c r="D7" s="770"/>
      <c r="E7" s="770"/>
      <c r="F7" s="770"/>
      <c r="G7" s="771"/>
      <c r="H7" s="772"/>
      <c r="I7" s="773"/>
      <c r="J7" s="773"/>
      <c r="K7" s="773"/>
      <c r="L7" s="773"/>
      <c r="M7" s="774"/>
      <c r="N7" s="7"/>
    </row>
    <row r="8" spans="1:15" customFormat="1" ht="36.75" x14ac:dyDescent="0.15">
      <c r="A8" s="125"/>
      <c r="B8" s="392" t="s">
        <v>25</v>
      </c>
      <c r="C8" s="393"/>
      <c r="D8" s="393"/>
      <c r="E8" s="630" t="s">
        <v>392</v>
      </c>
      <c r="F8" s="393"/>
      <c r="G8" s="394" t="s">
        <v>18</v>
      </c>
      <c r="H8" s="601" t="s">
        <v>8</v>
      </c>
      <c r="I8" s="601" t="s">
        <v>9</v>
      </c>
      <c r="J8" s="602" t="s">
        <v>10</v>
      </c>
      <c r="K8" s="603" t="s">
        <v>11</v>
      </c>
      <c r="L8" s="604" t="s">
        <v>12</v>
      </c>
      <c r="M8" s="605" t="s">
        <v>23</v>
      </c>
      <c r="N8" s="126"/>
      <c r="O8" s="23"/>
    </row>
    <row r="9" spans="1:15" s="395" customFormat="1" ht="30" x14ac:dyDescent="0.15">
      <c r="A9" s="296"/>
      <c r="B9" s="376" t="s">
        <v>35</v>
      </c>
      <c r="C9" s="483" t="s">
        <v>234</v>
      </c>
      <c r="D9" s="377"/>
      <c r="E9" s="378"/>
      <c r="F9" s="594" t="s">
        <v>386</v>
      </c>
      <c r="G9" s="379" t="s">
        <v>21</v>
      </c>
      <c r="H9" s="619">
        <f>J9-4.8</f>
        <v>33.200000000000003</v>
      </c>
      <c r="I9" s="620">
        <f>J9-2.4</f>
        <v>35.6</v>
      </c>
      <c r="J9" s="608">
        <v>38</v>
      </c>
      <c r="K9" s="620">
        <f>J9+2.4</f>
        <v>40.4</v>
      </c>
      <c r="L9" s="620">
        <f>J9+4.8</f>
        <v>42.8</v>
      </c>
      <c r="M9" s="620">
        <f>J9+7.2</f>
        <v>45.2</v>
      </c>
      <c r="N9" s="298"/>
      <c r="O9" s="297"/>
    </row>
    <row r="10" spans="1:15" s="395" customFormat="1" ht="30" x14ac:dyDescent="0.15">
      <c r="A10" s="296"/>
      <c r="B10" s="446" t="s">
        <v>36</v>
      </c>
      <c r="C10" s="430" t="s">
        <v>19</v>
      </c>
      <c r="D10" s="431"/>
      <c r="E10" s="432"/>
      <c r="F10" s="591" t="s">
        <v>363</v>
      </c>
      <c r="G10" s="381" t="s">
        <v>20</v>
      </c>
      <c r="H10" s="621">
        <f>SUM(J10-6)</f>
        <v>49</v>
      </c>
      <c r="I10" s="622">
        <f>SUM(J10-3)</f>
        <v>52</v>
      </c>
      <c r="J10" s="576">
        <v>55</v>
      </c>
      <c r="K10" s="622">
        <f>SUM(J10+3)</f>
        <v>58</v>
      </c>
      <c r="L10" s="623">
        <f>SUM(J10+6)</f>
        <v>61</v>
      </c>
      <c r="M10" s="624">
        <f>J10+10</f>
        <v>65</v>
      </c>
      <c r="N10" s="298"/>
      <c r="O10" s="297"/>
    </row>
    <row r="11" spans="1:15" s="395" customFormat="1" ht="30" x14ac:dyDescent="0.15">
      <c r="A11" s="296"/>
      <c r="B11" s="446" t="s">
        <v>37</v>
      </c>
      <c r="C11" s="430" t="s">
        <v>141</v>
      </c>
      <c r="D11" s="431"/>
      <c r="E11" s="432"/>
      <c r="F11" s="591" t="s">
        <v>364</v>
      </c>
      <c r="G11" s="381" t="s">
        <v>20</v>
      </c>
      <c r="H11" s="621">
        <f>SUM(J11-6)</f>
        <v>44</v>
      </c>
      <c r="I11" s="622">
        <f>SUM(J11-3)</f>
        <v>47</v>
      </c>
      <c r="J11" s="576">
        <v>50</v>
      </c>
      <c r="K11" s="622">
        <f>SUM(J11+3)</f>
        <v>53</v>
      </c>
      <c r="L11" s="623">
        <f>SUM(J11+6)</f>
        <v>56</v>
      </c>
      <c r="M11" s="624">
        <f>J11+10</f>
        <v>60</v>
      </c>
      <c r="N11" s="298"/>
      <c r="O11" s="297"/>
    </row>
    <row r="12" spans="1:15" s="395" customFormat="1" ht="30" x14ac:dyDescent="0.15">
      <c r="A12" s="296"/>
      <c r="B12" s="484" t="s">
        <v>38</v>
      </c>
      <c r="C12" s="485" t="s">
        <v>142</v>
      </c>
      <c r="D12" s="486"/>
      <c r="E12" s="487"/>
      <c r="F12" s="595" t="s">
        <v>365</v>
      </c>
      <c r="G12" s="379" t="s">
        <v>20</v>
      </c>
      <c r="H12" s="621">
        <f>SUM(J12-6)</f>
        <v>49</v>
      </c>
      <c r="I12" s="622">
        <f>SUM(J12-3)</f>
        <v>52</v>
      </c>
      <c r="J12" s="576">
        <v>55</v>
      </c>
      <c r="K12" s="622">
        <f>SUM(J12+3)</f>
        <v>58</v>
      </c>
      <c r="L12" s="623">
        <f>SUM(J12+6)</f>
        <v>61</v>
      </c>
      <c r="M12" s="624">
        <f>J12+10</f>
        <v>65</v>
      </c>
      <c r="N12" s="298"/>
      <c r="O12" s="297"/>
    </row>
    <row r="13" spans="1:15" s="395" customFormat="1" ht="30" x14ac:dyDescent="0.15">
      <c r="A13" s="296"/>
      <c r="B13" s="484" t="s">
        <v>143</v>
      </c>
      <c r="C13" s="488" t="s">
        <v>144</v>
      </c>
      <c r="D13" s="489"/>
      <c r="E13" s="490"/>
      <c r="F13" s="596" t="s">
        <v>366</v>
      </c>
      <c r="G13" s="379" t="s">
        <v>20</v>
      </c>
      <c r="H13" s="625">
        <f>SUM(J13-2)</f>
        <v>66</v>
      </c>
      <c r="I13" s="623">
        <f>SUM(J13)</f>
        <v>68</v>
      </c>
      <c r="J13" s="576">
        <v>68</v>
      </c>
      <c r="K13" s="623">
        <f>SUM(J13)</f>
        <v>68</v>
      </c>
      <c r="L13" s="623">
        <f>SUM(J13+2)</f>
        <v>70</v>
      </c>
      <c r="M13" s="624">
        <f>J13+4</f>
        <v>72</v>
      </c>
      <c r="N13" s="298"/>
      <c r="O13" s="297"/>
    </row>
    <row r="14" spans="1:15" s="399" customFormat="1" ht="30" x14ac:dyDescent="0.15">
      <c r="A14" s="396"/>
      <c r="B14" s="441" t="s">
        <v>33</v>
      </c>
      <c r="C14" s="491" t="s">
        <v>39</v>
      </c>
      <c r="D14" s="490"/>
      <c r="E14" s="490"/>
      <c r="F14" s="595" t="s">
        <v>367</v>
      </c>
      <c r="G14" s="379" t="s">
        <v>145</v>
      </c>
      <c r="H14" s="625">
        <f>SUM(J14-1.5)</f>
        <v>10</v>
      </c>
      <c r="I14" s="623">
        <f>SUM(J14-0.75)</f>
        <v>10.75</v>
      </c>
      <c r="J14" s="576">
        <v>11.5</v>
      </c>
      <c r="K14" s="623">
        <f>SUM(J14+0.75)</f>
        <v>12.25</v>
      </c>
      <c r="L14" s="623">
        <f>SUM(J14+1.5)</f>
        <v>13</v>
      </c>
      <c r="M14" s="624">
        <f>J14+2.5</f>
        <v>14</v>
      </c>
      <c r="N14" s="397"/>
      <c r="O14" s="398"/>
    </row>
    <row r="15" spans="1:15" s="395" customFormat="1" ht="30" x14ac:dyDescent="0.15">
      <c r="A15" s="296"/>
      <c r="B15" s="441" t="s">
        <v>112</v>
      </c>
      <c r="C15" s="491" t="s">
        <v>146</v>
      </c>
      <c r="D15" s="490"/>
      <c r="E15" s="490"/>
      <c r="F15" s="591" t="s">
        <v>368</v>
      </c>
      <c r="G15" s="379" t="s">
        <v>145</v>
      </c>
      <c r="H15" s="626">
        <f>SUM(J15-1.5)</f>
        <v>22</v>
      </c>
      <c r="I15" s="627">
        <f>SUM(J15-0.75)</f>
        <v>22.75</v>
      </c>
      <c r="J15" s="576">
        <v>23.5</v>
      </c>
      <c r="K15" s="627">
        <f>SUM(J15+0.75)</f>
        <v>24.25</v>
      </c>
      <c r="L15" s="627">
        <f>SUM(J15+1.5)</f>
        <v>25</v>
      </c>
      <c r="M15" s="628">
        <f>J15+2.25</f>
        <v>25.75</v>
      </c>
      <c r="N15" s="298"/>
      <c r="O15" s="297"/>
    </row>
    <row r="16" spans="1:15" s="1" customFormat="1" ht="30" x14ac:dyDescent="0.15">
      <c r="A16" s="5"/>
      <c r="B16" s="484" t="s">
        <v>40</v>
      </c>
      <c r="C16" s="485" t="s">
        <v>24</v>
      </c>
      <c r="D16" s="486"/>
      <c r="E16" s="487"/>
      <c r="F16" s="591" t="s">
        <v>369</v>
      </c>
      <c r="G16" s="379" t="s">
        <v>21</v>
      </c>
      <c r="H16" s="621">
        <f>SUM(J16-2)</f>
        <v>19.5</v>
      </c>
      <c r="I16" s="622">
        <f>SUM(J16-1)</f>
        <v>20.5</v>
      </c>
      <c r="J16" s="576">
        <v>21.5</v>
      </c>
      <c r="K16" s="622">
        <f>SUM(J16+1)</f>
        <v>22.5</v>
      </c>
      <c r="L16" s="622">
        <f>SUM(J16+2)</f>
        <v>23.5</v>
      </c>
      <c r="M16" s="629">
        <f>SUM(J16+3)</f>
        <v>24.5</v>
      </c>
      <c r="N16" s="7"/>
      <c r="O16" s="6"/>
    </row>
    <row r="17" spans="1:15" s="1" customFormat="1" ht="30" x14ac:dyDescent="0.15">
      <c r="A17" s="5"/>
      <c r="B17" s="484" t="s">
        <v>41</v>
      </c>
      <c r="C17" s="485" t="s">
        <v>147</v>
      </c>
      <c r="D17" s="486"/>
      <c r="E17" s="487"/>
      <c r="F17" s="591" t="s">
        <v>370</v>
      </c>
      <c r="G17" s="379" t="s">
        <v>21</v>
      </c>
      <c r="H17" s="621">
        <f>SUM(J17-1.5)</f>
        <v>16</v>
      </c>
      <c r="I17" s="622">
        <f>SUM(J17-0.75)</f>
        <v>16.75</v>
      </c>
      <c r="J17" s="576">
        <v>17.5</v>
      </c>
      <c r="K17" s="622">
        <f>SUM(J17+0.75)</f>
        <v>18.25</v>
      </c>
      <c r="L17" s="622">
        <f>SUM(J17+1.5)</f>
        <v>19</v>
      </c>
      <c r="M17" s="629">
        <f>SUM(J17+2.25)</f>
        <v>19.75</v>
      </c>
      <c r="N17" s="7"/>
      <c r="O17" s="6"/>
    </row>
    <row r="18" spans="1:15" s="395" customFormat="1" ht="30" x14ac:dyDescent="0.15">
      <c r="A18" s="296"/>
      <c r="B18" s="484" t="s">
        <v>43</v>
      </c>
      <c r="C18" s="485" t="s">
        <v>148</v>
      </c>
      <c r="D18" s="486"/>
      <c r="E18" s="487"/>
      <c r="F18" s="591" t="s">
        <v>371</v>
      </c>
      <c r="G18" s="379" t="s">
        <v>21</v>
      </c>
      <c r="H18" s="621">
        <f>SUM(J18-1.2)</f>
        <v>12.3</v>
      </c>
      <c r="I18" s="622">
        <f>SUM(J18-0.6)</f>
        <v>12.9</v>
      </c>
      <c r="J18" s="576">
        <v>13.5</v>
      </c>
      <c r="K18" s="622">
        <f>SUM(J18+0.6)</f>
        <v>14.1</v>
      </c>
      <c r="L18" s="622">
        <f>SUM(J18+1.2)</f>
        <v>14.7</v>
      </c>
      <c r="M18" s="629">
        <f>SUM(J18+1.8)</f>
        <v>15.3</v>
      </c>
      <c r="N18" s="298"/>
      <c r="O18" s="297"/>
    </row>
    <row r="19" spans="1:15" s="395" customFormat="1" ht="30" x14ac:dyDescent="0.15">
      <c r="A19" s="296"/>
      <c r="B19" s="441" t="s">
        <v>46</v>
      </c>
      <c r="C19" s="442" t="s">
        <v>121</v>
      </c>
      <c r="D19" s="443"/>
      <c r="E19" s="444"/>
      <c r="F19" s="597" t="s">
        <v>372</v>
      </c>
      <c r="G19" s="379" t="s">
        <v>20</v>
      </c>
      <c r="H19" s="625">
        <f>SUM(J19-1.6)</f>
        <v>62.9</v>
      </c>
      <c r="I19" s="623">
        <f>SUM(J19-0.8)</f>
        <v>63.7</v>
      </c>
      <c r="J19" s="576">
        <v>64.5</v>
      </c>
      <c r="K19" s="623">
        <f>SUM(J19+0.8)</f>
        <v>65.3</v>
      </c>
      <c r="L19" s="623">
        <f>SUM(J19+1.6)</f>
        <v>66.099999999999994</v>
      </c>
      <c r="M19" s="624">
        <f>SUM(J19+2.4)</f>
        <v>66.900000000000006</v>
      </c>
      <c r="N19" s="298"/>
      <c r="O19" s="297"/>
    </row>
    <row r="20" spans="1:15" s="395" customFormat="1" ht="30" x14ac:dyDescent="0.15">
      <c r="A20" s="296"/>
      <c r="B20" s="384" t="s">
        <v>27</v>
      </c>
      <c r="C20" s="385"/>
      <c r="D20" s="385"/>
      <c r="E20" s="385"/>
      <c r="F20" s="592"/>
      <c r="G20" s="386"/>
      <c r="H20" s="615"/>
      <c r="I20" s="615"/>
      <c r="J20" s="616"/>
      <c r="K20" s="615"/>
      <c r="L20" s="617"/>
      <c r="M20" s="618"/>
      <c r="N20" s="298"/>
      <c r="O20" s="297"/>
    </row>
    <row r="21" spans="1:15" s="399" customFormat="1" ht="30" x14ac:dyDescent="0.15">
      <c r="A21" s="396"/>
      <c r="B21" s="376" t="s">
        <v>47</v>
      </c>
      <c r="C21" s="387" t="s">
        <v>235</v>
      </c>
      <c r="D21" s="377"/>
      <c r="E21" s="378"/>
      <c r="F21" s="591" t="s">
        <v>387</v>
      </c>
      <c r="G21" s="379" t="s">
        <v>21</v>
      </c>
      <c r="H21" s="625">
        <f>J21-3.6</f>
        <v>36.4</v>
      </c>
      <c r="I21" s="623">
        <f>J21-1.8</f>
        <v>38.200000000000003</v>
      </c>
      <c r="J21" s="576">
        <v>40</v>
      </c>
      <c r="K21" s="623">
        <f>J21+1.8</f>
        <v>41.8</v>
      </c>
      <c r="L21" s="623">
        <f>J21+3.6</f>
        <v>43.6</v>
      </c>
      <c r="M21" s="624">
        <f>J21+5.4</f>
        <v>45.4</v>
      </c>
      <c r="N21" s="397"/>
      <c r="O21" s="398"/>
    </row>
    <row r="22" spans="1:15" s="399" customFormat="1" ht="30" x14ac:dyDescent="0.15">
      <c r="A22" s="396"/>
      <c r="B22" s="492" t="s">
        <v>9</v>
      </c>
      <c r="C22" s="493" t="s">
        <v>22</v>
      </c>
      <c r="D22" s="443"/>
      <c r="E22" s="444"/>
      <c r="F22" s="591" t="s">
        <v>373</v>
      </c>
      <c r="G22" s="379" t="s">
        <v>20</v>
      </c>
      <c r="H22" s="625">
        <f>SUM(J22-2)</f>
        <v>67</v>
      </c>
      <c r="I22" s="623">
        <f>SUM(J22)</f>
        <v>69</v>
      </c>
      <c r="J22" s="576">
        <v>69</v>
      </c>
      <c r="K22" s="623">
        <f>SUM(J22)</f>
        <v>69</v>
      </c>
      <c r="L22" s="623">
        <f>SUM(J22+2)</f>
        <v>71</v>
      </c>
      <c r="M22" s="624">
        <f>J22+4</f>
        <v>73</v>
      </c>
      <c r="N22" s="397"/>
      <c r="O22" s="398"/>
    </row>
    <row r="23" spans="1:15" s="6" customFormat="1" ht="30" x14ac:dyDescent="0.15">
      <c r="A23" s="5"/>
      <c r="B23" s="384" t="s">
        <v>28</v>
      </c>
      <c r="C23" s="385"/>
      <c r="D23" s="385"/>
      <c r="E23" s="385"/>
      <c r="F23" s="593"/>
      <c r="G23" s="386"/>
      <c r="H23" s="615"/>
      <c r="I23" s="615"/>
      <c r="J23" s="577"/>
      <c r="K23" s="615"/>
      <c r="L23" s="617"/>
      <c r="M23" s="618"/>
      <c r="N23" s="7"/>
    </row>
    <row r="24" spans="1:15" s="297" customFormat="1" ht="30" x14ac:dyDescent="0.15">
      <c r="A24" s="296"/>
      <c r="B24" s="388" t="s">
        <v>123</v>
      </c>
      <c r="C24" s="494" t="s">
        <v>150</v>
      </c>
      <c r="D24" s="495"/>
      <c r="E24" s="496"/>
      <c r="F24" s="591" t="s">
        <v>374</v>
      </c>
      <c r="G24" s="381" t="s">
        <v>20</v>
      </c>
      <c r="H24" s="621">
        <f>SUM(J24-1.2)</f>
        <v>18.8</v>
      </c>
      <c r="I24" s="622">
        <f>SUM(J24-0.6)</f>
        <v>19.399999999999999</v>
      </c>
      <c r="J24" s="584">
        <v>20</v>
      </c>
      <c r="K24" s="622">
        <f>SUM(J24+0.6)</f>
        <v>20.6</v>
      </c>
      <c r="L24" s="623">
        <f>SUM(J24+1.2)</f>
        <v>21.2</v>
      </c>
      <c r="M24" s="624">
        <f>J24+1.8</f>
        <v>21.8</v>
      </c>
      <c r="N24" s="298"/>
    </row>
    <row r="25" spans="1:15" s="297" customFormat="1" ht="30" x14ac:dyDescent="0.15">
      <c r="A25" s="296"/>
      <c r="B25" s="388" t="s">
        <v>114</v>
      </c>
      <c r="C25" s="494" t="s">
        <v>151</v>
      </c>
      <c r="D25" s="495"/>
      <c r="E25" s="496"/>
      <c r="F25" s="591" t="s">
        <v>375</v>
      </c>
      <c r="G25" s="381" t="s">
        <v>20</v>
      </c>
      <c r="H25" s="621">
        <f>SUM(J25-0.6)</f>
        <v>8.4</v>
      </c>
      <c r="I25" s="622">
        <f>SUM(J25-0.3)</f>
        <v>8.6999999999999993</v>
      </c>
      <c r="J25" s="584">
        <v>9</v>
      </c>
      <c r="K25" s="622">
        <f>SUM(J25+0.3)</f>
        <v>9.3000000000000007</v>
      </c>
      <c r="L25" s="623">
        <f>SUM(J25+0.6)</f>
        <v>9.6</v>
      </c>
      <c r="M25" s="624">
        <f>J25+0.9</f>
        <v>9.9</v>
      </c>
      <c r="N25" s="298"/>
    </row>
    <row r="26" spans="1:15" s="297" customFormat="1" ht="30" x14ac:dyDescent="0.15">
      <c r="A26" s="296"/>
      <c r="B26" s="388" t="s">
        <v>48</v>
      </c>
      <c r="C26" s="494" t="s">
        <v>152</v>
      </c>
      <c r="D26" s="495"/>
      <c r="E26" s="496"/>
      <c r="F26" s="591" t="s">
        <v>376</v>
      </c>
      <c r="G26" s="381" t="s">
        <v>20</v>
      </c>
      <c r="H26" s="621">
        <f>SUM(J26-3)</f>
        <v>50</v>
      </c>
      <c r="I26" s="622">
        <f>SUM(J26-1.5)</f>
        <v>51.5</v>
      </c>
      <c r="J26" s="584">
        <v>53</v>
      </c>
      <c r="K26" s="622">
        <f>SUM(J26+1.5)</f>
        <v>54.5</v>
      </c>
      <c r="L26" s="622">
        <f>SUM(J26+3)</f>
        <v>56</v>
      </c>
      <c r="M26" s="629">
        <f>SUM(J26+4.5)</f>
        <v>57.5</v>
      </c>
      <c r="N26" s="298"/>
    </row>
    <row r="27" spans="1:15" s="6" customFormat="1" ht="30" x14ac:dyDescent="0.15">
      <c r="A27" s="5"/>
      <c r="B27" s="388" t="s">
        <v>50</v>
      </c>
      <c r="C27" s="497" t="s">
        <v>51</v>
      </c>
      <c r="D27" s="431"/>
      <c r="E27" s="432"/>
      <c r="F27" s="591" t="s">
        <v>377</v>
      </c>
      <c r="G27" s="381" t="s">
        <v>20</v>
      </c>
      <c r="H27" s="621">
        <f>SUM(J27-3)</f>
        <v>48</v>
      </c>
      <c r="I27" s="622">
        <f>SUM(J27-1.5)</f>
        <v>49.5</v>
      </c>
      <c r="J27" s="584">
        <v>51</v>
      </c>
      <c r="K27" s="622">
        <f>SUM(J27+1.5)</f>
        <v>52.5</v>
      </c>
      <c r="L27" s="622">
        <f>SUM(J27+3)</f>
        <v>54</v>
      </c>
      <c r="M27" s="629">
        <f>SUM(J27+4.5)</f>
        <v>55.5</v>
      </c>
      <c r="N27" s="7"/>
    </row>
    <row r="28" spans="1:15" s="297" customFormat="1" ht="30" x14ac:dyDescent="0.15">
      <c r="A28" s="296"/>
      <c r="B28" s="388" t="s">
        <v>52</v>
      </c>
      <c r="C28" s="497" t="s">
        <v>29</v>
      </c>
      <c r="D28" s="431"/>
      <c r="E28" s="432"/>
      <c r="F28" s="591" t="s">
        <v>378</v>
      </c>
      <c r="G28" s="381" t="s">
        <v>21</v>
      </c>
      <c r="H28" s="621">
        <f>SUM(J28)</f>
        <v>9</v>
      </c>
      <c r="I28" s="622">
        <f>SUM(J28)</f>
        <v>9</v>
      </c>
      <c r="J28" s="584">
        <v>9</v>
      </c>
      <c r="K28" s="622">
        <f>SUM(J28)</f>
        <v>9</v>
      </c>
      <c r="L28" s="622">
        <f>SUM(J28)</f>
        <v>9</v>
      </c>
      <c r="M28" s="629">
        <f>SUM(K28)</f>
        <v>9</v>
      </c>
      <c r="N28" s="298"/>
    </row>
    <row r="29" spans="1:15" s="297" customFormat="1" ht="30" x14ac:dyDescent="0.15">
      <c r="A29" s="296"/>
      <c r="B29" s="435" t="s">
        <v>53</v>
      </c>
      <c r="C29" s="436" t="s">
        <v>34</v>
      </c>
      <c r="D29" s="437"/>
      <c r="E29" s="438"/>
      <c r="F29" s="591" t="s">
        <v>379</v>
      </c>
      <c r="G29" s="381" t="s">
        <v>21</v>
      </c>
      <c r="H29" s="621">
        <f>SUM(J29)</f>
        <v>9</v>
      </c>
      <c r="I29" s="622">
        <f>SUM(J29)</f>
        <v>9</v>
      </c>
      <c r="J29" s="584">
        <v>9</v>
      </c>
      <c r="K29" s="622">
        <f>SUM(J29)</f>
        <v>9</v>
      </c>
      <c r="L29" s="622">
        <f>SUM(J29)</f>
        <v>9</v>
      </c>
      <c r="M29" s="629">
        <f>SUM(K29)</f>
        <v>9</v>
      </c>
      <c r="N29" s="298"/>
    </row>
    <row r="30" spans="1:15" s="297" customFormat="1" ht="30" x14ac:dyDescent="0.15">
      <c r="A30" s="296"/>
      <c r="B30" s="384" t="s">
        <v>31</v>
      </c>
      <c r="C30" s="385"/>
      <c r="D30" s="385"/>
      <c r="E30" s="385"/>
      <c r="F30" s="593"/>
      <c r="G30" s="386"/>
      <c r="H30" s="615"/>
      <c r="I30" s="615"/>
      <c r="J30" s="577"/>
      <c r="K30" s="615"/>
      <c r="L30" s="617"/>
      <c r="M30" s="618"/>
      <c r="N30" s="298"/>
    </row>
    <row r="31" spans="1:15" s="297" customFormat="1" ht="30" x14ac:dyDescent="0.15">
      <c r="A31" s="296"/>
      <c r="B31" s="388" t="s">
        <v>54</v>
      </c>
      <c r="C31" s="494" t="s">
        <v>30</v>
      </c>
      <c r="D31" s="495"/>
      <c r="E31" s="496"/>
      <c r="F31" s="591" t="s">
        <v>380</v>
      </c>
      <c r="G31" s="381" t="s">
        <v>20</v>
      </c>
      <c r="H31" s="621">
        <f>SUM(J31-1.2)</f>
        <v>47.8</v>
      </c>
      <c r="I31" s="622">
        <f>SUM(J31-0.6)</f>
        <v>48.4</v>
      </c>
      <c r="J31" s="584">
        <v>49</v>
      </c>
      <c r="K31" s="622">
        <f>SUM(J31+0.6)</f>
        <v>49.6</v>
      </c>
      <c r="L31" s="623">
        <f>SUM(J31+1.2)</f>
        <v>50.2</v>
      </c>
      <c r="M31" s="624">
        <f>J31+1.8</f>
        <v>50.8</v>
      </c>
      <c r="N31" s="298"/>
    </row>
    <row r="32" spans="1:15" s="297" customFormat="1" ht="30" x14ac:dyDescent="0.15">
      <c r="B32" s="388" t="s">
        <v>55</v>
      </c>
      <c r="C32" s="497" t="s">
        <v>153</v>
      </c>
      <c r="D32" s="431"/>
      <c r="E32" s="432"/>
      <c r="F32" s="591" t="s">
        <v>381</v>
      </c>
      <c r="G32" s="381" t="s">
        <v>21</v>
      </c>
      <c r="H32" s="621">
        <f>SUM(J32-1.4)</f>
        <v>23.6</v>
      </c>
      <c r="I32" s="622">
        <f>SUM(J32-0.7)</f>
        <v>24.3</v>
      </c>
      <c r="J32" s="584">
        <v>25</v>
      </c>
      <c r="K32" s="622">
        <f>SUM(J32+0.7)</f>
        <v>25.7</v>
      </c>
      <c r="L32" s="622">
        <f>SUM(J32+1.4)</f>
        <v>26.4</v>
      </c>
      <c r="M32" s="629">
        <f>J32+2.1</f>
        <v>27.1</v>
      </c>
      <c r="N32" s="298"/>
    </row>
    <row r="33" spans="1:14" s="6" customFormat="1" ht="30" x14ac:dyDescent="0.15">
      <c r="B33" s="435" t="s">
        <v>56</v>
      </c>
      <c r="C33" s="436" t="s">
        <v>154</v>
      </c>
      <c r="D33" s="437"/>
      <c r="E33" s="438"/>
      <c r="F33" s="591" t="s">
        <v>382</v>
      </c>
      <c r="G33" s="439" t="s">
        <v>21</v>
      </c>
      <c r="H33" s="621">
        <f>SUM(J33)</f>
        <v>34</v>
      </c>
      <c r="I33" s="622">
        <f>SUM(J33)</f>
        <v>34</v>
      </c>
      <c r="J33" s="584">
        <v>34</v>
      </c>
      <c r="K33" s="622">
        <f>SUM(J33+0.45)</f>
        <v>34.450000000000003</v>
      </c>
      <c r="L33" s="623">
        <f>SUM(J33+0.9)</f>
        <v>34.9</v>
      </c>
      <c r="M33" s="624">
        <f>J33+1.35</f>
        <v>35.35</v>
      </c>
      <c r="N33" s="7"/>
    </row>
    <row r="34" spans="1:14" s="6" customFormat="1" ht="30" x14ac:dyDescent="0.15">
      <c r="A34" s="5"/>
      <c r="B34" s="388" t="s">
        <v>178</v>
      </c>
      <c r="C34" s="430" t="s">
        <v>179</v>
      </c>
      <c r="D34" s="431"/>
      <c r="E34" s="432"/>
      <c r="F34" s="591" t="s">
        <v>383</v>
      </c>
      <c r="G34" s="381" t="s">
        <v>21</v>
      </c>
      <c r="H34" s="621">
        <f>SUM(J34)</f>
        <v>34</v>
      </c>
      <c r="I34" s="622">
        <f>SUM(J34)</f>
        <v>34</v>
      </c>
      <c r="J34" s="584">
        <v>34</v>
      </c>
      <c r="K34" s="622">
        <f>SUM(J34+0.45)</f>
        <v>34.450000000000003</v>
      </c>
      <c r="L34" s="623">
        <f>SUM(J34+0.9)</f>
        <v>34.9</v>
      </c>
      <c r="M34" s="624">
        <f>J34+1.35</f>
        <v>35.35</v>
      </c>
      <c r="N34" s="7"/>
    </row>
    <row r="35" spans="1:14" s="297" customFormat="1" ht="28.5" x14ac:dyDescent="0.15">
      <c r="A35" s="296"/>
      <c r="B35" s="389" t="s">
        <v>155</v>
      </c>
      <c r="C35" s="390"/>
      <c r="D35" s="390"/>
      <c r="E35" s="390"/>
      <c r="F35" s="590"/>
      <c r="G35" s="391"/>
      <c r="H35" s="615"/>
      <c r="I35" s="615"/>
      <c r="J35" s="577"/>
      <c r="K35" s="615"/>
      <c r="L35" s="617"/>
      <c r="M35" s="618"/>
      <c r="N35" s="298"/>
    </row>
    <row r="36" spans="1:14" s="297" customFormat="1" ht="30" x14ac:dyDescent="0.15">
      <c r="A36" s="296"/>
      <c r="B36" s="376" t="s">
        <v>156</v>
      </c>
      <c r="C36" s="387" t="s">
        <v>157</v>
      </c>
      <c r="D36" s="377"/>
      <c r="E36" s="378"/>
      <c r="F36" s="591" t="s">
        <v>384</v>
      </c>
      <c r="G36" s="379" t="s">
        <v>21</v>
      </c>
      <c r="H36" s="625">
        <f>SUM(J36-2)</f>
        <v>65</v>
      </c>
      <c r="I36" s="623">
        <f>SUM(J36)</f>
        <v>67</v>
      </c>
      <c r="J36" s="576">
        <v>67</v>
      </c>
      <c r="K36" s="623">
        <f>SUM(J36)</f>
        <v>67</v>
      </c>
      <c r="L36" s="623">
        <f>SUM(J36+2)</f>
        <v>69</v>
      </c>
      <c r="M36" s="624">
        <f>J36+4</f>
        <v>71</v>
      </c>
      <c r="N36" s="298"/>
    </row>
    <row r="37" spans="1:14" s="297" customFormat="1" ht="30" x14ac:dyDescent="0.15">
      <c r="A37" s="296"/>
      <c r="B37" s="388" t="s">
        <v>158</v>
      </c>
      <c r="C37" s="494" t="s">
        <v>159</v>
      </c>
      <c r="D37" s="495"/>
      <c r="E37" s="496"/>
      <c r="F37" s="631" t="s">
        <v>394</v>
      </c>
      <c r="G37" s="381" t="s">
        <v>21</v>
      </c>
      <c r="H37" s="633">
        <f>SUM(J37-1)</f>
        <v>16</v>
      </c>
      <c r="I37" s="633">
        <f>J37</f>
        <v>17</v>
      </c>
      <c r="J37" s="581">
        <v>17</v>
      </c>
      <c r="K37" s="633">
        <f>J37</f>
        <v>17</v>
      </c>
      <c r="L37" s="634">
        <f>SUM(J37+1)</f>
        <v>18</v>
      </c>
      <c r="M37" s="635">
        <f>SUM(J37+1)</f>
        <v>18</v>
      </c>
      <c r="N37" s="298"/>
    </row>
    <row r="38" spans="1:14" s="297" customFormat="1" ht="30.75" thickBot="1" x14ac:dyDescent="0.2">
      <c r="A38" s="296"/>
      <c r="B38" s="498" t="s">
        <v>160</v>
      </c>
      <c r="C38" s="499" t="s">
        <v>161</v>
      </c>
      <c r="D38" s="500"/>
      <c r="E38" s="501"/>
      <c r="F38" s="632" t="s">
        <v>395</v>
      </c>
      <c r="G38" s="502" t="s">
        <v>21</v>
      </c>
      <c r="H38" s="636">
        <f>SUM(J38-1)</f>
        <v>15</v>
      </c>
      <c r="I38" s="636">
        <f>J38</f>
        <v>16</v>
      </c>
      <c r="J38" s="637">
        <v>16</v>
      </c>
      <c r="K38" s="636">
        <f>J38</f>
        <v>16</v>
      </c>
      <c r="L38" s="638">
        <f>SUM(J38+1)</f>
        <v>17</v>
      </c>
      <c r="M38" s="639">
        <f>SUM(J38+1)</f>
        <v>17</v>
      </c>
      <c r="N38" s="298"/>
    </row>
    <row r="40" spans="1:14" ht="17.25" thickBot="1" x14ac:dyDescent="0.3">
      <c r="B40" s="29" t="s">
        <v>184</v>
      </c>
      <c r="G40" s="503" t="s">
        <v>236</v>
      </c>
    </row>
    <row r="41" spans="1:14" ht="18.75" x14ac:dyDescent="0.15">
      <c r="B41" s="769" t="s">
        <v>13</v>
      </c>
      <c r="C41" s="770"/>
      <c r="D41" s="770"/>
      <c r="E41" s="770"/>
      <c r="F41" s="770"/>
      <c r="G41" s="771"/>
      <c r="H41" s="772"/>
      <c r="I41" s="773"/>
      <c r="J41" s="773"/>
      <c r="K41" s="773"/>
      <c r="L41" s="773"/>
      <c r="M41" s="774"/>
    </row>
    <row r="42" spans="1:14" ht="36.75" x14ac:dyDescent="0.15">
      <c r="B42" s="392" t="s">
        <v>25</v>
      </c>
      <c r="C42" s="393"/>
      <c r="D42" s="393"/>
      <c r="E42" s="630" t="s">
        <v>393</v>
      </c>
      <c r="F42" s="393"/>
      <c r="G42" s="394" t="s">
        <v>18</v>
      </c>
      <c r="H42" s="601" t="s">
        <v>8</v>
      </c>
      <c r="I42" s="601" t="s">
        <v>9</v>
      </c>
      <c r="J42" s="602" t="s">
        <v>10</v>
      </c>
      <c r="K42" s="603" t="s">
        <v>11</v>
      </c>
      <c r="L42" s="604" t="s">
        <v>12</v>
      </c>
      <c r="M42" s="605" t="s">
        <v>23</v>
      </c>
    </row>
    <row r="43" spans="1:14" ht="28.5" hidden="1" x14ac:dyDescent="0.15">
      <c r="B43" s="376" t="s">
        <v>35</v>
      </c>
      <c r="C43" s="483" t="s">
        <v>234</v>
      </c>
      <c r="D43" s="377"/>
      <c r="E43" s="378"/>
      <c r="F43" s="378"/>
      <c r="G43" s="379" t="s">
        <v>21</v>
      </c>
      <c r="H43" s="606">
        <f>J43-4.8</f>
        <v>-4.8</v>
      </c>
      <c r="I43" s="607">
        <f>J43-2.4</f>
        <v>-2.4</v>
      </c>
      <c r="J43" s="608">
        <v>0</v>
      </c>
      <c r="K43" s="607">
        <f>J43+2.4</f>
        <v>2.4</v>
      </c>
      <c r="L43" s="607">
        <f>J43+4.8</f>
        <v>4.8</v>
      </c>
      <c r="M43" s="607">
        <f>J43+7.2</f>
        <v>7.2</v>
      </c>
    </row>
    <row r="44" spans="1:14" ht="30" x14ac:dyDescent="0.15">
      <c r="B44" s="446" t="s">
        <v>36</v>
      </c>
      <c r="C44" s="430" t="s">
        <v>19</v>
      </c>
      <c r="D44" s="431"/>
      <c r="E44" s="432"/>
      <c r="F44" s="591" t="s">
        <v>362</v>
      </c>
      <c r="G44" s="381" t="s">
        <v>20</v>
      </c>
      <c r="H44" s="609">
        <f>SUM(J44-6)</f>
        <v>47</v>
      </c>
      <c r="I44" s="610">
        <f>SUM(J44-3)</f>
        <v>50</v>
      </c>
      <c r="J44" s="576">
        <v>53</v>
      </c>
      <c r="K44" s="610">
        <f>SUM(J44+3)</f>
        <v>56</v>
      </c>
      <c r="L44" s="611">
        <f>SUM(J44+6)</f>
        <v>59</v>
      </c>
      <c r="M44" s="612">
        <f>J44+10</f>
        <v>63</v>
      </c>
    </row>
    <row r="45" spans="1:14" ht="30" x14ac:dyDescent="0.15">
      <c r="B45" s="446" t="s">
        <v>37</v>
      </c>
      <c r="C45" s="430" t="s">
        <v>141</v>
      </c>
      <c r="D45" s="431"/>
      <c r="E45" s="432"/>
      <c r="F45" s="591" t="s">
        <v>363</v>
      </c>
      <c r="G45" s="381" t="s">
        <v>20</v>
      </c>
      <c r="H45" s="609">
        <f>SUM(J45-6)</f>
        <v>41</v>
      </c>
      <c r="I45" s="610">
        <f>SUM(J45-3)</f>
        <v>44</v>
      </c>
      <c r="J45" s="576">
        <v>47</v>
      </c>
      <c r="K45" s="610">
        <f>SUM(J45+3)</f>
        <v>50</v>
      </c>
      <c r="L45" s="611">
        <f>SUM(J45+6)</f>
        <v>53</v>
      </c>
      <c r="M45" s="612">
        <f>J45+10</f>
        <v>57</v>
      </c>
    </row>
    <row r="46" spans="1:14" ht="30" x14ac:dyDescent="0.15">
      <c r="B46" s="484" t="s">
        <v>38</v>
      </c>
      <c r="C46" s="485" t="s">
        <v>142</v>
      </c>
      <c r="D46" s="486"/>
      <c r="E46" s="487"/>
      <c r="F46" s="591" t="s">
        <v>364</v>
      </c>
      <c r="G46" s="379" t="s">
        <v>20</v>
      </c>
      <c r="H46" s="609">
        <f>SUM(J46-6)</f>
        <v>43</v>
      </c>
      <c r="I46" s="610">
        <f>SUM(J46-3)</f>
        <v>46</v>
      </c>
      <c r="J46" s="576">
        <v>49</v>
      </c>
      <c r="K46" s="610">
        <f>SUM(J46+3)</f>
        <v>52</v>
      </c>
      <c r="L46" s="611">
        <f>SUM(J46+6)</f>
        <v>55</v>
      </c>
      <c r="M46" s="612">
        <f>J46+10</f>
        <v>59</v>
      </c>
    </row>
    <row r="47" spans="1:14" ht="30" x14ac:dyDescent="0.15">
      <c r="B47" s="446" t="s">
        <v>174</v>
      </c>
      <c r="C47" s="430" t="s">
        <v>182</v>
      </c>
      <c r="D47" s="431"/>
      <c r="E47" s="432"/>
      <c r="F47" s="591" t="s">
        <v>365</v>
      </c>
      <c r="G47" s="381" t="s">
        <v>20</v>
      </c>
      <c r="H47" s="609">
        <f>SUM(J47-6)</f>
        <v>47</v>
      </c>
      <c r="I47" s="610">
        <f>SUM(J47-3)</f>
        <v>50</v>
      </c>
      <c r="J47" s="576">
        <v>53</v>
      </c>
      <c r="K47" s="610">
        <f>SUM(J47+3)</f>
        <v>56</v>
      </c>
      <c r="L47" s="611">
        <f>SUM(J47+6)</f>
        <v>59</v>
      </c>
      <c r="M47" s="612">
        <f>J47+10</f>
        <v>63</v>
      </c>
    </row>
    <row r="48" spans="1:14" ht="30" x14ac:dyDescent="0.15">
      <c r="B48" s="484" t="s">
        <v>143</v>
      </c>
      <c r="C48" s="488" t="s">
        <v>144</v>
      </c>
      <c r="D48" s="489"/>
      <c r="E48" s="490"/>
      <c r="F48" s="591" t="s">
        <v>366</v>
      </c>
      <c r="G48" s="379" t="s">
        <v>20</v>
      </c>
      <c r="H48" s="613">
        <f>SUM(J48-2)</f>
        <v>62</v>
      </c>
      <c r="I48" s="611">
        <f>SUM(J48)</f>
        <v>64</v>
      </c>
      <c r="J48" s="576">
        <v>64</v>
      </c>
      <c r="K48" s="611">
        <f>SUM(J48)</f>
        <v>64</v>
      </c>
      <c r="L48" s="611">
        <f>SUM(J48+2)</f>
        <v>66</v>
      </c>
      <c r="M48" s="612">
        <f>J48+4</f>
        <v>68</v>
      </c>
    </row>
    <row r="49" spans="2:13" ht="30" x14ac:dyDescent="0.15">
      <c r="B49" s="484" t="s">
        <v>40</v>
      </c>
      <c r="C49" s="485" t="s">
        <v>24</v>
      </c>
      <c r="D49" s="486"/>
      <c r="E49" s="487"/>
      <c r="F49" s="591" t="s">
        <v>369</v>
      </c>
      <c r="G49" s="379" t="s">
        <v>21</v>
      </c>
      <c r="H49" s="609">
        <f>SUM(J49-2)</f>
        <v>20</v>
      </c>
      <c r="I49" s="610">
        <f>SUM(J49-1)</f>
        <v>21</v>
      </c>
      <c r="J49" s="576">
        <v>22</v>
      </c>
      <c r="K49" s="610">
        <f>SUM(J49+1)</f>
        <v>23</v>
      </c>
      <c r="L49" s="610">
        <f>SUM(J49+2)</f>
        <v>24</v>
      </c>
      <c r="M49" s="614">
        <f>SUM(J49+3)</f>
        <v>25</v>
      </c>
    </row>
    <row r="50" spans="2:13" ht="30" x14ac:dyDescent="0.15">
      <c r="B50" s="484" t="s">
        <v>41</v>
      </c>
      <c r="C50" s="485" t="s">
        <v>147</v>
      </c>
      <c r="D50" s="486"/>
      <c r="E50" s="487"/>
      <c r="F50" s="591" t="s">
        <v>370</v>
      </c>
      <c r="G50" s="379" t="s">
        <v>21</v>
      </c>
      <c r="H50" s="609">
        <f>SUM(J50-1.5)</f>
        <v>15.5</v>
      </c>
      <c r="I50" s="610">
        <f>SUM(J50-0.75)</f>
        <v>16.25</v>
      </c>
      <c r="J50" s="576">
        <v>17</v>
      </c>
      <c r="K50" s="610">
        <f>SUM(J50+0.75)</f>
        <v>17.75</v>
      </c>
      <c r="L50" s="610">
        <f>SUM(J50+1.5)</f>
        <v>18.5</v>
      </c>
      <c r="M50" s="614">
        <f>SUM(J50+2.25)</f>
        <v>19.25</v>
      </c>
    </row>
    <row r="51" spans="2:13" ht="30" x14ac:dyDescent="0.15">
      <c r="B51" s="484" t="s">
        <v>43</v>
      </c>
      <c r="C51" s="485" t="s">
        <v>148</v>
      </c>
      <c r="D51" s="486"/>
      <c r="E51" s="487"/>
      <c r="F51" s="591" t="s">
        <v>371</v>
      </c>
      <c r="G51" s="379" t="s">
        <v>21</v>
      </c>
      <c r="H51" s="609">
        <f>SUM(J51-1.2)</f>
        <v>8.8000000000000007</v>
      </c>
      <c r="I51" s="610">
        <f>SUM(J51-0.6)</f>
        <v>9.4</v>
      </c>
      <c r="J51" s="576">
        <v>10</v>
      </c>
      <c r="K51" s="610">
        <f>SUM(J51+0.6)</f>
        <v>10.6</v>
      </c>
      <c r="L51" s="610">
        <f>SUM(J51+1.2)</f>
        <v>11.2</v>
      </c>
      <c r="M51" s="614">
        <f>SUM(J51+1.8)</f>
        <v>11.8</v>
      </c>
    </row>
    <row r="52" spans="2:13" ht="30" x14ac:dyDescent="0.15">
      <c r="B52" s="484" t="s">
        <v>45</v>
      </c>
      <c r="C52" s="485" t="s">
        <v>149</v>
      </c>
      <c r="D52" s="486"/>
      <c r="E52" s="487"/>
      <c r="F52" s="591" t="s">
        <v>385</v>
      </c>
      <c r="G52" s="379" t="s">
        <v>21</v>
      </c>
      <c r="H52" s="609">
        <f>SUM(J52-1.2)</f>
        <v>12.8</v>
      </c>
      <c r="I52" s="610">
        <f>SUM(J52-0.6)</f>
        <v>13.4</v>
      </c>
      <c r="J52" s="576">
        <v>14</v>
      </c>
      <c r="K52" s="610">
        <f>SUM(J52+0.6)</f>
        <v>14.6</v>
      </c>
      <c r="L52" s="610">
        <f>SUM(J52+1.2)</f>
        <v>15.2</v>
      </c>
      <c r="M52" s="614">
        <f>SUM(J52+1.8)</f>
        <v>15.8</v>
      </c>
    </row>
    <row r="53" spans="2:13" ht="30" x14ac:dyDescent="0.15">
      <c r="B53" s="441" t="s">
        <v>46</v>
      </c>
      <c r="C53" s="442" t="s">
        <v>180</v>
      </c>
      <c r="D53" s="443"/>
      <c r="E53" s="444"/>
      <c r="F53" s="591" t="s">
        <v>372</v>
      </c>
      <c r="G53" s="379" t="s">
        <v>20</v>
      </c>
      <c r="H53" s="613">
        <f>SUM(J53-3.1)</f>
        <v>72.900000000000006</v>
      </c>
      <c r="I53" s="611">
        <f>SUM(J53-1.5)</f>
        <v>74.5</v>
      </c>
      <c r="J53" s="576">
        <v>76</v>
      </c>
      <c r="K53" s="611">
        <f>SUM(J53+1.5)</f>
        <v>77.5</v>
      </c>
      <c r="L53" s="611">
        <f>SUM(J53+3.1)</f>
        <v>79.099999999999994</v>
      </c>
      <c r="M53" s="612">
        <f>SUM(J53+4.6)</f>
        <v>80.599999999999994</v>
      </c>
    </row>
    <row r="54" spans="2:13" ht="30" x14ac:dyDescent="0.15">
      <c r="B54" s="384" t="s">
        <v>27</v>
      </c>
      <c r="C54" s="385"/>
      <c r="D54" s="385"/>
      <c r="E54" s="385"/>
      <c r="F54" s="586"/>
      <c r="G54" s="386"/>
      <c r="H54" s="615"/>
      <c r="I54" s="615"/>
      <c r="J54" s="616"/>
      <c r="K54" s="615"/>
      <c r="L54" s="617"/>
      <c r="M54" s="618"/>
    </row>
    <row r="55" spans="2:13" ht="30" hidden="1" x14ac:dyDescent="0.15">
      <c r="B55" s="376" t="s">
        <v>47</v>
      </c>
      <c r="C55" s="387" t="s">
        <v>235</v>
      </c>
      <c r="D55" s="377"/>
      <c r="E55" s="378"/>
      <c r="F55" s="591" t="s">
        <v>373</v>
      </c>
      <c r="G55" s="379" t="s">
        <v>21</v>
      </c>
      <c r="H55" s="613">
        <f>J55-3.6</f>
        <v>-3.6</v>
      </c>
      <c r="I55" s="611">
        <f>J55-1.8</f>
        <v>-1.8</v>
      </c>
      <c r="J55" s="576">
        <v>0</v>
      </c>
      <c r="K55" s="611">
        <f>J55+1.8</f>
        <v>1.8</v>
      </c>
      <c r="L55" s="611">
        <f>J55+3.6</f>
        <v>3.6</v>
      </c>
      <c r="M55" s="612">
        <f>J55+5.4</f>
        <v>5.4</v>
      </c>
    </row>
    <row r="56" spans="2:13" ht="30" x14ac:dyDescent="0.15">
      <c r="B56" s="492" t="s">
        <v>9</v>
      </c>
      <c r="C56" s="493" t="s">
        <v>22</v>
      </c>
      <c r="D56" s="443"/>
      <c r="E56" s="444"/>
      <c r="F56" s="591" t="s">
        <v>396</v>
      </c>
      <c r="G56" s="379" t="s">
        <v>20</v>
      </c>
      <c r="H56" s="613">
        <f>SUM(J56-2)</f>
        <v>63</v>
      </c>
      <c r="I56" s="611">
        <f>SUM(J56)</f>
        <v>65</v>
      </c>
      <c r="J56" s="576">
        <v>65</v>
      </c>
      <c r="K56" s="611">
        <f>SUM(J56)</f>
        <v>65</v>
      </c>
      <c r="L56" s="611">
        <f>SUM(J56+2)</f>
        <v>67</v>
      </c>
      <c r="M56" s="612">
        <f>J56+4</f>
        <v>69</v>
      </c>
    </row>
    <row r="57" spans="2:13" ht="30" x14ac:dyDescent="0.15">
      <c r="B57" s="384" t="s">
        <v>28</v>
      </c>
      <c r="C57" s="385"/>
      <c r="D57" s="385"/>
      <c r="E57" s="385"/>
      <c r="F57" s="586"/>
      <c r="G57" s="386"/>
      <c r="H57" s="615"/>
      <c r="I57" s="615"/>
      <c r="J57" s="577"/>
      <c r="K57" s="615"/>
      <c r="L57" s="617"/>
      <c r="M57" s="618"/>
    </row>
    <row r="58" spans="2:13" ht="30" x14ac:dyDescent="0.15">
      <c r="B58" s="388" t="s">
        <v>123</v>
      </c>
      <c r="C58" s="494" t="s">
        <v>150</v>
      </c>
      <c r="D58" s="495"/>
      <c r="E58" s="496"/>
      <c r="F58" s="591" t="s">
        <v>374</v>
      </c>
      <c r="G58" s="381" t="s">
        <v>20</v>
      </c>
      <c r="H58" s="609">
        <f>SUM(J58-1.2)</f>
        <v>16.8</v>
      </c>
      <c r="I58" s="610">
        <f>SUM(J58-0.6)</f>
        <v>17.399999999999999</v>
      </c>
      <c r="J58" s="584">
        <v>18</v>
      </c>
      <c r="K58" s="610">
        <f>SUM(J58+0.6)</f>
        <v>18.600000000000001</v>
      </c>
      <c r="L58" s="611">
        <f>SUM(J58+1.2)</f>
        <v>19.2</v>
      </c>
      <c r="M58" s="612">
        <f>J58+1.8</f>
        <v>19.8</v>
      </c>
    </row>
    <row r="59" spans="2:13" ht="30" x14ac:dyDescent="0.15">
      <c r="B59" s="388" t="s">
        <v>114</v>
      </c>
      <c r="C59" s="494" t="s">
        <v>151</v>
      </c>
      <c r="D59" s="495"/>
      <c r="E59" s="496"/>
      <c r="F59" s="591" t="s">
        <v>375</v>
      </c>
      <c r="G59" s="381" t="s">
        <v>20</v>
      </c>
      <c r="H59" s="609">
        <f>SUM(J59-0.6)</f>
        <v>7.4</v>
      </c>
      <c r="I59" s="610">
        <f>SUM(J59-0.3)</f>
        <v>7.7</v>
      </c>
      <c r="J59" s="584">
        <v>8</v>
      </c>
      <c r="K59" s="610">
        <f>SUM(J59+0.3)</f>
        <v>8.3000000000000007</v>
      </c>
      <c r="L59" s="611">
        <f>SUM(J59+0.6)</f>
        <v>8.6</v>
      </c>
      <c r="M59" s="612">
        <f>J59+0.9</f>
        <v>8.9</v>
      </c>
    </row>
    <row r="60" spans="2:13" ht="30" x14ac:dyDescent="0.15">
      <c r="B60" s="388" t="s">
        <v>48</v>
      </c>
      <c r="C60" s="494" t="s">
        <v>152</v>
      </c>
      <c r="D60" s="495"/>
      <c r="E60" s="496"/>
      <c r="F60" s="591" t="s">
        <v>376</v>
      </c>
      <c r="G60" s="381" t="s">
        <v>20</v>
      </c>
      <c r="H60" s="609">
        <f>SUM(J60-3)</f>
        <v>45</v>
      </c>
      <c r="I60" s="610">
        <f>SUM(J60-1.5)</f>
        <v>46.5</v>
      </c>
      <c r="J60" s="584">
        <v>48</v>
      </c>
      <c r="K60" s="610">
        <f>SUM(J60+1.5)</f>
        <v>49.5</v>
      </c>
      <c r="L60" s="610">
        <f>SUM(J60+3)</f>
        <v>51</v>
      </c>
      <c r="M60" s="614">
        <f>SUM(J60+4.5)</f>
        <v>52.5</v>
      </c>
    </row>
    <row r="61" spans="2:13" ht="30" x14ac:dyDescent="0.15">
      <c r="B61" s="388" t="s">
        <v>50</v>
      </c>
      <c r="C61" s="497" t="s">
        <v>51</v>
      </c>
      <c r="D61" s="431"/>
      <c r="E61" s="432"/>
      <c r="F61" s="591" t="s">
        <v>377</v>
      </c>
      <c r="G61" s="381" t="s">
        <v>20</v>
      </c>
      <c r="H61" s="609">
        <f>SUM(J61-3)</f>
        <v>44</v>
      </c>
      <c r="I61" s="610">
        <f>SUM(J61-1.5)</f>
        <v>45.5</v>
      </c>
      <c r="J61" s="584">
        <v>47</v>
      </c>
      <c r="K61" s="610">
        <f>SUM(J61+1.5)</f>
        <v>48.5</v>
      </c>
      <c r="L61" s="610">
        <f>SUM(J61+3)</f>
        <v>50</v>
      </c>
      <c r="M61" s="614">
        <f>SUM(J61+4.5)</f>
        <v>51.5</v>
      </c>
    </row>
    <row r="62" spans="2:13" ht="30" x14ac:dyDescent="0.15">
      <c r="B62" s="388" t="s">
        <v>52</v>
      </c>
      <c r="C62" s="497" t="s">
        <v>29</v>
      </c>
      <c r="D62" s="431"/>
      <c r="E62" s="432"/>
      <c r="F62" s="591" t="s">
        <v>378</v>
      </c>
      <c r="G62" s="381" t="s">
        <v>21</v>
      </c>
      <c r="H62" s="609">
        <f>SUM(J62)</f>
        <v>8</v>
      </c>
      <c r="I62" s="610">
        <f>SUM(J62)</f>
        <v>8</v>
      </c>
      <c r="J62" s="584">
        <v>8</v>
      </c>
      <c r="K62" s="610">
        <f>SUM(J62)</f>
        <v>8</v>
      </c>
      <c r="L62" s="610">
        <f>SUM(J62)</f>
        <v>8</v>
      </c>
      <c r="M62" s="614">
        <f>SUM(K62)</f>
        <v>8</v>
      </c>
    </row>
    <row r="63" spans="2:13" ht="30" x14ac:dyDescent="0.15">
      <c r="B63" s="435" t="s">
        <v>53</v>
      </c>
      <c r="C63" s="436" t="s">
        <v>34</v>
      </c>
      <c r="D63" s="437"/>
      <c r="E63" s="438"/>
      <c r="F63" s="591" t="s">
        <v>379</v>
      </c>
      <c r="G63" s="381" t="s">
        <v>21</v>
      </c>
      <c r="H63" s="609">
        <f>SUM(J63)</f>
        <v>8</v>
      </c>
      <c r="I63" s="610">
        <f>SUM(J63)</f>
        <v>8</v>
      </c>
      <c r="J63" s="584">
        <v>8</v>
      </c>
      <c r="K63" s="610">
        <f>SUM(J63)</f>
        <v>8</v>
      </c>
      <c r="L63" s="610">
        <f>SUM(J63)</f>
        <v>8</v>
      </c>
      <c r="M63" s="614">
        <f>SUM(K63)</f>
        <v>8</v>
      </c>
    </row>
    <row r="64" spans="2:13" ht="28.5" x14ac:dyDescent="0.15">
      <c r="B64" s="504" t="s">
        <v>155</v>
      </c>
      <c r="C64" s="385"/>
      <c r="D64" s="385"/>
      <c r="E64" s="385"/>
      <c r="F64" s="590"/>
      <c r="G64" s="391"/>
      <c r="H64" s="615"/>
      <c r="I64" s="615"/>
      <c r="J64" s="577"/>
      <c r="K64" s="615"/>
      <c r="L64" s="617"/>
      <c r="M64" s="618"/>
    </row>
    <row r="65" spans="2:13" ht="30" x14ac:dyDescent="0.15">
      <c r="B65" s="376" t="s">
        <v>156</v>
      </c>
      <c r="C65" s="387" t="s">
        <v>157</v>
      </c>
      <c r="D65" s="377"/>
      <c r="E65" s="378"/>
      <c r="F65" s="591" t="s">
        <v>384</v>
      </c>
      <c r="G65" s="379" t="s">
        <v>21</v>
      </c>
      <c r="H65" s="613">
        <f>SUM(J65-2)</f>
        <v>62</v>
      </c>
      <c r="I65" s="611">
        <f>SUM(J65)</f>
        <v>64</v>
      </c>
      <c r="J65" s="576">
        <v>64</v>
      </c>
      <c r="K65" s="611">
        <f>SUM(J65)</f>
        <v>64</v>
      </c>
      <c r="L65" s="611">
        <f>SUM(J65+2)</f>
        <v>66</v>
      </c>
      <c r="M65" s="612">
        <f>J65+4</f>
        <v>68</v>
      </c>
    </row>
    <row r="66" spans="2:13" ht="15.75" x14ac:dyDescent="0.15">
      <c r="F66" s="378"/>
    </row>
  </sheetData>
  <sheetProtection formatRows="0" insertColumns="0" deleteColumns="0" deleteRows="0"/>
  <mergeCells count="6">
    <mergeCell ref="B41:G41"/>
    <mergeCell ref="H41:M41"/>
    <mergeCell ref="D1:K1"/>
    <mergeCell ref="L1:N1"/>
    <mergeCell ref="H7:M7"/>
    <mergeCell ref="B7:G7"/>
  </mergeCells>
  <phoneticPr fontId="35" type="noConversion"/>
  <printOptions horizontalCentered="1"/>
  <pageMargins left="0.23622047244094491" right="0.23622047244094491" top="0.35433070866141736" bottom="0.15748031496062992" header="0.31496062992125984" footer="0.11811023622047245"/>
  <pageSetup paperSize="9" scale="45" fitToHeight="0" orientation="portrait" r:id="rId1"/>
  <rowBreaks count="1" manualBreakCount="1">
    <brk id="38" max="13" man="1"/>
  </rowBreaks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  <pageSetUpPr fitToPage="1"/>
  </sheetPr>
  <dimension ref="A1:M54"/>
  <sheetViews>
    <sheetView showGridLines="0" view="pageBreakPreview" zoomScale="64" zoomScaleNormal="85" zoomScaleSheetLayoutView="64" workbookViewId="0">
      <selection activeCell="F3" sqref="F3"/>
    </sheetView>
  </sheetViews>
  <sheetFormatPr defaultColWidth="12" defaultRowHeight="11.25" x14ac:dyDescent="0.15"/>
  <cols>
    <col min="1" max="1" width="10.5" customWidth="1"/>
    <col min="2" max="3" width="14.5" customWidth="1"/>
    <col min="4" max="5" width="15.6640625" customWidth="1"/>
    <col min="6" max="6" width="21.1640625" customWidth="1"/>
    <col min="7" max="7" width="14.6640625" customWidth="1"/>
    <col min="8" max="11" width="12.1640625" customWidth="1"/>
    <col min="12" max="12" width="14.6640625" customWidth="1"/>
    <col min="13" max="13" width="25" customWidth="1"/>
    <col min="14" max="16" width="12.6640625" customWidth="1"/>
  </cols>
  <sheetData>
    <row r="1" spans="1:13" s="1" customFormat="1" ht="42.75" customHeight="1" thickBot="1" x14ac:dyDescent="0.2">
      <c r="A1" s="35"/>
      <c r="B1" s="32"/>
      <c r="C1" s="674" t="s">
        <v>32</v>
      </c>
      <c r="D1" s="674"/>
      <c r="E1" s="674"/>
      <c r="F1" s="674"/>
      <c r="G1" s="674"/>
      <c r="H1" s="674"/>
      <c r="I1" s="674"/>
      <c r="J1" s="674"/>
      <c r="K1" s="34" t="str">
        <f>'TECHNICAL SHEET GARMENT'!J1</f>
        <v>WINTER 18/19</v>
      </c>
      <c r="L1" s="32"/>
      <c r="M1" s="33"/>
    </row>
    <row r="2" spans="1:13" s="4" customFormat="1" ht="19.5" x14ac:dyDescent="0.15">
      <c r="A2" s="482" t="str">
        <f>'TECHNICAL SHEET GARMENT'!A2</f>
        <v>LFV11463 (LFV11180 FW17/18)</v>
      </c>
      <c r="B2" s="481"/>
      <c r="C2" s="481"/>
      <c r="D2" s="481"/>
      <c r="E2" s="481"/>
      <c r="F2" s="481" t="str">
        <f>'TECHNICAL SHEET GARMENT'!F2</f>
        <v>LD TRACK 3in1 LOFT JKT</v>
      </c>
      <c r="G2" s="481"/>
      <c r="H2" s="481"/>
      <c r="I2" s="481"/>
      <c r="J2" s="481"/>
      <c r="K2" s="481"/>
      <c r="L2" s="121" t="s">
        <v>2</v>
      </c>
      <c r="M2" s="96" t="str">
        <f>'TECHNICAL SHEET GARMENT'!K2</f>
        <v>V1BULK</v>
      </c>
    </row>
    <row r="3" spans="1:13" s="3" customFormat="1" ht="16.5" x14ac:dyDescent="0.15">
      <c r="A3" s="410" t="str">
        <f>'TECHNICAL SHEET GARMENT'!A3:I3</f>
        <v xml:space="preserve"> FABRIC - SUPPLIER:  6302 - LIBOLON</v>
      </c>
      <c r="B3" s="78"/>
      <c r="C3" s="122"/>
      <c r="D3" s="24"/>
      <c r="E3" s="69"/>
      <c r="F3" s="69"/>
      <c r="G3" s="69"/>
      <c r="H3" s="69"/>
      <c r="I3" s="69"/>
      <c r="J3" s="69"/>
      <c r="K3" s="69" t="str">
        <f>'TECHNICAL SHEET GARMENT'!J3</f>
        <v>DEVELOPPER</v>
      </c>
      <c r="L3" s="78"/>
      <c r="M3" s="229" t="str">
        <f>'TECHNICAL SHEET GARMENT'!L3</f>
        <v>Marjorie</v>
      </c>
    </row>
    <row r="4" spans="1:13" s="3" customFormat="1" ht="17.25" thickBot="1" x14ac:dyDescent="0.2">
      <c r="A4" s="227" t="s">
        <v>1</v>
      </c>
      <c r="B4" s="775">
        <f ca="1">'TECHNICAL SHEET GARMENT'!B4</f>
        <v>43833</v>
      </c>
      <c r="C4" s="775"/>
      <c r="D4" s="73"/>
      <c r="E4" s="73"/>
      <c r="F4" s="73"/>
      <c r="G4" s="73"/>
      <c r="H4" s="73"/>
      <c r="I4" s="73"/>
      <c r="J4" s="73"/>
      <c r="K4" s="94" t="str">
        <f>'TECHNICAL SHEET GARMENT'!J4</f>
        <v xml:space="preserve">SUPPLIER : </v>
      </c>
      <c r="L4" s="80"/>
      <c r="M4" s="447" t="str">
        <f>'TECHNICAL SHEET GARMENT'!L4</f>
        <v>PRIMA CHANNEL</v>
      </c>
    </row>
    <row r="5" spans="1:13" s="6" customFormat="1" ht="16.5" x14ac:dyDescent="0.15">
      <c r="A5" s="5"/>
      <c r="B5" s="124"/>
      <c r="C5" s="124"/>
      <c r="D5" s="124"/>
      <c r="E5" s="124"/>
      <c r="F5" s="124"/>
      <c r="G5" s="124"/>
      <c r="H5" s="124"/>
      <c r="I5" s="124"/>
      <c r="J5" s="124"/>
      <c r="K5" s="124"/>
      <c r="L5" s="124"/>
      <c r="M5" s="7"/>
    </row>
    <row r="6" spans="1:13" s="6" customFormat="1" ht="16.5" x14ac:dyDescent="0.15">
      <c r="A6" s="5"/>
      <c r="B6" s="124"/>
      <c r="C6" s="124"/>
      <c r="D6" s="124"/>
      <c r="E6" s="124"/>
      <c r="F6" s="124"/>
      <c r="G6" s="124"/>
      <c r="H6" s="124"/>
      <c r="I6" s="124"/>
      <c r="J6" s="124"/>
      <c r="K6" s="124"/>
      <c r="L6" s="124"/>
      <c r="M6" s="7"/>
    </row>
    <row r="7" spans="1:13" s="6" customFormat="1" ht="16.5" x14ac:dyDescent="0.15">
      <c r="A7" s="5"/>
      <c r="B7" s="124"/>
      <c r="C7" s="124"/>
      <c r="D7" s="124"/>
      <c r="E7" s="124"/>
      <c r="F7" s="124"/>
      <c r="G7" s="124"/>
      <c r="H7" s="124"/>
      <c r="I7" s="124"/>
      <c r="J7" s="124"/>
      <c r="K7" s="124"/>
      <c r="L7" s="124"/>
      <c r="M7" s="7"/>
    </row>
    <row r="8" spans="1:13" s="6" customFormat="1" ht="16.5" x14ac:dyDescent="0.15">
      <c r="A8" s="5"/>
      <c r="B8" s="124"/>
      <c r="C8" s="124"/>
      <c r="D8" s="124"/>
      <c r="E8" s="124"/>
      <c r="F8" s="124"/>
      <c r="G8" s="124"/>
      <c r="H8" s="124"/>
      <c r="I8" s="124"/>
      <c r="J8" s="124"/>
      <c r="K8" s="124"/>
      <c r="L8" s="124"/>
      <c r="M8" s="7"/>
    </row>
    <row r="9" spans="1:13" s="6" customFormat="1" x14ac:dyDescent="0.15">
      <c r="A9" s="5"/>
      <c r="M9" s="7"/>
    </row>
    <row r="10" spans="1:13" s="6" customFormat="1" x14ac:dyDescent="0.15">
      <c r="A10" s="5"/>
      <c r="M10" s="7"/>
    </row>
    <row r="11" spans="1:13" s="6" customFormat="1" ht="16.5" x14ac:dyDescent="0.15">
      <c r="A11" s="5"/>
      <c r="B11" s="12"/>
      <c r="M11" s="7"/>
    </row>
    <row r="12" spans="1:13" s="6" customFormat="1" ht="16.5" x14ac:dyDescent="0.15">
      <c r="A12" s="5"/>
      <c r="B12" s="9"/>
      <c r="M12" s="7"/>
    </row>
    <row r="13" spans="1:13" s="6" customFormat="1" x14ac:dyDescent="0.15">
      <c r="A13" s="5"/>
      <c r="M13" s="7"/>
    </row>
    <row r="14" spans="1:13" s="6" customFormat="1" x14ac:dyDescent="0.15">
      <c r="A14" s="5"/>
      <c r="M14" s="7"/>
    </row>
    <row r="15" spans="1:13" s="6" customFormat="1" x14ac:dyDescent="0.15">
      <c r="A15" s="5"/>
      <c r="M15" s="7"/>
    </row>
    <row r="16" spans="1:13" s="6" customFormat="1" x14ac:dyDescent="0.15">
      <c r="A16" s="5"/>
      <c r="M16" s="7"/>
    </row>
    <row r="17" spans="1:13" s="6" customFormat="1" x14ac:dyDescent="0.15">
      <c r="A17" s="5"/>
      <c r="M17" s="7"/>
    </row>
    <row r="18" spans="1:13" s="6" customFormat="1" x14ac:dyDescent="0.15">
      <c r="A18" s="5"/>
      <c r="M18" s="7"/>
    </row>
    <row r="19" spans="1:13" s="6" customFormat="1" x14ac:dyDescent="0.15">
      <c r="A19" s="5"/>
      <c r="M19" s="7"/>
    </row>
    <row r="20" spans="1:13" s="6" customFormat="1" x14ac:dyDescent="0.15">
      <c r="A20" s="5"/>
      <c r="M20" s="7"/>
    </row>
    <row r="21" spans="1:13" s="6" customFormat="1" ht="16.5" x14ac:dyDescent="0.15">
      <c r="A21" s="5"/>
      <c r="B21" s="12"/>
      <c r="M21" s="7"/>
    </row>
    <row r="22" spans="1:13" s="6" customFormat="1" ht="16.5" x14ac:dyDescent="0.15">
      <c r="A22" s="5"/>
      <c r="B22" s="9"/>
      <c r="M22" s="7"/>
    </row>
    <row r="23" spans="1:13" s="6" customFormat="1" x14ac:dyDescent="0.15">
      <c r="A23" s="5"/>
      <c r="M23" s="7"/>
    </row>
    <row r="24" spans="1:13" s="6" customFormat="1" x14ac:dyDescent="0.15">
      <c r="A24" s="5"/>
      <c r="M24" s="7"/>
    </row>
    <row r="25" spans="1:13" s="6" customFormat="1" x14ac:dyDescent="0.15">
      <c r="A25" s="5"/>
      <c r="M25" s="7"/>
    </row>
    <row r="26" spans="1:13" s="6" customFormat="1" x14ac:dyDescent="0.15">
      <c r="A26" s="5"/>
      <c r="M26" s="7"/>
    </row>
    <row r="27" spans="1:13" s="6" customFormat="1" x14ac:dyDescent="0.15">
      <c r="A27" s="5"/>
      <c r="M27" s="7"/>
    </row>
    <row r="28" spans="1:13" s="6" customFormat="1" x14ac:dyDescent="0.15">
      <c r="A28" s="5"/>
      <c r="M28" s="7"/>
    </row>
    <row r="29" spans="1:13" s="6" customFormat="1" x14ac:dyDescent="0.15">
      <c r="A29" s="5"/>
      <c r="M29" s="7"/>
    </row>
    <row r="30" spans="1:13" s="6" customFormat="1" x14ac:dyDescent="0.15">
      <c r="A30" s="5"/>
      <c r="M30" s="7"/>
    </row>
    <row r="31" spans="1:13" s="6" customFormat="1" x14ac:dyDescent="0.15">
      <c r="A31" s="5"/>
      <c r="M31" s="7"/>
    </row>
    <row r="32" spans="1:13" s="6" customFormat="1" x14ac:dyDescent="0.15">
      <c r="A32" s="5"/>
      <c r="M32" s="7"/>
    </row>
    <row r="33" spans="1:13" s="23" customFormat="1" x14ac:dyDescent="0.15">
      <c r="A33" s="125"/>
      <c r="M33" s="126"/>
    </row>
    <row r="34" spans="1:13" s="23" customFormat="1" x14ac:dyDescent="0.15">
      <c r="A34" s="125"/>
      <c r="M34" s="126"/>
    </row>
    <row r="35" spans="1:13" s="23" customFormat="1" x14ac:dyDescent="0.15">
      <c r="A35" s="125"/>
      <c r="M35" s="126"/>
    </row>
    <row r="36" spans="1:13" s="23" customFormat="1" x14ac:dyDescent="0.15">
      <c r="A36" s="125"/>
      <c r="M36" s="126"/>
    </row>
    <row r="37" spans="1:13" s="23" customFormat="1" x14ac:dyDescent="0.15">
      <c r="A37" s="125"/>
      <c r="M37" s="126"/>
    </row>
    <row r="38" spans="1:13" s="23" customFormat="1" x14ac:dyDescent="0.15">
      <c r="A38" s="125"/>
      <c r="M38" s="126"/>
    </row>
    <row r="39" spans="1:13" s="23" customFormat="1" x14ac:dyDescent="0.15">
      <c r="A39" s="125"/>
      <c r="M39" s="126"/>
    </row>
    <row r="40" spans="1:13" s="23" customFormat="1" x14ac:dyDescent="0.15">
      <c r="A40" s="125"/>
      <c r="M40" s="126"/>
    </row>
    <row r="41" spans="1:13" x14ac:dyDescent="0.15">
      <c r="A41" s="125"/>
      <c r="B41" s="23"/>
      <c r="C41" s="23"/>
      <c r="D41" s="23"/>
      <c r="E41" s="23"/>
      <c r="F41" s="23"/>
      <c r="G41" s="23"/>
      <c r="H41" s="23"/>
      <c r="I41" s="23"/>
      <c r="J41" s="23"/>
      <c r="K41" s="23"/>
      <c r="L41" s="23"/>
      <c r="M41" s="126"/>
    </row>
    <row r="42" spans="1:13" x14ac:dyDescent="0.15">
      <c r="A42" s="125"/>
      <c r="B42" s="23"/>
      <c r="C42" s="23"/>
      <c r="D42" s="23"/>
      <c r="E42" s="23"/>
      <c r="F42" s="23"/>
      <c r="G42" s="23"/>
      <c r="H42" s="23"/>
      <c r="I42" s="23"/>
      <c r="J42" s="23"/>
      <c r="K42" s="23"/>
      <c r="L42" s="23"/>
      <c r="M42" s="126"/>
    </row>
    <row r="43" spans="1:13" x14ac:dyDescent="0.15">
      <c r="A43" s="125"/>
      <c r="B43" s="23"/>
      <c r="C43" s="23"/>
      <c r="D43" s="23"/>
      <c r="E43" s="23"/>
      <c r="F43" s="23"/>
      <c r="G43" s="23"/>
      <c r="H43" s="23"/>
      <c r="I43" s="23"/>
      <c r="J43" s="23"/>
      <c r="K43" s="23"/>
      <c r="L43" s="23"/>
      <c r="M43" s="126"/>
    </row>
    <row r="44" spans="1:13" x14ac:dyDescent="0.15">
      <c r="A44" s="125"/>
      <c r="B44" s="23"/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126"/>
    </row>
    <row r="45" spans="1:13" x14ac:dyDescent="0.15">
      <c r="A45" s="125"/>
      <c r="B45" s="23"/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126"/>
    </row>
    <row r="46" spans="1:13" x14ac:dyDescent="0.15">
      <c r="A46" s="125"/>
      <c r="B46" s="23"/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126"/>
    </row>
    <row r="47" spans="1:13" x14ac:dyDescent="0.15">
      <c r="A47" s="125"/>
      <c r="B47" s="23"/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126"/>
    </row>
    <row r="48" spans="1:13" x14ac:dyDescent="0.15">
      <c r="A48" s="125"/>
      <c r="B48" s="23"/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126"/>
    </row>
    <row r="49" spans="1:13" x14ac:dyDescent="0.15">
      <c r="A49" s="125"/>
      <c r="B49" s="23"/>
      <c r="C49" s="23"/>
      <c r="D49" s="23"/>
      <c r="E49" s="23"/>
      <c r="F49" s="23"/>
      <c r="G49" s="23"/>
      <c r="H49" s="23"/>
      <c r="I49" s="23"/>
      <c r="J49" s="23"/>
      <c r="K49" s="23"/>
      <c r="L49" s="23"/>
      <c r="M49" s="126"/>
    </row>
    <row r="50" spans="1:13" x14ac:dyDescent="0.15">
      <c r="A50" s="125"/>
      <c r="B50" s="23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126"/>
    </row>
    <row r="51" spans="1:13" x14ac:dyDescent="0.15">
      <c r="A51" s="125"/>
      <c r="B51" s="23"/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126"/>
    </row>
    <row r="52" spans="1:13" x14ac:dyDescent="0.15">
      <c r="A52" s="125"/>
      <c r="B52" s="23"/>
      <c r="C52" s="23"/>
      <c r="D52" s="23"/>
      <c r="E52" s="23"/>
      <c r="F52" s="23"/>
      <c r="G52" s="23"/>
      <c r="H52" s="23"/>
      <c r="I52" s="23"/>
      <c r="J52" s="23"/>
      <c r="K52" s="23"/>
      <c r="L52" s="23"/>
      <c r="M52" s="126"/>
    </row>
    <row r="53" spans="1:13" ht="12" thickBot="1" x14ac:dyDescent="0.2">
      <c r="A53" s="127"/>
      <c r="B53" s="128"/>
      <c r="C53" s="128"/>
      <c r="D53" s="128"/>
      <c r="E53" s="128"/>
      <c r="F53" s="128"/>
      <c r="G53" s="128"/>
      <c r="H53" s="128"/>
      <c r="I53" s="128"/>
      <c r="J53" s="128"/>
      <c r="K53" s="128"/>
      <c r="L53" s="128"/>
      <c r="M53" s="129"/>
    </row>
    <row r="54" spans="1:13" s="23" customFormat="1" x14ac:dyDescent="0.15"/>
  </sheetData>
  <mergeCells count="2">
    <mergeCell ref="B4:C4"/>
    <mergeCell ref="C1:J1"/>
  </mergeCells>
  <phoneticPr fontId="35" type="noConversion"/>
  <printOptions horizontalCentered="1"/>
  <pageMargins left="0.39370078740157483" right="0.39370078740157483" top="0.39370078740157483" bottom="0.15748031496062992" header="0.39370078740157483" footer="0.19685039370078741"/>
  <pageSetup paperSize="9" scale="76" orientation="landscape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  <pageSetUpPr fitToPage="1"/>
  </sheetPr>
  <dimension ref="A1:M34"/>
  <sheetViews>
    <sheetView showGridLines="0" view="pageBreakPreview" zoomScale="64" zoomScaleNormal="85" zoomScaleSheetLayoutView="64" workbookViewId="0">
      <selection activeCell="N11" sqref="N11"/>
    </sheetView>
  </sheetViews>
  <sheetFormatPr defaultColWidth="12" defaultRowHeight="11.25" x14ac:dyDescent="0.15"/>
  <cols>
    <col min="1" max="1" width="10.5" customWidth="1"/>
    <col min="2" max="3" width="14.5" customWidth="1"/>
    <col min="4" max="5" width="15.6640625" customWidth="1"/>
    <col min="6" max="6" width="21.1640625" customWidth="1"/>
    <col min="7" max="7" width="14.6640625" customWidth="1"/>
    <col min="8" max="11" width="12.1640625" customWidth="1"/>
    <col min="12" max="12" width="14.6640625" customWidth="1"/>
    <col min="13" max="13" width="15" customWidth="1"/>
    <col min="14" max="16" width="12.6640625" customWidth="1"/>
  </cols>
  <sheetData>
    <row r="1" spans="1:13" s="1" customFormat="1" ht="42.75" customHeight="1" thickBot="1" x14ac:dyDescent="0.2">
      <c r="A1" s="35"/>
      <c r="B1" s="32"/>
      <c r="C1" s="674" t="s">
        <v>102</v>
      </c>
      <c r="D1" s="674"/>
      <c r="E1" s="674"/>
      <c r="F1" s="674"/>
      <c r="G1" s="674"/>
      <c r="H1" s="674"/>
      <c r="I1" s="674"/>
      <c r="J1" s="674"/>
      <c r="K1" s="34" t="str">
        <f>'TECHNICAL SHEET GARMENT'!J1</f>
        <v>WINTER 18/19</v>
      </c>
      <c r="L1" s="32"/>
      <c r="M1" s="33"/>
    </row>
    <row r="2" spans="1:13" s="4" customFormat="1" ht="19.5" x14ac:dyDescent="0.15">
      <c r="A2" s="482" t="str">
        <f>'TECHNICAL SHEET GARMENT'!A2</f>
        <v>LFV11463 (LFV11180 FW17/18)</v>
      </c>
      <c r="B2" s="481"/>
      <c r="C2" s="481"/>
      <c r="D2" s="481"/>
      <c r="E2" s="481"/>
      <c r="F2" s="481" t="str">
        <f>'TECHNICAL SHEET GARMENT'!F2</f>
        <v>LD TRACK 3in1 LOFT JKT</v>
      </c>
      <c r="G2" s="481"/>
      <c r="H2" s="481"/>
      <c r="I2" s="481"/>
      <c r="J2" s="481"/>
      <c r="K2" s="481"/>
      <c r="L2" s="121" t="s">
        <v>2</v>
      </c>
      <c r="M2" s="96" t="str">
        <f>'TECHNICAL SHEET GARMENT'!K2</f>
        <v>V1BULK</v>
      </c>
    </row>
    <row r="3" spans="1:13" s="3" customFormat="1" ht="19.5" x14ac:dyDescent="0.15">
      <c r="A3" s="400" t="str">
        <f>'TECHNICAL SHEET GARMENT'!A3:I3</f>
        <v xml:space="preserve"> FABRIC - SUPPLIER:  6302 - LIBOLON</v>
      </c>
      <c r="B3" s="78"/>
      <c r="C3" s="122"/>
      <c r="D3" s="24"/>
      <c r="E3" s="69"/>
      <c r="F3" s="69"/>
      <c r="G3" s="69"/>
      <c r="H3" s="69"/>
      <c r="I3" s="69"/>
      <c r="J3" s="69"/>
      <c r="K3" s="69" t="str">
        <f>'TECHNICAL SHEET GARMENT'!J3</f>
        <v>DEVELOPPER</v>
      </c>
      <c r="L3" s="78"/>
      <c r="M3" s="229" t="str">
        <f>'TECHNICAL SHEET GARMENT'!L3</f>
        <v>Marjorie</v>
      </c>
    </row>
    <row r="4" spans="1:13" s="3" customFormat="1" ht="17.25" thickBot="1" x14ac:dyDescent="0.2">
      <c r="A4" s="227" t="s">
        <v>1</v>
      </c>
      <c r="B4" s="775">
        <f ca="1">'TECHNICAL SHEET GARMENT'!B4</f>
        <v>43833</v>
      </c>
      <c r="C4" s="775"/>
      <c r="D4" s="73"/>
      <c r="E4" s="73"/>
      <c r="F4" s="73"/>
      <c r="G4" s="73"/>
      <c r="H4" s="73"/>
      <c r="I4" s="73"/>
      <c r="J4" s="73"/>
      <c r="K4" s="94" t="str">
        <f>'TECHNICAL SHEET GARMENT'!J4</f>
        <v xml:space="preserve">SUPPLIER : </v>
      </c>
      <c r="L4" s="80"/>
      <c r="M4" s="447" t="str">
        <f>'TECHNICAL SHEET GARMENT'!L4</f>
        <v>PRIMA CHANNEL</v>
      </c>
    </row>
    <row r="5" spans="1:13" s="6" customFormat="1" ht="15.75" x14ac:dyDescent="0.15">
      <c r="A5" s="5"/>
      <c r="B5" s="256"/>
      <c r="C5" s="256"/>
      <c r="D5" s="256"/>
      <c r="E5" s="256"/>
      <c r="F5" s="256"/>
      <c r="G5" s="256"/>
      <c r="H5" s="256"/>
      <c r="I5" s="256"/>
      <c r="J5" s="256"/>
      <c r="K5" s="256"/>
      <c r="L5" s="256"/>
      <c r="M5" s="7"/>
    </row>
    <row r="6" spans="1:13" s="6" customFormat="1" ht="15.75" x14ac:dyDescent="0.15">
      <c r="A6" s="5"/>
      <c r="B6" s="256"/>
      <c r="C6" s="256"/>
      <c r="D6" s="256"/>
      <c r="E6" s="256"/>
      <c r="F6" s="256"/>
      <c r="G6" s="256"/>
      <c r="H6" s="256"/>
      <c r="I6" s="256"/>
      <c r="J6" s="256"/>
      <c r="K6" s="256"/>
      <c r="L6" s="256"/>
      <c r="M6" s="7"/>
    </row>
    <row r="7" spans="1:13" s="6" customFormat="1" ht="15.75" x14ac:dyDescent="0.15">
      <c r="A7" s="5"/>
      <c r="B7" s="256"/>
      <c r="C7" s="256"/>
      <c r="D7" s="256"/>
      <c r="E7" s="256"/>
      <c r="F7" s="256"/>
      <c r="G7" s="256"/>
      <c r="H7" s="256"/>
      <c r="I7" s="256"/>
      <c r="J7" s="256"/>
      <c r="K7" s="256"/>
      <c r="L7" s="256"/>
      <c r="M7" s="7"/>
    </row>
    <row r="8" spans="1:13" s="6" customFormat="1" ht="15.75" x14ac:dyDescent="0.15">
      <c r="A8" s="5"/>
      <c r="B8" s="256"/>
      <c r="C8" s="256"/>
      <c r="D8" s="256"/>
      <c r="E8" s="256"/>
      <c r="F8" s="256"/>
      <c r="G8" s="256"/>
      <c r="H8" s="256"/>
      <c r="I8" s="256"/>
      <c r="J8" s="256"/>
      <c r="K8" s="256"/>
      <c r="L8" s="256"/>
      <c r="M8" s="7"/>
    </row>
    <row r="9" spans="1:13" s="6" customFormat="1" x14ac:dyDescent="0.15">
      <c r="A9" s="5"/>
      <c r="M9" s="7"/>
    </row>
    <row r="10" spans="1:13" s="6" customFormat="1" x14ac:dyDescent="0.15">
      <c r="A10" s="5"/>
      <c r="M10" s="7"/>
    </row>
    <row r="11" spans="1:13" s="6" customFormat="1" ht="15.75" x14ac:dyDescent="0.15">
      <c r="A11" s="5"/>
      <c r="B11" s="257"/>
      <c r="M11" s="7"/>
    </row>
    <row r="12" spans="1:13" s="6" customFormat="1" ht="15.75" x14ac:dyDescent="0.15">
      <c r="A12" s="5"/>
      <c r="B12" s="258"/>
      <c r="M12" s="7"/>
    </row>
    <row r="13" spans="1:13" s="6" customFormat="1" x14ac:dyDescent="0.15">
      <c r="A13" s="5"/>
      <c r="M13" s="7"/>
    </row>
    <row r="14" spans="1:13" s="6" customFormat="1" ht="18" customHeight="1" x14ac:dyDescent="0.15">
      <c r="A14" s="5"/>
      <c r="M14" s="7"/>
    </row>
    <row r="15" spans="1:13" s="6" customFormat="1" ht="18" customHeight="1" x14ac:dyDescent="0.15">
      <c r="A15" s="5"/>
      <c r="M15" s="7"/>
    </row>
    <row r="16" spans="1:13" s="6" customFormat="1" ht="18" customHeight="1" x14ac:dyDescent="0.15">
      <c r="A16" s="5"/>
      <c r="M16" s="7"/>
    </row>
    <row r="17" spans="1:13" s="6" customFormat="1" ht="18" customHeight="1" x14ac:dyDescent="0.15">
      <c r="A17" s="5"/>
      <c r="M17" s="7"/>
    </row>
    <row r="18" spans="1:13" s="6" customFormat="1" ht="18" customHeight="1" x14ac:dyDescent="0.15">
      <c r="A18" s="5"/>
      <c r="M18" s="7"/>
    </row>
    <row r="19" spans="1:13" s="6" customFormat="1" ht="18" customHeight="1" x14ac:dyDescent="0.15">
      <c r="A19" s="5"/>
      <c r="M19" s="7"/>
    </row>
    <row r="20" spans="1:13" s="6" customFormat="1" ht="18" customHeight="1" x14ac:dyDescent="0.15">
      <c r="A20" s="5"/>
      <c r="M20" s="7"/>
    </row>
    <row r="21" spans="1:13" s="6" customFormat="1" ht="18" customHeight="1" x14ac:dyDescent="0.15">
      <c r="A21" s="5"/>
      <c r="B21" s="257"/>
      <c r="M21" s="7"/>
    </row>
    <row r="22" spans="1:13" s="6" customFormat="1" ht="18" customHeight="1" x14ac:dyDescent="0.15">
      <c r="A22" s="5"/>
      <c r="B22" s="258"/>
      <c r="M22" s="7"/>
    </row>
    <row r="23" spans="1:13" s="6" customFormat="1" ht="18" customHeight="1" x14ac:dyDescent="0.15">
      <c r="A23" s="5"/>
      <c r="M23" s="7"/>
    </row>
    <row r="24" spans="1:13" s="6" customFormat="1" ht="18" customHeight="1" x14ac:dyDescent="0.15">
      <c r="A24" s="5"/>
      <c r="M24" s="7"/>
    </row>
    <row r="25" spans="1:13" s="6" customFormat="1" ht="18" customHeight="1" x14ac:dyDescent="0.15">
      <c r="A25" s="5"/>
      <c r="M25" s="7"/>
    </row>
    <row r="26" spans="1:13" s="6" customFormat="1" ht="18" customHeight="1" x14ac:dyDescent="0.15">
      <c r="A26" s="5"/>
      <c r="M26" s="7"/>
    </row>
    <row r="27" spans="1:13" s="6" customFormat="1" ht="18" customHeight="1" x14ac:dyDescent="0.15">
      <c r="A27" s="5"/>
      <c r="M27" s="7"/>
    </row>
    <row r="28" spans="1:13" s="6" customFormat="1" ht="18" customHeight="1" x14ac:dyDescent="0.15">
      <c r="A28" s="5"/>
      <c r="M28" s="7"/>
    </row>
    <row r="29" spans="1:13" s="6" customFormat="1" ht="18" customHeight="1" x14ac:dyDescent="0.15">
      <c r="A29" s="5"/>
      <c r="M29" s="7"/>
    </row>
    <row r="30" spans="1:13" ht="18" customHeight="1" x14ac:dyDescent="0.15">
      <c r="A30" s="125"/>
      <c r="B30" s="23"/>
      <c r="C30" s="23"/>
      <c r="D30" s="23"/>
      <c r="E30" s="23"/>
      <c r="F30" s="23"/>
      <c r="G30" s="23"/>
      <c r="H30" s="23"/>
      <c r="I30" s="23"/>
      <c r="J30" s="23"/>
      <c r="K30" s="23"/>
      <c r="L30" s="23"/>
      <c r="M30" s="126"/>
    </row>
    <row r="31" spans="1:13" ht="18" customHeight="1" x14ac:dyDescent="0.15">
      <c r="A31" s="125"/>
      <c r="B31" s="23"/>
      <c r="C31" s="23"/>
      <c r="D31" s="23"/>
      <c r="E31" s="23"/>
      <c r="F31" s="23"/>
      <c r="G31" s="23"/>
      <c r="H31" s="23"/>
      <c r="I31" s="23"/>
      <c r="J31" s="23"/>
      <c r="K31" s="23"/>
      <c r="L31" s="23"/>
      <c r="M31" s="126"/>
    </row>
    <row r="32" spans="1:13" ht="18" customHeight="1" x14ac:dyDescent="0.15">
      <c r="A32" s="125"/>
      <c r="B32" s="23"/>
      <c r="C32" s="23"/>
      <c r="D32" s="23"/>
      <c r="E32" s="23"/>
      <c r="F32" s="23"/>
      <c r="G32" s="23"/>
      <c r="H32" s="23"/>
      <c r="I32" s="23"/>
      <c r="J32" s="23"/>
      <c r="K32" s="23"/>
      <c r="L32" s="23"/>
      <c r="M32" s="126"/>
    </row>
    <row r="33" spans="1:13" ht="18" customHeight="1" x14ac:dyDescent="0.15">
      <c r="A33" s="125"/>
      <c r="B33" s="23"/>
      <c r="C33" s="23"/>
      <c r="D33" s="23"/>
      <c r="E33" s="23"/>
      <c r="F33" s="23"/>
      <c r="G33" s="23"/>
      <c r="H33" s="23"/>
      <c r="I33" s="23"/>
      <c r="J33" s="23"/>
      <c r="K33" s="23"/>
      <c r="L33" s="23"/>
      <c r="M33" s="126"/>
    </row>
    <row r="34" spans="1:13" ht="18" customHeight="1" thickBot="1" x14ac:dyDescent="0.2">
      <c r="A34" s="127"/>
      <c r="B34" s="128"/>
      <c r="C34" s="128"/>
      <c r="D34" s="128"/>
      <c r="E34" s="128"/>
      <c r="F34" s="128"/>
      <c r="G34" s="128"/>
      <c r="H34" s="128"/>
      <c r="I34" s="128"/>
      <c r="J34" s="128" t="s">
        <v>58</v>
      </c>
      <c r="K34" s="128"/>
      <c r="L34" s="128"/>
      <c r="M34" s="129"/>
    </row>
  </sheetData>
  <mergeCells count="2">
    <mergeCell ref="B4:C4"/>
    <mergeCell ref="C1:J1"/>
  </mergeCells>
  <phoneticPr fontId="35" type="noConversion"/>
  <printOptions horizontalCentered="1"/>
  <pageMargins left="0.23622047244094488" right="0.23622047244094488" top="0.3543307086614173" bottom="0.3543307086614173" header="0.31496062992125984" footer="0.31496062992125984"/>
  <pageSetup paperSize="9" scale="86" orientation="landscape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14</vt:i4>
      </vt:variant>
      <vt:variant>
        <vt:lpstr>已命名的範圍</vt:lpstr>
      </vt:variant>
      <vt:variant>
        <vt:i4>15</vt:i4>
      </vt:variant>
    </vt:vector>
  </HeadingPairs>
  <TitlesOfParts>
    <vt:vector size="29" baseType="lpstr">
      <vt:lpstr>TECHNICAL SHEET GARMENT</vt:lpstr>
      <vt:lpstr>WOMEN JKT COUNTER SAMPLE</vt:lpstr>
      <vt:lpstr>comment</vt:lpstr>
      <vt:lpstr>DETAILS OUTER JKT 1</vt:lpstr>
      <vt:lpstr>DETAILS LINING JKT 1</vt:lpstr>
      <vt:lpstr>DETAILS INNER JKT 2 </vt:lpstr>
      <vt:lpstr>DETAILS LINING JKT 2</vt:lpstr>
      <vt:lpstr>CONNECTION SYSTEM</vt:lpstr>
      <vt:lpstr>COLOR SKETCH</vt:lpstr>
      <vt:lpstr>COLOR COMBINATION</vt:lpstr>
      <vt:lpstr>MARKING</vt:lpstr>
      <vt:lpstr>WOMEN JKT SIZE SPEC </vt:lpstr>
      <vt:lpstr>JACKET SKETCH MEASUREMENTS</vt:lpstr>
      <vt:lpstr>HANG TAGS</vt:lpstr>
      <vt:lpstr>'COLOR COMBINATION'!Print_Area</vt:lpstr>
      <vt:lpstr>'COLOR SKETCH'!Print_Area</vt:lpstr>
      <vt:lpstr>comment!Print_Area</vt:lpstr>
      <vt:lpstr>'CONNECTION SYSTEM'!Print_Area</vt:lpstr>
      <vt:lpstr>'DETAILS LINING JKT 1'!Print_Area</vt:lpstr>
      <vt:lpstr>'DETAILS OUTER JKT 1'!Print_Area</vt:lpstr>
      <vt:lpstr>'HANG TAGS'!Print_Area</vt:lpstr>
      <vt:lpstr>'JACKET SKETCH MEASUREMENTS'!Print_Area</vt:lpstr>
      <vt:lpstr>MARKING!Print_Area</vt:lpstr>
      <vt:lpstr>'TECHNICAL SHEET GARMENT'!Print_Area</vt:lpstr>
      <vt:lpstr>'WOMEN JKT COUNTER SAMPLE'!Print_Area</vt:lpstr>
      <vt:lpstr>'WOMEN JKT SIZE SPEC '!Print_Area</vt:lpstr>
      <vt:lpstr>comment!Print_Titles</vt:lpstr>
      <vt:lpstr>'WOMEN JKT COUNTER SAMPLE'!Print_Titles</vt:lpstr>
      <vt:lpstr>'WOMEN JKT SIZE SPEC '!Print_Titles</vt:lpstr>
    </vt:vector>
  </TitlesOfParts>
  <Company>lafuma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AVALDEZ</dc:creator>
  <cp:lastModifiedBy>Steve Hsu</cp:lastModifiedBy>
  <cp:lastPrinted>2018-01-26T08:57:42Z</cp:lastPrinted>
  <dcterms:created xsi:type="dcterms:W3CDTF">2011-09-29T10:06:07Z</dcterms:created>
  <dcterms:modified xsi:type="dcterms:W3CDTF">2020-01-03T12:23:15Z</dcterms:modified>
</cp:coreProperties>
</file>