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-1305" yWindow="-180" windowWidth="20610" windowHeight="11640" tabRatio="500"/>
  </bookViews>
  <sheets>
    <sheet name="SPEC" sheetId="3" r:id="rId1"/>
    <sheet name="CWS" sheetId="18" state="hidden" r:id="rId2"/>
    <sheet name="DIMENSION" sheetId="15" r:id="rId3"/>
    <sheet name="GRADE" sheetId="17" r:id="rId4"/>
    <sheet name="1ST" sheetId="8" state="hidden" r:id="rId5"/>
    <sheet name="2ND" sheetId="9" state="hidden" r:id="rId6"/>
    <sheet name="SMS" sheetId="10" state="hidden" r:id="rId7"/>
    <sheet name="PP" sheetId="11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17"/>
  <c r="K41"/>
  <c r="I41"/>
  <c r="Q41"/>
  <c r="S41"/>
  <c r="O18"/>
  <c r="S32"/>
  <c r="Q32"/>
  <c r="M32"/>
  <c r="K32"/>
  <c r="I32"/>
  <c r="AG28" i="3"/>
  <c r="AG36"/>
  <c r="I21" i="15"/>
  <c r="I43"/>
  <c r="K26"/>
  <c r="I22"/>
  <c r="K21"/>
  <c r="AG22" i="3"/>
  <c r="AG23"/>
  <c r="AG34"/>
  <c r="AG35"/>
  <c r="AG39"/>
  <c r="AG40"/>
  <c r="AG42"/>
  <c r="AG43"/>
  <c r="AG44"/>
  <c r="AG47"/>
  <c r="AG48"/>
  <c r="AG49"/>
  <c r="AG54"/>
  <c r="S40" i="17"/>
  <c r="Q40"/>
  <c r="M40"/>
  <c r="K40"/>
  <c r="I40"/>
  <c r="S38"/>
  <c r="Q38"/>
  <c r="M38"/>
  <c r="K38"/>
  <c r="I38"/>
  <c r="S37"/>
  <c r="Q37"/>
  <c r="M37"/>
  <c r="K37"/>
  <c r="I37"/>
  <c r="S36"/>
  <c r="Q36"/>
  <c r="M36"/>
  <c r="K36"/>
  <c r="I36"/>
  <c r="S35"/>
  <c r="Q35"/>
  <c r="M35"/>
  <c r="K35"/>
  <c r="I35"/>
  <c r="Q34"/>
  <c r="S34"/>
  <c r="M34"/>
  <c r="K34"/>
  <c r="I34"/>
  <c r="S31"/>
  <c r="Q31"/>
  <c r="M31"/>
  <c r="K31"/>
  <c r="I31"/>
  <c r="Q30"/>
  <c r="S30"/>
  <c r="M30"/>
  <c r="K30"/>
  <c r="I30"/>
  <c r="Q29"/>
  <c r="S29"/>
  <c r="M29"/>
  <c r="K29"/>
  <c r="I29"/>
  <c r="Q28"/>
  <c r="S28"/>
  <c r="M28"/>
  <c r="K28"/>
  <c r="I28"/>
  <c r="S27"/>
  <c r="Q27"/>
  <c r="M27"/>
  <c r="K27"/>
  <c r="I27"/>
  <c r="S25"/>
  <c r="Q25"/>
  <c r="M25"/>
  <c r="K25"/>
  <c r="I25"/>
  <c r="S24"/>
  <c r="Q24"/>
  <c r="M24"/>
  <c r="K24"/>
  <c r="I24"/>
  <c r="S23"/>
  <c r="Q23"/>
  <c r="M23"/>
  <c r="K23"/>
  <c r="I23"/>
  <c r="S22"/>
  <c r="Q22"/>
  <c r="M22"/>
  <c r="K22"/>
  <c r="I22"/>
  <c r="S20"/>
  <c r="Q20"/>
  <c r="M20"/>
  <c r="K20"/>
  <c r="I20"/>
  <c r="S19"/>
  <c r="Q19"/>
  <c r="M19"/>
  <c r="K19"/>
  <c r="I19"/>
  <c r="S17"/>
  <c r="S18"/>
  <c r="Q17"/>
  <c r="Q18"/>
  <c r="M17"/>
  <c r="M18"/>
  <c r="K17"/>
  <c r="K18"/>
  <c r="I17"/>
  <c r="I18"/>
  <c r="Q15"/>
  <c r="S15"/>
  <c r="M15"/>
  <c r="K15"/>
  <c r="I15"/>
  <c r="S14"/>
  <c r="Q14"/>
  <c r="M14"/>
  <c r="K14"/>
  <c r="I14"/>
  <c r="S13"/>
  <c r="Q13"/>
  <c r="M13"/>
  <c r="K13"/>
  <c r="I13"/>
  <c r="S12"/>
  <c r="Q12"/>
  <c r="M12"/>
  <c r="K12"/>
  <c r="I12"/>
  <c r="S11"/>
  <c r="Q11"/>
  <c r="M11"/>
  <c r="K11"/>
  <c r="I11"/>
  <c r="AC5" i="18"/>
  <c r="AC3"/>
  <c r="R4"/>
  <c r="R3"/>
  <c r="E5"/>
  <c r="E4"/>
  <c r="E3"/>
  <c r="U29"/>
  <c r="E5" i="15"/>
  <c r="E4"/>
  <c r="R4"/>
  <c r="E5" i="17"/>
  <c r="E4"/>
  <c r="N4"/>
  <c r="W3"/>
  <c r="W5"/>
  <c r="N7"/>
  <c r="E7"/>
  <c r="E6"/>
  <c r="E3" i="15"/>
  <c r="R3"/>
  <c r="AE3"/>
  <c r="N3" i="17"/>
  <c r="E3"/>
  <c r="G3" i="8"/>
  <c r="C1"/>
  <c r="G3" i="9"/>
  <c r="C1"/>
  <c r="G3" i="10"/>
  <c r="C1"/>
  <c r="G3" i="11"/>
  <c r="C1"/>
</calcChain>
</file>

<file path=xl/sharedStrings.xml><?xml version="1.0" encoding="utf-8"?>
<sst xmlns="http://schemas.openxmlformats.org/spreadsheetml/2006/main" count="516" uniqueCount="262">
  <si>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</si>
  <si>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</si>
  <si>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</si>
  <si>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</si>
  <si>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</si>
  <si>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</si>
  <si>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</si>
  <si>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</si>
  <si>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</si>
  <si>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</si>
  <si>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</si>
  <si>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</si>
  <si>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</si>
  <si>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</si>
  <si>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</si>
  <si>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</si>
  <si>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</si>
  <si>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</si>
  <si>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</si>
  <si>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</si>
  <si>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</si>
  <si>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</si>
  <si>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</si>
  <si>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</si>
  <si>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</si>
  <si>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</si>
  <si>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</si>
  <si>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</si>
  <si>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</si>
  <si>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</si>
  <si>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</si>
  <si>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</si>
  <si>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</si>
  <si>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</si>
  <si>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</si>
  <si>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</si>
  <si>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</si>
  <si>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</si>
  <si>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</si>
  <si>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</si>
  <si>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YOUNGONE</t>
  </si>
  <si>
    <t>PRICE</t>
  </si>
  <si>
    <t>TOTAL</t>
  </si>
  <si>
    <t>SUPPLIER</t>
  </si>
  <si>
    <t>edit/upload date: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</si>
  <si>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</si>
  <si>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</si>
  <si>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</si>
  <si>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</si>
  <si>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</si>
  <si>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</si>
  <si>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</si>
  <si>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</si>
  <si>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</si>
  <si>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</si>
  <si>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</si>
  <si>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</si>
  <si>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</si>
  <si>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</si>
  <si>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</si>
  <si>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</si>
  <si>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</si>
  <si>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</si>
  <si>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</si>
  <si>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</si>
  <si>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</si>
  <si>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</si>
  <si>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</si>
  <si>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</si>
  <si>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</si>
  <si>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as per pattern</t>
  </si>
  <si>
    <t>CB SLEEVE LENGTH</t>
  </si>
  <si>
    <t>17</t>
  </si>
  <si>
    <t>18</t>
  </si>
  <si>
    <t>.75-, 1+</t>
  </si>
  <si>
    <t>19</t>
  </si>
  <si>
    <t>TOTAL HOOD LENGTH (CB to CF)</t>
  </si>
  <si>
    <t>.375-, .375+</t>
  </si>
  <si>
    <t>.5-, .5+</t>
  </si>
  <si>
    <t xml:space="preserve">CF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</si>
  <si>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</si>
  <si>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</si>
  <si>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</si>
  <si>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</si>
  <si>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</si>
  <si>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</si>
  <si>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</si>
  <si>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</si>
  <si>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</si>
  <si>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</si>
  <si>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</si>
  <si>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</si>
  <si>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</si>
  <si>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</si>
  <si>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3b</t>
  </si>
  <si>
    <t>BOTTOM  (stretched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</si>
  <si>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</si>
  <si>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</si>
  <si>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</si>
  <si>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</si>
  <si>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</si>
  <si>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</si>
  <si>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HOOD WIDTH (CB hood point 6", total)</t>
  </si>
  <si>
    <t>25a</t>
  </si>
  <si>
    <t>HPS HOOD HEIGHT</t>
  </si>
  <si>
    <t>26a</t>
  </si>
  <si>
    <t>FRONT HOOD OPENING (relaxed)</t>
  </si>
  <si>
    <t>26b</t>
  </si>
  <si>
    <t>FRONT HOOD OPENING (stretched)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</si>
  <si>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</si>
  <si>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</si>
  <si>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</si>
  <si>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</si>
  <si>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</si>
  <si>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</si>
  <si>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</si>
  <si>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</si>
  <si>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</si>
  <si>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fit:</t>
    <phoneticPr fontId="0" type="noConversion"/>
  </si>
  <si>
    <t>.75-, .75+</t>
  </si>
  <si>
    <t>.5-, .75+</t>
  </si>
  <si>
    <t>.25-, .25+, .5+</t>
    <phoneticPr fontId="0" type="noConversion"/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</si>
  <si>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</si>
  <si>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</si>
  <si>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</si>
  <si>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</si>
  <si>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</si>
  <si>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</si>
  <si>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</si>
  <si>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</si>
  <si>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</si>
  <si>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</si>
  <si>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</si>
  <si>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</si>
  <si>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</si>
  <si>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</si>
  <si>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yard</t>
  </si>
  <si>
    <t>BIKE</t>
  </si>
  <si>
    <t>SPRING 2017</t>
  </si>
  <si>
    <t>EA</t>
  </si>
  <si>
    <t>TOTAL CWS COSTS</t>
  </si>
  <si>
    <t xml:space="preserve">CWS OPERATION     </t>
  </si>
  <si>
    <t>CONSTRUCTION WITHOUT SEWING</t>
  </si>
  <si>
    <t>hood type</t>
  </si>
  <si>
    <t>SOTL085-PU01</t>
  </si>
  <si>
    <t>SOLIS</t>
  </si>
  <si>
    <t>YM11-3527</t>
  </si>
  <si>
    <t>L1025 SW</t>
  </si>
  <si>
    <t>R.M. Interlinings Ltd.</t>
  </si>
  <si>
    <t xml:space="preserve">yard </t>
  </si>
  <si>
    <t>YKK</t>
  </si>
  <si>
    <t>WOOSUNG</t>
  </si>
  <si>
    <t>1/4" elastic</t>
  </si>
  <si>
    <t xml:space="preserve">WOOSUNG  </t>
  </si>
  <si>
    <t>RHT-004</t>
  </si>
  <si>
    <t>FACTORY</t>
  </si>
  <si>
    <t>RHT-009</t>
  </si>
  <si>
    <t>x</t>
  </si>
  <si>
    <t xml:space="preserve">SCO-LB-ADRS    </t>
  </si>
  <si>
    <t xml:space="preserve">DAEYONG </t>
  </si>
  <si>
    <t>locker loop</t>
  </si>
  <si>
    <t>DAEYONG</t>
  </si>
  <si>
    <t>CCL-001</t>
  </si>
  <si>
    <t>PO label</t>
  </si>
  <si>
    <t>M-HT-APP+CHAIN</t>
  </si>
  <si>
    <t>CF zipper slider</t>
  </si>
  <si>
    <t>FIT-HT-GEN</t>
  </si>
  <si>
    <t>FIT-HT-ATH</t>
  </si>
  <si>
    <t>DRYO-HT-WR-2</t>
  </si>
  <si>
    <t>DRYOzone DWR Hangtag</t>
  </si>
  <si>
    <t>DURO-HT-WIND-2</t>
  </si>
  <si>
    <t>DURObreeze Hangtag</t>
  </si>
  <si>
    <t>DURO-HT-UV-2</t>
  </si>
  <si>
    <t>DUROshade Hangtag</t>
  </si>
  <si>
    <t>19a</t>
  </si>
  <si>
    <t>CUFF OPENING (stretched total)</t>
  </si>
  <si>
    <t>24a</t>
  </si>
  <si>
    <t>ATH</t>
  </si>
  <si>
    <t>fixed non-helmet compatible</t>
  </si>
  <si>
    <t>WAIST (18.5" from HPS, total)</t>
  </si>
  <si>
    <t xml:space="preserve">BACK PKT ZIPPER </t>
  </si>
  <si>
    <t>CUFF OPENING ( relaxed total)</t>
  </si>
  <si>
    <t xml:space="preserve">8mm grosgrain </t>
  </si>
  <si>
    <t>M TRAIL MTN WB 40 JACKET</t>
  </si>
  <si>
    <t>M_T42_BD</t>
  </si>
  <si>
    <t>WWD</t>
  </si>
  <si>
    <t>PCA224</t>
  </si>
  <si>
    <t>UTX</t>
  </si>
  <si>
    <t>10mm grosgrain ribbon</t>
  </si>
  <si>
    <t>COATS</t>
  </si>
  <si>
    <t>7mm thread eyelet</t>
  </si>
  <si>
    <t>PREMIERE</t>
  </si>
  <si>
    <t>LM792</t>
  </si>
  <si>
    <t>DW-RC-001</t>
  </si>
  <si>
    <t>CUFF OPENING (relaxed total)</t>
  </si>
  <si>
    <t>TBA</t>
  </si>
  <si>
    <t xml:space="preserve">*NEW* 2mm shockcord </t>
  </si>
  <si>
    <t>CCL-094</t>
  </si>
  <si>
    <t>SPECIAL HT TBA</t>
  </si>
  <si>
    <t>WEB-REF-8mm</t>
  </si>
  <si>
    <t>NEW</t>
  </si>
  <si>
    <t>日蝕藍eclipse blue</t>
  </si>
  <si>
    <t>反光日蝕藍reflective eclipse blue</t>
  </si>
  <si>
    <t>海藍sea blue</t>
  </si>
  <si>
    <t>反光海藍reflective sea blue</t>
  </si>
  <si>
    <t>蜜柑橘tangerine orange</t>
  </si>
  <si>
    <t>反光橘reflective orange 17-1462</t>
  </si>
  <si>
    <r>
      <rPr>
        <sz val="6"/>
        <rFont val="細明體"/>
        <family val="3"/>
        <charset val="136"/>
      </rPr>
      <t>橘</t>
    </r>
    <r>
      <rPr>
        <sz val="6"/>
        <rFont val="Arial"/>
        <family val="2"/>
      </rPr>
      <t>orange
17-1462</t>
    </r>
    <phoneticPr fontId="5" type="noConversion"/>
  </si>
  <si>
    <t xml:space="preserve">珊瑚藍blue coral  </t>
  </si>
  <si>
    <t>岩石灰dark grey melange</t>
  </si>
  <si>
    <t>深灰dark grey</t>
  </si>
  <si>
    <t>白white</t>
  </si>
  <si>
    <t>紫羅蘭白stock white</t>
  </si>
  <si>
    <t>反光銀reflective silver</t>
  </si>
  <si>
    <r>
      <rPr>
        <sz val="6"/>
        <rFont val="細明體"/>
        <family val="3"/>
        <charset val="136"/>
      </rPr>
      <t>布的正面用於中胸裁片。</t>
    </r>
    <r>
      <rPr>
        <sz val="6"/>
        <rFont val="Arial"/>
        <family val="2"/>
      </rPr>
      <t>shell fabric at mid chest panels</t>
    </r>
    <phoneticPr fontId="5" type="noConversion"/>
  </si>
  <si>
    <r>
      <rPr>
        <sz val="6"/>
        <rFont val="細明體"/>
        <family val="3"/>
        <charset val="136"/>
      </rPr>
      <t>彈力網</t>
    </r>
    <r>
      <rPr>
        <sz val="6"/>
        <rFont val="Arial"/>
        <family val="2"/>
      </rPr>
      <t xml:space="preserve">stretch mesh </t>
    </r>
    <phoneticPr fontId="5" type="noConversion"/>
  </si>
  <si>
    <r>
      <rPr>
        <sz val="6"/>
        <rFont val="細明體"/>
        <family val="3"/>
        <charset val="136"/>
      </rPr>
      <t>後口袋布</t>
    </r>
    <r>
      <rPr>
        <sz val="6"/>
        <rFont val="Arial"/>
        <family val="2"/>
      </rPr>
      <t>back pocket bag</t>
    </r>
    <phoneticPr fontId="5" type="noConversion"/>
  </si>
  <si>
    <r>
      <rPr>
        <sz val="6"/>
        <rFont val="細明體"/>
        <family val="3"/>
        <charset val="136"/>
      </rPr>
      <t>不織布內襯</t>
    </r>
    <r>
      <rPr>
        <sz val="6"/>
        <rFont val="Arial"/>
        <family val="2"/>
      </rPr>
      <t>non woven interlining</t>
    </r>
    <phoneticPr fontId="5" type="noConversion"/>
  </si>
  <si>
    <r>
      <rPr>
        <sz val="6"/>
        <rFont val="細明體"/>
        <family val="3"/>
        <charset val="136"/>
      </rPr>
      <t>擋風片</t>
    </r>
    <r>
      <rPr>
        <sz val="6"/>
        <rFont val="Arial"/>
        <family val="2"/>
      </rPr>
      <t>windflap</t>
    </r>
    <phoneticPr fontId="5" type="noConversion"/>
  </si>
  <si>
    <r>
      <rPr>
        <sz val="6"/>
        <rFont val="細明體"/>
        <family val="3"/>
        <charset val="136"/>
      </rPr>
      <t>前中拉鏈</t>
    </r>
    <r>
      <rPr>
        <sz val="6"/>
        <rFont val="Arial"/>
        <family val="2"/>
      </rPr>
      <t>cf zipper</t>
    </r>
    <phoneticPr fontId="5" type="noConversion"/>
  </si>
  <si>
    <r>
      <rPr>
        <sz val="6"/>
        <rFont val="細明體"/>
        <family val="3"/>
        <charset val="136"/>
      </rPr>
      <t>後口袋拉鏈</t>
    </r>
    <r>
      <rPr>
        <sz val="6"/>
        <rFont val="Arial"/>
        <family val="2"/>
      </rPr>
      <t>back pocket zipper</t>
    </r>
    <phoneticPr fontId="5" type="noConversion"/>
  </si>
  <si>
    <r>
      <rPr>
        <sz val="6"/>
        <rFont val="細明體"/>
        <family val="3"/>
        <charset val="136"/>
      </rPr>
      <t>反光拉鏈拉手</t>
    </r>
    <r>
      <rPr>
        <sz val="6"/>
        <rFont val="Arial"/>
        <family val="2"/>
      </rPr>
      <t>reflective zipper puller</t>
    </r>
    <phoneticPr fontId="5" type="noConversion"/>
  </si>
  <si>
    <r>
      <t>#3</t>
    </r>
    <r>
      <rPr>
        <sz val="6"/>
        <rFont val="細明體"/>
        <family val="3"/>
        <charset val="136"/>
      </rPr>
      <t>尼龍左插拉鏈</t>
    </r>
    <r>
      <rPr>
        <sz val="6"/>
        <rFont val="Arial"/>
        <family val="2"/>
      </rPr>
      <t xml:space="preserve">#3 coil, open end, left insert, DSBYG slider </t>
    </r>
    <phoneticPr fontId="5" type="noConversion"/>
  </si>
  <si>
    <r>
      <t>1/4"</t>
    </r>
    <r>
      <rPr>
        <sz val="6"/>
        <rFont val="細明體"/>
        <family val="3"/>
        <charset val="136"/>
      </rPr>
      <t>鬆緊繩</t>
    </r>
    <r>
      <rPr>
        <sz val="6"/>
        <rFont val="Arial"/>
        <family val="2"/>
      </rPr>
      <t>1/4" elastic</t>
    </r>
    <phoneticPr fontId="5" type="noConversion"/>
  </si>
  <si>
    <r>
      <rPr>
        <sz val="6"/>
        <rFont val="細明體"/>
        <family val="3"/>
        <charset val="136"/>
      </rPr>
      <t>帽子、袖口、下擺、帽沿。</t>
    </r>
    <r>
      <rPr>
        <sz val="6"/>
        <rFont val="Arial"/>
        <family val="2"/>
      </rPr>
      <t>hood, cuffs, hem, sides of hood</t>
    </r>
    <phoneticPr fontId="5" type="noConversion"/>
  </si>
  <si>
    <r>
      <rPr>
        <sz val="6"/>
        <rFont val="細明體"/>
        <family val="3"/>
        <charset val="136"/>
      </rPr>
      <t>帽子</t>
    </r>
    <r>
      <rPr>
        <sz val="6"/>
        <rFont val="Arial"/>
        <family val="2"/>
      </rPr>
      <t xml:space="preserve">hood </t>
    </r>
    <phoneticPr fontId="5" type="noConversion"/>
  </si>
  <si>
    <r>
      <rPr>
        <sz val="6"/>
        <rFont val="細明體"/>
        <family val="3"/>
        <charset val="136"/>
      </rPr>
      <t>編織帶</t>
    </r>
    <r>
      <rPr>
        <sz val="6"/>
        <rFont val="Arial"/>
        <family val="2"/>
      </rPr>
      <t>custom braid</t>
    </r>
    <phoneticPr fontId="5" type="noConversion"/>
  </si>
  <si>
    <r>
      <rPr>
        <sz val="6"/>
        <rFont val="細明體"/>
        <family val="3"/>
        <charset val="136"/>
      </rPr>
      <t>後側帽子拉繩的通道與出口。</t>
    </r>
    <r>
      <rPr>
        <sz val="6"/>
        <rFont val="Arial"/>
        <family val="2"/>
      </rPr>
      <t>back of hood adjustment shockcord exit and tunnel</t>
    </r>
    <phoneticPr fontId="5" type="noConversion"/>
  </si>
  <si>
    <r>
      <rPr>
        <sz val="6"/>
        <rFont val="細明體"/>
        <family val="3"/>
        <charset val="136"/>
      </rPr>
      <t>後口袋</t>
    </r>
    <r>
      <rPr>
        <sz val="6"/>
        <rFont val="Arial"/>
        <family val="2"/>
      </rPr>
      <t>(</t>
    </r>
    <r>
      <rPr>
        <sz val="6"/>
        <rFont val="細明體"/>
        <family val="3"/>
        <charset val="136"/>
      </rPr>
      <t>一內一外)、後側帽子。</t>
    </r>
    <r>
      <rPr>
        <sz val="6"/>
        <rFont val="Arial"/>
        <family val="2"/>
      </rPr>
      <t>back pocket (1 inside and 1 outside), back hood (1)</t>
    </r>
    <phoneticPr fontId="5" type="noConversion"/>
  </si>
  <si>
    <r>
      <rPr>
        <sz val="6"/>
        <rFont val="細明體"/>
        <family val="3"/>
        <charset val="136"/>
      </rPr>
      <t>車線鳩眼</t>
    </r>
    <r>
      <rPr>
        <sz val="6"/>
        <rFont val="Arial"/>
        <family val="2"/>
      </rPr>
      <t>thread eyelet</t>
    </r>
    <phoneticPr fontId="5" type="noConversion"/>
  </si>
  <si>
    <r>
      <rPr>
        <sz val="6"/>
        <rFont val="細明體"/>
        <family val="3"/>
        <charset val="136"/>
      </rPr>
      <t>反光熱轉印</t>
    </r>
    <r>
      <rPr>
        <sz val="6"/>
        <rFont val="Arial"/>
        <family val="2"/>
      </rPr>
      <t>reflective heat transfer</t>
    </r>
    <phoneticPr fontId="5" type="noConversion"/>
  </si>
  <si>
    <r>
      <rPr>
        <sz val="6"/>
        <rFont val="細明體"/>
        <family val="3"/>
        <charset val="136"/>
      </rPr>
      <t>前左胸</t>
    </r>
    <r>
      <rPr>
        <sz val="6"/>
        <rFont val="Arial"/>
        <family val="2"/>
      </rPr>
      <t>front left chest</t>
    </r>
    <phoneticPr fontId="5" type="noConversion"/>
  </si>
  <si>
    <r>
      <rPr>
        <sz val="6"/>
        <rFont val="細明體"/>
        <family val="3"/>
        <charset val="136"/>
      </rPr>
      <t>反光條</t>
    </r>
    <r>
      <rPr>
        <sz val="6"/>
        <rFont val="Arial"/>
        <family val="2"/>
      </rPr>
      <t>reflective durawelt</t>
    </r>
    <phoneticPr fontId="5" type="noConversion"/>
  </si>
  <si>
    <r>
      <rPr>
        <sz val="6"/>
        <rFont val="細明體"/>
        <family val="3"/>
        <charset val="136"/>
      </rPr>
      <t>脖子接縫處下方正中</t>
    </r>
    <r>
      <rPr>
        <sz val="6"/>
        <rFont val="Arial"/>
        <family val="2"/>
      </rPr>
      <t>CB below neckseam</t>
    </r>
    <phoneticPr fontId="5" type="noConversion"/>
  </si>
  <si>
    <r>
      <rPr>
        <sz val="6"/>
        <rFont val="細明體"/>
        <family val="3"/>
        <charset val="136"/>
      </rPr>
      <t>熱轉印內側主標</t>
    </r>
    <r>
      <rPr>
        <sz val="6"/>
        <rFont val="Arial"/>
        <family val="2"/>
      </rPr>
      <t>heat transfer main interior label w/size/country</t>
    </r>
    <phoneticPr fontId="5" type="noConversion"/>
  </si>
  <si>
    <r>
      <rPr>
        <sz val="6"/>
        <rFont val="細明體"/>
        <family val="3"/>
        <charset val="136"/>
      </rPr>
      <t>脖子後中內</t>
    </r>
    <r>
      <rPr>
        <sz val="6"/>
        <rFont val="Arial"/>
        <family val="2"/>
      </rPr>
      <t>interior cb neck</t>
    </r>
    <phoneticPr fontId="5" type="noConversion"/>
  </si>
  <si>
    <r>
      <rPr>
        <sz val="6"/>
        <rFont val="細明體"/>
        <family val="3"/>
        <charset val="136"/>
      </rPr>
      <t>於保養標之下</t>
    </r>
    <r>
      <rPr>
        <sz val="6"/>
        <rFont val="Arial"/>
        <family val="2"/>
      </rPr>
      <t xml:space="preserve">under normal care label      </t>
    </r>
    <phoneticPr fontId="5" type="noConversion"/>
  </si>
  <si>
    <r>
      <rPr>
        <sz val="6"/>
        <rFont val="細明體"/>
        <family val="3"/>
        <charset val="136"/>
      </rPr>
      <t>羅紋帶</t>
    </r>
    <r>
      <rPr>
        <sz val="6"/>
        <rFont val="Arial"/>
        <family val="2"/>
      </rPr>
      <t>grosgrain</t>
    </r>
    <phoneticPr fontId="5" type="noConversion"/>
  </si>
  <si>
    <r>
      <rPr>
        <sz val="6"/>
        <rFont val="細明體"/>
        <family val="3"/>
        <charset val="136"/>
      </rPr>
      <t>保養標</t>
    </r>
    <r>
      <rPr>
        <sz val="6"/>
        <rFont val="Arial"/>
        <family val="2"/>
      </rPr>
      <t>care content labels</t>
    </r>
    <phoneticPr fontId="5" type="noConversion"/>
  </si>
  <si>
    <r>
      <rPr>
        <sz val="6"/>
        <rFont val="細明體"/>
        <family val="3"/>
        <charset val="136"/>
      </rPr>
      <t>內側左邊接縫處</t>
    </r>
    <r>
      <rPr>
        <sz val="6"/>
        <rFont val="Arial"/>
        <family val="2"/>
      </rPr>
      <t>interior left side seam</t>
    </r>
    <phoneticPr fontId="5" type="noConversion"/>
  </si>
  <si>
    <r>
      <rPr>
        <sz val="6"/>
        <rFont val="細明體"/>
        <family val="3"/>
        <charset val="136"/>
      </rPr>
      <t>後側帽子</t>
    </r>
    <r>
      <rPr>
        <sz val="6"/>
        <rFont val="Arial"/>
        <family val="2"/>
      </rPr>
      <t>back of hood (1)</t>
    </r>
    <phoneticPr fontId="5" type="noConversion"/>
  </si>
  <si>
    <r>
      <rPr>
        <sz val="6"/>
        <rFont val="細明體"/>
        <family val="3"/>
        <charset val="136"/>
      </rPr>
      <t>男性服裝吊牌</t>
    </r>
    <r>
      <rPr>
        <sz val="6"/>
        <rFont val="Arial"/>
        <family val="2"/>
      </rPr>
      <t>M's Apparel Hangtag</t>
    </r>
    <phoneticPr fontId="5" type="noConversion"/>
  </si>
  <si>
    <r>
      <rPr>
        <sz val="6"/>
        <rFont val="細明體"/>
        <family val="3"/>
        <charset val="136"/>
      </rPr>
      <t>一般合適吊牌</t>
    </r>
    <r>
      <rPr>
        <sz val="6"/>
        <rFont val="Arial"/>
        <family val="2"/>
      </rPr>
      <t>General Fit Hang tag</t>
    </r>
    <phoneticPr fontId="5" type="noConversion"/>
  </si>
  <si>
    <r>
      <rPr>
        <sz val="6"/>
        <rFont val="細明體"/>
        <family val="3"/>
        <charset val="136"/>
      </rPr>
      <t>運動合適吊牌</t>
    </r>
    <r>
      <rPr>
        <sz val="6"/>
        <rFont val="Arial"/>
        <family val="2"/>
      </rPr>
      <t xml:space="preserve">Athletic Fit Hangtag       </t>
    </r>
    <phoneticPr fontId="5" type="noConversion"/>
  </si>
  <si>
    <r>
      <rPr>
        <sz val="6"/>
        <rFont val="細明體"/>
        <family val="3"/>
        <charset val="136"/>
      </rPr>
      <t>前中拉鏈拉頭</t>
    </r>
    <r>
      <rPr>
        <sz val="6"/>
        <rFont val="Arial"/>
        <family val="2"/>
      </rPr>
      <t>CF zipper slider</t>
    </r>
    <phoneticPr fontId="5" type="noConversion"/>
  </si>
  <si>
    <r>
      <rPr>
        <sz val="6"/>
        <rFont val="細明體"/>
        <family val="3"/>
        <charset val="136"/>
      </rPr>
      <t>調節扣</t>
    </r>
    <r>
      <rPr>
        <sz val="6"/>
        <rFont val="Arial"/>
        <family val="2"/>
      </rPr>
      <t>cordlock</t>
    </r>
    <phoneticPr fontId="5" type="noConversion"/>
  </si>
  <si>
    <r>
      <rPr>
        <sz val="6"/>
        <rFont val="細明體"/>
        <family val="3"/>
        <charset val="136"/>
      </rPr>
      <t>羅紋織帶</t>
    </r>
    <r>
      <rPr>
        <sz val="6"/>
        <rFont val="Arial"/>
        <family val="2"/>
      </rPr>
      <t xml:space="preserve">grosgrain ribbon           </t>
    </r>
    <phoneticPr fontId="5" type="noConversion"/>
  </si>
  <si>
    <r>
      <rPr>
        <sz val="6"/>
        <rFont val="細明體"/>
        <family val="3"/>
        <charset val="136"/>
      </rPr>
      <t>用在後側帽子固定PCA224調節扣、收納袋拉手。</t>
    </r>
    <r>
      <rPr>
        <sz val="6"/>
        <rFont val="Arial"/>
        <family val="2"/>
      </rPr>
      <t>a</t>
    </r>
    <r>
      <rPr>
        <sz val="6"/>
        <color theme="1"/>
        <rFont val="Arial"/>
        <family val="2"/>
      </rPr>
      <t>nchor for PCA224 cordlock at back hood, loop inside back pocket</t>
    </r>
    <phoneticPr fontId="5" type="noConversion"/>
  </si>
  <si>
    <r>
      <rPr>
        <sz val="6"/>
        <color theme="1"/>
        <rFont val="Arial"/>
        <family val="2"/>
      </rPr>
      <t>PO</t>
    </r>
    <r>
      <rPr>
        <sz val="6"/>
        <color theme="1"/>
        <rFont val="細明體"/>
        <family val="3"/>
        <charset val="136"/>
      </rPr>
      <t>號標(僅大貨)</t>
    </r>
    <r>
      <rPr>
        <sz val="6"/>
        <color theme="1"/>
        <rFont val="Arial"/>
        <family val="2"/>
      </rPr>
      <t>PO Label- FOR BULK ONLY!</t>
    </r>
    <phoneticPr fontId="5" type="noConversion"/>
  </si>
  <si>
    <t xml:space="preserve">Address/RN &amp; CA #s           </t>
    <phoneticPr fontId="5" type="noConversion"/>
  </si>
  <si>
    <r>
      <rPr>
        <sz val="6"/>
        <rFont val="細明體"/>
        <family val="3"/>
        <charset val="136"/>
      </rPr>
      <t>表布用於帽子、上胸部、低的前身、背部、袖子。</t>
    </r>
    <r>
      <rPr>
        <sz val="6"/>
        <rFont val="Arial"/>
        <family val="2"/>
      </rPr>
      <t xml:space="preserve">shell fabric at hood, above chest, lower front body, back body, sleeves </t>
    </r>
    <r>
      <rPr>
        <sz val="6"/>
        <rFont val="細明體"/>
        <family val="3"/>
        <charset val="136"/>
      </rPr>
      <t>內貼用於擋風片、減震繩通道，需要包邊處皆用此布料。</t>
    </r>
    <r>
      <rPr>
        <sz val="6"/>
        <rFont val="Arial"/>
        <family val="2"/>
      </rPr>
      <t xml:space="preserve">facing fabric at windflap, hood shockcord tunnel, </t>
    </r>
    <r>
      <rPr>
        <sz val="6"/>
        <color theme="1"/>
        <rFont val="Arial"/>
        <family val="2"/>
      </rPr>
      <t>self fabric seam binding as needed, shockcord tunnel</t>
    </r>
    <phoneticPr fontId="5" type="noConversion"/>
  </si>
  <si>
    <r>
      <rPr>
        <sz val="6"/>
        <rFont val="細明體"/>
        <family val="3"/>
        <charset val="136"/>
      </rPr>
      <t>布的正面用於帽子、上胸部、低的前身、背部、袖子。</t>
    </r>
    <r>
      <rPr>
        <sz val="6"/>
        <rFont val="Arial"/>
        <family val="2"/>
      </rPr>
      <t xml:space="preserve">shell fabric at hood, above chest, lower front body, back body, sleeves
 </t>
    </r>
    <r>
      <rPr>
        <sz val="6"/>
        <rFont val="細明體"/>
        <family val="3"/>
        <charset val="136"/>
      </rPr>
      <t>內貼用於擋風片、減震繩通道，需要包邊處皆用此布料。</t>
    </r>
    <r>
      <rPr>
        <sz val="6"/>
        <rFont val="Arial"/>
        <family val="2"/>
      </rPr>
      <t>facing fabric at windflap, hood shockcord tunnel, self fabric seam binding as needed, shockcord tunnel</t>
    </r>
    <phoneticPr fontId="5" type="noConversion"/>
  </si>
  <si>
    <r>
      <rPr>
        <sz val="6"/>
        <rFont val="細明體"/>
        <family val="3"/>
        <charset val="136"/>
      </rPr>
      <t>右上臂</t>
    </r>
    <r>
      <rPr>
        <sz val="6"/>
        <rFont val="Arial"/>
        <family val="2"/>
      </rPr>
      <t>right bicep</t>
    </r>
    <phoneticPr fontId="5" type="noConversion"/>
  </si>
  <si>
    <t>CIFOL-39 DSBYG (H3)</t>
    <phoneticPr fontId="5" type="noConversion"/>
  </si>
  <si>
    <t xml:space="preserve">CFC-39 DW2W (E)         </t>
    <phoneticPr fontId="5" type="noConversion"/>
  </si>
  <si>
    <r>
      <t>#3</t>
    </r>
    <r>
      <rPr>
        <sz val="6"/>
        <rFont val="細明體"/>
        <family val="3"/>
        <charset val="136"/>
      </rPr>
      <t>尼龍閉口拉鏈</t>
    </r>
    <r>
      <rPr>
        <sz val="6"/>
        <rFont val="Arial"/>
        <family val="2"/>
      </rPr>
      <t xml:space="preserve">#3 coil, closed end, DW2W slider </t>
    </r>
    <phoneticPr fontId="5" type="noConversion"/>
  </si>
  <si>
    <r>
      <rPr>
        <sz val="6"/>
        <rFont val="細明體"/>
        <family val="3"/>
        <charset val="136"/>
      </rPr>
      <t>日蝕藍</t>
    </r>
    <r>
      <rPr>
        <sz val="6"/>
        <rFont val="Arial"/>
        <family val="2"/>
      </rPr>
      <t>eclipse blue</t>
    </r>
    <phoneticPr fontId="5" type="noConversion"/>
  </si>
  <si>
    <r>
      <rPr>
        <sz val="6"/>
        <rFont val="細明體"/>
        <family val="3"/>
        <charset val="136"/>
      </rPr>
      <t>海藍</t>
    </r>
    <r>
      <rPr>
        <sz val="6"/>
        <rFont val="Arial"/>
        <family val="2"/>
      </rPr>
      <t>sea blue</t>
    </r>
    <phoneticPr fontId="5" type="noConversion"/>
  </si>
  <si>
    <r>
      <rPr>
        <sz val="6"/>
        <rFont val="細明體"/>
        <family val="3"/>
        <charset val="136"/>
      </rPr>
      <t>蜜柑橘</t>
    </r>
    <r>
      <rPr>
        <sz val="6"/>
        <rFont val="Arial"/>
        <family val="2"/>
      </rPr>
      <t>tangerine orange</t>
    </r>
    <phoneticPr fontId="5" type="noConversion"/>
  </si>
  <si>
    <r>
      <rPr>
        <sz val="6"/>
        <rFont val="細明體"/>
        <family val="3"/>
        <charset val="136"/>
      </rPr>
      <t>岩石灰</t>
    </r>
    <r>
      <rPr>
        <sz val="6"/>
        <rFont val="Arial"/>
        <family val="2"/>
      </rPr>
      <t>dark grey melange</t>
    </r>
    <phoneticPr fontId="5" type="noConversion"/>
  </si>
  <si>
    <t>PREMIERE</t>
    <phoneticPr fontId="5" type="noConversion"/>
  </si>
  <si>
    <r>
      <rPr>
        <sz val="6"/>
        <rFont val="細明體"/>
        <family val="3"/>
        <charset val="136"/>
      </rPr>
      <t>橘</t>
    </r>
    <r>
      <rPr>
        <sz val="6"/>
        <rFont val="Arial"/>
        <family val="2"/>
      </rPr>
      <t>orange
17-1462</t>
    </r>
    <phoneticPr fontId="5" type="noConversion"/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</si>
</sst>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&quot;$&quot;#,##0.00"/>
    <numFmt numFmtId="178" formatCode="&quot;$&quot;#,##0.000"/>
    <numFmt numFmtId="179" formatCode="#,##0.000"/>
  </numFmts>
  <fonts count="30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color indexed="55"/>
      <name val="Arial"/>
      <family val="2"/>
    </font>
    <font>
      <sz val="9"/>
      <name val="Geneva"/>
    </font>
    <font>
      <sz val="11"/>
      <name val="돋움"/>
      <family val="3"/>
      <charset val="129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8"/>
      <color theme="3"/>
      <name val="新細明體"/>
      <family val="2"/>
      <scheme val="major"/>
    </font>
    <font>
      <b/>
      <sz val="13"/>
      <color theme="3"/>
      <name val="新細明體"/>
      <family val="2"/>
      <scheme val="minor"/>
    </font>
    <font>
      <b/>
      <sz val="10"/>
      <name val="Arial"/>
      <family val="2"/>
    </font>
    <font>
      <b/>
      <sz val="12"/>
      <name val="Arial Black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7"/>
      <color rgb="FFFF0000"/>
      <name val="Arial"/>
      <family val="2"/>
    </font>
    <font>
      <sz val="6"/>
      <name val="細明體"/>
      <family val="3"/>
      <charset val="136"/>
    </font>
    <font>
      <sz val="9"/>
      <name val="細明體"/>
      <family val="3"/>
      <charset val="136"/>
    </font>
    <font>
      <sz val="6"/>
      <color rgb="FFFF0000"/>
      <name val="Arial"/>
      <family val="2"/>
    </font>
    <font>
      <sz val="6"/>
      <color theme="1"/>
      <name val="Arial"/>
      <family val="2"/>
    </font>
    <font>
      <sz val="6"/>
      <color theme="1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7B6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00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61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152" applyNumberFormat="1" applyBorder="1"/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2" xfId="275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13" borderId="3" xfId="0" applyFont="1" applyFill="1" applyBorder="1" applyAlignment="1" applyProtection="1">
      <alignment horizontal="left" vertical="center" wrapText="1" shrinkToFit="1"/>
      <protection locked="0"/>
    </xf>
    <xf numFmtId="0" fontId="3" fillId="13" borderId="4" xfId="0" applyFont="1" applyFill="1" applyBorder="1" applyAlignment="1" applyProtection="1">
      <alignment horizontal="left" vertical="center" wrapText="1" shrinkToFit="1"/>
      <protection locked="0"/>
    </xf>
    <xf numFmtId="0" fontId="3" fillId="13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177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27" fillId="0" borderId="3" xfId="0" applyFont="1" applyFill="1" applyBorder="1" applyAlignment="1" applyProtection="1">
      <alignment horizontal="left" vertical="center" wrapText="1" shrinkToFit="1"/>
      <protection locked="0"/>
    </xf>
    <xf numFmtId="0" fontId="27" fillId="0" borderId="4" xfId="0" applyFont="1" applyFill="1" applyBorder="1" applyAlignment="1" applyProtection="1">
      <alignment horizontal="left" vertical="center" wrapText="1" shrinkToFit="1"/>
      <protection locked="0"/>
    </xf>
    <xf numFmtId="0" fontId="27" fillId="0" borderId="5" xfId="0" applyFont="1" applyFill="1" applyBorder="1" applyAlignment="1" applyProtection="1">
      <alignment horizontal="left" vertical="center" wrapText="1" shrinkToFit="1"/>
      <protection locked="0"/>
    </xf>
    <xf numFmtId="178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13" borderId="3" xfId="0" applyFont="1" applyFill="1" applyBorder="1" applyAlignment="1" applyProtection="1">
      <alignment horizontal="left" vertical="center" wrapText="1"/>
      <protection locked="0"/>
    </xf>
    <xf numFmtId="0" fontId="3" fillId="13" borderId="4" xfId="0" applyFont="1" applyFill="1" applyBorder="1" applyAlignment="1" applyProtection="1">
      <alignment horizontal="left" vertical="center" wrapText="1"/>
      <protection locked="0"/>
    </xf>
    <xf numFmtId="0" fontId="3" fillId="13" borderId="5" xfId="0" applyFont="1" applyFill="1" applyBorder="1" applyAlignment="1" applyProtection="1">
      <alignment horizontal="left" vertical="center" wrapText="1"/>
      <protection locked="0"/>
    </xf>
    <xf numFmtId="0" fontId="27" fillId="13" borderId="3" xfId="0" applyFont="1" applyFill="1" applyBorder="1" applyAlignment="1" applyProtection="1">
      <alignment horizontal="left" vertical="center" wrapText="1" shrinkToFit="1"/>
      <protection locked="0"/>
    </xf>
    <xf numFmtId="0" fontId="27" fillId="13" borderId="4" xfId="0" applyFont="1" applyFill="1" applyBorder="1" applyAlignment="1" applyProtection="1">
      <alignment horizontal="left" vertical="center" wrapText="1" shrinkToFit="1"/>
      <protection locked="0"/>
    </xf>
    <xf numFmtId="0" fontId="27" fillId="13" borderId="5" xfId="0" applyFont="1" applyFill="1" applyBorder="1" applyAlignment="1" applyProtection="1">
      <alignment horizontal="left" vertical="center" wrapText="1" shrinkToFit="1"/>
      <protection locked="0"/>
    </xf>
    <xf numFmtId="178" fontId="3" fillId="13" borderId="3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13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275" applyFont="1" applyFill="1" applyBorder="1" applyAlignment="1" applyProtection="1">
      <alignment horizontal="left" vertical="center" wrapText="1"/>
      <protection locked="0"/>
    </xf>
    <xf numFmtId="0" fontId="6" fillId="0" borderId="4" xfId="275" applyFont="1" applyFill="1" applyBorder="1" applyAlignment="1">
      <alignment horizontal="left" vertical="center" wrapText="1"/>
    </xf>
    <xf numFmtId="0" fontId="6" fillId="0" borderId="5" xfId="275" applyFont="1" applyFill="1" applyBorder="1" applyAlignment="1">
      <alignment horizontal="left" vertical="center" wrapText="1"/>
    </xf>
    <xf numFmtId="178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78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3" xfId="0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 shrinkToFit="1"/>
      <protection locked="0"/>
    </xf>
    <xf numFmtId="0" fontId="3" fillId="12" borderId="3" xfId="0" applyFont="1" applyFill="1" applyBorder="1" applyAlignment="1" applyProtection="1">
      <alignment horizontal="left" vertical="center" wrapText="1" shrinkToFit="1"/>
      <protection locked="0"/>
    </xf>
    <xf numFmtId="0" fontId="3" fillId="12" borderId="4" xfId="0" applyFont="1" applyFill="1" applyBorder="1" applyAlignment="1" applyProtection="1">
      <alignment horizontal="left" vertical="center" wrapText="1" shrinkToFit="1"/>
      <protection locked="0"/>
    </xf>
    <xf numFmtId="0" fontId="3" fillId="12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5" borderId="3" xfId="0" applyFont="1" applyFill="1" applyBorder="1" applyAlignment="1" applyProtection="1">
      <alignment horizontal="center" vertical="center" wrapText="1" shrinkToFit="1"/>
      <protection locked="0"/>
    </xf>
    <xf numFmtId="0" fontId="3" fillId="5" borderId="4" xfId="0" applyFont="1" applyFill="1" applyBorder="1" applyAlignment="1" applyProtection="1">
      <alignment horizontal="center" vertical="center" wrapText="1" shrinkToFit="1"/>
      <protection locked="0"/>
    </xf>
    <xf numFmtId="0" fontId="3" fillId="5" borderId="5" xfId="0" applyFont="1" applyFill="1" applyBorder="1" applyAlignment="1" applyProtection="1">
      <alignment horizontal="center" vertical="center" wrapText="1" shrinkToFit="1"/>
      <protection locked="0"/>
    </xf>
    <xf numFmtId="179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79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9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13" borderId="4" xfId="0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275" applyFont="1" applyFill="1" applyBorder="1" applyAlignment="1" applyProtection="1">
      <alignment horizontal="center" vertical="center" shrinkToFit="1"/>
      <protection locked="0"/>
    </xf>
    <xf numFmtId="0" fontId="6" fillId="0" borderId="5" xfId="275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wrapText="1" shrinkToFit="1"/>
    </xf>
    <xf numFmtId="0" fontId="28" fillId="0" borderId="3" xfId="0" applyFont="1" applyFill="1" applyBorder="1" applyAlignment="1" applyProtection="1">
      <alignment horizontal="left" vertical="center" wrapText="1"/>
      <protection locked="0"/>
    </xf>
    <xf numFmtId="0" fontId="27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177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275" applyFont="1" applyFill="1" applyBorder="1" applyAlignment="1" applyProtection="1">
      <alignment horizontal="left" vertical="center" wrapText="1"/>
      <protection locked="0"/>
    </xf>
    <xf numFmtId="0" fontId="3" fillId="0" borderId="5" xfId="275" applyFont="1" applyFill="1" applyBorder="1" applyAlignment="1" applyProtection="1">
      <alignment horizontal="left" vertical="center" wrapTex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0" borderId="28" xfId="0" applyFont="1" applyFill="1" applyBorder="1" applyAlignment="1" applyProtection="1">
      <alignment horizontal="left" vertical="center" wrapText="1" shrinkToFit="1"/>
      <protection locked="0"/>
    </xf>
    <xf numFmtId="0" fontId="3" fillId="0" borderId="27" xfId="0" applyFont="1" applyFill="1" applyBorder="1" applyAlignment="1" applyProtection="1">
      <alignment horizontal="left" vertical="center" wrapText="1" shrinkToFit="1"/>
      <protection locked="0"/>
    </xf>
    <xf numFmtId="179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9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8" xfId="0" applyFont="1" applyFill="1" applyBorder="1" applyAlignment="1" applyProtection="1">
      <alignment horizontal="left" vertical="center" wrapText="1" shrinkToFit="1"/>
      <protection locked="0"/>
    </xf>
    <xf numFmtId="0" fontId="27" fillId="0" borderId="27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27" xfId="0" applyFont="1" applyFill="1" applyBorder="1" applyAlignment="1" applyProtection="1">
      <alignment vertical="center" wrapText="1"/>
      <protection locked="0"/>
    </xf>
    <xf numFmtId="0" fontId="3" fillId="0" borderId="27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28" fillId="0" borderId="3" xfId="0" applyFont="1" applyBorder="1" applyAlignment="1" applyProtection="1">
      <alignment horizontal="left" vertical="center"/>
      <protection locked="0"/>
    </xf>
    <xf numFmtId="0" fontId="28" fillId="0" borderId="4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left" vertical="center"/>
      <protection locked="0"/>
    </xf>
    <xf numFmtId="0" fontId="28" fillId="0" borderId="3" xfId="0" applyFont="1" applyFill="1" applyBorder="1" applyAlignment="1" applyProtection="1">
      <alignment horizontal="left" vertical="center" wrapText="1" shrinkToFit="1"/>
      <protection locked="0"/>
    </xf>
    <xf numFmtId="0" fontId="28" fillId="0" borderId="4" xfId="0" applyFont="1" applyFill="1" applyBorder="1" applyAlignment="1" applyProtection="1">
      <alignment horizontal="left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77" fontId="3" fillId="11" borderId="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27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28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5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5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6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7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8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11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shrinkToFit="1"/>
      <protection locked="0"/>
    </xf>
    <xf numFmtId="0" fontId="3" fillId="0" borderId="4" xfId="0" applyFont="1" applyFill="1" applyBorder="1" applyAlignment="1" applyProtection="1">
      <alignment vertical="center" shrinkToFit="1"/>
      <protection locked="0"/>
    </xf>
    <xf numFmtId="0" fontId="3" fillId="0" borderId="5" xfId="0" applyFont="1" applyFill="1" applyBorder="1" applyAlignment="1" applyProtection="1">
      <alignment vertical="center" shrinkToFit="1"/>
      <protection locked="0"/>
    </xf>
    <xf numFmtId="0" fontId="3" fillId="4" borderId="3" xfId="0" applyFont="1" applyFill="1" applyBorder="1" applyAlignment="1" applyProtection="1">
      <alignment vertical="center" wrapText="1" shrinkToFit="1"/>
      <protection locked="0"/>
    </xf>
    <xf numFmtId="0" fontId="3" fillId="4" borderId="4" xfId="0" applyFont="1" applyFill="1" applyBorder="1" applyAlignment="1" applyProtection="1">
      <alignment vertical="center" wrapText="1" shrinkToFit="1"/>
      <protection locked="0"/>
    </xf>
    <xf numFmtId="0" fontId="3" fillId="4" borderId="5" xfId="0" applyFont="1" applyFill="1" applyBorder="1" applyAlignment="1" applyProtection="1">
      <alignment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/>
      <protection locked="0"/>
    </xf>
    <xf numFmtId="0" fontId="3" fillId="0" borderId="4" xfId="35" applyFont="1" applyFill="1" applyBorder="1" applyAlignment="1" applyProtection="1">
      <alignment horizontal="left" vertical="center" wrapText="1"/>
      <protection locked="0"/>
    </xf>
    <xf numFmtId="0" fontId="3" fillId="0" borderId="5" xfId="35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49" fontId="3" fillId="0" borderId="9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4" fillId="0" borderId="9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2" applyNumberFormat="1" applyFont="1" applyBorder="1" applyAlignment="1" applyProtection="1">
      <alignment horizontal="left" shrinkToFit="1"/>
      <protection locked="0"/>
    </xf>
    <xf numFmtId="0" fontId="2" fillId="0" borderId="8" xfId="152" applyNumberFormat="1" applyFont="1" applyBorder="1" applyAlignment="1" applyProtection="1">
      <alignment horizontal="left" shrinkToFit="1"/>
      <protection locked="0"/>
    </xf>
    <xf numFmtId="0" fontId="2" fillId="0" borderId="24" xfId="152" applyNumberFormat="1" applyFont="1" applyBorder="1" applyAlignment="1">
      <alignment horizontal="left" shrinkToFit="1"/>
    </xf>
    <xf numFmtId="0" fontId="2" fillId="0" borderId="7" xfId="152" applyNumberFormat="1" applyFont="1" applyBorder="1" applyAlignment="1">
      <alignment horizontal="left" shrinkToFit="1"/>
    </xf>
    <xf numFmtId="0" fontId="2" fillId="0" borderId="8" xfId="152" applyNumberFormat="1" applyFont="1" applyBorder="1" applyAlignment="1">
      <alignment horizontal="left" shrinkToFit="1"/>
    </xf>
    <xf numFmtId="0" fontId="2" fillId="0" borderId="24" xfId="152" applyNumberFormat="1" applyFont="1" applyFill="1" applyBorder="1" applyAlignment="1" applyProtection="1">
      <alignment horizontal="center" shrinkToFit="1"/>
      <protection locked="0"/>
    </xf>
    <xf numFmtId="0" fontId="2" fillId="0" borderId="8" xfId="152" applyNumberFormat="1" applyFont="1" applyFill="1" applyBorder="1" applyAlignment="1" applyProtection="1">
      <alignment horizontal="center" shrinkToFit="1"/>
      <protection locked="0"/>
    </xf>
    <xf numFmtId="0" fontId="2" fillId="0" borderId="24" xfId="152" applyNumberFormat="1" applyFont="1" applyFill="1" applyBorder="1" applyAlignment="1" applyProtection="1">
      <alignment horizontal="left" shrinkToFit="1"/>
      <protection locked="0"/>
    </xf>
    <xf numFmtId="0" fontId="2" fillId="0" borderId="7" xfId="152" applyNumberFormat="1" applyFont="1" applyFill="1" applyBorder="1" applyAlignment="1" applyProtection="1">
      <alignment horizontal="left" shrinkToFit="1"/>
      <protection locked="0"/>
    </xf>
    <xf numFmtId="0" fontId="2" fillId="0" borderId="32" xfId="152" applyNumberFormat="1" applyFont="1" applyFill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center" shrinkToFit="1"/>
    </xf>
    <xf numFmtId="0" fontId="3" fillId="0" borderId="15" xfId="0" applyNumberFormat="1" applyFont="1" applyFill="1" applyBorder="1" applyAlignment="1">
      <alignment horizontal="center" shrinkToFit="1"/>
    </xf>
    <xf numFmtId="177" fontId="3" fillId="0" borderId="3" xfId="152" applyNumberFormat="1" applyFont="1" applyFill="1" applyBorder="1" applyAlignment="1" applyProtection="1">
      <alignment horizontal="center" shrinkToFit="1"/>
      <protection locked="0"/>
    </xf>
    <xf numFmtId="177" fontId="6" fillId="0" borderId="4" xfId="152" applyNumberFormat="1" applyFill="1" applyBorder="1" applyAlignment="1">
      <alignment horizontal="center" shrinkToFit="1"/>
    </xf>
    <xf numFmtId="0" fontId="3" fillId="0" borderId="13" xfId="152" applyNumberFormat="1" applyFont="1" applyFill="1" applyBorder="1" applyAlignment="1" applyProtection="1">
      <alignment horizontal="left" shrinkToFit="1"/>
      <protection locked="0"/>
    </xf>
    <xf numFmtId="0" fontId="3" fillId="0" borderId="14" xfId="152" applyNumberFormat="1" applyFont="1" applyFill="1" applyBorder="1" applyAlignment="1" applyProtection="1">
      <alignment horizontal="left" shrinkToFit="1"/>
      <protection locked="0"/>
    </xf>
    <xf numFmtId="0" fontId="3" fillId="0" borderId="15" xfId="152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3" xfId="152" applyNumberFormat="1" applyFont="1" applyFill="1" applyBorder="1" applyAlignment="1" applyProtection="1">
      <alignment horizontal="left" shrinkToFit="1"/>
      <protection locked="0"/>
    </xf>
    <xf numFmtId="0" fontId="3" fillId="0" borderId="4" xfId="152" applyNumberFormat="1" applyFont="1" applyFill="1" applyBorder="1" applyAlignment="1" applyProtection="1">
      <alignment horizontal="left" shrinkToFit="1"/>
      <protection locked="0"/>
    </xf>
    <xf numFmtId="0" fontId="3" fillId="0" borderId="5" xfId="152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49" fontId="3" fillId="0" borderId="3" xfId="0" applyNumberFormat="1" applyFont="1" applyFill="1" applyBorder="1" applyAlignment="1" applyProtection="1">
      <alignment horizontal="center" shrinkToFit="1"/>
      <protection locked="0"/>
    </xf>
    <xf numFmtId="49" fontId="3" fillId="0" borderId="5" xfId="0" applyNumberFormat="1" applyFont="1" applyFill="1" applyBorder="1" applyAlignment="1" applyProtection="1">
      <alignment horizontal="center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5" xfId="153" applyNumberFormat="1" applyFont="1" applyFill="1" applyBorder="1" applyAlignment="1" applyProtection="1">
      <alignment horizontal="center" shrinkToFit="1"/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2" fillId="0" borderId="24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24" fillId="0" borderId="0" xfId="152" applyNumberFormat="1" applyFont="1" applyFill="1" applyBorder="1" applyAlignment="1" applyProtection="1">
      <alignment horizontal="left" vertical="center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6" fillId="0" borderId="0" xfId="145" applyFont="1" applyBorder="1" applyAlignment="1">
      <alignment horizontal="lef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31" xfId="145" applyFont="1" applyBorder="1" applyAlignment="1">
      <alignment horizontal="left" vertical="center" wrapTex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10" borderId="24" xfId="145" applyNumberFormat="1" applyFont="1" applyFill="1" applyBorder="1" applyAlignment="1">
      <alignment horizontal="left" vertical="center" wrapText="1"/>
    </xf>
    <xf numFmtId="0" fontId="18" fillId="10" borderId="7" xfId="145" applyFont="1" applyFill="1" applyBorder="1" applyAlignment="1">
      <alignment horizontal="left" vertical="center" wrapText="1"/>
    </xf>
    <xf numFmtId="0" fontId="18" fillId="10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49" fontId="18" fillId="9" borderId="24" xfId="145" applyNumberFormat="1" applyFont="1" applyFill="1" applyBorder="1" applyAlignment="1">
      <alignment horizontal="left" vertical="center" wrapText="1"/>
    </xf>
    <xf numFmtId="0" fontId="18" fillId="9" borderId="7" xfId="145" applyFont="1" applyFill="1" applyBorder="1" applyAlignment="1">
      <alignment horizontal="left" vertical="center" wrapText="1"/>
    </xf>
    <xf numFmtId="0" fontId="18" fillId="9" borderId="8" xfId="145" applyFont="1" applyFill="1" applyBorder="1" applyAlignment="1">
      <alignment horizontal="left" vertical="center" wrapText="1"/>
    </xf>
    <xf numFmtId="49" fontId="18" fillId="8" borderId="24" xfId="145" applyNumberFormat="1" applyFont="1" applyFill="1" applyBorder="1" applyAlignment="1">
      <alignment horizontal="left" vertical="center" wrapText="1"/>
    </xf>
    <xf numFmtId="0" fontId="18" fillId="8" borderId="7" xfId="145" applyFont="1" applyFill="1" applyBorder="1" applyAlignment="1">
      <alignment horizontal="left" vertical="center" wrapText="1"/>
    </xf>
    <xf numFmtId="0" fontId="18" fillId="8" borderId="8" xfId="145" applyFont="1" applyFill="1" applyBorder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  <xf numFmtId="49" fontId="18" fillId="7" borderId="24" xfId="145" applyNumberFormat="1" applyFont="1" applyFill="1" applyBorder="1" applyAlignment="1">
      <alignment horizontal="left" vertical="center" wrapText="1"/>
    </xf>
    <xf numFmtId="0" fontId="18" fillId="7" borderId="7" xfId="145" applyFont="1" applyFill="1" applyBorder="1" applyAlignment="1">
      <alignment horizontal="left" vertical="center" wrapText="1"/>
    </xf>
    <xf numFmtId="0" fontId="18" fillId="7" borderId="8" xfId="145" applyFont="1" applyFill="1" applyBorder="1" applyAlignment="1">
      <alignment horizontal="left" vertical="center" wrapText="1"/>
    </xf>
  </cellXfs>
  <cellStyles count="400">
    <cellStyle name="Normal 2" xfId="35"/>
    <cellStyle name="Normal 2 2" xfId="208"/>
    <cellStyle name="Normal_M SPECTRE JKT FAB.xls" xfId="275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一般" xfId="0" builtinId="0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7" builtinId="9" hidden="1"/>
    <cellStyle name="已瀏覽過的超連結" xfId="189" builtinId="9" hidden="1"/>
    <cellStyle name="已瀏覽過的超連結" xfId="191" builtinId="9" hidden="1"/>
    <cellStyle name="已瀏覽過的超連結" xfId="193" builtinId="9" hidden="1"/>
    <cellStyle name="已瀏覽過的超連結" xfId="195" builtinId="9" hidden="1"/>
    <cellStyle name="已瀏覽過的超連結" xfId="197" builtinId="9" hidden="1"/>
    <cellStyle name="已瀏覽過的超連結" xfId="199" builtinId="9" hidden="1"/>
    <cellStyle name="已瀏覽過的超連結" xfId="201" builtinId="9" hidden="1"/>
    <cellStyle name="已瀏覽過的超連結" xfId="203" builtinId="9" hidden="1"/>
    <cellStyle name="已瀏覽過的超連結" xfId="205" builtinId="9" hidden="1"/>
    <cellStyle name="已瀏覽過的超連結" xfId="207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7" builtinId="9" hidden="1"/>
    <cellStyle name="已瀏覽過的超連結" xfId="279" builtinId="9" hidden="1"/>
    <cellStyle name="已瀏覽過的超連結" xfId="281" builtinId="9" hidden="1"/>
    <cellStyle name="已瀏覽過的超連結" xfId="283" builtinId="9" hidden="1"/>
    <cellStyle name="已瀏覽過的超連結" xfId="285" builtinId="9" hidden="1"/>
    <cellStyle name="已瀏覽過的超連結" xfId="287" builtinId="9" hidden="1"/>
    <cellStyle name="已瀏覽過的超連結" xfId="289" builtinId="9" hidden="1"/>
    <cellStyle name="已瀏覽過的超連結" xfId="291" builtinId="9" hidden="1"/>
    <cellStyle name="已瀏覽過的超連結" xfId="293" builtinId="9" hidden="1"/>
    <cellStyle name="已瀏覽過的超連結" xfId="295" builtinId="9" hidden="1"/>
    <cellStyle name="已瀏覽過的超連結" xfId="297" builtinId="9" hidden="1"/>
    <cellStyle name="已瀏覽過的超連結" xfId="299" builtinId="9" hidden="1"/>
    <cellStyle name="已瀏覽過的超連結" xfId="301" builtinId="9" hidden="1"/>
    <cellStyle name="已瀏覽過的超連結" xfId="303" builtinId="9" hidden="1"/>
    <cellStyle name="已瀏覽過的超連結" xfId="305" builtinId="9" hidden="1"/>
    <cellStyle name="已瀏覽過的超連結" xfId="307" builtinId="9" hidden="1"/>
    <cellStyle name="已瀏覽過的超連結" xfId="309" builtinId="9" hidden="1"/>
    <cellStyle name="已瀏覽過的超連結" xfId="311" builtinId="9" hidden="1"/>
    <cellStyle name="已瀏覽過的超連結" xfId="313" builtinId="9" hidden="1"/>
    <cellStyle name="已瀏覽過的超連結" xfId="315" builtinId="9" hidden="1"/>
    <cellStyle name="已瀏覽過的超連結" xfId="317" builtinId="9" hidden="1"/>
    <cellStyle name="已瀏覽過的超連結" xfId="319" builtinId="9" hidden="1"/>
    <cellStyle name="已瀏覽過的超連結" xfId="321" builtinId="9" hidden="1"/>
    <cellStyle name="已瀏覽過的超連結" xfId="323" builtinId="9" hidden="1"/>
    <cellStyle name="已瀏覽過的超連結" xfId="325" builtinId="9" hidden="1"/>
    <cellStyle name="已瀏覽過的超連結" xfId="327" builtinId="9" hidden="1"/>
    <cellStyle name="已瀏覽過的超連結" xfId="329" builtinId="9" hidden="1"/>
    <cellStyle name="已瀏覽過的超連結" xfId="331" builtinId="9" hidden="1"/>
    <cellStyle name="已瀏覽過的超連結" xfId="333" builtinId="9" hidden="1"/>
    <cellStyle name="已瀏覽過的超連結" xfId="335" builtinId="9" hidden="1"/>
    <cellStyle name="已瀏覽過的超連結" xfId="337" builtinId="9" hidden="1"/>
    <cellStyle name="已瀏覽過的超連結" xfId="339" builtinId="9" hidden="1"/>
    <cellStyle name="已瀏覽過的超連結" xfId="341" builtinId="9" hidden="1"/>
    <cellStyle name="已瀏覽過的超連結" xfId="343" builtinId="9" hidden="1"/>
    <cellStyle name="已瀏覽過的超連結" xfId="345" builtinId="9" hidden="1"/>
    <cellStyle name="已瀏覽過的超連結" xfId="347" builtinId="9" hidden="1"/>
    <cellStyle name="已瀏覽過的超連結" xfId="349" builtinId="9" hidden="1"/>
    <cellStyle name="已瀏覽過的超連結" xfId="351" builtinId="9" hidden="1"/>
    <cellStyle name="已瀏覽過的超連結" xfId="353" builtinId="9" hidden="1"/>
    <cellStyle name="已瀏覽過的超連結" xfId="355" builtinId="9" hidden="1"/>
    <cellStyle name="已瀏覽過的超連結" xfId="357" builtinId="9" hidden="1"/>
    <cellStyle name="已瀏覽過的超連結" xfId="359" builtinId="9" hidden="1"/>
    <cellStyle name="已瀏覽過的超連結" xfId="361" builtinId="9" hidden="1"/>
    <cellStyle name="已瀏覽過的超連結" xfId="363" builtinId="9" hidden="1"/>
    <cellStyle name="已瀏覽過的超連結" xfId="365" builtinId="9" hidden="1"/>
    <cellStyle name="已瀏覽過的超連結" xfId="367" builtinId="9" hidden="1"/>
    <cellStyle name="已瀏覽過的超連結" xfId="369" builtinId="9" hidden="1"/>
    <cellStyle name="已瀏覽過的超連結" xfId="371" builtinId="9" hidden="1"/>
    <cellStyle name="已瀏覽過的超連結" xfId="373" builtinId="9" hidden="1"/>
    <cellStyle name="已瀏覽過的超連結" xfId="375" builtinId="9" hidden="1"/>
    <cellStyle name="已瀏覽過的超連結" xfId="377" builtinId="9" hidden="1"/>
    <cellStyle name="已瀏覽過的超連結" xfId="379" builtinId="9" hidden="1"/>
    <cellStyle name="已瀏覽過的超連結" xfId="381" builtinId="9" hidden="1"/>
    <cellStyle name="已瀏覽過的超連結" xfId="383" builtinId="9" hidden="1"/>
    <cellStyle name="已瀏覽過的超連結" xfId="385" builtinId="9" hidden="1"/>
    <cellStyle name="已瀏覽過的超連結" xfId="387" builtinId="9" hidden="1"/>
    <cellStyle name="已瀏覽過的超連結" xfId="389" builtinId="9" hidden="1"/>
    <cellStyle name="已瀏覽過的超連結" xfId="391" builtinId="9" hidden="1"/>
    <cellStyle name="已瀏覽過的超連結" xfId="393" builtinId="9" hidden="1"/>
    <cellStyle name="已瀏覽過的超連結" xfId="395" builtinId="9" hidden="1"/>
    <cellStyle name="已瀏覽過的超連結" xfId="397" builtinId="9" hidden="1"/>
    <cellStyle name="已瀏覽過的超連結" xfId="399" builtinId="9" hidden="1"/>
    <cellStyle name="貨幣" xfId="122" builtinId="4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6" builtinId="8" hidden="1"/>
    <cellStyle name="超連結" xfId="148" builtinId="8" hidden="1"/>
    <cellStyle name="超連結" xfId="150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6" builtinId="8" hidden="1"/>
    <cellStyle name="超連結" xfId="188" builtinId="8" hidden="1"/>
    <cellStyle name="超連結" xfId="190" builtinId="8" hidden="1"/>
    <cellStyle name="超連結" xfId="192" builtinId="8" hidden="1"/>
    <cellStyle name="超連結" xfId="194" builtinId="8" hidden="1"/>
    <cellStyle name="超連結" xfId="196" builtinId="8" hidden="1"/>
    <cellStyle name="超連結" xfId="198" builtinId="8" hidden="1"/>
    <cellStyle name="超連結" xfId="200" builtinId="8" hidden="1"/>
    <cellStyle name="超連結" xfId="202" builtinId="8" hidden="1"/>
    <cellStyle name="超連結" xfId="204" builtinId="8" hidden="1"/>
    <cellStyle name="超連結" xfId="206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6" builtinId="8" hidden="1"/>
    <cellStyle name="超連結" xfId="278" builtinId="8" hidden="1"/>
    <cellStyle name="超連結" xfId="280" builtinId="8" hidden="1"/>
    <cellStyle name="超連結" xfId="282" builtinId="8" hidden="1"/>
    <cellStyle name="超連結" xfId="284" builtinId="8" hidden="1"/>
    <cellStyle name="超連結" xfId="286" builtinId="8" hidden="1"/>
    <cellStyle name="超連結" xfId="288" builtinId="8" hidden="1"/>
    <cellStyle name="超連結" xfId="290" builtinId="8" hidden="1"/>
    <cellStyle name="超連結" xfId="292" builtinId="8" hidden="1"/>
    <cellStyle name="超連結" xfId="294" builtinId="8" hidden="1"/>
    <cellStyle name="超連結" xfId="296" builtinId="8" hidden="1"/>
    <cellStyle name="超連結" xfId="298" builtinId="8" hidden="1"/>
    <cellStyle name="超連結" xfId="300" builtinId="8" hidden="1"/>
    <cellStyle name="超連結" xfId="302" builtinId="8" hidden="1"/>
    <cellStyle name="超連結" xfId="304" builtinId="8" hidden="1"/>
    <cellStyle name="超連結" xfId="306" builtinId="8" hidden="1"/>
    <cellStyle name="超連結" xfId="308" builtinId="8" hidden="1"/>
    <cellStyle name="超連結" xfId="310" builtinId="8" hidden="1"/>
    <cellStyle name="超連結" xfId="312" builtinId="8" hidden="1"/>
    <cellStyle name="超連結" xfId="314" builtinId="8" hidden="1"/>
    <cellStyle name="超連結" xfId="316" builtinId="8" hidden="1"/>
    <cellStyle name="超連結" xfId="318" builtinId="8" hidden="1"/>
    <cellStyle name="超連結" xfId="320" builtinId="8" hidden="1"/>
    <cellStyle name="超連結" xfId="322" builtinId="8" hidden="1"/>
    <cellStyle name="超連結" xfId="324" builtinId="8" hidden="1"/>
    <cellStyle name="超連結" xfId="326" builtinId="8" hidden="1"/>
    <cellStyle name="超連結" xfId="328" builtinId="8" hidden="1"/>
    <cellStyle name="超連結" xfId="330" builtinId="8" hidden="1"/>
    <cellStyle name="超連結" xfId="332" builtinId="8" hidden="1"/>
    <cellStyle name="超連結" xfId="334" builtinId="8" hidden="1"/>
    <cellStyle name="超連結" xfId="336" builtinId="8" hidden="1"/>
    <cellStyle name="超連結" xfId="338" builtinId="8" hidden="1"/>
    <cellStyle name="超連結" xfId="340" builtinId="8" hidden="1"/>
    <cellStyle name="超連結" xfId="342" builtinId="8" hidden="1"/>
    <cellStyle name="超連結" xfId="344" builtinId="8" hidden="1"/>
    <cellStyle name="超連結" xfId="346" builtinId="8" hidden="1"/>
    <cellStyle name="超連結" xfId="348" builtinId="8" hidden="1"/>
    <cellStyle name="超連結" xfId="350" builtinId="8" hidden="1"/>
    <cellStyle name="超連結" xfId="352" builtinId="8" hidden="1"/>
    <cellStyle name="超連結" xfId="354" builtinId="8" hidden="1"/>
    <cellStyle name="超連結" xfId="356" builtinId="8" hidden="1"/>
    <cellStyle name="超連結" xfId="358" builtinId="8" hidden="1"/>
    <cellStyle name="超連結" xfId="360" builtinId="8" hidden="1"/>
    <cellStyle name="超連結" xfId="362" builtinId="8" hidden="1"/>
    <cellStyle name="超連結" xfId="364" builtinId="8" hidden="1"/>
    <cellStyle name="超連結" xfId="366" builtinId="8" hidden="1"/>
    <cellStyle name="超連結" xfId="368" builtinId="8" hidden="1"/>
    <cellStyle name="超連結" xfId="370" builtinId="8" hidden="1"/>
    <cellStyle name="超連結" xfId="372" builtinId="8" hidden="1"/>
    <cellStyle name="超連結" xfId="374" builtinId="8" hidden="1"/>
    <cellStyle name="超連結" xfId="376" builtinId="8" hidden="1"/>
    <cellStyle name="超連結" xfId="378" builtinId="8" hidden="1"/>
    <cellStyle name="超連結" xfId="380" builtinId="8" hidden="1"/>
    <cellStyle name="超連結" xfId="382" builtinId="8" hidden="1"/>
    <cellStyle name="超連結" xfId="384" builtinId="8" hidden="1"/>
    <cellStyle name="超連結" xfId="386" builtinId="8" hidden="1"/>
    <cellStyle name="超連結" xfId="388" builtinId="8" hidden="1"/>
    <cellStyle name="超連結" xfId="390" builtinId="8" hidden="1"/>
    <cellStyle name="超連結" xfId="392" builtinId="8" hidden="1"/>
    <cellStyle name="超連結" xfId="394" builtinId="8" hidden="1"/>
    <cellStyle name="超連結" xfId="396" builtinId="8" hidden="1"/>
    <cellStyle name="超連結" xfId="398" builtinId="8" hidden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168275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7900" y="0"/>
          <a:ext cx="8255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Z74"/>
  <sheetViews>
    <sheetView tabSelected="1" zoomScale="150" zoomScaleNormal="150" zoomScalePageLayoutView="150" workbookViewId="0">
      <selection activeCell="I23" sqref="I23:P23"/>
    </sheetView>
  </sheetViews>
  <sheetFormatPr defaultColWidth="9.875" defaultRowHeight="12.75"/>
  <cols>
    <col min="1" max="17" width="2.25" style="3" customWidth="1"/>
    <col min="18" max="20" width="1.625" style="3" customWidth="1"/>
    <col min="21" max="24" width="2.25" style="3" customWidth="1"/>
    <col min="25" max="30" width="1.625" style="3" customWidth="1"/>
    <col min="31" max="32" width="1.875" style="7" customWidth="1"/>
    <col min="33" max="34" width="2.75" style="3" customWidth="1"/>
    <col min="35" max="37" width="3.625" style="3" customWidth="1"/>
    <col min="38" max="38" width="3" style="3" customWidth="1"/>
    <col min="39" max="40" width="2.25" style="3" customWidth="1"/>
    <col min="41" max="43" width="3.875" style="3" customWidth="1"/>
    <col min="44" max="44" width="2.75" style="3" customWidth="1"/>
    <col min="45" max="52" width="2.25" style="3" customWidth="1"/>
    <col min="53" max="16384" width="9.875" style="3"/>
  </cols>
  <sheetData>
    <row r="1" spans="1:52" ht="7.5" customHeight="1">
      <c r="A1" s="151" t="s">
        <v>25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3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135" t="s">
        <v>15</v>
      </c>
      <c r="B3" s="154"/>
      <c r="C3" s="154"/>
      <c r="D3" s="154"/>
      <c r="E3" s="155" t="s">
        <v>183</v>
      </c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6"/>
      <c r="V3" s="135" t="s">
        <v>16</v>
      </c>
      <c r="W3" s="154"/>
      <c r="X3" s="154"/>
      <c r="Y3" s="154"/>
      <c r="Z3" s="154"/>
      <c r="AA3" s="157" t="s">
        <v>137</v>
      </c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8"/>
      <c r="AO3" s="135" t="s">
        <v>26</v>
      </c>
      <c r="AP3" s="136"/>
      <c r="AQ3" s="136"/>
      <c r="AR3" s="136"/>
      <c r="AS3" s="121" t="s">
        <v>138</v>
      </c>
      <c r="AT3" s="121"/>
      <c r="AU3" s="121"/>
      <c r="AV3" s="121"/>
      <c r="AW3" s="121"/>
      <c r="AX3" s="121"/>
      <c r="AY3" s="121"/>
      <c r="AZ3" s="122"/>
    </row>
    <row r="4" spans="1:52" s="12" customFormat="1" ht="9" customHeight="1">
      <c r="A4" s="123" t="s">
        <v>17</v>
      </c>
      <c r="B4" s="124"/>
      <c r="C4" s="124"/>
      <c r="D4" s="124"/>
      <c r="E4" s="125" t="s">
        <v>32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6"/>
      <c r="V4" s="134"/>
      <c r="W4" s="137"/>
      <c r="X4" s="137"/>
      <c r="Y4" s="137"/>
      <c r="Z4" s="137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4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31"/>
    </row>
    <row r="5" spans="1:52" s="12" customFormat="1" ht="9" customHeight="1">
      <c r="A5" s="123" t="s">
        <v>18</v>
      </c>
      <c r="B5" s="124"/>
      <c r="C5" s="124"/>
      <c r="D5" s="124"/>
      <c r="E5" s="125" t="s">
        <v>29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6"/>
      <c r="V5" s="123" t="s">
        <v>19</v>
      </c>
      <c r="W5" s="124"/>
      <c r="X5" s="124"/>
      <c r="Y5" s="124"/>
      <c r="Z5" s="124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8"/>
      <c r="AO5" s="123" t="s">
        <v>27</v>
      </c>
      <c r="AP5" s="129"/>
      <c r="AQ5" s="129"/>
      <c r="AR5" s="129"/>
      <c r="AS5" s="130" t="s">
        <v>139</v>
      </c>
      <c r="AT5" s="129"/>
      <c r="AU5" s="129"/>
      <c r="AV5" s="129"/>
      <c r="AW5" s="129"/>
      <c r="AX5" s="129"/>
      <c r="AY5" s="129"/>
      <c r="AZ5" s="131"/>
    </row>
    <row r="6" spans="1:52" s="12" customFormat="1" ht="9" customHeight="1" thickBot="1">
      <c r="A6" s="123" t="s">
        <v>28</v>
      </c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6"/>
      <c r="V6" s="123" t="s">
        <v>20</v>
      </c>
      <c r="W6" s="124"/>
      <c r="X6" s="124"/>
      <c r="Y6" s="124"/>
      <c r="Z6" s="124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  <c r="AO6" s="123" t="s">
        <v>0</v>
      </c>
      <c r="AP6" s="129"/>
      <c r="AQ6" s="129"/>
      <c r="AR6" s="129"/>
      <c r="AS6" s="138">
        <v>40835</v>
      </c>
      <c r="AT6" s="129"/>
      <c r="AU6" s="129"/>
      <c r="AV6" s="129"/>
      <c r="AW6" s="129"/>
      <c r="AX6" s="129"/>
      <c r="AY6" s="129"/>
      <c r="AZ6" s="131"/>
    </row>
    <row r="7" spans="1:52" s="12" customFormat="1" ht="9" customHeight="1" thickBot="1">
      <c r="A7" s="139" t="s">
        <v>21</v>
      </c>
      <c r="B7" s="140"/>
      <c r="C7" s="140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V7" s="139" t="s">
        <v>22</v>
      </c>
      <c r="W7" s="140"/>
      <c r="X7" s="140"/>
      <c r="Y7" s="140"/>
      <c r="Z7" s="140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5"/>
      <c r="AO7" s="146" t="s">
        <v>44</v>
      </c>
      <c r="AP7" s="147"/>
      <c r="AQ7" s="147"/>
      <c r="AR7" s="148"/>
      <c r="AS7" s="143"/>
      <c r="AT7" s="144"/>
      <c r="AU7" s="144"/>
      <c r="AV7" s="144"/>
      <c r="AW7" s="144"/>
      <c r="AX7" s="144"/>
      <c r="AY7" s="144"/>
      <c r="AZ7" s="145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124" t="s">
        <v>1</v>
      </c>
      <c r="B9" s="124"/>
      <c r="C9" s="124"/>
      <c r="D9" s="124"/>
      <c r="E9" s="124"/>
      <c r="F9" s="149" t="s">
        <v>43</v>
      </c>
      <c r="G9" s="149"/>
      <c r="H9" s="149"/>
      <c r="I9" s="113" t="s">
        <v>2</v>
      </c>
      <c r="J9" s="113"/>
      <c r="K9" s="113"/>
      <c r="L9" s="113"/>
      <c r="M9" s="113"/>
      <c r="N9" s="113"/>
      <c r="O9" s="113"/>
      <c r="P9" s="113"/>
      <c r="Q9" s="113" t="s">
        <v>3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" t="s">
        <v>5</v>
      </c>
      <c r="AC9" s="149" t="s">
        <v>4</v>
      </c>
      <c r="AD9" s="149"/>
      <c r="AE9" s="150" t="s">
        <v>41</v>
      </c>
      <c r="AF9" s="150"/>
      <c r="AG9" s="150" t="s">
        <v>42</v>
      </c>
      <c r="AH9" s="150"/>
      <c r="AI9" s="113" t="s">
        <v>6</v>
      </c>
      <c r="AJ9" s="113"/>
      <c r="AK9" s="113"/>
      <c r="AL9" s="113" t="s">
        <v>7</v>
      </c>
      <c r="AM9" s="113"/>
      <c r="AN9" s="113"/>
      <c r="AO9" s="113" t="s">
        <v>8</v>
      </c>
      <c r="AP9" s="113"/>
      <c r="AQ9" s="113"/>
      <c r="AR9" s="113" t="s">
        <v>9</v>
      </c>
      <c r="AS9" s="113"/>
      <c r="AT9" s="113"/>
      <c r="AU9" s="113" t="s">
        <v>24</v>
      </c>
      <c r="AV9" s="113"/>
      <c r="AW9" s="113"/>
      <c r="AX9" s="113"/>
      <c r="AY9" s="113"/>
      <c r="AZ9" s="113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59" t="s">
        <v>10</v>
      </c>
      <c r="B11" s="160"/>
      <c r="C11" s="160"/>
      <c r="D11" s="160"/>
      <c r="E11" s="161"/>
      <c r="F11" s="159"/>
      <c r="G11" s="160"/>
      <c r="H11" s="161"/>
      <c r="I11" s="162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4"/>
      <c r="AB11" s="2"/>
      <c r="AC11" s="118"/>
      <c r="AD11" s="120"/>
      <c r="AE11" s="116"/>
      <c r="AF11" s="117"/>
      <c r="AG11" s="116"/>
      <c r="AH11" s="117"/>
      <c r="AI11" s="118"/>
      <c r="AJ11" s="119"/>
      <c r="AK11" s="120"/>
      <c r="AL11" s="118"/>
      <c r="AM11" s="119"/>
      <c r="AN11" s="120"/>
      <c r="AO11" s="118"/>
      <c r="AP11" s="119"/>
      <c r="AQ11" s="120"/>
      <c r="AR11" s="118"/>
      <c r="AS11" s="119"/>
      <c r="AT11" s="120"/>
      <c r="AU11" s="118"/>
      <c r="AV11" s="119"/>
      <c r="AW11" s="119"/>
      <c r="AX11" s="119"/>
      <c r="AY11" s="119"/>
      <c r="AZ11" s="120"/>
    </row>
    <row r="12" spans="1:52" ht="46.5" customHeight="1">
      <c r="A12" s="55" t="s">
        <v>192</v>
      </c>
      <c r="B12" s="56"/>
      <c r="C12" s="56"/>
      <c r="D12" s="56"/>
      <c r="E12" s="57"/>
      <c r="F12" s="66" t="s">
        <v>260</v>
      </c>
      <c r="G12" s="56"/>
      <c r="H12" s="57"/>
      <c r="I12" s="55" t="s">
        <v>250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38">
        <v>1</v>
      </c>
      <c r="AC12" s="46"/>
      <c r="AD12" s="48"/>
      <c r="AE12" s="59">
        <v>5</v>
      </c>
      <c r="AF12" s="62"/>
      <c r="AG12" s="69" t="s">
        <v>136</v>
      </c>
      <c r="AH12" s="70"/>
      <c r="AI12" s="46" t="s">
        <v>256</v>
      </c>
      <c r="AJ12" s="47"/>
      <c r="AK12" s="48"/>
      <c r="AL12" s="46" t="s">
        <v>257</v>
      </c>
      <c r="AM12" s="47"/>
      <c r="AN12" s="48"/>
      <c r="AO12" s="46" t="s">
        <v>258</v>
      </c>
      <c r="AP12" s="47"/>
      <c r="AQ12" s="48"/>
      <c r="AR12" s="93"/>
      <c r="AS12" s="94"/>
      <c r="AT12" s="95"/>
      <c r="AU12" s="46"/>
      <c r="AV12" s="47"/>
      <c r="AW12" s="47"/>
      <c r="AX12" s="47"/>
      <c r="AY12" s="47"/>
      <c r="AZ12" s="48"/>
    </row>
    <row r="13" spans="1:52" ht="34.5" customHeight="1">
      <c r="A13" s="55" t="s">
        <v>144</v>
      </c>
      <c r="B13" s="56"/>
      <c r="C13" s="56"/>
      <c r="D13" s="56"/>
      <c r="E13" s="57"/>
      <c r="F13" s="55" t="s">
        <v>145</v>
      </c>
      <c r="G13" s="56"/>
      <c r="H13" s="57"/>
      <c r="I13" s="55" t="s">
        <v>251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38">
        <v>1</v>
      </c>
      <c r="AC13" s="46"/>
      <c r="AD13" s="48"/>
      <c r="AE13" s="59">
        <v>3</v>
      </c>
      <c r="AF13" s="62"/>
      <c r="AG13" s="69" t="s">
        <v>136</v>
      </c>
      <c r="AH13" s="70"/>
      <c r="AI13" s="93"/>
      <c r="AJ13" s="94"/>
      <c r="AK13" s="95"/>
      <c r="AL13" s="93"/>
      <c r="AM13" s="94"/>
      <c r="AN13" s="95"/>
      <c r="AO13" s="93"/>
      <c r="AP13" s="94"/>
      <c r="AQ13" s="95"/>
      <c r="AR13" s="46" t="s">
        <v>259</v>
      </c>
      <c r="AS13" s="47"/>
      <c r="AT13" s="48"/>
      <c r="AU13" s="46"/>
      <c r="AV13" s="47"/>
      <c r="AW13" s="47"/>
      <c r="AX13" s="47"/>
      <c r="AY13" s="47"/>
      <c r="AZ13" s="48"/>
    </row>
    <row r="14" spans="1:52" ht="9" customHeight="1">
      <c r="A14" s="55" t="s">
        <v>192</v>
      </c>
      <c r="B14" s="56"/>
      <c r="C14" s="56"/>
      <c r="D14" s="56"/>
      <c r="E14" s="57"/>
      <c r="F14" s="55" t="s">
        <v>191</v>
      </c>
      <c r="G14" s="56"/>
      <c r="H14" s="57"/>
      <c r="I14" s="55" t="s">
        <v>214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7"/>
      <c r="AB14" s="38">
        <v>2</v>
      </c>
      <c r="AC14" s="46"/>
      <c r="AD14" s="48"/>
      <c r="AE14" s="59">
        <v>5</v>
      </c>
      <c r="AF14" s="62"/>
      <c r="AG14" s="69" t="s">
        <v>136</v>
      </c>
      <c r="AH14" s="70"/>
      <c r="AI14" s="46" t="s">
        <v>205</v>
      </c>
      <c r="AJ14" s="47"/>
      <c r="AK14" s="48"/>
      <c r="AL14" s="46" t="s">
        <v>208</v>
      </c>
      <c r="AM14" s="47"/>
      <c r="AN14" s="48"/>
      <c r="AO14" s="46" t="s">
        <v>201</v>
      </c>
      <c r="AP14" s="47"/>
      <c r="AQ14" s="48"/>
      <c r="AR14" s="93"/>
      <c r="AS14" s="94"/>
      <c r="AT14" s="95"/>
      <c r="AU14" s="46"/>
      <c r="AV14" s="47"/>
      <c r="AW14" s="47"/>
      <c r="AX14" s="47"/>
      <c r="AY14" s="47"/>
      <c r="AZ14" s="48"/>
    </row>
    <row r="15" spans="1:52" ht="18" customHeight="1">
      <c r="A15" s="55" t="s">
        <v>144</v>
      </c>
      <c r="B15" s="56"/>
      <c r="C15" s="56"/>
      <c r="D15" s="56"/>
      <c r="E15" s="57"/>
      <c r="F15" s="55" t="s">
        <v>145</v>
      </c>
      <c r="G15" s="56"/>
      <c r="H15" s="57"/>
      <c r="I15" s="55" t="s">
        <v>214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38">
        <v>2</v>
      </c>
      <c r="AC15" s="46"/>
      <c r="AD15" s="48"/>
      <c r="AE15" s="59">
        <v>3</v>
      </c>
      <c r="AF15" s="62"/>
      <c r="AG15" s="69" t="s">
        <v>136</v>
      </c>
      <c r="AH15" s="70"/>
      <c r="AI15" s="93"/>
      <c r="AJ15" s="94"/>
      <c r="AK15" s="95"/>
      <c r="AL15" s="93"/>
      <c r="AM15" s="94"/>
      <c r="AN15" s="95"/>
      <c r="AO15" s="93"/>
      <c r="AP15" s="94"/>
      <c r="AQ15" s="95"/>
      <c r="AR15" s="46" t="s">
        <v>209</v>
      </c>
      <c r="AS15" s="47"/>
      <c r="AT15" s="48"/>
      <c r="AU15" s="46"/>
      <c r="AV15" s="47"/>
      <c r="AW15" s="47"/>
      <c r="AX15" s="47"/>
      <c r="AY15" s="47"/>
      <c r="AZ15" s="48"/>
    </row>
    <row r="16" spans="1:52" ht="9" customHeight="1">
      <c r="A16" s="55"/>
      <c r="B16" s="56"/>
      <c r="C16" s="56"/>
      <c r="D16" s="56"/>
      <c r="E16" s="57"/>
      <c r="F16" s="55"/>
      <c r="G16" s="56"/>
      <c r="H16" s="57"/>
      <c r="I16" s="55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7"/>
      <c r="AB16" s="38"/>
      <c r="AC16" s="46"/>
      <c r="AD16" s="48"/>
      <c r="AE16" s="59"/>
      <c r="AF16" s="62"/>
      <c r="AG16" s="69"/>
      <c r="AH16" s="70"/>
      <c r="AI16" s="46"/>
      <c r="AJ16" s="47"/>
      <c r="AK16" s="48"/>
      <c r="AL16" s="46"/>
      <c r="AM16" s="47"/>
      <c r="AN16" s="48"/>
      <c r="AO16" s="46"/>
      <c r="AP16" s="47"/>
      <c r="AQ16" s="48"/>
      <c r="AR16" s="46"/>
      <c r="AS16" s="47"/>
      <c r="AT16" s="48"/>
      <c r="AU16" s="46"/>
      <c r="AV16" s="47"/>
      <c r="AW16" s="47"/>
      <c r="AX16" s="47"/>
      <c r="AY16" s="47"/>
      <c r="AZ16" s="48"/>
    </row>
    <row r="17" spans="1:52" ht="9" customHeight="1">
      <c r="A17" s="84" t="s">
        <v>11</v>
      </c>
      <c r="B17" s="85"/>
      <c r="C17" s="85"/>
      <c r="D17" s="85"/>
      <c r="E17" s="86"/>
      <c r="F17" s="55"/>
      <c r="G17" s="56"/>
      <c r="H17" s="57"/>
      <c r="I17" s="55"/>
      <c r="J17" s="56"/>
      <c r="K17" s="56"/>
      <c r="L17" s="56"/>
      <c r="M17" s="56"/>
      <c r="N17" s="56"/>
      <c r="O17" s="56"/>
      <c r="P17" s="56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7"/>
      <c r="AB17" s="38"/>
      <c r="AC17" s="46"/>
      <c r="AD17" s="48"/>
      <c r="AE17" s="59"/>
      <c r="AF17" s="62"/>
      <c r="AG17" s="59"/>
      <c r="AH17" s="62"/>
      <c r="AI17" s="46"/>
      <c r="AJ17" s="47"/>
      <c r="AK17" s="48"/>
      <c r="AL17" s="46"/>
      <c r="AM17" s="47"/>
      <c r="AN17" s="48"/>
      <c r="AO17" s="46"/>
      <c r="AP17" s="47"/>
      <c r="AQ17" s="48"/>
      <c r="AR17" s="46"/>
      <c r="AS17" s="47"/>
      <c r="AT17" s="48"/>
      <c r="AU17" s="46"/>
      <c r="AV17" s="47"/>
      <c r="AW17" s="47"/>
      <c r="AX17" s="47"/>
      <c r="AY17" s="47"/>
      <c r="AZ17" s="48"/>
    </row>
    <row r="18" spans="1:52" s="4" customFormat="1" ht="9" customHeight="1">
      <c r="A18" s="167" t="s">
        <v>146</v>
      </c>
      <c r="B18" s="168"/>
      <c r="C18" s="168"/>
      <c r="D18" s="168"/>
      <c r="E18" s="169"/>
      <c r="F18" s="66" t="s">
        <v>40</v>
      </c>
      <c r="G18" s="67"/>
      <c r="H18" s="68"/>
      <c r="I18" s="55" t="s">
        <v>215</v>
      </c>
      <c r="J18" s="56"/>
      <c r="K18" s="56"/>
      <c r="L18" s="56"/>
      <c r="M18" s="56"/>
      <c r="N18" s="56"/>
      <c r="O18" s="56"/>
      <c r="P18" s="56"/>
      <c r="Q18" s="55" t="s">
        <v>216</v>
      </c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38"/>
      <c r="AC18" s="46"/>
      <c r="AD18" s="48"/>
      <c r="AE18" s="69">
        <v>2.7</v>
      </c>
      <c r="AF18" s="70"/>
      <c r="AG18" s="69" t="s">
        <v>136</v>
      </c>
      <c r="AH18" s="70"/>
      <c r="AI18" s="46" t="s">
        <v>210</v>
      </c>
      <c r="AJ18" s="47"/>
      <c r="AK18" s="48"/>
      <c r="AL18" s="46" t="s">
        <v>210</v>
      </c>
      <c r="AM18" s="47"/>
      <c r="AN18" s="48"/>
      <c r="AO18" s="46" t="s">
        <v>210</v>
      </c>
      <c r="AP18" s="47"/>
      <c r="AQ18" s="48"/>
      <c r="AR18" s="46" t="s">
        <v>210</v>
      </c>
      <c r="AS18" s="47"/>
      <c r="AT18" s="48"/>
      <c r="AU18" s="46"/>
      <c r="AV18" s="47"/>
      <c r="AW18" s="47"/>
      <c r="AX18" s="47"/>
      <c r="AY18" s="47"/>
      <c r="AZ18" s="48"/>
    </row>
    <row r="19" spans="1:52" ht="18" customHeight="1">
      <c r="A19" s="55" t="s">
        <v>147</v>
      </c>
      <c r="B19" s="56"/>
      <c r="C19" s="56"/>
      <c r="D19" s="56"/>
      <c r="E19" s="57"/>
      <c r="F19" s="55" t="s">
        <v>148</v>
      </c>
      <c r="G19" s="56"/>
      <c r="H19" s="57"/>
      <c r="I19" s="55" t="s">
        <v>217</v>
      </c>
      <c r="J19" s="56"/>
      <c r="K19" s="56"/>
      <c r="L19" s="56"/>
      <c r="M19" s="56"/>
      <c r="N19" s="56"/>
      <c r="O19" s="56"/>
      <c r="P19" s="56"/>
      <c r="Q19" s="55" t="s">
        <v>218</v>
      </c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38"/>
      <c r="AC19" s="46"/>
      <c r="AD19" s="48"/>
      <c r="AE19" s="59">
        <v>0.1</v>
      </c>
      <c r="AF19" s="62"/>
      <c r="AG19" s="69" t="s">
        <v>149</v>
      </c>
      <c r="AH19" s="70"/>
      <c r="AI19" s="46" t="s">
        <v>212</v>
      </c>
      <c r="AJ19" s="47"/>
      <c r="AK19" s="48"/>
      <c r="AL19" s="46" t="s">
        <v>212</v>
      </c>
      <c r="AM19" s="47"/>
      <c r="AN19" s="48"/>
      <c r="AO19" s="46" t="s">
        <v>212</v>
      </c>
      <c r="AP19" s="47"/>
      <c r="AQ19" s="48"/>
      <c r="AR19" s="46" t="s">
        <v>212</v>
      </c>
      <c r="AS19" s="47"/>
      <c r="AT19" s="48"/>
      <c r="AU19" s="46"/>
      <c r="AV19" s="47"/>
      <c r="AW19" s="47"/>
      <c r="AX19" s="47"/>
      <c r="AY19" s="47"/>
      <c r="AZ19" s="48"/>
    </row>
    <row r="20" spans="1:52" ht="9" customHeight="1">
      <c r="A20" s="55"/>
      <c r="B20" s="56"/>
      <c r="C20" s="56"/>
      <c r="D20" s="56"/>
      <c r="E20" s="57"/>
      <c r="F20" s="55"/>
      <c r="G20" s="56"/>
      <c r="H20" s="57"/>
      <c r="I20" s="55"/>
      <c r="J20" s="56"/>
      <c r="K20" s="56"/>
      <c r="L20" s="56"/>
      <c r="M20" s="56"/>
      <c r="N20" s="56"/>
      <c r="O20" s="56"/>
      <c r="P20" s="56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38"/>
      <c r="AC20" s="46"/>
      <c r="AD20" s="48"/>
      <c r="AE20" s="59"/>
      <c r="AF20" s="62"/>
      <c r="AG20" s="69"/>
      <c r="AH20" s="70"/>
      <c r="AI20" s="46"/>
      <c r="AJ20" s="47"/>
      <c r="AK20" s="48"/>
      <c r="AL20" s="46"/>
      <c r="AM20" s="47"/>
      <c r="AN20" s="48"/>
      <c r="AO20" s="46"/>
      <c r="AP20" s="47"/>
      <c r="AQ20" s="48"/>
      <c r="AR20" s="46"/>
      <c r="AS20" s="47"/>
      <c r="AT20" s="48"/>
      <c r="AU20" s="46"/>
      <c r="AV20" s="47"/>
      <c r="AW20" s="47"/>
      <c r="AX20" s="47"/>
      <c r="AY20" s="47"/>
      <c r="AZ20" s="48"/>
    </row>
    <row r="21" spans="1:52" ht="9" customHeight="1">
      <c r="A21" s="84" t="s">
        <v>12</v>
      </c>
      <c r="B21" s="85"/>
      <c r="C21" s="85"/>
      <c r="D21" s="85"/>
      <c r="E21" s="86"/>
      <c r="F21" s="55"/>
      <c r="G21" s="56"/>
      <c r="H21" s="57"/>
      <c r="I21" s="55"/>
      <c r="J21" s="56"/>
      <c r="K21" s="56"/>
      <c r="L21" s="56"/>
      <c r="M21" s="56"/>
      <c r="N21" s="56"/>
      <c r="O21" s="56"/>
      <c r="P21" s="56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38"/>
      <c r="AC21" s="46"/>
      <c r="AD21" s="48"/>
      <c r="AE21" s="59"/>
      <c r="AF21" s="62"/>
      <c r="AG21" s="59"/>
      <c r="AH21" s="62"/>
      <c r="AI21" s="46"/>
      <c r="AJ21" s="47"/>
      <c r="AK21" s="48"/>
      <c r="AL21" s="46"/>
      <c r="AM21" s="47"/>
      <c r="AN21" s="48"/>
      <c r="AO21" s="46"/>
      <c r="AP21" s="47"/>
      <c r="AQ21" s="48"/>
      <c r="AR21" s="46"/>
      <c r="AS21" s="47"/>
      <c r="AT21" s="48"/>
      <c r="AU21" s="46"/>
      <c r="AV21" s="47"/>
      <c r="AW21" s="47"/>
      <c r="AX21" s="47"/>
      <c r="AY21" s="47"/>
      <c r="AZ21" s="48"/>
    </row>
    <row r="22" spans="1:52" ht="30.75" customHeight="1">
      <c r="A22" s="55" t="s">
        <v>253</v>
      </c>
      <c r="B22" s="56"/>
      <c r="C22" s="56"/>
      <c r="D22" s="56"/>
      <c r="E22" s="57"/>
      <c r="F22" s="55" t="s">
        <v>150</v>
      </c>
      <c r="G22" s="56"/>
      <c r="H22" s="57"/>
      <c r="I22" s="55" t="s">
        <v>222</v>
      </c>
      <c r="J22" s="56"/>
      <c r="K22" s="56"/>
      <c r="L22" s="56"/>
      <c r="M22" s="56"/>
      <c r="N22" s="56"/>
      <c r="O22" s="56"/>
      <c r="P22" s="56"/>
      <c r="Q22" s="55" t="s">
        <v>219</v>
      </c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38"/>
      <c r="AC22" s="46">
        <v>1</v>
      </c>
      <c r="AD22" s="48"/>
      <c r="AE22" s="59"/>
      <c r="AF22" s="62"/>
      <c r="AG22" s="69">
        <f t="shared" ref="AG22:AG23" si="0">AC22*AE22</f>
        <v>0</v>
      </c>
      <c r="AH22" s="70"/>
      <c r="AI22" s="46" t="s">
        <v>201</v>
      </c>
      <c r="AJ22" s="47"/>
      <c r="AK22" s="48"/>
      <c r="AL22" s="46" t="s">
        <v>208</v>
      </c>
      <c r="AM22" s="47"/>
      <c r="AN22" s="48"/>
      <c r="AO22" s="46" t="s">
        <v>205</v>
      </c>
      <c r="AP22" s="47"/>
      <c r="AQ22" s="48"/>
      <c r="AR22" s="46" t="s">
        <v>210</v>
      </c>
      <c r="AS22" s="47"/>
      <c r="AT22" s="48"/>
      <c r="AU22" s="46"/>
      <c r="AV22" s="47"/>
      <c r="AW22" s="47"/>
      <c r="AX22" s="47"/>
      <c r="AY22" s="47"/>
      <c r="AZ22" s="48"/>
    </row>
    <row r="23" spans="1:52" ht="21" customHeight="1">
      <c r="A23" s="63" t="s">
        <v>254</v>
      </c>
      <c r="B23" s="64"/>
      <c r="C23" s="64"/>
      <c r="D23" s="64"/>
      <c r="E23" s="65"/>
      <c r="F23" s="55" t="s">
        <v>150</v>
      </c>
      <c r="G23" s="56"/>
      <c r="H23" s="57"/>
      <c r="I23" s="55" t="s">
        <v>255</v>
      </c>
      <c r="J23" s="56"/>
      <c r="K23" s="56"/>
      <c r="L23" s="56"/>
      <c r="M23" s="56"/>
      <c r="N23" s="56"/>
      <c r="O23" s="56"/>
      <c r="P23" s="56"/>
      <c r="Q23" s="55" t="s">
        <v>220</v>
      </c>
      <c r="R23" s="56"/>
      <c r="S23" s="56"/>
      <c r="T23" s="56"/>
      <c r="U23" s="56"/>
      <c r="V23" s="56"/>
      <c r="W23" s="56"/>
      <c r="X23" s="56"/>
      <c r="Y23" s="56"/>
      <c r="Z23" s="56"/>
      <c r="AA23" s="57"/>
      <c r="AB23" s="38"/>
      <c r="AC23" s="46">
        <v>1</v>
      </c>
      <c r="AD23" s="48"/>
      <c r="AE23" s="59"/>
      <c r="AF23" s="62"/>
      <c r="AG23" s="69">
        <f t="shared" si="0"/>
        <v>0</v>
      </c>
      <c r="AH23" s="70"/>
      <c r="AI23" s="46" t="s">
        <v>201</v>
      </c>
      <c r="AJ23" s="47"/>
      <c r="AK23" s="48"/>
      <c r="AL23" s="46" t="s">
        <v>203</v>
      </c>
      <c r="AM23" s="47"/>
      <c r="AN23" s="48"/>
      <c r="AO23" s="46" t="s">
        <v>205</v>
      </c>
      <c r="AP23" s="47"/>
      <c r="AQ23" s="48"/>
      <c r="AR23" s="46" t="s">
        <v>210</v>
      </c>
      <c r="AS23" s="47"/>
      <c r="AT23" s="48"/>
      <c r="AU23" s="46"/>
      <c r="AV23" s="47"/>
      <c r="AW23" s="47"/>
      <c r="AX23" s="47"/>
      <c r="AY23" s="47"/>
      <c r="AZ23" s="48"/>
    </row>
    <row r="24" spans="1:52" s="4" customFormat="1" ht="9" customHeight="1">
      <c r="A24" s="55"/>
      <c r="B24" s="56"/>
      <c r="C24" s="56"/>
      <c r="D24" s="56"/>
      <c r="E24" s="57"/>
      <c r="F24" s="55"/>
      <c r="G24" s="56"/>
      <c r="H24" s="57"/>
      <c r="I24" s="55"/>
      <c r="J24" s="56"/>
      <c r="K24" s="56"/>
      <c r="L24" s="56"/>
      <c r="M24" s="56"/>
      <c r="N24" s="56"/>
      <c r="O24" s="56"/>
      <c r="P24" s="56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7"/>
      <c r="AB24" s="38"/>
      <c r="AC24" s="46"/>
      <c r="AD24" s="48"/>
      <c r="AE24" s="59"/>
      <c r="AF24" s="62"/>
      <c r="AG24" s="59"/>
      <c r="AH24" s="62"/>
      <c r="AI24" s="46"/>
      <c r="AJ24" s="102"/>
      <c r="AK24" s="103"/>
      <c r="AL24" s="46"/>
      <c r="AM24" s="102"/>
      <c r="AN24" s="103"/>
      <c r="AO24" s="46"/>
      <c r="AP24" s="102"/>
      <c r="AQ24" s="103"/>
      <c r="AR24" s="46"/>
      <c r="AS24" s="102"/>
      <c r="AT24" s="103"/>
      <c r="AU24" s="46"/>
      <c r="AV24" s="47"/>
      <c r="AW24" s="47"/>
      <c r="AX24" s="47"/>
      <c r="AY24" s="47"/>
      <c r="AZ24" s="48"/>
    </row>
    <row r="25" spans="1:52" s="4" customFormat="1" ht="9" customHeight="1">
      <c r="A25" s="84" t="s">
        <v>128</v>
      </c>
      <c r="B25" s="85"/>
      <c r="C25" s="85"/>
      <c r="D25" s="85"/>
      <c r="E25" s="86"/>
      <c r="F25" s="55"/>
      <c r="G25" s="56"/>
      <c r="H25" s="57"/>
      <c r="I25" s="55"/>
      <c r="J25" s="56"/>
      <c r="K25" s="56"/>
      <c r="L25" s="56"/>
      <c r="M25" s="56"/>
      <c r="N25" s="56"/>
      <c r="O25" s="56"/>
      <c r="P25" s="56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7"/>
      <c r="AB25" s="38"/>
      <c r="AC25" s="46"/>
      <c r="AD25" s="48"/>
      <c r="AE25" s="59"/>
      <c r="AF25" s="62"/>
      <c r="AG25" s="59"/>
      <c r="AH25" s="62"/>
      <c r="AI25" s="46"/>
      <c r="AJ25" s="47"/>
      <c r="AK25" s="48"/>
      <c r="AL25" s="46"/>
      <c r="AM25" s="47"/>
      <c r="AN25" s="48"/>
      <c r="AO25" s="46"/>
      <c r="AP25" s="47"/>
      <c r="AQ25" s="48"/>
      <c r="AR25" s="46"/>
      <c r="AS25" s="47"/>
      <c r="AT25" s="48"/>
      <c r="AU25" s="46"/>
      <c r="AV25" s="47"/>
      <c r="AW25" s="47"/>
      <c r="AX25" s="47"/>
      <c r="AY25" s="47"/>
      <c r="AZ25" s="48"/>
    </row>
    <row r="26" spans="1:52" ht="27.75" customHeight="1">
      <c r="A26" s="71" t="s">
        <v>199</v>
      </c>
      <c r="B26" s="72"/>
      <c r="C26" s="72"/>
      <c r="D26" s="72"/>
      <c r="E26" s="73"/>
      <c r="F26" s="74" t="s">
        <v>195</v>
      </c>
      <c r="G26" s="75"/>
      <c r="H26" s="76"/>
      <c r="I26" s="55" t="s">
        <v>221</v>
      </c>
      <c r="J26" s="56"/>
      <c r="K26" s="56"/>
      <c r="L26" s="56"/>
      <c r="M26" s="56"/>
      <c r="N26" s="56"/>
      <c r="O26" s="56"/>
      <c r="P26" s="56"/>
      <c r="Q26" s="55" t="s">
        <v>228</v>
      </c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38"/>
      <c r="AC26" s="46">
        <v>3</v>
      </c>
      <c r="AD26" s="48"/>
      <c r="AE26" s="77">
        <v>0.53</v>
      </c>
      <c r="AF26" s="78"/>
      <c r="AG26" s="69" t="s">
        <v>136</v>
      </c>
      <c r="AH26" s="70"/>
      <c r="AI26" s="46" t="s">
        <v>213</v>
      </c>
      <c r="AJ26" s="47"/>
      <c r="AK26" s="48"/>
      <c r="AL26" s="46" t="s">
        <v>213</v>
      </c>
      <c r="AM26" s="47"/>
      <c r="AN26" s="48"/>
      <c r="AO26" s="46" t="s">
        <v>213</v>
      </c>
      <c r="AP26" s="47"/>
      <c r="AQ26" s="48"/>
      <c r="AR26" s="46" t="s">
        <v>213</v>
      </c>
      <c r="AS26" s="47"/>
      <c r="AT26" s="48"/>
      <c r="AU26" s="46"/>
      <c r="AV26" s="47"/>
      <c r="AW26" s="47"/>
      <c r="AX26" s="47"/>
      <c r="AY26" s="47"/>
      <c r="AZ26" s="48"/>
    </row>
    <row r="27" spans="1:52" s="6" customFormat="1" ht="14.25" customHeight="1">
      <c r="A27" s="79" t="s">
        <v>152</v>
      </c>
      <c r="B27" s="80"/>
      <c r="C27" s="80"/>
      <c r="D27" s="80"/>
      <c r="E27" s="81"/>
      <c r="F27" s="66" t="s">
        <v>153</v>
      </c>
      <c r="G27" s="67"/>
      <c r="H27" s="68"/>
      <c r="I27" s="63" t="s">
        <v>223</v>
      </c>
      <c r="J27" s="64"/>
      <c r="K27" s="64"/>
      <c r="L27" s="64"/>
      <c r="M27" s="64"/>
      <c r="N27" s="64"/>
      <c r="O27" s="64"/>
      <c r="P27" s="64"/>
      <c r="Q27" s="79" t="s">
        <v>224</v>
      </c>
      <c r="R27" s="165"/>
      <c r="S27" s="165"/>
      <c r="T27" s="165"/>
      <c r="U27" s="165"/>
      <c r="V27" s="165"/>
      <c r="W27" s="165"/>
      <c r="X27" s="165"/>
      <c r="Y27" s="165"/>
      <c r="Z27" s="165"/>
      <c r="AA27" s="166"/>
      <c r="AB27" s="40"/>
      <c r="AC27" s="104"/>
      <c r="AD27" s="105"/>
      <c r="AE27" s="69">
        <v>5.6000000000000001E-2</v>
      </c>
      <c r="AF27" s="70"/>
      <c r="AG27" s="69" t="s">
        <v>136</v>
      </c>
      <c r="AH27" s="70"/>
      <c r="AI27" s="46" t="s">
        <v>212</v>
      </c>
      <c r="AJ27" s="47"/>
      <c r="AK27" s="48"/>
      <c r="AL27" s="46" t="s">
        <v>212</v>
      </c>
      <c r="AM27" s="47"/>
      <c r="AN27" s="48"/>
      <c r="AO27" s="46" t="s">
        <v>212</v>
      </c>
      <c r="AP27" s="47"/>
      <c r="AQ27" s="48"/>
      <c r="AR27" s="46" t="s">
        <v>212</v>
      </c>
      <c r="AS27" s="47"/>
      <c r="AT27" s="48"/>
      <c r="AU27" s="46"/>
      <c r="AV27" s="47"/>
      <c r="AW27" s="47"/>
      <c r="AX27" s="47"/>
      <c r="AY27" s="47"/>
      <c r="AZ27" s="48"/>
    </row>
    <row r="28" spans="1:52" s="6" customFormat="1" ht="9" customHeight="1">
      <c r="A28" s="63" t="s">
        <v>186</v>
      </c>
      <c r="B28" s="64"/>
      <c r="C28" s="64"/>
      <c r="D28" s="64"/>
      <c r="E28" s="65"/>
      <c r="F28" s="66" t="s">
        <v>187</v>
      </c>
      <c r="G28" s="67"/>
      <c r="H28" s="68"/>
      <c r="I28" s="55" t="s">
        <v>245</v>
      </c>
      <c r="J28" s="56"/>
      <c r="K28" s="56"/>
      <c r="L28" s="56"/>
      <c r="M28" s="56"/>
      <c r="N28" s="56"/>
      <c r="O28" s="56"/>
      <c r="P28" s="56"/>
      <c r="Q28" s="63" t="s">
        <v>240</v>
      </c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38"/>
      <c r="AC28" s="46">
        <v>1</v>
      </c>
      <c r="AD28" s="48"/>
      <c r="AE28" s="59">
        <v>5.8000000000000003E-2</v>
      </c>
      <c r="AF28" s="62"/>
      <c r="AG28" s="69">
        <f t="shared" ref="AG28" si="1">AC28*AE28</f>
        <v>5.8000000000000003E-2</v>
      </c>
      <c r="AH28" s="70"/>
      <c r="AI28" s="46" t="s">
        <v>210</v>
      </c>
      <c r="AJ28" s="47"/>
      <c r="AK28" s="48"/>
      <c r="AL28" s="46" t="s">
        <v>210</v>
      </c>
      <c r="AM28" s="47"/>
      <c r="AN28" s="48"/>
      <c r="AO28" s="46" t="s">
        <v>210</v>
      </c>
      <c r="AP28" s="47"/>
      <c r="AQ28" s="48"/>
      <c r="AR28" s="46" t="s">
        <v>210</v>
      </c>
      <c r="AS28" s="47"/>
      <c r="AT28" s="48"/>
      <c r="AU28" s="46"/>
      <c r="AV28" s="47"/>
      <c r="AW28" s="47"/>
      <c r="AX28" s="47"/>
      <c r="AY28" s="47"/>
      <c r="AZ28" s="48"/>
    </row>
    <row r="29" spans="1:52" s="6" customFormat="1" ht="32.25" customHeight="1">
      <c r="A29" s="167" t="s">
        <v>188</v>
      </c>
      <c r="B29" s="168"/>
      <c r="C29" s="168"/>
      <c r="D29" s="168"/>
      <c r="E29" s="169"/>
      <c r="F29" s="55" t="s">
        <v>151</v>
      </c>
      <c r="G29" s="56"/>
      <c r="H29" s="57"/>
      <c r="I29" s="55" t="s">
        <v>246</v>
      </c>
      <c r="J29" s="56"/>
      <c r="K29" s="56"/>
      <c r="L29" s="56"/>
      <c r="M29" s="56"/>
      <c r="N29" s="56"/>
      <c r="O29" s="56"/>
      <c r="P29" s="56"/>
      <c r="Q29" s="55" t="s">
        <v>247</v>
      </c>
      <c r="R29" s="56"/>
      <c r="S29" s="56"/>
      <c r="T29" s="56"/>
      <c r="U29" s="56"/>
      <c r="V29" s="56"/>
      <c r="W29" s="56"/>
      <c r="X29" s="56"/>
      <c r="Y29" s="56"/>
      <c r="Z29" s="56"/>
      <c r="AA29" s="57"/>
      <c r="AB29" s="38"/>
      <c r="AC29" s="46"/>
      <c r="AD29" s="48"/>
      <c r="AE29" s="59">
        <v>0.05</v>
      </c>
      <c r="AF29" s="62"/>
      <c r="AG29" s="69" t="s">
        <v>136</v>
      </c>
      <c r="AH29" s="70"/>
      <c r="AI29" s="46" t="s">
        <v>210</v>
      </c>
      <c r="AJ29" s="47"/>
      <c r="AK29" s="48"/>
      <c r="AL29" s="46" t="s">
        <v>210</v>
      </c>
      <c r="AM29" s="47"/>
      <c r="AN29" s="48"/>
      <c r="AO29" s="46" t="s">
        <v>210</v>
      </c>
      <c r="AP29" s="47"/>
      <c r="AQ29" s="48"/>
      <c r="AR29" s="46" t="s">
        <v>210</v>
      </c>
      <c r="AS29" s="47"/>
      <c r="AT29" s="48"/>
      <c r="AU29" s="46"/>
      <c r="AV29" s="47"/>
      <c r="AW29" s="47"/>
      <c r="AX29" s="47"/>
      <c r="AY29" s="47"/>
      <c r="AZ29" s="48"/>
    </row>
    <row r="30" spans="1:52" s="6" customFormat="1" ht="18.95" customHeight="1">
      <c r="A30" s="71" t="s">
        <v>196</v>
      </c>
      <c r="B30" s="100"/>
      <c r="C30" s="100"/>
      <c r="D30" s="100"/>
      <c r="E30" s="101"/>
      <c r="F30" s="49" t="s">
        <v>195</v>
      </c>
      <c r="G30" s="50"/>
      <c r="H30" s="51"/>
      <c r="I30" s="63" t="s">
        <v>226</v>
      </c>
      <c r="J30" s="64"/>
      <c r="K30" s="64"/>
      <c r="L30" s="64"/>
      <c r="M30" s="64"/>
      <c r="N30" s="64"/>
      <c r="O30" s="64"/>
      <c r="P30" s="64"/>
      <c r="Q30" s="63" t="s">
        <v>225</v>
      </c>
      <c r="R30" s="64"/>
      <c r="S30" s="64"/>
      <c r="T30" s="64"/>
      <c r="U30" s="64"/>
      <c r="V30" s="64"/>
      <c r="W30" s="64"/>
      <c r="X30" s="64"/>
      <c r="Y30" s="64"/>
      <c r="Z30" s="64"/>
      <c r="AA30" s="65"/>
      <c r="AB30" s="38"/>
      <c r="AC30" s="46"/>
      <c r="AD30" s="106"/>
      <c r="AE30" s="77"/>
      <c r="AF30" s="78"/>
      <c r="AG30" s="69" t="s">
        <v>136</v>
      </c>
      <c r="AH30" s="70"/>
      <c r="AI30" s="46" t="s">
        <v>207</v>
      </c>
      <c r="AJ30" s="47"/>
      <c r="AK30" s="48"/>
      <c r="AL30" s="46" t="s">
        <v>203</v>
      </c>
      <c r="AM30" s="47"/>
      <c r="AN30" s="48"/>
      <c r="AO30" s="46" t="s">
        <v>261</v>
      </c>
      <c r="AP30" s="47"/>
      <c r="AQ30" s="48"/>
      <c r="AR30" s="46" t="s">
        <v>210</v>
      </c>
      <c r="AS30" s="47"/>
      <c r="AT30" s="48"/>
      <c r="AU30" s="46"/>
      <c r="AV30" s="47"/>
      <c r="AW30" s="47"/>
      <c r="AX30" s="47"/>
      <c r="AY30" s="47"/>
      <c r="AZ30" s="48"/>
    </row>
    <row r="31" spans="1:52" s="6" customFormat="1" ht="9" customHeight="1">
      <c r="A31" s="55" t="s">
        <v>190</v>
      </c>
      <c r="B31" s="56"/>
      <c r="C31" s="56"/>
      <c r="D31" s="56"/>
      <c r="E31" s="57"/>
      <c r="F31" s="66" t="s">
        <v>189</v>
      </c>
      <c r="G31" s="67"/>
      <c r="H31" s="68"/>
      <c r="I31" s="55" t="s">
        <v>229</v>
      </c>
      <c r="J31" s="56"/>
      <c r="K31" s="56"/>
      <c r="L31" s="56"/>
      <c r="M31" s="56"/>
      <c r="N31" s="56"/>
      <c r="O31" s="56"/>
      <c r="P31" s="56"/>
      <c r="Q31" s="55" t="s">
        <v>227</v>
      </c>
      <c r="R31" s="56"/>
      <c r="S31" s="56"/>
      <c r="T31" s="56"/>
      <c r="U31" s="56"/>
      <c r="V31" s="56"/>
      <c r="W31" s="56"/>
      <c r="X31" s="56"/>
      <c r="Y31" s="56"/>
      <c r="Z31" s="56"/>
      <c r="AA31" s="57"/>
      <c r="AB31" s="38"/>
      <c r="AC31" s="46">
        <v>2</v>
      </c>
      <c r="AD31" s="48"/>
      <c r="AE31" s="59"/>
      <c r="AF31" s="62"/>
      <c r="AG31" s="69" t="s">
        <v>136</v>
      </c>
      <c r="AH31" s="70"/>
      <c r="AI31" s="46" t="s">
        <v>201</v>
      </c>
      <c r="AJ31" s="47"/>
      <c r="AK31" s="48"/>
      <c r="AL31" s="46" t="s">
        <v>203</v>
      </c>
      <c r="AM31" s="47"/>
      <c r="AN31" s="48"/>
      <c r="AO31" s="46" t="s">
        <v>205</v>
      </c>
      <c r="AP31" s="47"/>
      <c r="AQ31" s="48"/>
      <c r="AR31" s="46" t="s">
        <v>210</v>
      </c>
      <c r="AS31" s="47"/>
      <c r="AT31" s="48"/>
      <c r="AU31" s="46"/>
      <c r="AV31" s="47"/>
      <c r="AW31" s="47"/>
      <c r="AX31" s="47"/>
      <c r="AY31" s="47"/>
      <c r="AZ31" s="48"/>
    </row>
    <row r="32" spans="1:52" s="6" customFormat="1" ht="9" customHeight="1">
      <c r="A32" s="55"/>
      <c r="B32" s="56"/>
      <c r="C32" s="56"/>
      <c r="D32" s="56"/>
      <c r="E32" s="57"/>
      <c r="F32" s="55"/>
      <c r="G32" s="56"/>
      <c r="H32" s="57"/>
      <c r="I32" s="55"/>
      <c r="J32" s="56"/>
      <c r="K32" s="56"/>
      <c r="L32" s="56"/>
      <c r="M32" s="56"/>
      <c r="N32" s="56"/>
      <c r="O32" s="56"/>
      <c r="P32" s="56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38"/>
      <c r="AC32" s="46"/>
      <c r="AD32" s="48"/>
      <c r="AE32" s="59"/>
      <c r="AF32" s="62"/>
      <c r="AG32" s="69"/>
      <c r="AH32" s="70"/>
      <c r="AI32" s="46"/>
      <c r="AJ32" s="47"/>
      <c r="AK32" s="48"/>
      <c r="AL32" s="46"/>
      <c r="AM32" s="47"/>
      <c r="AN32" s="48"/>
      <c r="AO32" s="46"/>
      <c r="AP32" s="47"/>
      <c r="AQ32" s="48"/>
      <c r="AR32" s="46"/>
      <c r="AS32" s="47"/>
      <c r="AT32" s="48"/>
      <c r="AU32" s="46"/>
      <c r="AV32" s="47"/>
      <c r="AW32" s="47"/>
      <c r="AX32" s="47"/>
      <c r="AY32" s="47"/>
      <c r="AZ32" s="48"/>
    </row>
    <row r="33" spans="1:52" s="4" customFormat="1" ht="9" customHeight="1">
      <c r="A33" s="41" t="s">
        <v>30</v>
      </c>
      <c r="B33" s="42"/>
      <c r="C33" s="42"/>
      <c r="D33" s="42"/>
      <c r="E33" s="43"/>
      <c r="F33" s="44"/>
      <c r="G33" s="44"/>
      <c r="H33" s="44"/>
      <c r="I33" s="55"/>
      <c r="J33" s="56"/>
      <c r="K33" s="56"/>
      <c r="L33" s="56"/>
      <c r="M33" s="56"/>
      <c r="N33" s="56"/>
      <c r="O33" s="56"/>
      <c r="P33" s="56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38"/>
      <c r="AC33" s="46"/>
      <c r="AD33" s="48"/>
      <c r="AE33" s="69"/>
      <c r="AF33" s="70"/>
      <c r="AG33" s="69"/>
      <c r="AH33" s="70"/>
      <c r="AI33" s="46"/>
      <c r="AJ33" s="47"/>
      <c r="AK33" s="48"/>
      <c r="AL33" s="46"/>
      <c r="AM33" s="47"/>
      <c r="AN33" s="48"/>
      <c r="AO33" s="46"/>
      <c r="AP33" s="102"/>
      <c r="AQ33" s="103"/>
      <c r="AR33" s="46"/>
      <c r="AS33" s="47"/>
      <c r="AT33" s="48"/>
      <c r="AU33" s="46"/>
      <c r="AV33" s="47"/>
      <c r="AW33" s="47"/>
      <c r="AX33" s="47"/>
      <c r="AY33" s="47"/>
      <c r="AZ33" s="48"/>
    </row>
    <row r="34" spans="1:52" s="4" customFormat="1" ht="9" customHeight="1">
      <c r="A34" s="55" t="s">
        <v>154</v>
      </c>
      <c r="B34" s="170"/>
      <c r="C34" s="170"/>
      <c r="D34" s="170"/>
      <c r="E34" s="171"/>
      <c r="F34" s="49" t="s">
        <v>195</v>
      </c>
      <c r="G34" s="50"/>
      <c r="H34" s="51"/>
      <c r="I34" s="55" t="s">
        <v>230</v>
      </c>
      <c r="J34" s="56"/>
      <c r="K34" s="56"/>
      <c r="L34" s="56"/>
      <c r="M34" s="56"/>
      <c r="N34" s="56"/>
      <c r="O34" s="56"/>
      <c r="P34" s="56"/>
      <c r="Q34" s="55" t="s">
        <v>231</v>
      </c>
      <c r="R34" s="56"/>
      <c r="S34" s="56"/>
      <c r="T34" s="56"/>
      <c r="U34" s="56"/>
      <c r="V34" s="56"/>
      <c r="W34" s="56"/>
      <c r="X34" s="56"/>
      <c r="Y34" s="56"/>
      <c r="Z34" s="56"/>
      <c r="AA34" s="57"/>
      <c r="AB34" s="38"/>
      <c r="AC34" s="46">
        <v>1</v>
      </c>
      <c r="AD34" s="48"/>
      <c r="AE34" s="77"/>
      <c r="AF34" s="78"/>
      <c r="AG34" s="69">
        <f t="shared" ref="AG34:AG35" si="2">AC34*AE34</f>
        <v>0</v>
      </c>
      <c r="AH34" s="70"/>
      <c r="AI34" s="109" t="s">
        <v>202</v>
      </c>
      <c r="AJ34" s="110"/>
      <c r="AK34" s="111"/>
      <c r="AL34" s="46" t="s">
        <v>204</v>
      </c>
      <c r="AM34" s="47"/>
      <c r="AN34" s="48"/>
      <c r="AO34" s="46" t="s">
        <v>206</v>
      </c>
      <c r="AP34" s="102"/>
      <c r="AQ34" s="103"/>
      <c r="AR34" s="46" t="s">
        <v>213</v>
      </c>
      <c r="AS34" s="47"/>
      <c r="AT34" s="48"/>
      <c r="AU34" s="46"/>
      <c r="AV34" s="47"/>
      <c r="AW34" s="47"/>
      <c r="AX34" s="47"/>
      <c r="AY34" s="47"/>
      <c r="AZ34" s="48"/>
    </row>
    <row r="35" spans="1:52" s="4" customFormat="1" ht="9" customHeight="1">
      <c r="A35" s="55" t="s">
        <v>156</v>
      </c>
      <c r="B35" s="170"/>
      <c r="C35" s="170"/>
      <c r="D35" s="170"/>
      <c r="E35" s="171"/>
      <c r="F35" s="49" t="s">
        <v>195</v>
      </c>
      <c r="G35" s="50"/>
      <c r="H35" s="51"/>
      <c r="I35" s="55" t="s">
        <v>230</v>
      </c>
      <c r="J35" s="56"/>
      <c r="K35" s="56"/>
      <c r="L35" s="56"/>
      <c r="M35" s="56"/>
      <c r="N35" s="56"/>
      <c r="O35" s="56"/>
      <c r="P35" s="56"/>
      <c r="Q35" s="55" t="s">
        <v>252</v>
      </c>
      <c r="R35" s="56"/>
      <c r="S35" s="56"/>
      <c r="T35" s="56"/>
      <c r="U35" s="56"/>
      <c r="V35" s="56"/>
      <c r="W35" s="56"/>
      <c r="X35" s="56"/>
      <c r="Y35" s="56"/>
      <c r="Z35" s="56"/>
      <c r="AA35" s="57"/>
      <c r="AB35" s="38"/>
      <c r="AC35" s="46">
        <v>1</v>
      </c>
      <c r="AD35" s="106"/>
      <c r="AE35" s="77"/>
      <c r="AF35" s="78"/>
      <c r="AG35" s="69">
        <f t="shared" si="2"/>
        <v>0</v>
      </c>
      <c r="AH35" s="70"/>
      <c r="AI35" s="46" t="s">
        <v>206</v>
      </c>
      <c r="AJ35" s="47"/>
      <c r="AK35" s="48"/>
      <c r="AL35" s="46" t="s">
        <v>204</v>
      </c>
      <c r="AM35" s="47"/>
      <c r="AN35" s="48"/>
      <c r="AO35" s="109" t="s">
        <v>202</v>
      </c>
      <c r="AP35" s="110"/>
      <c r="AQ35" s="111"/>
      <c r="AR35" s="46" t="s">
        <v>213</v>
      </c>
      <c r="AS35" s="47"/>
      <c r="AT35" s="48"/>
      <c r="AU35" s="46"/>
      <c r="AV35" s="47"/>
      <c r="AW35" s="47"/>
      <c r="AX35" s="47"/>
      <c r="AY35" s="47"/>
      <c r="AZ35" s="48"/>
    </row>
    <row r="36" spans="1:52" s="4" customFormat="1" ht="9" customHeight="1">
      <c r="A36" s="55" t="s">
        <v>193</v>
      </c>
      <c r="B36" s="170"/>
      <c r="C36" s="170"/>
      <c r="D36" s="170"/>
      <c r="E36" s="171"/>
      <c r="F36" s="55" t="s">
        <v>155</v>
      </c>
      <c r="G36" s="56"/>
      <c r="H36" s="57"/>
      <c r="I36" s="55" t="s">
        <v>232</v>
      </c>
      <c r="J36" s="56"/>
      <c r="K36" s="56"/>
      <c r="L36" s="56"/>
      <c r="M36" s="56"/>
      <c r="N36" s="56"/>
      <c r="O36" s="56"/>
      <c r="P36" s="56"/>
      <c r="Q36" s="55" t="s">
        <v>233</v>
      </c>
      <c r="R36" s="56"/>
      <c r="S36" s="56"/>
      <c r="T36" s="56"/>
      <c r="U36" s="56"/>
      <c r="V36" s="56"/>
      <c r="W36" s="56"/>
      <c r="X36" s="56"/>
      <c r="Y36" s="56"/>
      <c r="Z36" s="56"/>
      <c r="AA36" s="57"/>
      <c r="AB36" s="38"/>
      <c r="AC36" s="46">
        <v>1</v>
      </c>
      <c r="AD36" s="106"/>
      <c r="AE36" s="69">
        <v>0.28000000000000003</v>
      </c>
      <c r="AF36" s="70"/>
      <c r="AG36" s="69">
        <f t="shared" ref="AG36" si="3">AC36*AE36</f>
        <v>0.28000000000000003</v>
      </c>
      <c r="AH36" s="70"/>
      <c r="AI36" s="46" t="s">
        <v>213</v>
      </c>
      <c r="AJ36" s="47"/>
      <c r="AK36" s="48"/>
      <c r="AL36" s="46" t="s">
        <v>213</v>
      </c>
      <c r="AM36" s="47"/>
      <c r="AN36" s="48"/>
      <c r="AO36" s="46" t="s">
        <v>213</v>
      </c>
      <c r="AP36" s="47"/>
      <c r="AQ36" s="48"/>
      <c r="AR36" s="46" t="s">
        <v>213</v>
      </c>
      <c r="AS36" s="47"/>
      <c r="AT36" s="48"/>
      <c r="AU36" s="46"/>
      <c r="AV36" s="47"/>
      <c r="AW36" s="47"/>
      <c r="AX36" s="47"/>
      <c r="AY36" s="47"/>
      <c r="AZ36" s="48"/>
    </row>
    <row r="37" spans="1:52" s="4" customFormat="1" ht="9" customHeight="1">
      <c r="A37" s="55"/>
      <c r="B37" s="170"/>
      <c r="C37" s="170"/>
      <c r="D37" s="170"/>
      <c r="E37" s="171"/>
      <c r="F37" s="55"/>
      <c r="G37" s="56"/>
      <c r="H37" s="57"/>
      <c r="I37" s="55"/>
      <c r="J37" s="56"/>
      <c r="K37" s="56"/>
      <c r="L37" s="56"/>
      <c r="M37" s="56"/>
      <c r="N37" s="56"/>
      <c r="O37" s="56"/>
      <c r="P37" s="56"/>
      <c r="Q37" s="55"/>
      <c r="R37" s="56"/>
      <c r="S37" s="56"/>
      <c r="T37" s="56"/>
      <c r="U37" s="56"/>
      <c r="V37" s="56"/>
      <c r="W37" s="56"/>
      <c r="X37" s="56"/>
      <c r="Y37" s="56"/>
      <c r="Z37" s="56"/>
      <c r="AA37" s="57"/>
      <c r="AB37" s="38"/>
      <c r="AC37" s="46"/>
      <c r="AD37" s="106"/>
      <c r="AE37" s="69"/>
      <c r="AF37" s="70"/>
      <c r="AG37" s="69"/>
      <c r="AH37" s="70"/>
      <c r="AI37" s="46"/>
      <c r="AJ37" s="112"/>
      <c r="AK37" s="106"/>
      <c r="AL37" s="46"/>
      <c r="AM37" s="47"/>
      <c r="AN37" s="48"/>
      <c r="AO37" s="46"/>
      <c r="AP37" s="102"/>
      <c r="AQ37" s="103"/>
      <c r="AR37" s="46"/>
      <c r="AS37" s="47"/>
      <c r="AT37" s="48"/>
      <c r="AU37" s="46"/>
      <c r="AV37" s="47"/>
      <c r="AW37" s="47"/>
      <c r="AX37" s="47"/>
      <c r="AY37" s="47"/>
      <c r="AZ37" s="48"/>
    </row>
    <row r="38" spans="1:52" s="4" customFormat="1" ht="9" customHeight="1">
      <c r="A38" s="84" t="s">
        <v>13</v>
      </c>
      <c r="B38" s="85"/>
      <c r="C38" s="85"/>
      <c r="D38" s="85"/>
      <c r="E38" s="86"/>
      <c r="F38" s="55"/>
      <c r="G38" s="56"/>
      <c r="H38" s="57"/>
      <c r="I38" s="55"/>
      <c r="J38" s="56"/>
      <c r="K38" s="56"/>
      <c r="L38" s="56"/>
      <c r="M38" s="56"/>
      <c r="N38" s="56"/>
      <c r="O38" s="56"/>
      <c r="P38" s="56"/>
      <c r="Q38" s="55"/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38"/>
      <c r="AC38" s="46"/>
      <c r="AD38" s="48"/>
      <c r="AE38" s="69"/>
      <c r="AF38" s="70"/>
      <c r="AG38" s="69"/>
      <c r="AH38" s="70"/>
      <c r="AI38" s="46"/>
      <c r="AJ38" s="47"/>
      <c r="AK38" s="48"/>
      <c r="AL38" s="46"/>
      <c r="AM38" s="47"/>
      <c r="AN38" s="48"/>
      <c r="AO38" s="46"/>
      <c r="AP38" s="102"/>
      <c r="AQ38" s="103"/>
      <c r="AR38" s="46"/>
      <c r="AS38" s="47"/>
      <c r="AT38" s="48"/>
      <c r="AU38" s="46"/>
      <c r="AV38" s="47"/>
      <c r="AW38" s="47"/>
      <c r="AX38" s="47"/>
      <c r="AY38" s="47"/>
      <c r="AZ38" s="48"/>
    </row>
    <row r="39" spans="1:52" s="4" customFormat="1" ht="9" customHeight="1">
      <c r="A39" s="63" t="s">
        <v>184</v>
      </c>
      <c r="B39" s="64"/>
      <c r="C39" s="64"/>
      <c r="D39" s="64"/>
      <c r="E39" s="184"/>
      <c r="F39" s="176" t="s">
        <v>185</v>
      </c>
      <c r="G39" s="67"/>
      <c r="H39" s="177"/>
      <c r="I39" s="172" t="s">
        <v>234</v>
      </c>
      <c r="J39" s="56"/>
      <c r="K39" s="56"/>
      <c r="L39" s="56"/>
      <c r="M39" s="56"/>
      <c r="N39" s="56"/>
      <c r="O39" s="56"/>
      <c r="P39" s="57"/>
      <c r="Q39" s="178" t="s">
        <v>235</v>
      </c>
      <c r="R39" s="179"/>
      <c r="S39" s="179"/>
      <c r="T39" s="179"/>
      <c r="U39" s="179"/>
      <c r="V39" s="179"/>
      <c r="W39" s="179"/>
      <c r="X39" s="179"/>
      <c r="Y39" s="179"/>
      <c r="Z39" s="179"/>
      <c r="AA39" s="180"/>
      <c r="AB39" s="39"/>
      <c r="AC39" s="46">
        <v>1</v>
      </c>
      <c r="AD39" s="181"/>
      <c r="AE39" s="59">
        <v>0.13</v>
      </c>
      <c r="AF39" s="62"/>
      <c r="AG39" s="69">
        <f t="shared" ref="AG39:AG40" si="4">AC39*AE39</f>
        <v>0.13</v>
      </c>
      <c r="AH39" s="70"/>
      <c r="AI39" s="46" t="s">
        <v>157</v>
      </c>
      <c r="AJ39" s="47"/>
      <c r="AK39" s="48"/>
      <c r="AL39" s="46" t="s">
        <v>157</v>
      </c>
      <c r="AM39" s="47"/>
      <c r="AN39" s="48"/>
      <c r="AO39" s="46" t="s">
        <v>157</v>
      </c>
      <c r="AP39" s="47"/>
      <c r="AQ39" s="48"/>
      <c r="AR39" s="46" t="s">
        <v>157</v>
      </c>
      <c r="AS39" s="47"/>
      <c r="AT39" s="48"/>
      <c r="AU39" s="46"/>
      <c r="AV39" s="47"/>
      <c r="AW39" s="47"/>
      <c r="AX39" s="47"/>
      <c r="AY39" s="47"/>
      <c r="AZ39" s="48"/>
    </row>
    <row r="40" spans="1:52" s="4" customFormat="1" ht="9" customHeight="1">
      <c r="A40" s="55" t="s">
        <v>158</v>
      </c>
      <c r="B40" s="56"/>
      <c r="C40" s="56"/>
      <c r="D40" s="56"/>
      <c r="E40" s="57"/>
      <c r="F40" s="66" t="s">
        <v>159</v>
      </c>
      <c r="G40" s="67"/>
      <c r="H40" s="68"/>
      <c r="I40" s="188" t="s">
        <v>249</v>
      </c>
      <c r="J40" s="189"/>
      <c r="K40" s="189"/>
      <c r="L40" s="189"/>
      <c r="M40" s="189"/>
      <c r="N40" s="189"/>
      <c r="O40" s="189"/>
      <c r="P40" s="189"/>
      <c r="Q40" s="55" t="s">
        <v>236</v>
      </c>
      <c r="R40" s="56"/>
      <c r="S40" s="56"/>
      <c r="T40" s="56"/>
      <c r="U40" s="56"/>
      <c r="V40" s="56"/>
      <c r="W40" s="56"/>
      <c r="X40" s="56"/>
      <c r="Y40" s="56"/>
      <c r="Z40" s="56"/>
      <c r="AA40" s="57"/>
      <c r="AB40" s="38"/>
      <c r="AC40" s="46">
        <v>1</v>
      </c>
      <c r="AD40" s="48"/>
      <c r="AE40" s="69">
        <v>0.06</v>
      </c>
      <c r="AF40" s="70"/>
      <c r="AG40" s="69">
        <f t="shared" si="4"/>
        <v>0.06</v>
      </c>
      <c r="AH40" s="70"/>
      <c r="AI40" s="46" t="s">
        <v>157</v>
      </c>
      <c r="AJ40" s="47"/>
      <c r="AK40" s="48"/>
      <c r="AL40" s="46" t="s">
        <v>157</v>
      </c>
      <c r="AM40" s="47"/>
      <c r="AN40" s="48"/>
      <c r="AO40" s="46" t="s">
        <v>157</v>
      </c>
      <c r="AP40" s="47"/>
      <c r="AQ40" s="48"/>
      <c r="AR40" s="46" t="s">
        <v>157</v>
      </c>
      <c r="AS40" s="47"/>
      <c r="AT40" s="48"/>
      <c r="AU40" s="46"/>
      <c r="AV40" s="47"/>
      <c r="AW40" s="47"/>
      <c r="AX40" s="47"/>
      <c r="AY40" s="47"/>
      <c r="AZ40" s="48"/>
    </row>
    <row r="41" spans="1:52" s="4" customFormat="1" ht="9" customHeight="1">
      <c r="A41" s="55" t="s">
        <v>182</v>
      </c>
      <c r="B41" s="182"/>
      <c r="C41" s="182"/>
      <c r="D41" s="182"/>
      <c r="E41" s="183"/>
      <c r="F41" s="55" t="s">
        <v>151</v>
      </c>
      <c r="G41" s="56"/>
      <c r="H41" s="57"/>
      <c r="I41" s="63" t="s">
        <v>237</v>
      </c>
      <c r="J41" s="64"/>
      <c r="K41" s="64"/>
      <c r="L41" s="64"/>
      <c r="M41" s="64"/>
      <c r="N41" s="64"/>
      <c r="O41" s="64"/>
      <c r="P41" s="64"/>
      <c r="Q41" s="185" t="s">
        <v>160</v>
      </c>
      <c r="R41" s="186"/>
      <c r="S41" s="186"/>
      <c r="T41" s="186"/>
      <c r="U41" s="186"/>
      <c r="V41" s="186"/>
      <c r="W41" s="186"/>
      <c r="X41" s="186"/>
      <c r="Y41" s="186"/>
      <c r="Z41" s="186"/>
      <c r="AA41" s="187"/>
      <c r="AB41" s="38"/>
      <c r="AC41" s="46"/>
      <c r="AD41" s="106"/>
      <c r="AE41" s="69">
        <v>0.04</v>
      </c>
      <c r="AF41" s="70"/>
      <c r="AG41" s="69" t="s">
        <v>136</v>
      </c>
      <c r="AH41" s="70"/>
      <c r="AI41" s="46" t="s">
        <v>210</v>
      </c>
      <c r="AJ41" s="112"/>
      <c r="AK41" s="106"/>
      <c r="AL41" s="46" t="s">
        <v>210</v>
      </c>
      <c r="AM41" s="112"/>
      <c r="AN41" s="106"/>
      <c r="AO41" s="46" t="s">
        <v>210</v>
      </c>
      <c r="AP41" s="112"/>
      <c r="AQ41" s="106"/>
      <c r="AR41" s="46" t="s">
        <v>210</v>
      </c>
      <c r="AS41" s="112"/>
      <c r="AT41" s="106"/>
      <c r="AU41" s="46"/>
      <c r="AV41" s="47"/>
      <c r="AW41" s="47"/>
      <c r="AX41" s="47"/>
      <c r="AY41" s="47"/>
      <c r="AZ41" s="48"/>
    </row>
    <row r="42" spans="1:52" s="4" customFormat="1" ht="9" customHeight="1">
      <c r="A42" s="55" t="s">
        <v>197</v>
      </c>
      <c r="B42" s="56"/>
      <c r="C42" s="56"/>
      <c r="D42" s="56"/>
      <c r="E42" s="57"/>
      <c r="F42" s="55" t="s">
        <v>161</v>
      </c>
      <c r="G42" s="56"/>
      <c r="H42" s="57"/>
      <c r="I42" s="63" t="s">
        <v>238</v>
      </c>
      <c r="J42" s="64"/>
      <c r="K42" s="64"/>
      <c r="L42" s="64"/>
      <c r="M42" s="64"/>
      <c r="N42" s="64"/>
      <c r="O42" s="64"/>
      <c r="P42" s="64"/>
      <c r="Q42" s="52" t="s">
        <v>239</v>
      </c>
      <c r="R42" s="53"/>
      <c r="S42" s="53"/>
      <c r="T42" s="53"/>
      <c r="U42" s="53"/>
      <c r="V42" s="53"/>
      <c r="W42" s="53"/>
      <c r="X42" s="53"/>
      <c r="Y42" s="53"/>
      <c r="Z42" s="53"/>
      <c r="AA42" s="54"/>
      <c r="AB42" s="5"/>
      <c r="AC42" s="46">
        <v>1</v>
      </c>
      <c r="AD42" s="48"/>
      <c r="AE42" s="69">
        <v>3.5000000000000003E-2</v>
      </c>
      <c r="AF42" s="70"/>
      <c r="AG42" s="69">
        <f t="shared" ref="AG42:AG44" si="5">AC42*AE42</f>
        <v>3.5000000000000003E-2</v>
      </c>
      <c r="AH42" s="70"/>
      <c r="AI42" s="46" t="s">
        <v>157</v>
      </c>
      <c r="AJ42" s="47"/>
      <c r="AK42" s="48"/>
      <c r="AL42" s="46" t="s">
        <v>157</v>
      </c>
      <c r="AM42" s="47"/>
      <c r="AN42" s="48"/>
      <c r="AO42" s="46" t="s">
        <v>157</v>
      </c>
      <c r="AP42" s="47"/>
      <c r="AQ42" s="48"/>
      <c r="AR42" s="93"/>
      <c r="AS42" s="94"/>
      <c r="AT42" s="95"/>
      <c r="AU42" s="46"/>
      <c r="AV42" s="47"/>
      <c r="AW42" s="47"/>
      <c r="AX42" s="47"/>
      <c r="AY42" s="47"/>
      <c r="AZ42" s="48"/>
    </row>
    <row r="43" spans="1:52" ht="9" customHeight="1">
      <c r="A43" s="55" t="s">
        <v>162</v>
      </c>
      <c r="B43" s="56"/>
      <c r="C43" s="56"/>
      <c r="D43" s="56"/>
      <c r="E43" s="57"/>
      <c r="F43" s="55" t="s">
        <v>161</v>
      </c>
      <c r="G43" s="56"/>
      <c r="H43" s="57"/>
      <c r="I43" s="63" t="s">
        <v>238</v>
      </c>
      <c r="J43" s="64"/>
      <c r="K43" s="64"/>
      <c r="L43" s="64"/>
      <c r="M43" s="64"/>
      <c r="N43" s="64"/>
      <c r="O43" s="64"/>
      <c r="P43" s="64"/>
      <c r="Q43" s="52" t="s">
        <v>239</v>
      </c>
      <c r="R43" s="53"/>
      <c r="S43" s="53"/>
      <c r="T43" s="53"/>
      <c r="U43" s="53"/>
      <c r="V43" s="53"/>
      <c r="W43" s="53"/>
      <c r="X43" s="53"/>
      <c r="Y43" s="53"/>
      <c r="Z43" s="53"/>
      <c r="AA43" s="54"/>
      <c r="AB43" s="5"/>
      <c r="AC43" s="46">
        <v>1</v>
      </c>
      <c r="AD43" s="48"/>
      <c r="AE43" s="69">
        <v>3.5000000000000003E-2</v>
      </c>
      <c r="AF43" s="70"/>
      <c r="AG43" s="69">
        <f t="shared" si="5"/>
        <v>3.5000000000000003E-2</v>
      </c>
      <c r="AH43" s="70"/>
      <c r="AI43" s="93"/>
      <c r="AJ43" s="94"/>
      <c r="AK43" s="95"/>
      <c r="AL43" s="93"/>
      <c r="AM43" s="94"/>
      <c r="AN43" s="95"/>
      <c r="AO43" s="93"/>
      <c r="AP43" s="94"/>
      <c r="AQ43" s="95"/>
      <c r="AR43" s="46" t="s">
        <v>157</v>
      </c>
      <c r="AS43" s="47"/>
      <c r="AT43" s="48"/>
      <c r="AU43" s="46"/>
      <c r="AV43" s="47"/>
      <c r="AW43" s="47"/>
      <c r="AX43" s="47"/>
      <c r="AY43" s="47"/>
      <c r="AZ43" s="48"/>
    </row>
    <row r="44" spans="1:52" ht="18.75" customHeight="1">
      <c r="A44" s="63" t="s">
        <v>163</v>
      </c>
      <c r="B44" s="64"/>
      <c r="C44" s="64"/>
      <c r="D44" s="64"/>
      <c r="E44" s="65"/>
      <c r="F44" s="55" t="s">
        <v>159</v>
      </c>
      <c r="G44" s="56"/>
      <c r="H44" s="57"/>
      <c r="I44" s="107" t="s">
        <v>248</v>
      </c>
      <c r="J44" s="108"/>
      <c r="K44" s="108"/>
      <c r="L44" s="108"/>
      <c r="M44" s="108"/>
      <c r="N44" s="108"/>
      <c r="O44" s="108"/>
      <c r="P44" s="108"/>
      <c r="Q44" s="52" t="s">
        <v>239</v>
      </c>
      <c r="R44" s="53"/>
      <c r="S44" s="53"/>
      <c r="T44" s="53"/>
      <c r="U44" s="53"/>
      <c r="V44" s="53"/>
      <c r="W44" s="53"/>
      <c r="X44" s="53"/>
      <c r="Y44" s="53"/>
      <c r="Z44" s="53"/>
      <c r="AA44" s="54"/>
      <c r="AB44" s="38"/>
      <c r="AC44" s="46">
        <v>1</v>
      </c>
      <c r="AD44" s="48"/>
      <c r="AE44" s="69">
        <v>5.0000000000000001E-3</v>
      </c>
      <c r="AF44" s="70"/>
      <c r="AG44" s="69">
        <f t="shared" si="5"/>
        <v>5.0000000000000001E-3</v>
      </c>
      <c r="AH44" s="70"/>
      <c r="AI44" s="46" t="s">
        <v>211</v>
      </c>
      <c r="AJ44" s="47"/>
      <c r="AK44" s="48"/>
      <c r="AL44" s="46" t="s">
        <v>211</v>
      </c>
      <c r="AM44" s="47"/>
      <c r="AN44" s="48"/>
      <c r="AO44" s="46" t="s">
        <v>211</v>
      </c>
      <c r="AP44" s="47"/>
      <c r="AQ44" s="48"/>
      <c r="AR44" s="46" t="s">
        <v>211</v>
      </c>
      <c r="AS44" s="47"/>
      <c r="AT44" s="48"/>
      <c r="AU44" s="46"/>
      <c r="AV44" s="47"/>
      <c r="AW44" s="47"/>
      <c r="AX44" s="47"/>
      <c r="AY44" s="47"/>
      <c r="AZ44" s="48"/>
    </row>
    <row r="45" spans="1:52" ht="9" customHeight="1">
      <c r="A45" s="55"/>
      <c r="B45" s="56"/>
      <c r="C45" s="56"/>
      <c r="D45" s="56"/>
      <c r="E45" s="57"/>
      <c r="F45" s="55"/>
      <c r="G45" s="56"/>
      <c r="H45" s="57"/>
      <c r="I45" s="55"/>
      <c r="J45" s="56"/>
      <c r="K45" s="56"/>
      <c r="L45" s="56"/>
      <c r="M45" s="56"/>
      <c r="N45" s="56"/>
      <c r="O45" s="56"/>
      <c r="P45" s="56"/>
      <c r="Q45" s="55"/>
      <c r="R45" s="56"/>
      <c r="S45" s="56"/>
      <c r="T45" s="56"/>
      <c r="U45" s="56"/>
      <c r="V45" s="56"/>
      <c r="W45" s="56"/>
      <c r="X45" s="56"/>
      <c r="Y45" s="56"/>
      <c r="Z45" s="56"/>
      <c r="AA45" s="57"/>
      <c r="AB45" s="38"/>
      <c r="AC45" s="46"/>
      <c r="AD45" s="48"/>
      <c r="AE45" s="69"/>
      <c r="AF45" s="70"/>
      <c r="AG45" s="69"/>
      <c r="AH45" s="70"/>
      <c r="AI45" s="46"/>
      <c r="AJ45" s="47"/>
      <c r="AK45" s="48"/>
      <c r="AL45" s="46"/>
      <c r="AM45" s="47"/>
      <c r="AN45" s="48"/>
      <c r="AO45" s="46"/>
      <c r="AP45" s="47"/>
      <c r="AQ45" s="48"/>
      <c r="AR45" s="46"/>
      <c r="AS45" s="47"/>
      <c r="AT45" s="48"/>
      <c r="AU45" s="46"/>
      <c r="AV45" s="47"/>
      <c r="AW45" s="47"/>
      <c r="AX45" s="47"/>
      <c r="AY45" s="47"/>
      <c r="AZ45" s="48"/>
    </row>
    <row r="46" spans="1:52" ht="9" customHeight="1">
      <c r="A46" s="84" t="s">
        <v>14</v>
      </c>
      <c r="B46" s="85"/>
      <c r="C46" s="85"/>
      <c r="D46" s="85"/>
      <c r="E46" s="86"/>
      <c r="F46" s="55"/>
      <c r="G46" s="56"/>
      <c r="H46" s="57"/>
      <c r="I46" s="55"/>
      <c r="J46" s="56"/>
      <c r="K46" s="56"/>
      <c r="L46" s="56"/>
      <c r="M46" s="56"/>
      <c r="N46" s="56"/>
      <c r="O46" s="56"/>
      <c r="P46" s="56"/>
      <c r="Q46" s="55"/>
      <c r="R46" s="56"/>
      <c r="S46" s="56"/>
      <c r="T46" s="56"/>
      <c r="U46" s="56"/>
      <c r="V46" s="56"/>
      <c r="W46" s="56"/>
      <c r="X46" s="56"/>
      <c r="Y46" s="56"/>
      <c r="Z46" s="56"/>
      <c r="AA46" s="57"/>
      <c r="AB46" s="38"/>
      <c r="AC46" s="46"/>
      <c r="AD46" s="48"/>
      <c r="AE46" s="69"/>
      <c r="AF46" s="70"/>
      <c r="AG46" s="69"/>
      <c r="AH46" s="70"/>
      <c r="AI46" s="46"/>
      <c r="AJ46" s="47"/>
      <c r="AK46" s="48"/>
      <c r="AL46" s="46"/>
      <c r="AM46" s="47"/>
      <c r="AN46" s="48"/>
      <c r="AO46" s="46"/>
      <c r="AP46" s="47"/>
      <c r="AQ46" s="48"/>
      <c r="AR46" s="46"/>
      <c r="AS46" s="47"/>
      <c r="AT46" s="48"/>
      <c r="AU46" s="46"/>
      <c r="AV46" s="47"/>
      <c r="AW46" s="47"/>
      <c r="AX46" s="47"/>
      <c r="AY46" s="47"/>
      <c r="AZ46" s="48"/>
    </row>
    <row r="47" spans="1:52" ht="9" customHeight="1">
      <c r="A47" s="209" t="s">
        <v>164</v>
      </c>
      <c r="B47" s="210"/>
      <c r="C47" s="210"/>
      <c r="D47" s="210"/>
      <c r="E47" s="211"/>
      <c r="F47" s="172" t="s">
        <v>159</v>
      </c>
      <c r="G47" s="56"/>
      <c r="H47" s="173"/>
      <c r="I47" s="172" t="s">
        <v>241</v>
      </c>
      <c r="J47" s="56"/>
      <c r="K47" s="56"/>
      <c r="L47" s="56"/>
      <c r="M47" s="56"/>
      <c r="N47" s="56"/>
      <c r="O47" s="56"/>
      <c r="P47" s="57"/>
      <c r="Q47" s="55" t="s">
        <v>244</v>
      </c>
      <c r="R47" s="56"/>
      <c r="S47" s="56"/>
      <c r="T47" s="56"/>
      <c r="U47" s="56"/>
      <c r="V47" s="56"/>
      <c r="W47" s="56"/>
      <c r="X47" s="56"/>
      <c r="Y47" s="56"/>
      <c r="Z47" s="56"/>
      <c r="AA47" s="57"/>
      <c r="AB47" s="38"/>
      <c r="AC47" s="46">
        <v>1</v>
      </c>
      <c r="AD47" s="48"/>
      <c r="AE47" s="174">
        <v>0.28000000000000003</v>
      </c>
      <c r="AF47" s="175"/>
      <c r="AG47" s="69">
        <f t="shared" ref="AG47:AG49" si="6">AC47*AE47</f>
        <v>0.28000000000000003</v>
      </c>
      <c r="AH47" s="70"/>
      <c r="AI47" s="46" t="s">
        <v>157</v>
      </c>
      <c r="AJ47" s="47"/>
      <c r="AK47" s="48"/>
      <c r="AL47" s="46" t="s">
        <v>157</v>
      </c>
      <c r="AM47" s="47"/>
      <c r="AN47" s="48"/>
      <c r="AO47" s="46" t="s">
        <v>157</v>
      </c>
      <c r="AP47" s="47"/>
      <c r="AQ47" s="48"/>
      <c r="AR47" s="46" t="s">
        <v>157</v>
      </c>
      <c r="AS47" s="47"/>
      <c r="AT47" s="48"/>
      <c r="AU47" s="46"/>
      <c r="AV47" s="47"/>
      <c r="AW47" s="47"/>
      <c r="AX47" s="47"/>
      <c r="AY47" s="47"/>
      <c r="AZ47" s="48"/>
    </row>
    <row r="48" spans="1:52" s="4" customFormat="1" ht="9" customHeight="1">
      <c r="A48" s="55" t="s">
        <v>166</v>
      </c>
      <c r="B48" s="56"/>
      <c r="C48" s="56"/>
      <c r="D48" s="56"/>
      <c r="E48" s="57"/>
      <c r="F48" s="203" t="s">
        <v>161</v>
      </c>
      <c r="G48" s="204"/>
      <c r="H48" s="205"/>
      <c r="I48" s="63" t="s">
        <v>242</v>
      </c>
      <c r="J48" s="64"/>
      <c r="K48" s="64"/>
      <c r="L48" s="64"/>
      <c r="M48" s="64"/>
      <c r="N48" s="64"/>
      <c r="O48" s="64"/>
      <c r="P48" s="64"/>
      <c r="Q48" s="55" t="s">
        <v>244</v>
      </c>
      <c r="R48" s="56"/>
      <c r="S48" s="56"/>
      <c r="T48" s="56"/>
      <c r="U48" s="56"/>
      <c r="V48" s="56"/>
      <c r="W48" s="56"/>
      <c r="X48" s="56"/>
      <c r="Y48" s="56"/>
      <c r="Z48" s="56"/>
      <c r="AA48" s="57"/>
      <c r="AB48" s="38"/>
      <c r="AC48" s="46">
        <v>1</v>
      </c>
      <c r="AD48" s="48"/>
      <c r="AE48" s="174">
        <v>0.11</v>
      </c>
      <c r="AF48" s="175"/>
      <c r="AG48" s="69">
        <f t="shared" si="6"/>
        <v>0.11</v>
      </c>
      <c r="AH48" s="70"/>
      <c r="AI48" s="46" t="s">
        <v>157</v>
      </c>
      <c r="AJ48" s="47"/>
      <c r="AK48" s="48"/>
      <c r="AL48" s="46" t="s">
        <v>157</v>
      </c>
      <c r="AM48" s="47"/>
      <c r="AN48" s="48"/>
      <c r="AO48" s="46" t="s">
        <v>157</v>
      </c>
      <c r="AP48" s="47"/>
      <c r="AQ48" s="48"/>
      <c r="AR48" s="46" t="s">
        <v>157</v>
      </c>
      <c r="AS48" s="47"/>
      <c r="AT48" s="48"/>
      <c r="AU48" s="46"/>
      <c r="AV48" s="47"/>
      <c r="AW48" s="47"/>
      <c r="AX48" s="47"/>
      <c r="AY48" s="47"/>
      <c r="AZ48" s="48"/>
    </row>
    <row r="49" spans="1:52" ht="9" customHeight="1">
      <c r="A49" s="55" t="s">
        <v>167</v>
      </c>
      <c r="B49" s="56"/>
      <c r="C49" s="56"/>
      <c r="D49" s="56"/>
      <c r="E49" s="57"/>
      <c r="F49" s="55" t="s">
        <v>159</v>
      </c>
      <c r="G49" s="56"/>
      <c r="H49" s="57"/>
      <c r="I49" s="55" t="s">
        <v>243</v>
      </c>
      <c r="J49" s="56"/>
      <c r="K49" s="56"/>
      <c r="L49" s="56"/>
      <c r="M49" s="56"/>
      <c r="N49" s="56"/>
      <c r="O49" s="56"/>
      <c r="P49" s="56"/>
      <c r="Q49" s="55" t="s">
        <v>244</v>
      </c>
      <c r="R49" s="56"/>
      <c r="S49" s="56"/>
      <c r="T49" s="56"/>
      <c r="U49" s="56"/>
      <c r="V49" s="56"/>
      <c r="W49" s="56"/>
      <c r="X49" s="56"/>
      <c r="Y49" s="56"/>
      <c r="Z49" s="56"/>
      <c r="AA49" s="57"/>
      <c r="AB49" s="38"/>
      <c r="AC49" s="46">
        <v>1</v>
      </c>
      <c r="AD49" s="48"/>
      <c r="AE49" s="96">
        <v>5.5E-2</v>
      </c>
      <c r="AF49" s="97"/>
      <c r="AG49" s="69">
        <f t="shared" si="6"/>
        <v>5.5E-2</v>
      </c>
      <c r="AH49" s="70"/>
      <c r="AI49" s="46" t="s">
        <v>157</v>
      </c>
      <c r="AJ49" s="47"/>
      <c r="AK49" s="48"/>
      <c r="AL49" s="46" t="s">
        <v>157</v>
      </c>
      <c r="AM49" s="47"/>
      <c r="AN49" s="48"/>
      <c r="AO49" s="46" t="s">
        <v>157</v>
      </c>
      <c r="AP49" s="47"/>
      <c r="AQ49" s="48"/>
      <c r="AR49" s="46" t="s">
        <v>157</v>
      </c>
      <c r="AS49" s="47"/>
      <c r="AT49" s="48"/>
      <c r="AU49" s="46"/>
      <c r="AV49" s="47"/>
      <c r="AW49" s="47"/>
      <c r="AX49" s="47"/>
      <c r="AY49" s="47"/>
      <c r="AZ49" s="48"/>
    </row>
    <row r="50" spans="1:52" ht="9" customHeight="1" thickBot="1">
      <c r="A50" s="49" t="s">
        <v>198</v>
      </c>
      <c r="B50" s="50"/>
      <c r="C50" s="50"/>
      <c r="D50" s="50"/>
      <c r="E50" s="51"/>
      <c r="F50" s="52"/>
      <c r="G50" s="53"/>
      <c r="H50" s="54"/>
      <c r="I50" s="55"/>
      <c r="J50" s="56"/>
      <c r="K50" s="56"/>
      <c r="L50" s="56"/>
      <c r="M50" s="56"/>
      <c r="N50" s="56"/>
      <c r="O50" s="56"/>
      <c r="P50" s="56"/>
      <c r="Q50" s="55"/>
      <c r="R50" s="56"/>
      <c r="S50" s="56"/>
      <c r="T50" s="56"/>
      <c r="U50" s="56"/>
      <c r="V50" s="56"/>
      <c r="W50" s="56"/>
      <c r="X50" s="56"/>
      <c r="Y50" s="56"/>
      <c r="Z50" s="56"/>
      <c r="AA50" s="57"/>
      <c r="AB50" s="38"/>
      <c r="AC50" s="58"/>
      <c r="AD50" s="58"/>
      <c r="AE50" s="59"/>
      <c r="AF50" s="60"/>
      <c r="AG50" s="61"/>
      <c r="AH50" s="62"/>
      <c r="AI50" s="46" t="s">
        <v>157</v>
      </c>
      <c r="AJ50" s="47"/>
      <c r="AK50" s="48"/>
      <c r="AL50" s="46" t="s">
        <v>157</v>
      </c>
      <c r="AM50" s="47"/>
      <c r="AN50" s="48"/>
      <c r="AO50" s="46" t="s">
        <v>157</v>
      </c>
      <c r="AP50" s="47"/>
      <c r="AQ50" s="48"/>
      <c r="AR50" s="46" t="s">
        <v>157</v>
      </c>
      <c r="AS50" s="47"/>
      <c r="AT50" s="48"/>
      <c r="AU50" s="46"/>
      <c r="AV50" s="47"/>
      <c r="AW50" s="47"/>
      <c r="AX50" s="47"/>
      <c r="AY50" s="47"/>
      <c r="AZ50" s="48"/>
    </row>
    <row r="51" spans="1:52" ht="9" hidden="1" customHeight="1">
      <c r="A51" s="89" t="s">
        <v>168</v>
      </c>
      <c r="B51" s="90"/>
      <c r="C51" s="90"/>
      <c r="D51" s="90"/>
      <c r="E51" s="91"/>
      <c r="F51" s="206" t="s">
        <v>161</v>
      </c>
      <c r="G51" s="207"/>
      <c r="H51" s="208"/>
      <c r="I51" s="87" t="s">
        <v>169</v>
      </c>
      <c r="J51" s="88"/>
      <c r="K51" s="88"/>
      <c r="L51" s="88"/>
      <c r="M51" s="88"/>
      <c r="N51" s="88"/>
      <c r="O51" s="88"/>
      <c r="P51" s="88"/>
      <c r="Q51" s="55" t="s">
        <v>165</v>
      </c>
      <c r="R51" s="56"/>
      <c r="S51" s="56"/>
      <c r="T51" s="56"/>
      <c r="U51" s="56"/>
      <c r="V51" s="56"/>
      <c r="W51" s="56"/>
      <c r="X51" s="56"/>
      <c r="Y51" s="56"/>
      <c r="Z51" s="56"/>
      <c r="AA51" s="57"/>
      <c r="AB51" s="45"/>
      <c r="AC51" s="92">
        <v>1</v>
      </c>
      <c r="AD51" s="92"/>
      <c r="AE51" s="201">
        <v>0.1</v>
      </c>
      <c r="AF51" s="202"/>
      <c r="AG51" s="197">
        <v>0.1</v>
      </c>
      <c r="AH51" s="198"/>
      <c r="AI51" s="46" t="s">
        <v>157</v>
      </c>
      <c r="AJ51" s="47"/>
      <c r="AK51" s="48"/>
      <c r="AL51" s="46" t="s">
        <v>157</v>
      </c>
      <c r="AM51" s="47"/>
      <c r="AN51" s="48"/>
      <c r="AO51" s="46" t="s">
        <v>157</v>
      </c>
      <c r="AP51" s="47"/>
      <c r="AQ51" s="48"/>
      <c r="AR51" s="46" t="s">
        <v>157</v>
      </c>
      <c r="AS51" s="47"/>
      <c r="AT51" s="48"/>
      <c r="AU51" s="46"/>
      <c r="AV51" s="47"/>
      <c r="AW51" s="47"/>
      <c r="AX51" s="47"/>
      <c r="AY51" s="47"/>
      <c r="AZ51" s="48"/>
    </row>
    <row r="52" spans="1:52" ht="9" hidden="1" customHeight="1">
      <c r="A52" s="89" t="s">
        <v>170</v>
      </c>
      <c r="B52" s="90"/>
      <c r="C52" s="90"/>
      <c r="D52" s="90"/>
      <c r="E52" s="91"/>
      <c r="F52" s="206" t="s">
        <v>161</v>
      </c>
      <c r="G52" s="207"/>
      <c r="H52" s="208"/>
      <c r="I52" s="87" t="s">
        <v>171</v>
      </c>
      <c r="J52" s="88"/>
      <c r="K52" s="88"/>
      <c r="L52" s="88"/>
      <c r="M52" s="88"/>
      <c r="N52" s="88"/>
      <c r="O52" s="88"/>
      <c r="P52" s="88"/>
      <c r="Q52" s="55" t="s">
        <v>165</v>
      </c>
      <c r="R52" s="56"/>
      <c r="S52" s="56"/>
      <c r="T52" s="56"/>
      <c r="U52" s="56"/>
      <c r="V52" s="56"/>
      <c r="W52" s="56"/>
      <c r="X52" s="56"/>
      <c r="Y52" s="56"/>
      <c r="Z52" s="56"/>
      <c r="AA52" s="57"/>
      <c r="AB52" s="45"/>
      <c r="AC52" s="92">
        <v>1</v>
      </c>
      <c r="AD52" s="92"/>
      <c r="AE52" s="193">
        <v>0.1</v>
      </c>
      <c r="AF52" s="194"/>
      <c r="AG52" s="195">
        <v>0.1</v>
      </c>
      <c r="AH52" s="196"/>
      <c r="AI52" s="46" t="s">
        <v>157</v>
      </c>
      <c r="AJ52" s="47"/>
      <c r="AK52" s="48"/>
      <c r="AL52" s="46" t="s">
        <v>157</v>
      </c>
      <c r="AM52" s="47"/>
      <c r="AN52" s="48"/>
      <c r="AO52" s="46" t="s">
        <v>157</v>
      </c>
      <c r="AP52" s="47"/>
      <c r="AQ52" s="48"/>
      <c r="AR52" s="46" t="s">
        <v>157</v>
      </c>
      <c r="AS52" s="47"/>
      <c r="AT52" s="48"/>
      <c r="AU52" s="46"/>
      <c r="AV52" s="47"/>
      <c r="AW52" s="47"/>
      <c r="AX52" s="47"/>
      <c r="AY52" s="47"/>
      <c r="AZ52" s="48"/>
    </row>
    <row r="53" spans="1:52" s="4" customFormat="1" ht="9" hidden="1" customHeight="1" thickBot="1">
      <c r="A53" s="89" t="s">
        <v>172</v>
      </c>
      <c r="B53" s="90"/>
      <c r="C53" s="90"/>
      <c r="D53" s="90"/>
      <c r="E53" s="91"/>
      <c r="F53" s="206" t="s">
        <v>161</v>
      </c>
      <c r="G53" s="207"/>
      <c r="H53" s="208"/>
      <c r="I53" s="87" t="s">
        <v>173</v>
      </c>
      <c r="J53" s="88"/>
      <c r="K53" s="88"/>
      <c r="L53" s="88"/>
      <c r="M53" s="88"/>
      <c r="N53" s="88"/>
      <c r="O53" s="88"/>
      <c r="P53" s="88"/>
      <c r="Q53" s="55" t="s">
        <v>165</v>
      </c>
      <c r="R53" s="56"/>
      <c r="S53" s="56"/>
      <c r="T53" s="56"/>
      <c r="U53" s="56"/>
      <c r="V53" s="56"/>
      <c r="W53" s="56"/>
      <c r="X53" s="56"/>
      <c r="Y53" s="56"/>
      <c r="Z53" s="56"/>
      <c r="AA53" s="57"/>
      <c r="AB53" s="45"/>
      <c r="AC53" s="92">
        <v>1</v>
      </c>
      <c r="AD53" s="92"/>
      <c r="AE53" s="199">
        <v>0.1</v>
      </c>
      <c r="AF53" s="200"/>
      <c r="AG53" s="98">
        <v>0.1</v>
      </c>
      <c r="AH53" s="99"/>
      <c r="AI53" s="46" t="s">
        <v>157</v>
      </c>
      <c r="AJ53" s="47"/>
      <c r="AK53" s="48"/>
      <c r="AL53" s="46" t="s">
        <v>157</v>
      </c>
      <c r="AM53" s="47"/>
      <c r="AN53" s="48"/>
      <c r="AO53" s="46" t="s">
        <v>157</v>
      </c>
      <c r="AP53" s="47"/>
      <c r="AQ53" s="48"/>
      <c r="AR53" s="46" t="s">
        <v>157</v>
      </c>
      <c r="AS53" s="47"/>
      <c r="AT53" s="48"/>
      <c r="AU53" s="46"/>
      <c r="AV53" s="47"/>
      <c r="AW53" s="47"/>
      <c r="AX53" s="47"/>
      <c r="AY53" s="47"/>
      <c r="AZ53" s="48"/>
    </row>
    <row r="54" spans="1:52" s="4" customFormat="1" ht="9" customHeight="1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90" t="s">
        <v>42</v>
      </c>
      <c r="AD54" s="191"/>
      <c r="AE54" s="191"/>
      <c r="AF54" s="192"/>
      <c r="AG54" s="82">
        <f>SUM(AG11:AH53)</f>
        <v>1.3480000000000003</v>
      </c>
      <c r="AH54" s="8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/>
    <row r="58" spans="1:52" s="12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7"/>
      <c r="AF58" s="7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52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52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7"/>
      <c r="AF60" s="7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52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7"/>
      <c r="AF61" s="7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E62" s="7"/>
      <c r="AF62" s="7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E63" s="7"/>
      <c r="AF63" s="7"/>
    </row>
    <row r="64" spans="1:52">
      <c r="AD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>
      <c r="AD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>
      <c r="AD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9" spans="1:4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</sheetData>
  <mergeCells count="553">
    <mergeCell ref="A48:E48"/>
    <mergeCell ref="F48:H48"/>
    <mergeCell ref="I48:P48"/>
    <mergeCell ref="F53:H53"/>
    <mergeCell ref="I53:P53"/>
    <mergeCell ref="Q47:AA47"/>
    <mergeCell ref="F51:H51"/>
    <mergeCell ref="AC49:AD49"/>
    <mergeCell ref="AC43:AD43"/>
    <mergeCell ref="F52:H52"/>
    <mergeCell ref="I51:P51"/>
    <mergeCell ref="A53:E53"/>
    <mergeCell ref="A52:E52"/>
    <mergeCell ref="I47:P47"/>
    <mergeCell ref="Q53:AA53"/>
    <mergeCell ref="Q51:AA51"/>
    <mergeCell ref="Q49:AA49"/>
    <mergeCell ref="A47:E47"/>
    <mergeCell ref="F43:H43"/>
    <mergeCell ref="Q45:AA45"/>
    <mergeCell ref="A45:E45"/>
    <mergeCell ref="F45:H45"/>
    <mergeCell ref="A44:E44"/>
    <mergeCell ref="F44:H44"/>
    <mergeCell ref="AL47:AN47"/>
    <mergeCell ref="AI43:AK43"/>
    <mergeCell ref="AC54:AF54"/>
    <mergeCell ref="AE52:AF52"/>
    <mergeCell ref="AE44:AF44"/>
    <mergeCell ref="AL49:AN49"/>
    <mergeCell ref="AG52:AH52"/>
    <mergeCell ref="AG51:AH51"/>
    <mergeCell ref="AR52:AT52"/>
    <mergeCell ref="AR51:AT51"/>
    <mergeCell ref="AC53:AD53"/>
    <mergeCell ref="AE53:AF53"/>
    <mergeCell ref="AI52:AK52"/>
    <mergeCell ref="AL52:AN52"/>
    <mergeCell ref="AI51:AK51"/>
    <mergeCell ref="AL51:AN51"/>
    <mergeCell ref="AC52:AD52"/>
    <mergeCell ref="AE51:AF51"/>
    <mergeCell ref="AI49:AK49"/>
    <mergeCell ref="AE45:AF45"/>
    <mergeCell ref="AE48:AF48"/>
    <mergeCell ref="AI47:AK47"/>
    <mergeCell ref="AC48:AD48"/>
    <mergeCell ref="AC47:AD47"/>
    <mergeCell ref="AU46:AZ46"/>
    <mergeCell ref="AU41:AZ41"/>
    <mergeCell ref="AU40:AZ40"/>
    <mergeCell ref="AG48:AH48"/>
    <mergeCell ref="AL48:AN48"/>
    <mergeCell ref="AL40:AN40"/>
    <mergeCell ref="AG47:AH47"/>
    <mergeCell ref="AO48:AQ48"/>
    <mergeCell ref="AU47:AZ47"/>
    <mergeCell ref="AU48:AZ48"/>
    <mergeCell ref="AG45:AH45"/>
    <mergeCell ref="AI45:AK45"/>
    <mergeCell ref="AL45:AN45"/>
    <mergeCell ref="AO45:AQ45"/>
    <mergeCell ref="AU45:AZ45"/>
    <mergeCell ref="AO47:AQ47"/>
    <mergeCell ref="AR45:AT45"/>
    <mergeCell ref="AU44:AZ44"/>
    <mergeCell ref="AR48:AT48"/>
    <mergeCell ref="AI40:AK40"/>
    <mergeCell ref="AU42:AZ42"/>
    <mergeCell ref="AR40:AT40"/>
    <mergeCell ref="AI48:AK48"/>
    <mergeCell ref="AR41:AT41"/>
    <mergeCell ref="A12:E12"/>
    <mergeCell ref="F12:H12"/>
    <mergeCell ref="I21:P21"/>
    <mergeCell ref="AO41:AQ41"/>
    <mergeCell ref="AI41:AK41"/>
    <mergeCell ref="AL41:AN41"/>
    <mergeCell ref="A39:E39"/>
    <mergeCell ref="F41:H41"/>
    <mergeCell ref="I41:P41"/>
    <mergeCell ref="Q41:AA41"/>
    <mergeCell ref="F40:H40"/>
    <mergeCell ref="I40:P40"/>
    <mergeCell ref="Q40:AA40"/>
    <mergeCell ref="F15:H15"/>
    <mergeCell ref="AC41:AD41"/>
    <mergeCell ref="AL23:AN23"/>
    <mergeCell ref="I34:P34"/>
    <mergeCell ref="Q34:AA34"/>
    <mergeCell ref="AL28:AN28"/>
    <mergeCell ref="AO28:AQ28"/>
    <mergeCell ref="A15:E15"/>
    <mergeCell ref="AO29:AQ29"/>
    <mergeCell ref="AC33:AD33"/>
    <mergeCell ref="AE37:AF37"/>
    <mergeCell ref="A13:E13"/>
    <mergeCell ref="I13:AA13"/>
    <mergeCell ref="AC13:AD13"/>
    <mergeCell ref="A14:E14"/>
    <mergeCell ref="I14:AA14"/>
    <mergeCell ref="F13:H13"/>
    <mergeCell ref="F14:H14"/>
    <mergeCell ref="AE15:AF15"/>
    <mergeCell ref="AC14:AD14"/>
    <mergeCell ref="AE13:AF13"/>
    <mergeCell ref="AE14:AF14"/>
    <mergeCell ref="I15:AA15"/>
    <mergeCell ref="AC15:AD15"/>
    <mergeCell ref="A35:E35"/>
    <mergeCell ref="F39:H39"/>
    <mergeCell ref="I39:P39"/>
    <mergeCell ref="Q39:AA39"/>
    <mergeCell ref="AC39:AD39"/>
    <mergeCell ref="I43:P43"/>
    <mergeCell ref="A38:E38"/>
    <mergeCell ref="I38:P38"/>
    <mergeCell ref="A37:E37"/>
    <mergeCell ref="Q36:AA36"/>
    <mergeCell ref="I42:P42"/>
    <mergeCell ref="Q42:AA42"/>
    <mergeCell ref="Q38:AA38"/>
    <mergeCell ref="A36:E36"/>
    <mergeCell ref="AC37:AD37"/>
    <mergeCell ref="F36:H36"/>
    <mergeCell ref="F38:H38"/>
    <mergeCell ref="F37:H37"/>
    <mergeCell ref="F35:H35"/>
    <mergeCell ref="I35:P35"/>
    <mergeCell ref="Q35:AA35"/>
    <mergeCell ref="AC35:AD35"/>
    <mergeCell ref="A41:E41"/>
    <mergeCell ref="A40:E40"/>
    <mergeCell ref="AU12:AZ12"/>
    <mergeCell ref="AU14:AZ14"/>
    <mergeCell ref="AR14:AT14"/>
    <mergeCell ref="AI14:AK14"/>
    <mergeCell ref="AL14:AN14"/>
    <mergeCell ref="AO15:AQ15"/>
    <mergeCell ref="AR15:AT15"/>
    <mergeCell ref="AR12:AT12"/>
    <mergeCell ref="AI13:AK13"/>
    <mergeCell ref="AL13:AN13"/>
    <mergeCell ref="AO13:AQ13"/>
    <mergeCell ref="AI15:AK15"/>
    <mergeCell ref="AU15:AZ15"/>
    <mergeCell ref="AU13:AZ13"/>
    <mergeCell ref="AU52:AZ52"/>
    <mergeCell ref="AR44:AT44"/>
    <mergeCell ref="AE40:AF40"/>
    <mergeCell ref="AC25:AD25"/>
    <mergeCell ref="AI25:AK25"/>
    <mergeCell ref="AC40:AD40"/>
    <mergeCell ref="AO40:AQ40"/>
    <mergeCell ref="AG33:AH33"/>
    <mergeCell ref="AE34:AF34"/>
    <mergeCell ref="AG40:AH40"/>
    <mergeCell ref="AE27:AF27"/>
    <mergeCell ref="AG27:AH27"/>
    <mergeCell ref="AG37:AH37"/>
    <mergeCell ref="AG36:AH36"/>
    <mergeCell ref="AU43:AZ43"/>
    <mergeCell ref="AU33:AZ33"/>
    <mergeCell ref="AU32:AZ32"/>
    <mergeCell ref="AU29:AZ29"/>
    <mergeCell ref="AC28:AD28"/>
    <mergeCell ref="AG25:AH25"/>
    <mergeCell ref="AE41:AF41"/>
    <mergeCell ref="AO52:AQ52"/>
    <mergeCell ref="AE35:AF35"/>
    <mergeCell ref="AG34:AH34"/>
    <mergeCell ref="F47:H47"/>
    <mergeCell ref="F46:H46"/>
    <mergeCell ref="I46:P46"/>
    <mergeCell ref="AL27:AN27"/>
    <mergeCell ref="AR32:AT32"/>
    <mergeCell ref="AL33:AN33"/>
    <mergeCell ref="AO33:AQ33"/>
    <mergeCell ref="AO32:AQ32"/>
    <mergeCell ref="AL29:AN29"/>
    <mergeCell ref="AI33:AK33"/>
    <mergeCell ref="AR28:AT28"/>
    <mergeCell ref="AR29:AT29"/>
    <mergeCell ref="AL32:AN32"/>
    <mergeCell ref="AI28:AK28"/>
    <mergeCell ref="AO39:AQ39"/>
    <mergeCell ref="AR39:AT39"/>
    <mergeCell ref="AO44:AQ44"/>
    <mergeCell ref="AE47:AF47"/>
    <mergeCell ref="AR46:AT46"/>
    <mergeCell ref="AE42:AF42"/>
    <mergeCell ref="AL43:AN43"/>
    <mergeCell ref="AG32:AH32"/>
    <mergeCell ref="AR33:AT33"/>
    <mergeCell ref="AC32:AD32"/>
    <mergeCell ref="A19:E19"/>
    <mergeCell ref="F21:H21"/>
    <mergeCell ref="F22:H22"/>
    <mergeCell ref="AC21:AD21"/>
    <mergeCell ref="F18:H18"/>
    <mergeCell ref="F19:H19"/>
    <mergeCell ref="A21:E21"/>
    <mergeCell ref="AU23:AZ23"/>
    <mergeCell ref="AE25:AF25"/>
    <mergeCell ref="AO24:AQ24"/>
    <mergeCell ref="AG24:AH24"/>
    <mergeCell ref="AI24:AK24"/>
    <mergeCell ref="AL24:AN24"/>
    <mergeCell ref="A18:E18"/>
    <mergeCell ref="I23:P23"/>
    <mergeCell ref="A20:E20"/>
    <mergeCell ref="AG22:AH22"/>
    <mergeCell ref="AE22:AF22"/>
    <mergeCell ref="F20:H20"/>
    <mergeCell ref="A23:E23"/>
    <mergeCell ref="AC18:AD18"/>
    <mergeCell ref="AO22:AQ22"/>
    <mergeCell ref="I19:P19"/>
    <mergeCell ref="Q19:AA19"/>
    <mergeCell ref="F34:H34"/>
    <mergeCell ref="F32:H32"/>
    <mergeCell ref="A32:E32"/>
    <mergeCell ref="F27:H27"/>
    <mergeCell ref="Q27:AA27"/>
    <mergeCell ref="AC24:AD24"/>
    <mergeCell ref="A29:E29"/>
    <mergeCell ref="F29:H29"/>
    <mergeCell ref="I29:P29"/>
    <mergeCell ref="Q29:AA29"/>
    <mergeCell ref="AC29:AD29"/>
    <mergeCell ref="F30:H30"/>
    <mergeCell ref="A34:E34"/>
    <mergeCell ref="I28:P28"/>
    <mergeCell ref="A25:E25"/>
    <mergeCell ref="F31:H31"/>
    <mergeCell ref="I31:P31"/>
    <mergeCell ref="F23:H23"/>
    <mergeCell ref="I25:P25"/>
    <mergeCell ref="F24:H24"/>
    <mergeCell ref="F25:H25"/>
    <mergeCell ref="A24:E24"/>
    <mergeCell ref="I24:P24"/>
    <mergeCell ref="Q24:AA24"/>
    <mergeCell ref="Q25:AA25"/>
    <mergeCell ref="AL22:AN22"/>
    <mergeCell ref="A22:E22"/>
    <mergeCell ref="AC23:AD23"/>
    <mergeCell ref="AE23:AF23"/>
    <mergeCell ref="I22:P22"/>
    <mergeCell ref="Q22:AA22"/>
    <mergeCell ref="AE19:AF19"/>
    <mergeCell ref="AG21:AH21"/>
    <mergeCell ref="AO18:AQ18"/>
    <mergeCell ref="AC19:AD19"/>
    <mergeCell ref="AI19:AK19"/>
    <mergeCell ref="AI20:AK20"/>
    <mergeCell ref="AO19:AQ19"/>
    <mergeCell ref="AL21:AN21"/>
    <mergeCell ref="AL20:AN20"/>
    <mergeCell ref="AL19:AN19"/>
    <mergeCell ref="AL18:AN18"/>
    <mergeCell ref="AC20:AD20"/>
    <mergeCell ref="AE20:AF20"/>
    <mergeCell ref="AE21:AF21"/>
    <mergeCell ref="AI21:AK21"/>
    <mergeCell ref="I20:P20"/>
    <mergeCell ref="Q20:AA20"/>
    <mergeCell ref="A1:AC2"/>
    <mergeCell ref="A3:D3"/>
    <mergeCell ref="E3:U3"/>
    <mergeCell ref="V3:Z3"/>
    <mergeCell ref="AA3:AN3"/>
    <mergeCell ref="A9:E9"/>
    <mergeCell ref="AI9:AK9"/>
    <mergeCell ref="AL9:AN9"/>
    <mergeCell ref="A11:E11"/>
    <mergeCell ref="I11:AA11"/>
    <mergeCell ref="AC11:AD11"/>
    <mergeCell ref="AI11:AK11"/>
    <mergeCell ref="AL11:AN11"/>
    <mergeCell ref="F11:H11"/>
    <mergeCell ref="AL15:AN15"/>
    <mergeCell ref="A16:E16"/>
    <mergeCell ref="AE16:AF16"/>
    <mergeCell ref="AC16:AD16"/>
    <mergeCell ref="F16:H16"/>
    <mergeCell ref="F17:H17"/>
    <mergeCell ref="A17:E17"/>
    <mergeCell ref="Q17:AA17"/>
    <mergeCell ref="I17:P17"/>
    <mergeCell ref="I9:P9"/>
    <mergeCell ref="F9:H9"/>
    <mergeCell ref="Q9:AA9"/>
    <mergeCell ref="AR9:AT9"/>
    <mergeCell ref="AC9:AD9"/>
    <mergeCell ref="AE9:AF9"/>
    <mergeCell ref="AG9:AH9"/>
    <mergeCell ref="AO14:AQ14"/>
    <mergeCell ref="AG12:AH12"/>
    <mergeCell ref="AC12:AD12"/>
    <mergeCell ref="AI12:AK12"/>
    <mergeCell ref="AE11:AF11"/>
    <mergeCell ref="AO9:AQ9"/>
    <mergeCell ref="AG13:AH13"/>
    <mergeCell ref="AG14:AH14"/>
    <mergeCell ref="I12:AA12"/>
    <mergeCell ref="AE12:AF12"/>
    <mergeCell ref="I16:AA1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AS7:AZ7"/>
    <mergeCell ref="AO7:AR7"/>
    <mergeCell ref="AO6:AR6"/>
    <mergeCell ref="AS3:AZ3"/>
    <mergeCell ref="A4:D4"/>
    <mergeCell ref="E4:U4"/>
    <mergeCell ref="E5:U5"/>
    <mergeCell ref="AA5:AN5"/>
    <mergeCell ref="AO5:AR5"/>
    <mergeCell ref="AS5:AZ5"/>
    <mergeCell ref="AA4:AN4"/>
    <mergeCell ref="AO4:AR4"/>
    <mergeCell ref="AS4:AZ4"/>
    <mergeCell ref="AO3:AR3"/>
    <mergeCell ref="V4:Z4"/>
    <mergeCell ref="AU9:AZ9"/>
    <mergeCell ref="AA7:AN7"/>
    <mergeCell ref="AG11:AH11"/>
    <mergeCell ref="AU11:AZ11"/>
    <mergeCell ref="AR43:AT43"/>
    <mergeCell ref="AR38:AT38"/>
    <mergeCell ref="AO11:AQ11"/>
    <mergeCell ref="AR11:AT11"/>
    <mergeCell ref="AL25:AN25"/>
    <mergeCell ref="AL12:AN12"/>
    <mergeCell ref="AR13:AT13"/>
    <mergeCell ref="AO12:AQ12"/>
    <mergeCell ref="AO35:AQ35"/>
    <mergeCell ref="AR35:AT35"/>
    <mergeCell ref="AR17:AT17"/>
    <mergeCell ref="AO21:AQ21"/>
    <mergeCell ref="AR21:AT21"/>
    <mergeCell ref="AO42:AQ42"/>
    <mergeCell ref="AL17:AN17"/>
    <mergeCell ref="AR18:AT18"/>
    <mergeCell ref="AO20:AQ20"/>
    <mergeCell ref="AG15:AH15"/>
    <mergeCell ref="AU39:AZ39"/>
    <mergeCell ref="AO43:AQ43"/>
    <mergeCell ref="AU24:AZ24"/>
    <mergeCell ref="AR25:AT25"/>
    <mergeCell ref="AO25:AQ25"/>
    <mergeCell ref="AR27:AT27"/>
    <mergeCell ref="AO17:AQ17"/>
    <mergeCell ref="AO16:AQ16"/>
    <mergeCell ref="AO23:AQ23"/>
    <mergeCell ref="AU16:AZ16"/>
    <mergeCell ref="AR23:AT23"/>
    <mergeCell ref="AR16:AT16"/>
    <mergeCell ref="AR22:AT22"/>
    <mergeCell ref="AU17:AZ17"/>
    <mergeCell ref="AU18:AZ18"/>
    <mergeCell ref="AR20:AT20"/>
    <mergeCell ref="AU19:AZ19"/>
    <mergeCell ref="AU20:AZ20"/>
    <mergeCell ref="AU22:AZ22"/>
    <mergeCell ref="AU21:AZ21"/>
    <mergeCell ref="AU25:AZ25"/>
    <mergeCell ref="AR19:AT19"/>
    <mergeCell ref="AR24:AT24"/>
    <mergeCell ref="AU27:AZ27"/>
    <mergeCell ref="I44:P44"/>
    <mergeCell ref="Q44:AA44"/>
    <mergeCell ref="I45:P45"/>
    <mergeCell ref="AI34:AK34"/>
    <mergeCell ref="AI42:AK42"/>
    <mergeCell ref="AC34:AD34"/>
    <mergeCell ref="Q33:AA33"/>
    <mergeCell ref="Q32:AA32"/>
    <mergeCell ref="AI32:AK32"/>
    <mergeCell ref="AC45:AD45"/>
    <mergeCell ref="AC44:AD44"/>
    <mergeCell ref="AE36:AF36"/>
    <mergeCell ref="AG42:AH42"/>
    <mergeCell ref="AG44:AH44"/>
    <mergeCell ref="I32:P32"/>
    <mergeCell ref="AC36:AD36"/>
    <mergeCell ref="AI36:AK36"/>
    <mergeCell ref="AI37:AK37"/>
    <mergeCell ref="Q48:AA48"/>
    <mergeCell ref="AC46:AD46"/>
    <mergeCell ref="AC38:AD38"/>
    <mergeCell ref="AI39:AK39"/>
    <mergeCell ref="AG46:AH46"/>
    <mergeCell ref="AI46:AK46"/>
    <mergeCell ref="AI17:AK17"/>
    <mergeCell ref="AE24:AF24"/>
    <mergeCell ref="AI18:AK18"/>
    <mergeCell ref="Q23:AA23"/>
    <mergeCell ref="AI27:AK27"/>
    <mergeCell ref="AE17:AF17"/>
    <mergeCell ref="AC17:AD17"/>
    <mergeCell ref="AG17:AH17"/>
    <mergeCell ref="AI30:AK30"/>
    <mergeCell ref="Q30:AA30"/>
    <mergeCell ref="AC30:AD30"/>
    <mergeCell ref="AI22:AK22"/>
    <mergeCell ref="AG20:AH20"/>
    <mergeCell ref="AE28:AF28"/>
    <mergeCell ref="Q31:AA31"/>
    <mergeCell ref="AC31:AD31"/>
    <mergeCell ref="AE31:AF31"/>
    <mergeCell ref="AG31:AH31"/>
    <mergeCell ref="AU38:AZ38"/>
    <mergeCell ref="AU34:AZ34"/>
    <mergeCell ref="AO38:AQ38"/>
    <mergeCell ref="AR37:AT37"/>
    <mergeCell ref="AR36:AT36"/>
    <mergeCell ref="AC27:AD27"/>
    <mergeCell ref="AE32:AF32"/>
    <mergeCell ref="AE33:AF33"/>
    <mergeCell ref="AU35:AZ35"/>
    <mergeCell ref="AG35:AH35"/>
    <mergeCell ref="AI35:AK35"/>
    <mergeCell ref="AL35:AN35"/>
    <mergeCell ref="AU37:AZ37"/>
    <mergeCell ref="AU36:AZ36"/>
    <mergeCell ref="AR34:AT34"/>
    <mergeCell ref="AL36:AN36"/>
    <mergeCell ref="AU28:AZ28"/>
    <mergeCell ref="AO31:AQ31"/>
    <mergeCell ref="AR31:AT31"/>
    <mergeCell ref="AU31:AZ31"/>
    <mergeCell ref="AE29:AF29"/>
    <mergeCell ref="AG29:AH29"/>
    <mergeCell ref="AL37:AN37"/>
    <mergeCell ref="AL30:AN30"/>
    <mergeCell ref="AL39:AN39"/>
    <mergeCell ref="AG43:AH43"/>
    <mergeCell ref="AL46:AN46"/>
    <mergeCell ref="AL16:AN16"/>
    <mergeCell ref="AG23:AH23"/>
    <mergeCell ref="AG18:AH18"/>
    <mergeCell ref="AG19:AH19"/>
    <mergeCell ref="I33:P33"/>
    <mergeCell ref="AE30:AF30"/>
    <mergeCell ref="I27:P27"/>
    <mergeCell ref="AL42:AN42"/>
    <mergeCell ref="AI23:AK23"/>
    <mergeCell ref="AI29:AK29"/>
    <mergeCell ref="AG30:AH30"/>
    <mergeCell ref="I18:P18"/>
    <mergeCell ref="Q18:AA18"/>
    <mergeCell ref="AE18:AF18"/>
    <mergeCell ref="Q21:AA21"/>
    <mergeCell ref="AC22:AD22"/>
    <mergeCell ref="AG41:AH41"/>
    <mergeCell ref="AE38:AF38"/>
    <mergeCell ref="AG38:AH38"/>
    <mergeCell ref="AG16:AH16"/>
    <mergeCell ref="AI16:AK16"/>
    <mergeCell ref="AR42:AT42"/>
    <mergeCell ref="AC42:AD42"/>
    <mergeCell ref="AE49:AF49"/>
    <mergeCell ref="AG49:AH49"/>
    <mergeCell ref="AE43:AF43"/>
    <mergeCell ref="AG53:AH53"/>
    <mergeCell ref="A42:E42"/>
    <mergeCell ref="F42:H42"/>
    <mergeCell ref="A30:E30"/>
    <mergeCell ref="AO37:AQ37"/>
    <mergeCell ref="AO36:AQ36"/>
    <mergeCell ref="AI38:AK38"/>
    <mergeCell ref="AL38:AN38"/>
    <mergeCell ref="AL34:AN34"/>
    <mergeCell ref="AO34:AQ34"/>
    <mergeCell ref="AO46:AQ46"/>
    <mergeCell ref="I37:P37"/>
    <mergeCell ref="Q37:AA37"/>
    <mergeCell ref="I36:P36"/>
    <mergeCell ref="AI44:AK44"/>
    <mergeCell ref="AL44:AN44"/>
    <mergeCell ref="AE39:AF39"/>
    <mergeCell ref="AG39:AH39"/>
    <mergeCell ref="A31:E31"/>
    <mergeCell ref="AG54:AH54"/>
    <mergeCell ref="A46:E46"/>
    <mergeCell ref="Q46:AA46"/>
    <mergeCell ref="A43:E43"/>
    <mergeCell ref="Q43:AA43"/>
    <mergeCell ref="AU53:AZ53"/>
    <mergeCell ref="AR49:AT49"/>
    <mergeCell ref="AO49:AQ49"/>
    <mergeCell ref="AO51:AQ51"/>
    <mergeCell ref="AO53:AQ53"/>
    <mergeCell ref="AR53:AT53"/>
    <mergeCell ref="AU51:AZ51"/>
    <mergeCell ref="AI53:AK53"/>
    <mergeCell ref="AL53:AN53"/>
    <mergeCell ref="I52:P52"/>
    <mergeCell ref="Q52:AA52"/>
    <mergeCell ref="AE46:AF46"/>
    <mergeCell ref="AR47:AT47"/>
    <mergeCell ref="AU49:AZ49"/>
    <mergeCell ref="A51:E51"/>
    <mergeCell ref="AC51:AD51"/>
    <mergeCell ref="F49:H49"/>
    <mergeCell ref="A49:E49"/>
    <mergeCell ref="I49:P49"/>
    <mergeCell ref="AI31:AK31"/>
    <mergeCell ref="AL31:AN31"/>
    <mergeCell ref="A28:E28"/>
    <mergeCell ref="F28:H28"/>
    <mergeCell ref="AG28:AH28"/>
    <mergeCell ref="Q28:AA28"/>
    <mergeCell ref="AU30:AZ30"/>
    <mergeCell ref="AU26:AZ26"/>
    <mergeCell ref="A26:E26"/>
    <mergeCell ref="F26:H26"/>
    <mergeCell ref="I26:P26"/>
    <mergeCell ref="Q26:AA26"/>
    <mergeCell ref="AC26:AD26"/>
    <mergeCell ref="AE26:AF26"/>
    <mergeCell ref="AG26:AH26"/>
    <mergeCell ref="AI26:AK26"/>
    <mergeCell ref="AL26:AN26"/>
    <mergeCell ref="AO26:AQ26"/>
    <mergeCell ref="AR26:AT26"/>
    <mergeCell ref="AO30:AQ30"/>
    <mergeCell ref="AR30:AT30"/>
    <mergeCell ref="I30:P30"/>
    <mergeCell ref="AO27:AQ27"/>
    <mergeCell ref="A27:E27"/>
    <mergeCell ref="AO50:AQ50"/>
    <mergeCell ref="AR50:AT50"/>
    <mergeCell ref="AU50:AZ50"/>
    <mergeCell ref="A50:E50"/>
    <mergeCell ref="F50:H50"/>
    <mergeCell ref="I50:P50"/>
    <mergeCell ref="Q50:AA50"/>
    <mergeCell ref="AC50:AD50"/>
    <mergeCell ref="AE50:AF50"/>
    <mergeCell ref="AG50:AH50"/>
    <mergeCell ref="AI50:AK50"/>
    <mergeCell ref="AL50:AN50"/>
  </mergeCells>
  <phoneticPr fontId="5" type="noConversion"/>
  <pageMargins left="0.71" right="0.28000000000000003" top="0.16" bottom="0.31" header="0.16" footer="0.16"/>
  <pageSetup scale="84" orientation="landscape"/>
  <headerFooter>
    <oddFooter>&amp;L&amp;6&amp;D&amp;R&amp;6© SCOTT SPORTS SA</oddFooter>
  </headerFooter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30"/>
  <sheetViews>
    <sheetView zoomScale="150" workbookViewId="0">
      <selection activeCell="E3" sqref="E3:L3"/>
    </sheetView>
  </sheetViews>
  <sheetFormatPr defaultColWidth="1.875" defaultRowHeight="9" customHeight="1"/>
  <cols>
    <col min="1" max="7" width="1.875" style="15"/>
    <col min="8" max="8" width="3.875" style="15" customWidth="1"/>
    <col min="9" max="16384" width="1.875" style="15"/>
  </cols>
  <sheetData>
    <row r="1" spans="1:34" ht="9" customHeight="1">
      <c r="A1" s="212" t="s">
        <v>142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</row>
    <row r="2" spans="1:34" ht="9" customHeight="1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</row>
    <row r="3" spans="1:34" ht="9" customHeight="1">
      <c r="A3" s="214" t="s">
        <v>15</v>
      </c>
      <c r="B3" s="215"/>
      <c r="C3" s="215"/>
      <c r="D3" s="215"/>
      <c r="E3" s="216" t="str">
        <f>SPEC!E3</f>
        <v>M TRAIL MTN WB 40 JACKET</v>
      </c>
      <c r="F3" s="217"/>
      <c r="G3" s="217"/>
      <c r="H3" s="217"/>
      <c r="I3" s="217"/>
      <c r="J3" s="217"/>
      <c r="K3" s="217"/>
      <c r="L3" s="218"/>
      <c r="M3" s="219" t="s">
        <v>16</v>
      </c>
      <c r="N3" s="220"/>
      <c r="O3" s="220"/>
      <c r="P3" s="220"/>
      <c r="Q3" s="220"/>
      <c r="R3" s="221" t="str">
        <f>SPEC!AA3</f>
        <v>BIKE</v>
      </c>
      <c r="S3" s="222"/>
      <c r="T3" s="222"/>
      <c r="U3" s="222"/>
      <c r="V3" s="222"/>
      <c r="W3" s="222"/>
      <c r="X3" s="223"/>
      <c r="Y3" s="214" t="s">
        <v>31</v>
      </c>
      <c r="Z3" s="215"/>
      <c r="AA3" s="215"/>
      <c r="AB3" s="215"/>
      <c r="AC3" s="224" t="str">
        <f>SPEC!AS3</f>
        <v>SPRING 2017</v>
      </c>
      <c r="AD3" s="224"/>
      <c r="AE3" s="224"/>
      <c r="AF3" s="224"/>
      <c r="AG3" s="224"/>
      <c r="AH3" s="225"/>
    </row>
    <row r="4" spans="1:34" ht="9" customHeight="1">
      <c r="A4" s="226" t="s">
        <v>17</v>
      </c>
      <c r="B4" s="227"/>
      <c r="C4" s="227"/>
      <c r="D4" s="227"/>
      <c r="E4" s="228" t="str">
        <f>SPEC!E4</f>
        <v>XS-XXL</v>
      </c>
      <c r="F4" s="229"/>
      <c r="G4" s="229"/>
      <c r="H4" s="229"/>
      <c r="I4" s="229"/>
      <c r="J4" s="229"/>
      <c r="K4" s="229"/>
      <c r="L4" s="230"/>
      <c r="M4" s="231" t="s">
        <v>19</v>
      </c>
      <c r="N4" s="232"/>
      <c r="O4" s="232"/>
      <c r="P4" s="232"/>
      <c r="Q4" s="232"/>
      <c r="R4" s="233">
        <f>SPEC!AA5</f>
        <v>0</v>
      </c>
      <c r="S4" s="234"/>
      <c r="T4" s="234"/>
      <c r="U4" s="234"/>
      <c r="V4" s="234"/>
      <c r="W4" s="234"/>
      <c r="X4" s="235"/>
      <c r="Y4" s="236"/>
      <c r="Z4" s="237"/>
      <c r="AA4" s="237"/>
      <c r="AB4" s="237"/>
      <c r="AC4" s="238"/>
      <c r="AD4" s="238"/>
      <c r="AE4" s="238"/>
      <c r="AF4" s="238"/>
      <c r="AG4" s="238"/>
      <c r="AH4" s="239"/>
    </row>
    <row r="5" spans="1:34" ht="9" customHeight="1">
      <c r="A5" s="226" t="s">
        <v>18</v>
      </c>
      <c r="B5" s="227"/>
      <c r="C5" s="227"/>
      <c r="D5" s="227"/>
      <c r="E5" s="228" t="str">
        <f>SPEC!E5</f>
        <v>L</v>
      </c>
      <c r="F5" s="229"/>
      <c r="G5" s="229"/>
      <c r="H5" s="229"/>
      <c r="I5" s="229"/>
      <c r="J5" s="229"/>
      <c r="K5" s="229"/>
      <c r="L5" s="230"/>
      <c r="M5" s="231"/>
      <c r="N5" s="232"/>
      <c r="O5" s="232"/>
      <c r="P5" s="232"/>
      <c r="Q5" s="232"/>
      <c r="R5" s="234"/>
      <c r="S5" s="234"/>
      <c r="T5" s="234"/>
      <c r="U5" s="234"/>
      <c r="V5" s="234"/>
      <c r="W5" s="234"/>
      <c r="X5" s="235"/>
      <c r="Y5" s="226" t="s">
        <v>33</v>
      </c>
      <c r="Z5" s="227"/>
      <c r="AA5" s="227"/>
      <c r="AB5" s="227"/>
      <c r="AC5" s="238" t="str">
        <f>SPEC!AS5</f>
        <v>EA</v>
      </c>
      <c r="AD5" s="238"/>
      <c r="AE5" s="238"/>
      <c r="AF5" s="238"/>
      <c r="AG5" s="238"/>
      <c r="AH5" s="239"/>
    </row>
    <row r="6" spans="1:34" ht="9" customHeight="1">
      <c r="A6" s="226"/>
      <c r="B6" s="227"/>
      <c r="C6" s="227"/>
      <c r="D6" s="227"/>
      <c r="E6" s="240"/>
      <c r="F6" s="229"/>
      <c r="G6" s="229"/>
      <c r="H6" s="229"/>
      <c r="I6" s="229"/>
      <c r="J6" s="229"/>
      <c r="K6" s="229"/>
      <c r="L6" s="230"/>
      <c r="M6" s="231"/>
      <c r="N6" s="232"/>
      <c r="O6" s="232"/>
      <c r="P6" s="232"/>
      <c r="Q6" s="232"/>
      <c r="R6" s="234"/>
      <c r="S6" s="234"/>
      <c r="T6" s="234"/>
      <c r="U6" s="234"/>
      <c r="V6" s="234"/>
      <c r="W6" s="234"/>
      <c r="X6" s="235"/>
      <c r="Y6" s="226" t="s">
        <v>34</v>
      </c>
      <c r="Z6" s="227"/>
      <c r="AA6" s="227"/>
      <c r="AB6" s="227"/>
      <c r="AC6" s="238"/>
      <c r="AD6" s="238"/>
      <c r="AE6" s="238"/>
      <c r="AF6" s="238"/>
      <c r="AG6" s="238"/>
      <c r="AH6" s="239"/>
    </row>
    <row r="7" spans="1:34" ht="9" customHeight="1">
      <c r="A7" s="241"/>
      <c r="B7" s="242"/>
      <c r="C7" s="242"/>
      <c r="D7" s="242"/>
      <c r="E7" s="243"/>
      <c r="F7" s="244"/>
      <c r="G7" s="244"/>
      <c r="H7" s="244"/>
      <c r="I7" s="244"/>
      <c r="J7" s="244"/>
      <c r="K7" s="244"/>
      <c r="L7" s="245"/>
      <c r="M7" s="246"/>
      <c r="N7" s="247"/>
      <c r="O7" s="247"/>
      <c r="P7" s="247"/>
      <c r="Q7" s="247"/>
      <c r="R7" s="248"/>
      <c r="S7" s="248"/>
      <c r="T7" s="248"/>
      <c r="U7" s="248"/>
      <c r="V7" s="248"/>
      <c r="W7" s="248"/>
      <c r="X7" s="249"/>
      <c r="Y7" s="241" t="s">
        <v>23</v>
      </c>
      <c r="Z7" s="242"/>
      <c r="AA7" s="242"/>
      <c r="AB7" s="242"/>
      <c r="AC7" s="250"/>
      <c r="AD7" s="250"/>
      <c r="AE7" s="250"/>
      <c r="AF7" s="250"/>
      <c r="AG7" s="250"/>
      <c r="AH7" s="251"/>
    </row>
    <row r="8" spans="1:34" s="26" customFormat="1" ht="8.25" customHeight="1">
      <c r="A8" s="252"/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</row>
    <row r="9" spans="1:34" s="26" customFormat="1" ht="12.75">
      <c r="A9" s="253"/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</row>
    <row r="10" spans="1:34" s="37" customFormat="1" ht="9" customHeight="1">
      <c r="A10" s="254"/>
      <c r="B10" s="255"/>
      <c r="C10" s="256" t="s">
        <v>141</v>
      </c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8"/>
      <c r="U10" s="259" t="s">
        <v>41</v>
      </c>
      <c r="V10" s="260"/>
      <c r="W10" s="261" t="s">
        <v>24</v>
      </c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3"/>
    </row>
    <row r="11" spans="1:34" s="37" customFormat="1" ht="9" customHeight="1">
      <c r="A11" s="264">
        <v>1</v>
      </c>
      <c r="B11" s="265"/>
      <c r="C11" s="266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8"/>
      <c r="U11" s="269"/>
      <c r="V11" s="270"/>
      <c r="W11" s="271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3"/>
    </row>
    <row r="12" spans="1:34" s="37" customFormat="1" ht="9" customHeight="1">
      <c r="A12" s="274">
        <v>2</v>
      </c>
      <c r="B12" s="275"/>
      <c r="C12" s="276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8"/>
      <c r="U12" s="269"/>
      <c r="V12" s="270"/>
      <c r="W12" s="279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1"/>
    </row>
    <row r="13" spans="1:34" s="37" customFormat="1" ht="9" customHeight="1">
      <c r="A13" s="274">
        <v>3</v>
      </c>
      <c r="B13" s="275"/>
      <c r="C13" s="276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8"/>
      <c r="U13" s="269"/>
      <c r="V13" s="270"/>
      <c r="W13" s="279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1"/>
    </row>
    <row r="14" spans="1:34" s="37" customFormat="1" ht="9" customHeight="1">
      <c r="A14" s="274">
        <v>4</v>
      </c>
      <c r="B14" s="275"/>
      <c r="C14" s="276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8"/>
      <c r="U14" s="269"/>
      <c r="V14" s="270"/>
      <c r="W14" s="279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1"/>
    </row>
    <row r="15" spans="1:34" s="37" customFormat="1" ht="9" customHeight="1">
      <c r="A15" s="274">
        <v>5</v>
      </c>
      <c r="B15" s="275"/>
      <c r="C15" s="276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8"/>
      <c r="U15" s="269"/>
      <c r="V15" s="270"/>
      <c r="W15" s="279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1"/>
    </row>
    <row r="16" spans="1:34" s="37" customFormat="1" ht="9" customHeight="1">
      <c r="A16" s="274">
        <v>6</v>
      </c>
      <c r="B16" s="275"/>
      <c r="C16" s="276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8"/>
      <c r="U16" s="269"/>
      <c r="V16" s="270"/>
      <c r="W16" s="279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1"/>
    </row>
    <row r="17" spans="1:34" s="37" customFormat="1" ht="9" customHeight="1">
      <c r="A17" s="274">
        <v>7</v>
      </c>
      <c r="B17" s="275"/>
      <c r="C17" s="276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8"/>
      <c r="U17" s="269"/>
      <c r="V17" s="270"/>
      <c r="W17" s="279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1"/>
    </row>
    <row r="18" spans="1:34" s="37" customFormat="1" ht="9" customHeight="1">
      <c r="A18" s="274">
        <v>8</v>
      </c>
      <c r="B18" s="275"/>
      <c r="C18" s="276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8"/>
      <c r="U18" s="269"/>
      <c r="V18" s="270"/>
      <c r="W18" s="279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1"/>
    </row>
    <row r="19" spans="1:34" s="37" customFormat="1" ht="9" customHeight="1">
      <c r="A19" s="274">
        <v>9</v>
      </c>
      <c r="B19" s="275"/>
      <c r="C19" s="276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8"/>
      <c r="U19" s="269"/>
      <c r="V19" s="270"/>
      <c r="W19" s="279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1"/>
    </row>
    <row r="20" spans="1:34" s="37" customFormat="1" ht="9" customHeight="1">
      <c r="A20" s="274">
        <v>10</v>
      </c>
      <c r="B20" s="275"/>
      <c r="C20" s="276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8"/>
      <c r="U20" s="269"/>
      <c r="V20" s="270"/>
      <c r="W20" s="279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1"/>
    </row>
    <row r="21" spans="1:34" s="37" customFormat="1" ht="9" customHeight="1">
      <c r="A21" s="274">
        <v>11</v>
      </c>
      <c r="B21" s="275"/>
      <c r="C21" s="276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8"/>
      <c r="U21" s="269"/>
      <c r="V21" s="270"/>
      <c r="W21" s="279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1"/>
    </row>
    <row r="22" spans="1:34" s="37" customFormat="1" ht="9" customHeight="1">
      <c r="A22" s="274">
        <v>12</v>
      </c>
      <c r="B22" s="275"/>
      <c r="C22" s="276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8"/>
      <c r="U22" s="269"/>
      <c r="V22" s="270"/>
      <c r="W22" s="279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1"/>
    </row>
    <row r="23" spans="1:34" s="37" customFormat="1" ht="9" customHeight="1">
      <c r="A23" s="274">
        <v>13</v>
      </c>
      <c r="B23" s="275"/>
      <c r="C23" s="276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8"/>
      <c r="U23" s="269"/>
      <c r="V23" s="270"/>
      <c r="W23" s="279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1"/>
    </row>
    <row r="24" spans="1:34" s="37" customFormat="1" ht="9" customHeight="1">
      <c r="A24" s="274">
        <v>14</v>
      </c>
      <c r="B24" s="275"/>
      <c r="C24" s="276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8"/>
      <c r="U24" s="269"/>
      <c r="V24" s="270"/>
      <c r="W24" s="279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1"/>
    </row>
    <row r="25" spans="1:34" s="37" customFormat="1" ht="9" customHeight="1">
      <c r="A25" s="274">
        <v>15</v>
      </c>
      <c r="B25" s="275"/>
      <c r="C25" s="276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8"/>
      <c r="U25" s="269"/>
      <c r="V25" s="270"/>
      <c r="W25" s="279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1"/>
    </row>
    <row r="26" spans="1:34" s="37" customFormat="1" ht="9" customHeigh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8"/>
      <c r="U26" s="269"/>
      <c r="V26" s="270"/>
      <c r="W26" s="279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1"/>
    </row>
    <row r="27" spans="1:34" s="37" customFormat="1" ht="9" customHeight="1">
      <c r="A27" s="274"/>
      <c r="B27" s="275"/>
      <c r="C27" s="276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8"/>
      <c r="U27" s="269"/>
      <c r="V27" s="270"/>
      <c r="W27" s="279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1"/>
    </row>
    <row r="28" spans="1:34" s="37" customFormat="1" ht="9" customHeight="1">
      <c r="A28" s="274"/>
      <c r="B28" s="275"/>
      <c r="C28" s="276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8"/>
      <c r="U28" s="269"/>
      <c r="V28" s="270"/>
      <c r="W28" s="279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1"/>
    </row>
    <row r="29" spans="1:34" s="37" customFormat="1" ht="9" customHeight="1">
      <c r="A29" s="274"/>
      <c r="B29" s="275"/>
      <c r="C29" s="282" t="s">
        <v>140</v>
      </c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4"/>
      <c r="U29" s="269">
        <f>SUM(U11:V28)</f>
        <v>0</v>
      </c>
      <c r="V29" s="270"/>
      <c r="W29" s="279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1"/>
    </row>
    <row r="30" spans="1:34" s="26" customFormat="1" ht="12.75"/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A23:B23"/>
    <mergeCell ref="C23:T23"/>
    <mergeCell ref="U23:V23"/>
    <mergeCell ref="W23:AH23"/>
    <mergeCell ref="A24:B24"/>
    <mergeCell ref="C24:T24"/>
    <mergeCell ref="U24:V24"/>
    <mergeCell ref="W24:AH24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0:B20"/>
    <mergeCell ref="C20:T20"/>
    <mergeCell ref="U20:V20"/>
    <mergeCell ref="W20:AH20"/>
    <mergeCell ref="A21:B21"/>
    <mergeCell ref="C21:T21"/>
    <mergeCell ref="U21:V21"/>
    <mergeCell ref="W21:AH21"/>
    <mergeCell ref="A22:B22"/>
    <mergeCell ref="C22:T22"/>
    <mergeCell ref="U22:V22"/>
    <mergeCell ref="W22:AH22"/>
    <mergeCell ref="A17:B17"/>
    <mergeCell ref="C17:T17"/>
    <mergeCell ref="U17:V17"/>
    <mergeCell ref="W17:AH17"/>
    <mergeCell ref="A18:B18"/>
    <mergeCell ref="C18:T18"/>
    <mergeCell ref="U18:V18"/>
    <mergeCell ref="W18:AH18"/>
    <mergeCell ref="A19:B19"/>
    <mergeCell ref="C19:T19"/>
    <mergeCell ref="U19:V19"/>
    <mergeCell ref="W19:AH19"/>
    <mergeCell ref="A14:B14"/>
    <mergeCell ref="C14:T14"/>
    <mergeCell ref="U14:V14"/>
    <mergeCell ref="W14:AH14"/>
    <mergeCell ref="A15:B15"/>
    <mergeCell ref="C15:T15"/>
    <mergeCell ref="U15:V15"/>
    <mergeCell ref="W15:AH15"/>
    <mergeCell ref="A16:B16"/>
    <mergeCell ref="C16:T16"/>
    <mergeCell ref="U16:V16"/>
    <mergeCell ref="W16:AH16"/>
    <mergeCell ref="A11:B11"/>
    <mergeCell ref="C11:T11"/>
    <mergeCell ref="U11:V11"/>
    <mergeCell ref="W11:AH11"/>
    <mergeCell ref="A12:B12"/>
    <mergeCell ref="C12:T12"/>
    <mergeCell ref="U12:V12"/>
    <mergeCell ref="W12:AH12"/>
    <mergeCell ref="A13:B13"/>
    <mergeCell ref="C13:T13"/>
    <mergeCell ref="U13:V13"/>
    <mergeCell ref="W13:AH13"/>
    <mergeCell ref="A7:D7"/>
    <mergeCell ref="E7:L7"/>
    <mergeCell ref="M7:Q7"/>
    <mergeCell ref="R7:X7"/>
    <mergeCell ref="Y7:AB7"/>
    <mergeCell ref="AC7:AH7"/>
    <mergeCell ref="A8:AH8"/>
    <mergeCell ref="A9:AH9"/>
    <mergeCell ref="A10:B10"/>
    <mergeCell ref="C10:T10"/>
    <mergeCell ref="U10:V10"/>
    <mergeCell ref="W10:AH10"/>
    <mergeCell ref="A5:D5"/>
    <mergeCell ref="E5:L5"/>
    <mergeCell ref="M5:Q5"/>
    <mergeCell ref="R5:X5"/>
    <mergeCell ref="Y5:AB5"/>
    <mergeCell ref="AC5:AH5"/>
    <mergeCell ref="A6:D6"/>
    <mergeCell ref="E6:L6"/>
    <mergeCell ref="M6:Q6"/>
    <mergeCell ref="R6:X6"/>
    <mergeCell ref="Y6:AB6"/>
    <mergeCell ref="AC6:AH6"/>
    <mergeCell ref="A1:AH2"/>
    <mergeCell ref="A3:D3"/>
    <mergeCell ref="E3:L3"/>
    <mergeCell ref="M3:Q3"/>
    <mergeCell ref="R3:X3"/>
    <mergeCell ref="Y3:AB3"/>
    <mergeCell ref="AC3:AH3"/>
    <mergeCell ref="A4:D4"/>
    <mergeCell ref="E4:L4"/>
    <mergeCell ref="M4:Q4"/>
    <mergeCell ref="R4:X4"/>
    <mergeCell ref="Y4:AB4"/>
    <mergeCell ref="AC4:AH4"/>
  </mergeCells>
  <phoneticPr fontId="2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J44"/>
  <sheetViews>
    <sheetView zoomScale="190" zoomScaleNormal="190" zoomScalePageLayoutView="145" workbookViewId="0">
      <selection activeCell="A8" sqref="A8:AJ8"/>
    </sheetView>
  </sheetViews>
  <sheetFormatPr defaultColWidth="9.875" defaultRowHeight="12.75"/>
  <cols>
    <col min="1" max="7" width="2.25" style="29" customWidth="1"/>
    <col min="8" max="8" width="2.625" style="29" customWidth="1"/>
    <col min="9" max="37" width="2.25" style="29" customWidth="1"/>
    <col min="38" max="16384" width="9.875" style="29"/>
  </cols>
  <sheetData>
    <row r="1" spans="1:36" s="26" customFormat="1" ht="7.5" customHeight="1">
      <c r="A1" s="348" t="s">
        <v>110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</row>
    <row r="2" spans="1:36" s="26" customFormat="1" ht="9.9499999999999993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</row>
    <row r="3" spans="1:36" s="27" customFormat="1">
      <c r="A3" s="219" t="s">
        <v>15</v>
      </c>
      <c r="B3" s="220"/>
      <c r="C3" s="220"/>
      <c r="D3" s="220"/>
      <c r="E3" s="222" t="str">
        <f>SPEC!E3</f>
        <v>M TRAIL MTN WB 40 JACKET</v>
      </c>
      <c r="F3" s="350"/>
      <c r="G3" s="350"/>
      <c r="H3" s="350"/>
      <c r="I3" s="350"/>
      <c r="J3" s="350"/>
      <c r="K3" s="350"/>
      <c r="L3" s="351"/>
      <c r="M3" s="219" t="s">
        <v>16</v>
      </c>
      <c r="N3" s="220"/>
      <c r="O3" s="220"/>
      <c r="P3" s="220"/>
      <c r="Q3" s="220"/>
      <c r="R3" s="222" t="str">
        <f>SPEC!AA3</f>
        <v>BIKE</v>
      </c>
      <c r="S3" s="222"/>
      <c r="T3" s="222"/>
      <c r="U3" s="222"/>
      <c r="V3" s="222"/>
      <c r="W3" s="222"/>
      <c r="X3" s="222"/>
      <c r="Y3" s="222"/>
      <c r="Z3" s="223"/>
      <c r="AA3" s="219" t="s">
        <v>31</v>
      </c>
      <c r="AB3" s="220"/>
      <c r="AC3" s="220"/>
      <c r="AD3" s="220"/>
      <c r="AE3" s="352" t="str">
        <f>SPEC!AS3</f>
        <v>SPRING 2017</v>
      </c>
      <c r="AF3" s="352"/>
      <c r="AG3" s="352"/>
      <c r="AH3" s="352"/>
      <c r="AI3" s="352"/>
      <c r="AJ3" s="353"/>
    </row>
    <row r="4" spans="1:36" s="27" customFormat="1">
      <c r="A4" s="231" t="s">
        <v>17</v>
      </c>
      <c r="B4" s="232"/>
      <c r="C4" s="232"/>
      <c r="D4" s="232"/>
      <c r="E4" s="233" t="str">
        <f>SPEC!E4</f>
        <v>XS-XXL</v>
      </c>
      <c r="F4" s="343"/>
      <c r="G4" s="343"/>
      <c r="H4" s="343"/>
      <c r="I4" s="343"/>
      <c r="J4" s="343"/>
      <c r="K4" s="343"/>
      <c r="L4" s="344"/>
      <c r="M4" s="231" t="s">
        <v>19</v>
      </c>
      <c r="N4" s="232"/>
      <c r="O4" s="232"/>
      <c r="P4" s="232"/>
      <c r="Q4" s="232"/>
      <c r="R4" s="234">
        <f>SPEC!AA5</f>
        <v>0</v>
      </c>
      <c r="S4" s="234"/>
      <c r="T4" s="234"/>
      <c r="U4" s="234"/>
      <c r="V4" s="234"/>
      <c r="W4" s="234"/>
      <c r="X4" s="234"/>
      <c r="Y4" s="234"/>
      <c r="Z4" s="235"/>
      <c r="AA4" s="354"/>
      <c r="AB4" s="355"/>
      <c r="AC4" s="355"/>
      <c r="AD4" s="355"/>
      <c r="AE4" s="346"/>
      <c r="AF4" s="346"/>
      <c r="AG4" s="346"/>
      <c r="AH4" s="346"/>
      <c r="AI4" s="346"/>
      <c r="AJ4" s="347"/>
    </row>
    <row r="5" spans="1:36" s="27" customFormat="1">
      <c r="A5" s="231" t="s">
        <v>18</v>
      </c>
      <c r="B5" s="232"/>
      <c r="C5" s="232"/>
      <c r="D5" s="232"/>
      <c r="E5" s="233" t="str">
        <f>SPEC!E5</f>
        <v>L</v>
      </c>
      <c r="F5" s="343"/>
      <c r="G5" s="343"/>
      <c r="H5" s="343"/>
      <c r="I5" s="343"/>
      <c r="J5" s="343"/>
      <c r="K5" s="343"/>
      <c r="L5" s="344"/>
      <c r="M5" s="231"/>
      <c r="N5" s="232"/>
      <c r="O5" s="232"/>
      <c r="P5" s="232"/>
      <c r="Q5" s="232"/>
      <c r="R5" s="234"/>
      <c r="S5" s="234"/>
      <c r="T5" s="234"/>
      <c r="U5" s="234"/>
      <c r="V5" s="234"/>
      <c r="W5" s="234"/>
      <c r="X5" s="234"/>
      <c r="Y5" s="234"/>
      <c r="Z5" s="235"/>
      <c r="AA5" s="231" t="s">
        <v>33</v>
      </c>
      <c r="AB5" s="232"/>
      <c r="AC5" s="232"/>
      <c r="AD5" s="232"/>
      <c r="AE5" s="346" t="s">
        <v>139</v>
      </c>
      <c r="AF5" s="346"/>
      <c r="AG5" s="346"/>
      <c r="AH5" s="346"/>
      <c r="AI5" s="346"/>
      <c r="AJ5" s="347"/>
    </row>
    <row r="6" spans="1:36" s="27" customFormat="1">
      <c r="A6" s="231" t="s">
        <v>111</v>
      </c>
      <c r="B6" s="232"/>
      <c r="C6" s="232"/>
      <c r="D6" s="232"/>
      <c r="E6" s="234" t="s">
        <v>177</v>
      </c>
      <c r="F6" s="343"/>
      <c r="G6" s="343"/>
      <c r="H6" s="343"/>
      <c r="I6" s="343"/>
      <c r="J6" s="343"/>
      <c r="K6" s="343"/>
      <c r="L6" s="344"/>
      <c r="M6" s="231" t="s">
        <v>143</v>
      </c>
      <c r="N6" s="232"/>
      <c r="O6" s="232"/>
      <c r="P6" s="232"/>
      <c r="Q6" s="232"/>
      <c r="R6" s="234" t="s">
        <v>178</v>
      </c>
      <c r="S6" s="234"/>
      <c r="T6" s="234"/>
      <c r="U6" s="234"/>
      <c r="V6" s="234"/>
      <c r="W6" s="234"/>
      <c r="X6" s="234"/>
      <c r="Y6" s="234"/>
      <c r="Z6" s="235"/>
      <c r="AA6" s="231" t="s">
        <v>34</v>
      </c>
      <c r="AB6" s="232"/>
      <c r="AC6" s="232"/>
      <c r="AD6" s="232"/>
      <c r="AE6" s="345">
        <v>40835</v>
      </c>
      <c r="AF6" s="346"/>
      <c r="AG6" s="346"/>
      <c r="AH6" s="346"/>
      <c r="AI6" s="346"/>
      <c r="AJ6" s="347"/>
    </row>
    <row r="7" spans="1:36" s="27" customFormat="1">
      <c r="A7" s="246" t="s">
        <v>21</v>
      </c>
      <c r="B7" s="247"/>
      <c r="C7" s="247"/>
      <c r="D7" s="247"/>
      <c r="E7" s="248" t="s">
        <v>200</v>
      </c>
      <c r="F7" s="339"/>
      <c r="G7" s="339"/>
      <c r="H7" s="339"/>
      <c r="I7" s="339"/>
      <c r="J7" s="339"/>
      <c r="K7" s="339"/>
      <c r="L7" s="340"/>
      <c r="M7" s="246" t="s">
        <v>112</v>
      </c>
      <c r="N7" s="247"/>
      <c r="O7" s="247"/>
      <c r="P7" s="247"/>
      <c r="Q7" s="247"/>
      <c r="R7" s="248" t="s">
        <v>113</v>
      </c>
      <c r="S7" s="248"/>
      <c r="T7" s="248"/>
      <c r="U7" s="248"/>
      <c r="V7" s="248"/>
      <c r="W7" s="248"/>
      <c r="X7" s="248"/>
      <c r="Y7" s="248"/>
      <c r="Z7" s="249"/>
      <c r="AA7" s="246" t="s">
        <v>23</v>
      </c>
      <c r="AB7" s="247"/>
      <c r="AC7" s="247"/>
      <c r="AD7" s="247"/>
      <c r="AE7" s="341"/>
      <c r="AF7" s="341"/>
      <c r="AG7" s="341"/>
      <c r="AH7" s="341"/>
      <c r="AI7" s="341"/>
      <c r="AJ7" s="342"/>
    </row>
    <row r="8" spans="1:36" s="26" customFormat="1" ht="8.25" customHeight="1">
      <c r="A8" s="337" t="s">
        <v>114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</row>
    <row r="9" spans="1:36" s="26" customFormat="1">
      <c r="A9" s="253" t="s">
        <v>115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</row>
    <row r="10" spans="1:36" s="28" customFormat="1">
      <c r="A10" s="303" t="s">
        <v>35</v>
      </c>
      <c r="B10" s="304"/>
      <c r="C10" s="305"/>
      <c r="D10" s="306"/>
      <c r="E10" s="306"/>
      <c r="F10" s="306"/>
      <c r="G10" s="306"/>
      <c r="H10" s="307"/>
      <c r="I10" s="338">
        <v>40835</v>
      </c>
      <c r="J10" s="335"/>
      <c r="K10" s="313"/>
      <c r="L10" s="336"/>
      <c r="M10" s="334"/>
      <c r="N10" s="335"/>
      <c r="O10" s="313"/>
      <c r="P10" s="336"/>
      <c r="Q10" s="334"/>
      <c r="R10" s="335"/>
      <c r="S10" s="313"/>
      <c r="T10" s="336"/>
      <c r="U10" s="334"/>
      <c r="V10" s="335"/>
      <c r="W10" s="313"/>
      <c r="X10" s="336"/>
      <c r="Y10" s="334"/>
      <c r="Z10" s="335"/>
      <c r="AA10" s="313"/>
      <c r="AB10" s="336"/>
      <c r="AC10" s="334"/>
      <c r="AD10" s="335"/>
      <c r="AE10" s="313"/>
      <c r="AF10" s="314"/>
      <c r="AG10" s="314"/>
      <c r="AH10" s="314"/>
      <c r="AI10" s="314"/>
      <c r="AJ10" s="314"/>
    </row>
    <row r="11" spans="1:36" s="28" customFormat="1">
      <c r="A11" s="327"/>
      <c r="B11" s="327"/>
      <c r="C11" s="306"/>
      <c r="D11" s="306"/>
      <c r="E11" s="306"/>
      <c r="F11" s="306"/>
      <c r="G11" s="306"/>
      <c r="H11" s="307"/>
      <c r="I11" s="328" t="s">
        <v>116</v>
      </c>
      <c r="J11" s="329"/>
      <c r="K11" s="329"/>
      <c r="L11" s="330"/>
      <c r="M11" s="328"/>
      <c r="N11" s="329"/>
      <c r="O11" s="329"/>
      <c r="P11" s="330"/>
      <c r="Q11" s="328"/>
      <c r="R11" s="329"/>
      <c r="S11" s="329"/>
      <c r="T11" s="330"/>
      <c r="U11" s="328"/>
      <c r="V11" s="329"/>
      <c r="W11" s="329"/>
      <c r="X11" s="330"/>
      <c r="Y11" s="328"/>
      <c r="Z11" s="329"/>
      <c r="AA11" s="329"/>
      <c r="AB11" s="329"/>
      <c r="AC11" s="329"/>
      <c r="AD11" s="330"/>
      <c r="AE11" s="313"/>
      <c r="AF11" s="314"/>
      <c r="AG11" s="314"/>
      <c r="AH11" s="314"/>
      <c r="AI11" s="314"/>
      <c r="AJ11" s="314"/>
    </row>
    <row r="12" spans="1:36" s="28" customFormat="1">
      <c r="A12" s="303" t="s">
        <v>36</v>
      </c>
      <c r="B12" s="304"/>
      <c r="C12" s="303" t="s">
        <v>37</v>
      </c>
      <c r="D12" s="322"/>
      <c r="E12" s="322"/>
      <c r="F12" s="322"/>
      <c r="G12" s="322"/>
      <c r="H12" s="323"/>
      <c r="I12" s="324" t="s">
        <v>38</v>
      </c>
      <c r="J12" s="325"/>
      <c r="K12" s="326" t="s">
        <v>39</v>
      </c>
      <c r="L12" s="325"/>
      <c r="M12" s="324" t="s">
        <v>38</v>
      </c>
      <c r="N12" s="325"/>
      <c r="O12" s="326" t="s">
        <v>39</v>
      </c>
      <c r="P12" s="325"/>
      <c r="Q12" s="324" t="s">
        <v>38</v>
      </c>
      <c r="R12" s="325"/>
      <c r="S12" s="326" t="s">
        <v>39</v>
      </c>
      <c r="T12" s="325"/>
      <c r="U12" s="324" t="s">
        <v>38</v>
      </c>
      <c r="V12" s="325"/>
      <c r="W12" s="326" t="s">
        <v>39</v>
      </c>
      <c r="X12" s="325"/>
      <c r="Y12" s="324" t="s">
        <v>38</v>
      </c>
      <c r="Z12" s="325"/>
      <c r="AA12" s="324" t="s">
        <v>38</v>
      </c>
      <c r="AB12" s="325"/>
      <c r="AC12" s="326" t="s">
        <v>39</v>
      </c>
      <c r="AD12" s="325"/>
      <c r="AE12" s="331" t="s">
        <v>24</v>
      </c>
      <c r="AF12" s="332"/>
      <c r="AG12" s="332"/>
      <c r="AH12" s="332"/>
      <c r="AI12" s="332"/>
      <c r="AJ12" s="333"/>
    </row>
    <row r="13" spans="1:36" s="28" customFormat="1">
      <c r="A13" s="303" t="s">
        <v>117</v>
      </c>
      <c r="B13" s="304"/>
      <c r="C13" s="305"/>
      <c r="D13" s="306"/>
      <c r="E13" s="306"/>
      <c r="F13" s="306"/>
      <c r="G13" s="306"/>
      <c r="H13" s="307"/>
      <c r="I13" s="308" t="s">
        <v>132</v>
      </c>
      <c r="J13" s="309"/>
      <c r="K13" s="310"/>
      <c r="L13" s="311"/>
      <c r="M13" s="312"/>
      <c r="N13" s="312"/>
      <c r="O13" s="320"/>
      <c r="P13" s="321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  <c r="AC13" s="310"/>
      <c r="AD13" s="311"/>
      <c r="AE13" s="313"/>
      <c r="AF13" s="314"/>
      <c r="AG13" s="314"/>
      <c r="AH13" s="314"/>
      <c r="AI13" s="314"/>
      <c r="AJ13" s="314"/>
    </row>
    <row r="14" spans="1:36" s="28" customFormat="1" ht="9" customHeight="1">
      <c r="A14" s="315" t="s">
        <v>47</v>
      </c>
      <c r="B14" s="316"/>
      <c r="C14" s="317" t="s">
        <v>91</v>
      </c>
      <c r="D14" s="318"/>
      <c r="E14" s="318"/>
      <c r="F14" s="318"/>
      <c r="G14" s="318"/>
      <c r="H14" s="319"/>
      <c r="I14" s="315">
        <v>45</v>
      </c>
      <c r="J14" s="316"/>
      <c r="K14" s="285"/>
      <c r="L14" s="286"/>
      <c r="M14" s="285"/>
      <c r="N14" s="286"/>
      <c r="O14" s="285"/>
      <c r="P14" s="286"/>
      <c r="Q14" s="285"/>
      <c r="R14" s="286"/>
      <c r="S14" s="285"/>
      <c r="T14" s="286"/>
      <c r="U14" s="285"/>
      <c r="V14" s="286"/>
      <c r="W14" s="285"/>
      <c r="X14" s="286"/>
      <c r="Y14" s="285"/>
      <c r="Z14" s="286"/>
      <c r="AA14" s="285"/>
      <c r="AB14" s="286"/>
      <c r="AC14" s="285"/>
      <c r="AD14" s="286"/>
      <c r="AE14" s="287"/>
      <c r="AF14" s="288"/>
      <c r="AG14" s="288"/>
      <c r="AH14" s="288"/>
      <c r="AI14" s="288"/>
      <c r="AJ14" s="289"/>
    </row>
    <row r="15" spans="1:36" s="28" customFormat="1" ht="9" customHeight="1">
      <c r="A15" s="290" t="s">
        <v>49</v>
      </c>
      <c r="B15" s="291"/>
      <c r="C15" s="300" t="s">
        <v>179</v>
      </c>
      <c r="D15" s="301"/>
      <c r="E15" s="301"/>
      <c r="F15" s="301"/>
      <c r="G15" s="301"/>
      <c r="H15" s="302"/>
      <c r="I15" s="290">
        <v>43</v>
      </c>
      <c r="J15" s="291"/>
      <c r="K15" s="285"/>
      <c r="L15" s="286"/>
      <c r="M15" s="285"/>
      <c r="N15" s="286"/>
      <c r="O15" s="285"/>
      <c r="P15" s="286"/>
      <c r="Q15" s="285"/>
      <c r="R15" s="286"/>
      <c r="S15" s="285"/>
      <c r="T15" s="286"/>
      <c r="U15" s="285"/>
      <c r="V15" s="286"/>
      <c r="W15" s="285"/>
      <c r="X15" s="286"/>
      <c r="Y15" s="285"/>
      <c r="Z15" s="286"/>
      <c r="AA15" s="285"/>
      <c r="AB15" s="286"/>
      <c r="AC15" s="285"/>
      <c r="AD15" s="286"/>
      <c r="AE15" s="287"/>
      <c r="AF15" s="288"/>
      <c r="AG15" s="288"/>
      <c r="AH15" s="288"/>
      <c r="AI15" s="288"/>
      <c r="AJ15" s="289"/>
    </row>
    <row r="16" spans="1:36" s="28" customFormat="1" ht="9" customHeight="1">
      <c r="A16" s="290" t="s">
        <v>92</v>
      </c>
      <c r="B16" s="291"/>
      <c r="C16" s="276" t="s">
        <v>93</v>
      </c>
      <c r="D16" s="292"/>
      <c r="E16" s="292"/>
      <c r="F16" s="292"/>
      <c r="G16" s="292"/>
      <c r="H16" s="293"/>
      <c r="I16" s="290">
        <v>39</v>
      </c>
      <c r="J16" s="291"/>
      <c r="K16" s="285"/>
      <c r="L16" s="286"/>
      <c r="M16" s="285"/>
      <c r="N16" s="286"/>
      <c r="O16" s="285"/>
      <c r="P16" s="286"/>
      <c r="Q16" s="285"/>
      <c r="R16" s="286"/>
      <c r="S16" s="285"/>
      <c r="T16" s="286"/>
      <c r="U16" s="285"/>
      <c r="V16" s="286"/>
      <c r="W16" s="285"/>
      <c r="X16" s="286"/>
      <c r="Y16" s="285"/>
      <c r="Z16" s="286"/>
      <c r="AA16" s="285"/>
      <c r="AB16" s="286"/>
      <c r="AC16" s="285"/>
      <c r="AD16" s="286"/>
      <c r="AE16" s="287"/>
      <c r="AF16" s="288"/>
      <c r="AG16" s="288"/>
      <c r="AH16" s="288"/>
      <c r="AI16" s="288"/>
      <c r="AJ16" s="289"/>
    </row>
    <row r="17" spans="1:36" s="28" customFormat="1" ht="9" customHeight="1">
      <c r="A17" s="290" t="s">
        <v>94</v>
      </c>
      <c r="B17" s="291"/>
      <c r="C17" s="276" t="s">
        <v>95</v>
      </c>
      <c r="D17" s="277"/>
      <c r="E17" s="277"/>
      <c r="F17" s="277"/>
      <c r="G17" s="277"/>
      <c r="H17" s="278"/>
      <c r="I17" s="285">
        <v>43.5</v>
      </c>
      <c r="J17" s="299"/>
      <c r="K17" s="285"/>
      <c r="L17" s="286"/>
      <c r="M17" s="285"/>
      <c r="N17" s="286"/>
      <c r="O17" s="285"/>
      <c r="P17" s="286"/>
      <c r="Q17" s="285"/>
      <c r="R17" s="286"/>
      <c r="S17" s="285"/>
      <c r="T17" s="286"/>
      <c r="U17" s="285"/>
      <c r="V17" s="286"/>
      <c r="W17" s="285"/>
      <c r="X17" s="286"/>
      <c r="Y17" s="285"/>
      <c r="Z17" s="286"/>
      <c r="AA17" s="285"/>
      <c r="AB17" s="286"/>
      <c r="AC17" s="285"/>
      <c r="AD17" s="286"/>
      <c r="AE17" s="287"/>
      <c r="AF17" s="288"/>
      <c r="AG17" s="288"/>
      <c r="AH17" s="288"/>
      <c r="AI17" s="288"/>
      <c r="AJ17" s="289"/>
    </row>
    <row r="18" spans="1:36" s="28" customFormat="1" ht="9" customHeight="1">
      <c r="A18" s="290" t="s">
        <v>50</v>
      </c>
      <c r="B18" s="291"/>
      <c r="C18" s="276" t="s">
        <v>51</v>
      </c>
      <c r="D18" s="292"/>
      <c r="E18" s="292"/>
      <c r="F18" s="292"/>
      <c r="G18" s="292"/>
      <c r="H18" s="293"/>
      <c r="I18" s="285">
        <v>18</v>
      </c>
      <c r="J18" s="299"/>
      <c r="K18" s="285"/>
      <c r="L18" s="286"/>
      <c r="M18" s="285"/>
      <c r="N18" s="286"/>
      <c r="O18" s="285"/>
      <c r="P18" s="286"/>
      <c r="Q18" s="285"/>
      <c r="R18" s="286"/>
      <c r="S18" s="285"/>
      <c r="T18" s="286"/>
      <c r="U18" s="285"/>
      <c r="V18" s="286"/>
      <c r="W18" s="285"/>
      <c r="X18" s="286"/>
      <c r="Y18" s="285"/>
      <c r="Z18" s="286"/>
      <c r="AA18" s="285"/>
      <c r="AB18" s="286"/>
      <c r="AC18" s="285"/>
      <c r="AD18" s="286"/>
      <c r="AE18" s="287"/>
      <c r="AF18" s="288"/>
      <c r="AG18" s="288"/>
      <c r="AH18" s="288"/>
      <c r="AI18" s="288"/>
      <c r="AJ18" s="289"/>
    </row>
    <row r="19" spans="1:36" s="28" customFormat="1" ht="9" customHeight="1">
      <c r="A19" s="290"/>
      <c r="B19" s="291"/>
      <c r="C19" s="276"/>
      <c r="D19" s="292"/>
      <c r="E19" s="292"/>
      <c r="F19" s="292"/>
      <c r="G19" s="292"/>
      <c r="H19" s="293"/>
      <c r="I19" s="285"/>
      <c r="J19" s="286"/>
      <c r="K19" s="285"/>
      <c r="L19" s="286"/>
      <c r="M19" s="285"/>
      <c r="N19" s="286"/>
      <c r="O19" s="285"/>
      <c r="P19" s="286"/>
      <c r="Q19" s="285"/>
      <c r="R19" s="286"/>
      <c r="S19" s="285"/>
      <c r="T19" s="286"/>
      <c r="U19" s="285"/>
      <c r="V19" s="286"/>
      <c r="W19" s="285"/>
      <c r="X19" s="286"/>
      <c r="Y19" s="285"/>
      <c r="Z19" s="286"/>
      <c r="AA19" s="285"/>
      <c r="AB19" s="286"/>
      <c r="AC19" s="285"/>
      <c r="AD19" s="286"/>
      <c r="AE19" s="287"/>
      <c r="AF19" s="288"/>
      <c r="AG19" s="288"/>
      <c r="AH19" s="288"/>
      <c r="AI19" s="288"/>
      <c r="AJ19" s="289"/>
    </row>
    <row r="20" spans="1:36" s="28" customFormat="1" ht="9" customHeight="1">
      <c r="A20" s="290" t="s">
        <v>53</v>
      </c>
      <c r="B20" s="291"/>
      <c r="C20" s="276" t="s">
        <v>54</v>
      </c>
      <c r="D20" s="292"/>
      <c r="E20" s="292"/>
      <c r="F20" s="292"/>
      <c r="G20" s="292"/>
      <c r="H20" s="293"/>
      <c r="I20" s="285">
        <v>24</v>
      </c>
      <c r="J20" s="286"/>
      <c r="K20" s="285"/>
      <c r="L20" s="286"/>
      <c r="M20" s="285"/>
      <c r="N20" s="286"/>
      <c r="O20" s="285"/>
      <c r="P20" s="286"/>
      <c r="Q20" s="285"/>
      <c r="R20" s="286"/>
      <c r="S20" s="285"/>
      <c r="T20" s="286"/>
      <c r="U20" s="285"/>
      <c r="V20" s="286"/>
      <c r="W20" s="285"/>
      <c r="X20" s="286"/>
      <c r="Y20" s="285"/>
      <c r="Z20" s="286"/>
      <c r="AA20" s="285"/>
      <c r="AB20" s="286"/>
      <c r="AC20" s="285"/>
      <c r="AD20" s="286"/>
      <c r="AE20" s="287"/>
      <c r="AF20" s="288"/>
      <c r="AG20" s="288"/>
      <c r="AH20" s="288"/>
      <c r="AI20" s="288"/>
      <c r="AJ20" s="289"/>
    </row>
    <row r="21" spans="1:36" s="28" customFormat="1" ht="9" customHeight="1">
      <c r="A21" s="290" t="s">
        <v>55</v>
      </c>
      <c r="B21" s="291"/>
      <c r="C21" s="276" t="s">
        <v>56</v>
      </c>
      <c r="D21" s="292"/>
      <c r="E21" s="292"/>
      <c r="F21" s="292"/>
      <c r="G21" s="292"/>
      <c r="H21" s="293"/>
      <c r="I21" s="285">
        <f>I20+I28</f>
        <v>28.5</v>
      </c>
      <c r="J21" s="286"/>
      <c r="K21" s="285">
        <f>K20+K28</f>
        <v>0</v>
      </c>
      <c r="L21" s="286"/>
      <c r="M21" s="285"/>
      <c r="N21" s="286"/>
      <c r="O21" s="285"/>
      <c r="P21" s="286"/>
      <c r="Q21" s="285"/>
      <c r="R21" s="286"/>
      <c r="S21" s="285"/>
      <c r="T21" s="286"/>
      <c r="U21" s="285"/>
      <c r="V21" s="286"/>
      <c r="W21" s="285"/>
      <c r="X21" s="286"/>
      <c r="Y21" s="285"/>
      <c r="Z21" s="286"/>
      <c r="AA21" s="285"/>
      <c r="AB21" s="286"/>
      <c r="AC21" s="285"/>
      <c r="AD21" s="286"/>
      <c r="AE21" s="287"/>
      <c r="AF21" s="288"/>
      <c r="AG21" s="288"/>
      <c r="AH21" s="288"/>
      <c r="AI21" s="288"/>
      <c r="AJ21" s="289"/>
    </row>
    <row r="22" spans="1:36" s="28" customFormat="1" ht="9" customHeight="1">
      <c r="A22" s="290" t="s">
        <v>57</v>
      </c>
      <c r="B22" s="291"/>
      <c r="C22" s="276" t="s">
        <v>58</v>
      </c>
      <c r="D22" s="292"/>
      <c r="E22" s="292"/>
      <c r="F22" s="292"/>
      <c r="G22" s="292"/>
      <c r="H22" s="293"/>
      <c r="I22" s="285">
        <f>I20+I25-I26+I23</f>
        <v>30.25</v>
      </c>
      <c r="J22" s="286"/>
      <c r="K22" s="285"/>
      <c r="L22" s="286"/>
      <c r="M22" s="285"/>
      <c r="N22" s="286"/>
      <c r="O22" s="285"/>
      <c r="P22" s="286"/>
      <c r="Q22" s="285"/>
      <c r="R22" s="286"/>
      <c r="S22" s="285"/>
      <c r="T22" s="286"/>
      <c r="U22" s="285"/>
      <c r="V22" s="286"/>
      <c r="W22" s="285"/>
      <c r="X22" s="286"/>
      <c r="Y22" s="285"/>
      <c r="Z22" s="286"/>
      <c r="AA22" s="285"/>
      <c r="AB22" s="286"/>
      <c r="AC22" s="285"/>
      <c r="AD22" s="286"/>
      <c r="AE22" s="287"/>
      <c r="AF22" s="288"/>
      <c r="AG22" s="288"/>
      <c r="AH22" s="288"/>
      <c r="AI22" s="288"/>
      <c r="AJ22" s="289"/>
    </row>
    <row r="23" spans="1:36" s="28" customFormat="1" ht="9" customHeight="1">
      <c r="A23" s="290" t="s">
        <v>59</v>
      </c>
      <c r="B23" s="291"/>
      <c r="C23" s="276" t="s">
        <v>60</v>
      </c>
      <c r="D23" s="292"/>
      <c r="E23" s="292"/>
      <c r="F23" s="292"/>
      <c r="G23" s="292"/>
      <c r="H23" s="293"/>
      <c r="I23" s="285">
        <v>3</v>
      </c>
      <c r="J23" s="286"/>
      <c r="K23" s="285"/>
      <c r="L23" s="286"/>
      <c r="M23" s="285"/>
      <c r="N23" s="286"/>
      <c r="O23" s="285"/>
      <c r="P23" s="286"/>
      <c r="Q23" s="285"/>
      <c r="R23" s="286"/>
      <c r="S23" s="285"/>
      <c r="T23" s="286"/>
      <c r="U23" s="285"/>
      <c r="V23" s="286"/>
      <c r="W23" s="285"/>
      <c r="X23" s="286"/>
      <c r="Y23" s="285"/>
      <c r="Z23" s="286"/>
      <c r="AA23" s="285"/>
      <c r="AB23" s="286"/>
      <c r="AC23" s="285"/>
      <c r="AD23" s="286"/>
      <c r="AE23" s="287"/>
      <c r="AF23" s="288"/>
      <c r="AG23" s="288"/>
      <c r="AH23" s="288"/>
      <c r="AI23" s="288"/>
      <c r="AJ23" s="289"/>
    </row>
    <row r="24" spans="1:36" s="28" customFormat="1" ht="9" customHeight="1">
      <c r="A24" s="290"/>
      <c r="B24" s="291"/>
      <c r="C24" s="276"/>
      <c r="D24" s="292"/>
      <c r="E24" s="292"/>
      <c r="F24" s="292"/>
      <c r="G24" s="292"/>
      <c r="H24" s="293"/>
      <c r="I24" s="285"/>
      <c r="J24" s="286"/>
      <c r="K24" s="285"/>
      <c r="L24" s="286"/>
      <c r="M24" s="285"/>
      <c r="N24" s="286"/>
      <c r="O24" s="285"/>
      <c r="P24" s="286"/>
      <c r="Q24" s="285"/>
      <c r="R24" s="286"/>
      <c r="S24" s="285"/>
      <c r="T24" s="286"/>
      <c r="U24" s="285"/>
      <c r="V24" s="286"/>
      <c r="W24" s="285"/>
      <c r="X24" s="286"/>
      <c r="Y24" s="285"/>
      <c r="Z24" s="286"/>
      <c r="AA24" s="285"/>
      <c r="AB24" s="286"/>
      <c r="AC24" s="285"/>
      <c r="AD24" s="286"/>
      <c r="AE24" s="287"/>
      <c r="AF24" s="288"/>
      <c r="AG24" s="288"/>
      <c r="AH24" s="288"/>
      <c r="AI24" s="288"/>
      <c r="AJ24" s="289"/>
    </row>
    <row r="25" spans="1:36" s="28" customFormat="1" ht="9" customHeight="1">
      <c r="A25" s="290" t="s">
        <v>61</v>
      </c>
      <c r="B25" s="291"/>
      <c r="C25" s="276" t="s">
        <v>62</v>
      </c>
      <c r="D25" s="277"/>
      <c r="E25" s="277"/>
      <c r="F25" s="277"/>
      <c r="G25" s="277"/>
      <c r="H25" s="278"/>
      <c r="I25" s="285">
        <v>4.5</v>
      </c>
      <c r="J25" s="286"/>
      <c r="K25" s="285"/>
      <c r="L25" s="286"/>
      <c r="M25" s="285"/>
      <c r="N25" s="286"/>
      <c r="O25" s="285"/>
      <c r="P25" s="286"/>
      <c r="Q25" s="285"/>
      <c r="R25" s="286"/>
      <c r="S25" s="285"/>
      <c r="T25" s="286"/>
      <c r="U25" s="285"/>
      <c r="V25" s="286"/>
      <c r="W25" s="285"/>
      <c r="X25" s="286"/>
      <c r="Y25" s="285"/>
      <c r="Z25" s="286"/>
      <c r="AA25" s="285"/>
      <c r="AB25" s="286"/>
      <c r="AC25" s="285"/>
      <c r="AD25" s="286"/>
      <c r="AE25" s="287"/>
      <c r="AF25" s="288"/>
      <c r="AG25" s="288"/>
      <c r="AH25" s="288"/>
      <c r="AI25" s="288"/>
      <c r="AJ25" s="289"/>
    </row>
    <row r="26" spans="1:36" s="28" customFormat="1" ht="9" customHeight="1">
      <c r="A26" s="290" t="s">
        <v>64</v>
      </c>
      <c r="B26" s="291"/>
      <c r="C26" s="276" t="s">
        <v>65</v>
      </c>
      <c r="D26" s="277"/>
      <c r="E26" s="277"/>
      <c r="F26" s="277"/>
      <c r="G26" s="277"/>
      <c r="H26" s="278"/>
      <c r="I26" s="285">
        <v>1.25</v>
      </c>
      <c r="J26" s="286"/>
      <c r="K26" s="285">
        <f>K20+K23+K25-K22</f>
        <v>0</v>
      </c>
      <c r="L26" s="286"/>
      <c r="M26" s="285"/>
      <c r="N26" s="286"/>
      <c r="O26" s="285"/>
      <c r="P26" s="286"/>
      <c r="Q26" s="285"/>
      <c r="R26" s="286"/>
      <c r="S26" s="285"/>
      <c r="T26" s="286"/>
      <c r="U26" s="285"/>
      <c r="V26" s="286"/>
      <c r="W26" s="285"/>
      <c r="X26" s="286"/>
      <c r="Y26" s="285"/>
      <c r="Z26" s="286"/>
      <c r="AA26" s="285"/>
      <c r="AB26" s="286"/>
      <c r="AC26" s="285"/>
      <c r="AD26" s="286"/>
      <c r="AE26" s="287"/>
      <c r="AF26" s="288"/>
      <c r="AG26" s="288"/>
      <c r="AH26" s="288"/>
      <c r="AI26" s="288"/>
      <c r="AJ26" s="289"/>
    </row>
    <row r="27" spans="1:36" s="28" customFormat="1" ht="9" customHeight="1">
      <c r="A27" s="290" t="s">
        <v>66</v>
      </c>
      <c r="B27" s="291"/>
      <c r="C27" s="276" t="s">
        <v>96</v>
      </c>
      <c r="D27" s="277"/>
      <c r="E27" s="277"/>
      <c r="F27" s="277"/>
      <c r="G27" s="277"/>
      <c r="H27" s="278"/>
      <c r="I27" s="285">
        <v>7.5</v>
      </c>
      <c r="J27" s="286"/>
      <c r="K27" s="285"/>
      <c r="L27" s="286"/>
      <c r="M27" s="285"/>
      <c r="N27" s="286"/>
      <c r="O27" s="285"/>
      <c r="P27" s="286"/>
      <c r="Q27" s="285"/>
      <c r="R27" s="286"/>
      <c r="S27" s="285"/>
      <c r="T27" s="286"/>
      <c r="U27" s="285"/>
      <c r="V27" s="286"/>
      <c r="W27" s="285"/>
      <c r="X27" s="286"/>
      <c r="Y27" s="285"/>
      <c r="Z27" s="286"/>
      <c r="AA27" s="285"/>
      <c r="AB27" s="286"/>
      <c r="AC27" s="285"/>
      <c r="AD27" s="286"/>
      <c r="AE27" s="287"/>
      <c r="AF27" s="288"/>
      <c r="AG27" s="288"/>
      <c r="AH27" s="288"/>
      <c r="AI27" s="288"/>
      <c r="AJ27" s="289"/>
    </row>
    <row r="28" spans="1:36" s="28" customFormat="1" ht="9" customHeight="1">
      <c r="A28" s="290">
        <v>12</v>
      </c>
      <c r="B28" s="291"/>
      <c r="C28" s="276" t="s">
        <v>69</v>
      </c>
      <c r="D28" s="277"/>
      <c r="E28" s="277"/>
      <c r="F28" s="277"/>
      <c r="G28" s="277"/>
      <c r="H28" s="278"/>
      <c r="I28" s="285">
        <v>4.5</v>
      </c>
      <c r="J28" s="286"/>
      <c r="K28" s="285"/>
      <c r="L28" s="286"/>
      <c r="M28" s="285"/>
      <c r="N28" s="286"/>
      <c r="O28" s="285"/>
      <c r="P28" s="286"/>
      <c r="Q28" s="285"/>
      <c r="R28" s="286"/>
      <c r="S28" s="285"/>
      <c r="T28" s="286"/>
      <c r="U28" s="285"/>
      <c r="V28" s="286"/>
      <c r="W28" s="285"/>
      <c r="X28" s="286"/>
      <c r="Y28" s="285"/>
      <c r="Z28" s="286"/>
      <c r="AA28" s="285"/>
      <c r="AB28" s="286"/>
      <c r="AC28" s="285"/>
      <c r="AD28" s="286"/>
      <c r="AE28" s="287"/>
      <c r="AF28" s="288"/>
      <c r="AG28" s="288"/>
      <c r="AH28" s="288"/>
      <c r="AI28" s="288"/>
      <c r="AJ28" s="289"/>
    </row>
    <row r="29" spans="1:36" s="28" customFormat="1" ht="9" customHeight="1">
      <c r="A29" s="290"/>
      <c r="B29" s="291"/>
      <c r="C29" s="276"/>
      <c r="D29" s="292"/>
      <c r="E29" s="292"/>
      <c r="F29" s="292"/>
      <c r="G29" s="292"/>
      <c r="H29" s="293"/>
      <c r="I29" s="285"/>
      <c r="J29" s="286"/>
      <c r="K29" s="285"/>
      <c r="L29" s="286"/>
      <c r="M29" s="285"/>
      <c r="N29" s="286"/>
      <c r="O29" s="285"/>
      <c r="P29" s="286"/>
      <c r="Q29" s="285"/>
      <c r="R29" s="286"/>
      <c r="S29" s="285"/>
      <c r="T29" s="286"/>
      <c r="U29" s="285"/>
      <c r="V29" s="286"/>
      <c r="W29" s="285"/>
      <c r="X29" s="286"/>
      <c r="Y29" s="285"/>
      <c r="Z29" s="286"/>
      <c r="AA29" s="285"/>
      <c r="AB29" s="286"/>
      <c r="AC29" s="285"/>
      <c r="AD29" s="286"/>
      <c r="AE29" s="287"/>
      <c r="AF29" s="288"/>
      <c r="AG29" s="288"/>
      <c r="AH29" s="288"/>
      <c r="AI29" s="288"/>
      <c r="AJ29" s="289"/>
    </row>
    <row r="30" spans="1:36" s="28" customFormat="1" ht="9" customHeight="1">
      <c r="A30" s="290" t="s">
        <v>100</v>
      </c>
      <c r="B30" s="291"/>
      <c r="C30" s="276" t="s">
        <v>71</v>
      </c>
      <c r="D30" s="292"/>
      <c r="E30" s="292"/>
      <c r="F30" s="292"/>
      <c r="G30" s="292"/>
      <c r="H30" s="293"/>
      <c r="I30" s="285">
        <v>37</v>
      </c>
      <c r="J30" s="286"/>
      <c r="K30" s="285"/>
      <c r="L30" s="286"/>
      <c r="M30" s="285"/>
      <c r="N30" s="286"/>
      <c r="O30" s="285"/>
      <c r="P30" s="286"/>
      <c r="Q30" s="285"/>
      <c r="R30" s="286"/>
      <c r="S30" s="285"/>
      <c r="T30" s="286"/>
      <c r="U30" s="285"/>
      <c r="V30" s="286"/>
      <c r="W30" s="285"/>
      <c r="X30" s="286"/>
      <c r="Y30" s="285"/>
      <c r="Z30" s="286"/>
      <c r="AA30" s="285"/>
      <c r="AB30" s="286"/>
      <c r="AC30" s="285"/>
      <c r="AD30" s="286"/>
      <c r="AE30" s="287"/>
      <c r="AF30" s="288"/>
      <c r="AG30" s="288"/>
      <c r="AH30" s="288"/>
      <c r="AI30" s="288"/>
      <c r="AJ30" s="289"/>
    </row>
    <row r="31" spans="1:36" s="28" customFormat="1" ht="9" customHeight="1">
      <c r="A31" s="290" t="s">
        <v>97</v>
      </c>
      <c r="B31" s="291"/>
      <c r="C31" s="276" t="s">
        <v>98</v>
      </c>
      <c r="D31" s="292"/>
      <c r="E31" s="292"/>
      <c r="F31" s="292"/>
      <c r="G31" s="292"/>
      <c r="H31" s="293"/>
      <c r="I31" s="285">
        <v>19.5</v>
      </c>
      <c r="J31" s="286"/>
      <c r="K31" s="285"/>
      <c r="L31" s="286"/>
      <c r="M31" s="285"/>
      <c r="N31" s="286"/>
      <c r="O31" s="285"/>
      <c r="P31" s="286"/>
      <c r="Q31" s="285"/>
      <c r="R31" s="286"/>
      <c r="S31" s="285"/>
      <c r="T31" s="286"/>
      <c r="U31" s="285"/>
      <c r="V31" s="286"/>
      <c r="W31" s="285"/>
      <c r="X31" s="286"/>
      <c r="Y31" s="285"/>
      <c r="Z31" s="286"/>
      <c r="AA31" s="285"/>
      <c r="AB31" s="286"/>
      <c r="AC31" s="285"/>
      <c r="AD31" s="286"/>
      <c r="AE31" s="287"/>
      <c r="AF31" s="288"/>
      <c r="AG31" s="288"/>
      <c r="AH31" s="288"/>
      <c r="AI31" s="288"/>
      <c r="AJ31" s="289"/>
    </row>
    <row r="32" spans="1:36" s="28" customFormat="1" ht="9" customHeight="1">
      <c r="A32" s="290" t="s">
        <v>72</v>
      </c>
      <c r="B32" s="291"/>
      <c r="C32" s="276" t="s">
        <v>99</v>
      </c>
      <c r="D32" s="277"/>
      <c r="E32" s="277"/>
      <c r="F32" s="277"/>
      <c r="G32" s="277"/>
      <c r="H32" s="278"/>
      <c r="I32" s="285">
        <v>16.75</v>
      </c>
      <c r="J32" s="286"/>
      <c r="K32" s="285"/>
      <c r="L32" s="286"/>
      <c r="M32" s="285"/>
      <c r="N32" s="286"/>
      <c r="O32" s="285"/>
      <c r="P32" s="286"/>
      <c r="Q32" s="285"/>
      <c r="R32" s="286"/>
      <c r="S32" s="285"/>
      <c r="T32" s="286"/>
      <c r="U32" s="285"/>
      <c r="V32" s="286"/>
      <c r="W32" s="285"/>
      <c r="X32" s="286"/>
      <c r="Y32" s="285"/>
      <c r="Z32" s="286"/>
      <c r="AA32" s="285"/>
      <c r="AB32" s="286"/>
      <c r="AC32" s="285"/>
      <c r="AD32" s="286"/>
      <c r="AE32" s="287"/>
      <c r="AF32" s="288"/>
      <c r="AG32" s="288"/>
      <c r="AH32" s="288"/>
      <c r="AI32" s="288"/>
      <c r="AJ32" s="289"/>
    </row>
    <row r="33" spans="1:36" s="28" customFormat="1" ht="9" customHeight="1">
      <c r="A33" s="290" t="s">
        <v>73</v>
      </c>
      <c r="B33" s="291"/>
      <c r="C33" s="276" t="s">
        <v>101</v>
      </c>
      <c r="D33" s="277"/>
      <c r="E33" s="277"/>
      <c r="F33" s="277"/>
      <c r="G33" s="277"/>
      <c r="H33" s="278"/>
      <c r="I33" s="285" t="s">
        <v>70</v>
      </c>
      <c r="J33" s="286"/>
      <c r="K33" s="285"/>
      <c r="L33" s="286"/>
      <c r="M33" s="285"/>
      <c r="N33" s="286"/>
      <c r="O33" s="285"/>
      <c r="P33" s="286"/>
      <c r="Q33" s="285"/>
      <c r="R33" s="286"/>
      <c r="S33" s="285"/>
      <c r="T33" s="286"/>
      <c r="U33" s="285"/>
      <c r="V33" s="286"/>
      <c r="W33" s="285"/>
      <c r="X33" s="286"/>
      <c r="Y33" s="285"/>
      <c r="Z33" s="286"/>
      <c r="AA33" s="285"/>
      <c r="AB33" s="286"/>
      <c r="AC33" s="285"/>
      <c r="AD33" s="286"/>
      <c r="AE33" s="287"/>
      <c r="AF33" s="288"/>
      <c r="AG33" s="288"/>
      <c r="AH33" s="288"/>
      <c r="AI33" s="288"/>
      <c r="AJ33" s="289"/>
    </row>
    <row r="34" spans="1:36" s="28" customFormat="1" ht="9" customHeight="1">
      <c r="A34" s="290" t="s">
        <v>75</v>
      </c>
      <c r="B34" s="291"/>
      <c r="C34" s="276" t="s">
        <v>181</v>
      </c>
      <c r="D34" s="292"/>
      <c r="E34" s="292"/>
      <c r="F34" s="292"/>
      <c r="G34" s="292"/>
      <c r="H34" s="293"/>
      <c r="I34" s="285">
        <v>8.5</v>
      </c>
      <c r="J34" s="286"/>
      <c r="K34" s="285"/>
      <c r="L34" s="286"/>
      <c r="M34" s="285"/>
      <c r="N34" s="286"/>
      <c r="O34" s="285"/>
      <c r="P34" s="286"/>
      <c r="Q34" s="285"/>
      <c r="R34" s="286"/>
      <c r="S34" s="285"/>
      <c r="T34" s="286"/>
      <c r="U34" s="285"/>
      <c r="V34" s="286"/>
      <c r="W34" s="285"/>
      <c r="X34" s="286"/>
      <c r="Y34" s="285"/>
      <c r="Z34" s="286"/>
      <c r="AA34" s="285"/>
      <c r="AB34" s="286"/>
      <c r="AC34" s="285"/>
      <c r="AD34" s="286"/>
      <c r="AE34" s="287"/>
      <c r="AF34" s="288"/>
      <c r="AG34" s="288"/>
      <c r="AH34" s="288"/>
      <c r="AI34" s="288"/>
      <c r="AJ34" s="289"/>
    </row>
    <row r="35" spans="1:36" s="28" customFormat="1" ht="9" customHeight="1">
      <c r="A35" s="294" t="s">
        <v>174</v>
      </c>
      <c r="B35" s="295"/>
      <c r="C35" s="296" t="s">
        <v>175</v>
      </c>
      <c r="D35" s="297"/>
      <c r="E35" s="297"/>
      <c r="F35" s="297"/>
      <c r="G35" s="297"/>
      <c r="H35" s="298"/>
      <c r="I35" s="285">
        <v>11.5</v>
      </c>
      <c r="J35" s="286"/>
      <c r="K35" s="285"/>
      <c r="L35" s="286"/>
      <c r="M35" s="285"/>
      <c r="N35" s="286"/>
      <c r="O35" s="285"/>
      <c r="P35" s="286"/>
      <c r="Q35" s="285"/>
      <c r="R35" s="286"/>
      <c r="S35" s="285"/>
      <c r="T35" s="286"/>
      <c r="U35" s="285"/>
      <c r="V35" s="286"/>
      <c r="W35" s="285"/>
      <c r="X35" s="286"/>
      <c r="Y35" s="285"/>
      <c r="Z35" s="286"/>
      <c r="AA35" s="285"/>
      <c r="AB35" s="286"/>
      <c r="AC35" s="285"/>
      <c r="AD35" s="286"/>
      <c r="AE35" s="287"/>
      <c r="AF35" s="288"/>
      <c r="AG35" s="288"/>
      <c r="AH35" s="288"/>
      <c r="AI35" s="288"/>
      <c r="AJ35" s="289"/>
    </row>
    <row r="36" spans="1:36" s="28" customFormat="1" ht="9" customHeight="1">
      <c r="A36" s="290"/>
      <c r="B36" s="291"/>
      <c r="C36" s="276"/>
      <c r="D36" s="292"/>
      <c r="E36" s="292"/>
      <c r="F36" s="292"/>
      <c r="G36" s="292"/>
      <c r="H36" s="293"/>
      <c r="I36" s="285"/>
      <c r="J36" s="286"/>
      <c r="K36" s="285"/>
      <c r="L36" s="286"/>
      <c r="M36" s="285"/>
      <c r="N36" s="286"/>
      <c r="O36" s="285"/>
      <c r="P36" s="286"/>
      <c r="Q36" s="285"/>
      <c r="R36" s="286"/>
      <c r="S36" s="285"/>
      <c r="T36" s="286"/>
      <c r="U36" s="285"/>
      <c r="V36" s="286"/>
      <c r="W36" s="285"/>
      <c r="X36" s="286"/>
      <c r="Y36" s="285"/>
      <c r="Z36" s="286"/>
      <c r="AA36" s="285"/>
      <c r="AB36" s="286"/>
      <c r="AC36" s="285"/>
      <c r="AD36" s="286"/>
      <c r="AE36" s="287"/>
      <c r="AF36" s="288"/>
      <c r="AG36" s="288"/>
      <c r="AH36" s="288"/>
      <c r="AI36" s="288"/>
      <c r="AJ36" s="289"/>
    </row>
    <row r="37" spans="1:36" s="28" customFormat="1" ht="9" customHeight="1">
      <c r="A37" s="290">
        <v>23</v>
      </c>
      <c r="B37" s="291"/>
      <c r="C37" s="276" t="s">
        <v>76</v>
      </c>
      <c r="D37" s="292"/>
      <c r="E37" s="292"/>
      <c r="F37" s="292"/>
      <c r="G37" s="292"/>
      <c r="H37" s="293"/>
      <c r="I37" s="285">
        <v>19.5</v>
      </c>
      <c r="J37" s="286"/>
      <c r="K37" s="285"/>
      <c r="L37" s="286"/>
      <c r="M37" s="285"/>
      <c r="N37" s="286"/>
      <c r="O37" s="285"/>
      <c r="P37" s="286"/>
      <c r="Q37" s="285"/>
      <c r="R37" s="286"/>
      <c r="S37" s="285"/>
      <c r="T37" s="286"/>
      <c r="U37" s="285"/>
      <c r="V37" s="286"/>
      <c r="W37" s="285"/>
      <c r="X37" s="286"/>
      <c r="Y37" s="285"/>
      <c r="Z37" s="286"/>
      <c r="AA37" s="285"/>
      <c r="AB37" s="286"/>
      <c r="AC37" s="285"/>
      <c r="AD37" s="286"/>
      <c r="AE37" s="287"/>
      <c r="AF37" s="288"/>
      <c r="AG37" s="288"/>
      <c r="AH37" s="288"/>
      <c r="AI37" s="288"/>
      <c r="AJ37" s="289"/>
    </row>
    <row r="38" spans="1:36" s="28" customFormat="1" ht="9" customHeight="1">
      <c r="A38" s="290" t="s">
        <v>176</v>
      </c>
      <c r="B38" s="291"/>
      <c r="C38" s="276" t="s">
        <v>102</v>
      </c>
      <c r="D38" s="292"/>
      <c r="E38" s="292"/>
      <c r="F38" s="292"/>
      <c r="G38" s="292"/>
      <c r="H38" s="293"/>
      <c r="I38" s="290">
        <v>19.5</v>
      </c>
      <c r="J38" s="291"/>
      <c r="K38" s="285"/>
      <c r="L38" s="286"/>
      <c r="M38" s="285"/>
      <c r="N38" s="286"/>
      <c r="O38" s="285"/>
      <c r="P38" s="286"/>
      <c r="Q38" s="285"/>
      <c r="R38" s="286"/>
      <c r="S38" s="285"/>
      <c r="T38" s="286"/>
      <c r="U38" s="285"/>
      <c r="V38" s="286"/>
      <c r="W38" s="285"/>
      <c r="X38" s="286"/>
      <c r="Y38" s="285"/>
      <c r="Z38" s="286"/>
      <c r="AA38" s="285"/>
      <c r="AB38" s="286"/>
      <c r="AC38" s="285"/>
      <c r="AD38" s="286"/>
      <c r="AE38" s="287"/>
      <c r="AF38" s="288"/>
      <c r="AG38" s="288"/>
      <c r="AH38" s="288"/>
      <c r="AI38" s="288"/>
      <c r="AJ38" s="289"/>
    </row>
    <row r="39" spans="1:36" s="28" customFormat="1" ht="9" customHeight="1">
      <c r="A39" s="290" t="s">
        <v>103</v>
      </c>
      <c r="B39" s="291"/>
      <c r="C39" s="276" t="s">
        <v>104</v>
      </c>
      <c r="D39" s="292"/>
      <c r="E39" s="292"/>
      <c r="F39" s="292"/>
      <c r="G39" s="292"/>
      <c r="H39" s="293"/>
      <c r="I39" s="285">
        <v>14</v>
      </c>
      <c r="J39" s="286"/>
      <c r="K39" s="285"/>
      <c r="L39" s="286"/>
      <c r="M39" s="285"/>
      <c r="N39" s="286"/>
      <c r="O39" s="285"/>
      <c r="P39" s="286"/>
      <c r="Q39" s="285"/>
      <c r="R39" s="286"/>
      <c r="S39" s="285"/>
      <c r="T39" s="286"/>
      <c r="U39" s="285"/>
      <c r="V39" s="286"/>
      <c r="W39" s="285"/>
      <c r="X39" s="286"/>
      <c r="Y39" s="285"/>
      <c r="Z39" s="286"/>
      <c r="AA39" s="285"/>
      <c r="AB39" s="286"/>
      <c r="AC39" s="285"/>
      <c r="AD39" s="286"/>
      <c r="AE39" s="287"/>
      <c r="AF39" s="288"/>
      <c r="AG39" s="288"/>
      <c r="AH39" s="288"/>
      <c r="AI39" s="288"/>
      <c r="AJ39" s="289"/>
    </row>
    <row r="40" spans="1:36" s="28" customFormat="1" ht="9" customHeight="1">
      <c r="A40" s="290" t="s">
        <v>105</v>
      </c>
      <c r="B40" s="291"/>
      <c r="C40" s="276" t="s">
        <v>106</v>
      </c>
      <c r="D40" s="292"/>
      <c r="E40" s="292"/>
      <c r="F40" s="292"/>
      <c r="G40" s="292"/>
      <c r="H40" s="293"/>
      <c r="I40" s="285">
        <v>17</v>
      </c>
      <c r="J40" s="286"/>
      <c r="K40" s="285"/>
      <c r="L40" s="286"/>
      <c r="M40" s="285"/>
      <c r="N40" s="286"/>
      <c r="O40" s="285"/>
      <c r="P40" s="286"/>
      <c r="Q40" s="285"/>
      <c r="R40" s="286"/>
      <c r="S40" s="285"/>
      <c r="T40" s="286"/>
      <c r="U40" s="285"/>
      <c r="V40" s="286"/>
      <c r="W40" s="285"/>
      <c r="X40" s="286"/>
      <c r="Y40" s="285"/>
      <c r="Z40" s="286"/>
      <c r="AA40" s="285"/>
      <c r="AB40" s="286"/>
      <c r="AC40" s="285"/>
      <c r="AD40" s="286"/>
      <c r="AE40" s="287"/>
      <c r="AF40" s="288"/>
      <c r="AG40" s="288"/>
      <c r="AH40" s="288"/>
      <c r="AI40" s="288"/>
      <c r="AJ40" s="289"/>
    </row>
    <row r="41" spans="1:36" s="28" customFormat="1" ht="9" customHeight="1">
      <c r="A41" s="290" t="s">
        <v>107</v>
      </c>
      <c r="B41" s="291"/>
      <c r="C41" s="276" t="s">
        <v>108</v>
      </c>
      <c r="D41" s="292"/>
      <c r="E41" s="292"/>
      <c r="F41" s="292"/>
      <c r="G41" s="292"/>
      <c r="H41" s="293"/>
      <c r="I41" s="285">
        <v>23</v>
      </c>
      <c r="J41" s="286"/>
      <c r="K41" s="285"/>
      <c r="L41" s="286"/>
      <c r="M41" s="285"/>
      <c r="N41" s="286"/>
      <c r="O41" s="285"/>
      <c r="P41" s="286"/>
      <c r="Q41" s="285"/>
      <c r="R41" s="286"/>
      <c r="S41" s="285"/>
      <c r="T41" s="286"/>
      <c r="U41" s="285"/>
      <c r="V41" s="286"/>
      <c r="W41" s="285"/>
      <c r="X41" s="286"/>
      <c r="Y41" s="285"/>
      <c r="Z41" s="286"/>
      <c r="AA41" s="285"/>
      <c r="AB41" s="286"/>
      <c r="AC41" s="285"/>
      <c r="AD41" s="286"/>
      <c r="AE41" s="287"/>
      <c r="AF41" s="288"/>
      <c r="AG41" s="288"/>
      <c r="AH41" s="288"/>
      <c r="AI41" s="288"/>
      <c r="AJ41" s="289"/>
    </row>
    <row r="42" spans="1:36" s="28" customFormat="1" ht="9" customHeight="1">
      <c r="A42" s="290"/>
      <c r="B42" s="291"/>
      <c r="C42" s="276"/>
      <c r="D42" s="292"/>
      <c r="E42" s="292"/>
      <c r="F42" s="292"/>
      <c r="G42" s="292"/>
      <c r="H42" s="293"/>
      <c r="I42" s="285"/>
      <c r="J42" s="286"/>
      <c r="K42" s="285"/>
      <c r="L42" s="286"/>
      <c r="M42" s="285"/>
      <c r="N42" s="286"/>
      <c r="O42" s="285"/>
      <c r="P42" s="286"/>
      <c r="Q42" s="285"/>
      <c r="R42" s="286"/>
      <c r="S42" s="285"/>
      <c r="T42" s="286"/>
      <c r="U42" s="285"/>
      <c r="V42" s="286"/>
      <c r="W42" s="285"/>
      <c r="X42" s="286"/>
      <c r="Y42" s="285"/>
      <c r="Z42" s="286"/>
      <c r="AA42" s="285"/>
      <c r="AB42" s="286"/>
      <c r="AC42" s="285"/>
      <c r="AD42" s="286"/>
      <c r="AE42" s="287"/>
      <c r="AF42" s="288"/>
      <c r="AG42" s="288"/>
      <c r="AH42" s="288"/>
      <c r="AI42" s="288"/>
      <c r="AJ42" s="289"/>
    </row>
    <row r="43" spans="1:36" s="28" customFormat="1" ht="9" customHeight="1">
      <c r="A43" s="290" t="s">
        <v>109</v>
      </c>
      <c r="B43" s="291"/>
      <c r="C43" s="276" t="s">
        <v>79</v>
      </c>
      <c r="D43" s="292"/>
      <c r="E43" s="292"/>
      <c r="F43" s="292"/>
      <c r="G43" s="292"/>
      <c r="H43" s="293"/>
      <c r="I43" s="285">
        <f>I21-0.25</f>
        <v>28.25</v>
      </c>
      <c r="J43" s="286"/>
      <c r="K43" s="285"/>
      <c r="L43" s="286"/>
      <c r="M43" s="285"/>
      <c r="N43" s="286"/>
      <c r="O43" s="285"/>
      <c r="P43" s="286"/>
      <c r="Q43" s="285"/>
      <c r="R43" s="286"/>
      <c r="S43" s="285"/>
      <c r="T43" s="286"/>
      <c r="U43" s="285"/>
      <c r="V43" s="286"/>
      <c r="W43" s="285"/>
      <c r="X43" s="286"/>
      <c r="Y43" s="285"/>
      <c r="Z43" s="286"/>
      <c r="AA43" s="285"/>
      <c r="AB43" s="286"/>
      <c r="AC43" s="285"/>
      <c r="AD43" s="286"/>
      <c r="AE43" s="287"/>
      <c r="AF43" s="288"/>
      <c r="AG43" s="288"/>
      <c r="AH43" s="288"/>
      <c r="AI43" s="288"/>
      <c r="AJ43" s="289"/>
    </row>
    <row r="44" spans="1:36" s="28" customFormat="1" ht="9" customHeight="1">
      <c r="A44" s="290">
        <v>32</v>
      </c>
      <c r="B44" s="291"/>
      <c r="C44" s="276" t="s">
        <v>180</v>
      </c>
      <c r="D44" s="292"/>
      <c r="E44" s="292"/>
      <c r="F44" s="292"/>
      <c r="G44" s="292"/>
      <c r="H44" s="293"/>
      <c r="I44" s="285">
        <v>4.5</v>
      </c>
      <c r="J44" s="286"/>
      <c r="K44" s="285"/>
      <c r="L44" s="286"/>
      <c r="M44" s="285"/>
      <c r="N44" s="286"/>
      <c r="O44" s="285"/>
      <c r="P44" s="286"/>
      <c r="Q44" s="285"/>
      <c r="R44" s="286"/>
      <c r="S44" s="285"/>
      <c r="T44" s="286"/>
      <c r="U44" s="285"/>
      <c r="V44" s="286"/>
      <c r="W44" s="285"/>
      <c r="X44" s="286"/>
      <c r="Y44" s="285"/>
      <c r="Z44" s="286"/>
      <c r="AA44" s="285"/>
      <c r="AB44" s="286"/>
      <c r="AC44" s="285"/>
      <c r="AD44" s="286"/>
      <c r="AE44" s="287"/>
      <c r="AF44" s="288"/>
      <c r="AG44" s="288"/>
      <c r="AH44" s="288"/>
      <c r="AI44" s="288"/>
      <c r="AJ44" s="289"/>
    </row>
  </sheetData>
  <mergeCells count="516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AE36:AJ36"/>
    <mergeCell ref="A37:B37"/>
    <mergeCell ref="C37:H37"/>
    <mergeCell ref="I37:J37"/>
    <mergeCell ref="K37:L37"/>
    <mergeCell ref="M37:N37"/>
    <mergeCell ref="AA37:AB37"/>
    <mergeCell ref="AC37:AD37"/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W38:X38"/>
    <mergeCell ref="Y38:Z38"/>
    <mergeCell ref="AA38:AB38"/>
    <mergeCell ref="AC38:AD38"/>
    <mergeCell ref="A39:B39"/>
    <mergeCell ref="C39:H39"/>
    <mergeCell ref="I39:J39"/>
    <mergeCell ref="K39:L39"/>
    <mergeCell ref="M39:N39"/>
    <mergeCell ref="AA39:AB39"/>
    <mergeCell ref="AC39:AD39"/>
    <mergeCell ref="AE39:AJ39"/>
    <mergeCell ref="A40:B40"/>
    <mergeCell ref="C40:H40"/>
    <mergeCell ref="I40:J40"/>
    <mergeCell ref="K40:L40"/>
    <mergeCell ref="M40:N40"/>
    <mergeCell ref="O40:P40"/>
    <mergeCell ref="Q40:R40"/>
    <mergeCell ref="O39:P39"/>
    <mergeCell ref="Q39:R39"/>
    <mergeCell ref="S39:T39"/>
    <mergeCell ref="U39:V39"/>
    <mergeCell ref="W39:X39"/>
    <mergeCell ref="Y39:Z39"/>
    <mergeCell ref="AE40:AJ40"/>
    <mergeCell ref="S40:T40"/>
    <mergeCell ref="U40:V40"/>
    <mergeCell ref="W40:X40"/>
    <mergeCell ref="Y40:Z40"/>
    <mergeCell ref="AA40:AB40"/>
    <mergeCell ref="AC40:AD40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E42:AJ42"/>
    <mergeCell ref="S42:T42"/>
    <mergeCell ref="U42:V42"/>
    <mergeCell ref="W42:X42"/>
    <mergeCell ref="Y42:Z42"/>
    <mergeCell ref="AA42:AB42"/>
    <mergeCell ref="AC42:AD42"/>
    <mergeCell ref="AC41:AD41"/>
    <mergeCell ref="AE41:AJ41"/>
    <mergeCell ref="I43:J43"/>
    <mergeCell ref="K43:L43"/>
    <mergeCell ref="M43:N43"/>
    <mergeCell ref="O43:P43"/>
    <mergeCell ref="Q43:R43"/>
    <mergeCell ref="S43:T43"/>
    <mergeCell ref="U43:V43"/>
    <mergeCell ref="K42:L42"/>
    <mergeCell ref="M42:N42"/>
    <mergeCell ref="O42:P42"/>
    <mergeCell ref="Q42:R42"/>
    <mergeCell ref="W43:X43"/>
    <mergeCell ref="Y43:Z43"/>
    <mergeCell ref="AA43:AB43"/>
    <mergeCell ref="AC43:AD43"/>
    <mergeCell ref="AE43:AJ43"/>
    <mergeCell ref="A42:B42"/>
    <mergeCell ref="C42:H42"/>
    <mergeCell ref="I42:J42"/>
    <mergeCell ref="A44:B44"/>
    <mergeCell ref="C44:H44"/>
    <mergeCell ref="I44:J44"/>
    <mergeCell ref="K44:L44"/>
    <mergeCell ref="M44:N44"/>
    <mergeCell ref="AA44:AB44"/>
    <mergeCell ref="AC44:AD44"/>
    <mergeCell ref="AE44:AJ44"/>
    <mergeCell ref="O44:P44"/>
    <mergeCell ref="Q44:R44"/>
    <mergeCell ref="S44:T44"/>
    <mergeCell ref="U44:V44"/>
    <mergeCell ref="W44:X44"/>
    <mergeCell ref="Y44:Z44"/>
    <mergeCell ref="A43:B43"/>
    <mergeCell ref="C43:H43"/>
  </mergeCells>
  <phoneticPr fontId="2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B41"/>
  <sheetViews>
    <sheetView zoomScale="150" workbookViewId="0">
      <selection activeCell="L47" sqref="L47"/>
    </sheetView>
  </sheetViews>
  <sheetFormatPr defaultColWidth="2.375" defaultRowHeight="9" customHeight="1"/>
  <cols>
    <col min="1" max="12" width="2.375" style="15"/>
    <col min="13" max="13" width="2.875" style="15" customWidth="1"/>
    <col min="14" max="21" width="2.375" style="15"/>
    <col min="22" max="22" width="4.375" style="15" customWidth="1"/>
    <col min="23" max="16384" width="2.375" style="15"/>
  </cols>
  <sheetData>
    <row r="1" spans="1:28" ht="11.1" customHeight="1">
      <c r="A1" s="416" t="s">
        <v>46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</row>
    <row r="2" spans="1:28" ht="9" customHeigh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</row>
    <row r="3" spans="1:28" ht="9" customHeight="1">
      <c r="A3" s="214" t="s">
        <v>15</v>
      </c>
      <c r="B3" s="215"/>
      <c r="C3" s="215"/>
      <c r="D3" s="215"/>
      <c r="E3" s="418" t="str">
        <f>SPEC!E3</f>
        <v>M TRAIL MTN WB 40 JACKET</v>
      </c>
      <c r="F3" s="418"/>
      <c r="G3" s="418"/>
      <c r="H3" s="418"/>
      <c r="I3" s="418"/>
      <c r="J3" s="419"/>
      <c r="K3" s="214" t="s">
        <v>16</v>
      </c>
      <c r="L3" s="215"/>
      <c r="M3" s="215"/>
      <c r="N3" s="420" t="str">
        <f>SPEC!AA3</f>
        <v>BIKE</v>
      </c>
      <c r="O3" s="420"/>
      <c r="P3" s="420"/>
      <c r="Q3" s="420"/>
      <c r="R3" s="420"/>
      <c r="S3" s="420"/>
      <c r="T3" s="420"/>
      <c r="U3" s="32" t="s">
        <v>31</v>
      </c>
      <c r="V3" s="33"/>
      <c r="W3" s="421" t="str">
        <f>SPEC!AS3</f>
        <v>SPRING 2017</v>
      </c>
      <c r="X3" s="421"/>
      <c r="Y3" s="421"/>
      <c r="Z3" s="421"/>
      <c r="AA3" s="421"/>
      <c r="AB3" s="422"/>
    </row>
    <row r="4" spans="1:28" ht="9" customHeight="1">
      <c r="A4" s="226" t="s">
        <v>17</v>
      </c>
      <c r="B4" s="227"/>
      <c r="C4" s="227"/>
      <c r="D4" s="227"/>
      <c r="E4" s="411" t="str">
        <f>SPEC!E4</f>
        <v>XS-XXL</v>
      </c>
      <c r="F4" s="409"/>
      <c r="G4" s="409"/>
      <c r="H4" s="409"/>
      <c r="I4" s="409"/>
      <c r="J4" s="410"/>
      <c r="K4" s="236" t="s">
        <v>19</v>
      </c>
      <c r="L4" s="237"/>
      <c r="M4" s="237"/>
      <c r="N4" s="412">
        <f>SPEC!AA5</f>
        <v>0</v>
      </c>
      <c r="O4" s="413"/>
      <c r="P4" s="413"/>
      <c r="Q4" s="413"/>
      <c r="R4" s="413"/>
      <c r="S4" s="413"/>
      <c r="T4" s="414"/>
      <c r="U4" s="236"/>
      <c r="V4" s="415"/>
      <c r="W4" s="407"/>
      <c r="X4" s="407"/>
      <c r="Y4" s="407"/>
      <c r="Z4" s="407"/>
      <c r="AA4" s="407"/>
      <c r="AB4" s="408"/>
    </row>
    <row r="5" spans="1:28" ht="9" customHeight="1">
      <c r="A5" s="401" t="s">
        <v>18</v>
      </c>
      <c r="B5" s="402"/>
      <c r="C5" s="402"/>
      <c r="D5" s="402"/>
      <c r="E5" s="403" t="str">
        <f>SPEC!E5</f>
        <v>L</v>
      </c>
      <c r="F5" s="404"/>
      <c r="G5" s="404"/>
      <c r="H5" s="404"/>
      <c r="I5" s="404"/>
      <c r="J5" s="405"/>
      <c r="K5" s="236"/>
      <c r="L5" s="237"/>
      <c r="M5" s="237"/>
      <c r="N5" s="240"/>
      <c r="O5" s="240"/>
      <c r="P5" s="240"/>
      <c r="Q5" s="240"/>
      <c r="R5" s="240"/>
      <c r="S5" s="240"/>
      <c r="T5" s="406"/>
      <c r="U5" s="30" t="s">
        <v>33</v>
      </c>
      <c r="V5" s="31"/>
      <c r="W5" s="407" t="str">
        <f>DIMENSION!AE5</f>
        <v>EA</v>
      </c>
      <c r="X5" s="407"/>
      <c r="Y5" s="407"/>
      <c r="Z5" s="407"/>
      <c r="AA5" s="407"/>
      <c r="AB5" s="408"/>
    </row>
    <row r="6" spans="1:28" ht="9" customHeight="1">
      <c r="A6" s="226" t="s">
        <v>118</v>
      </c>
      <c r="B6" s="227"/>
      <c r="C6" s="227"/>
      <c r="D6" s="227"/>
      <c r="E6" s="409" t="str">
        <f>DIMENSION!E6</f>
        <v>ATH</v>
      </c>
      <c r="F6" s="409"/>
      <c r="G6" s="409"/>
      <c r="H6" s="409"/>
      <c r="I6" s="409"/>
      <c r="J6" s="410"/>
      <c r="K6" s="236"/>
      <c r="L6" s="237"/>
      <c r="M6" s="237"/>
      <c r="N6" s="240"/>
      <c r="O6" s="240"/>
      <c r="P6" s="240"/>
      <c r="Q6" s="240"/>
      <c r="R6" s="240"/>
      <c r="S6" s="240"/>
      <c r="T6" s="406"/>
      <c r="U6" s="30" t="s">
        <v>34</v>
      </c>
      <c r="V6" s="31"/>
      <c r="W6" s="407"/>
      <c r="X6" s="407"/>
      <c r="Y6" s="407"/>
      <c r="Z6" s="407"/>
      <c r="AA6" s="407"/>
      <c r="AB6" s="408"/>
    </row>
    <row r="7" spans="1:28" ht="9" customHeight="1">
      <c r="A7" s="241" t="s">
        <v>21</v>
      </c>
      <c r="B7" s="242"/>
      <c r="C7" s="242"/>
      <c r="D7" s="242"/>
      <c r="E7" s="394" t="str">
        <f>DIMENSION!E7</f>
        <v>NEW</v>
      </c>
      <c r="F7" s="394"/>
      <c r="G7" s="394"/>
      <c r="H7" s="394"/>
      <c r="I7" s="394"/>
      <c r="J7" s="395"/>
      <c r="K7" s="396" t="s">
        <v>112</v>
      </c>
      <c r="L7" s="397"/>
      <c r="M7" s="397"/>
      <c r="N7" s="243" t="str">
        <f>DIMENSION!R7</f>
        <v>INCHES</v>
      </c>
      <c r="O7" s="243"/>
      <c r="P7" s="243"/>
      <c r="Q7" s="243"/>
      <c r="R7" s="243"/>
      <c r="S7" s="243"/>
      <c r="T7" s="398"/>
      <c r="U7" s="34" t="s">
        <v>23</v>
      </c>
      <c r="V7" s="35"/>
      <c r="W7" s="399"/>
      <c r="X7" s="399"/>
      <c r="Y7" s="399"/>
      <c r="Z7" s="399"/>
      <c r="AA7" s="399"/>
      <c r="AB7" s="400"/>
    </row>
    <row r="8" spans="1:28" s="26" customFormat="1" ht="8.25" customHeight="1">
      <c r="A8" s="337" t="s">
        <v>114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37"/>
      <c r="AA8" s="337"/>
      <c r="AB8" s="337"/>
    </row>
    <row r="9" spans="1:28" s="26" customFormat="1" ht="12.75">
      <c r="A9" s="253" t="s">
        <v>115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</row>
    <row r="10" spans="1:28" ht="9" customHeight="1">
      <c r="A10" s="381" t="s">
        <v>36</v>
      </c>
      <c r="B10" s="382"/>
      <c r="C10" s="381" t="s">
        <v>37</v>
      </c>
      <c r="D10" s="383"/>
      <c r="E10" s="383"/>
      <c r="F10" s="383"/>
      <c r="G10" s="383"/>
      <c r="H10" s="384"/>
      <c r="I10" s="385" t="s">
        <v>129</v>
      </c>
      <c r="J10" s="385"/>
      <c r="K10" s="386" t="s">
        <v>130</v>
      </c>
      <c r="L10" s="387"/>
      <c r="M10" s="388" t="s">
        <v>131</v>
      </c>
      <c r="N10" s="387"/>
      <c r="O10" s="389" t="s">
        <v>132</v>
      </c>
      <c r="P10" s="390"/>
      <c r="Q10" s="388" t="s">
        <v>133</v>
      </c>
      <c r="R10" s="387"/>
      <c r="S10" s="386" t="s">
        <v>134</v>
      </c>
      <c r="T10" s="387"/>
      <c r="U10" s="386" t="s">
        <v>45</v>
      </c>
      <c r="V10" s="387"/>
      <c r="W10" s="391" t="s">
        <v>24</v>
      </c>
      <c r="X10" s="392"/>
      <c r="Y10" s="392"/>
      <c r="Z10" s="392"/>
      <c r="AA10" s="392"/>
      <c r="AB10" s="393"/>
    </row>
    <row r="11" spans="1:28" ht="9" customHeight="1">
      <c r="A11" s="264" t="s">
        <v>47</v>
      </c>
      <c r="B11" s="265"/>
      <c r="C11" s="317" t="s">
        <v>91</v>
      </c>
      <c r="D11" s="377"/>
      <c r="E11" s="377"/>
      <c r="F11" s="377"/>
      <c r="G11" s="377"/>
      <c r="H11" s="378"/>
      <c r="I11" s="315">
        <f>M11-4</f>
        <v>-6</v>
      </c>
      <c r="J11" s="379"/>
      <c r="K11" s="315">
        <f>O11-4</f>
        <v>-4</v>
      </c>
      <c r="L11" s="379"/>
      <c r="M11" s="264">
        <f>O11-2</f>
        <v>-2</v>
      </c>
      <c r="N11" s="380"/>
      <c r="O11" s="264"/>
      <c r="P11" s="265"/>
      <c r="Q11" s="264">
        <f>O11+3</f>
        <v>3</v>
      </c>
      <c r="R11" s="380"/>
      <c r="S11" s="264">
        <f>O11+6</f>
        <v>6</v>
      </c>
      <c r="T11" s="380"/>
      <c r="U11" s="264" t="s">
        <v>48</v>
      </c>
      <c r="V11" s="380"/>
      <c r="W11" s="374"/>
      <c r="X11" s="375"/>
      <c r="Y11" s="375"/>
      <c r="Z11" s="375"/>
      <c r="AA11" s="375"/>
      <c r="AB11" s="376"/>
    </row>
    <row r="12" spans="1:28" ht="9" customHeight="1">
      <c r="A12" s="274" t="s">
        <v>49</v>
      </c>
      <c r="B12" s="275"/>
      <c r="C12" s="300" t="s">
        <v>179</v>
      </c>
      <c r="D12" s="301"/>
      <c r="E12" s="301"/>
      <c r="F12" s="301"/>
      <c r="G12" s="301"/>
      <c r="H12" s="302"/>
      <c r="I12" s="290">
        <f>M12-4</f>
        <v>-6</v>
      </c>
      <c r="J12" s="357"/>
      <c r="K12" s="290">
        <f>O12-4</f>
        <v>-4</v>
      </c>
      <c r="L12" s="357"/>
      <c r="M12" s="274">
        <f>O12-2</f>
        <v>-2</v>
      </c>
      <c r="N12" s="364"/>
      <c r="O12" s="274"/>
      <c r="P12" s="275"/>
      <c r="Q12" s="274">
        <f>O12+3</f>
        <v>3</v>
      </c>
      <c r="R12" s="364"/>
      <c r="S12" s="274">
        <f>O12+6</f>
        <v>6</v>
      </c>
      <c r="T12" s="364"/>
      <c r="U12" s="274" t="s">
        <v>48</v>
      </c>
      <c r="V12" s="364"/>
      <c r="W12" s="361"/>
      <c r="X12" s="362"/>
      <c r="Y12" s="362"/>
      <c r="Z12" s="362"/>
      <c r="AA12" s="362"/>
      <c r="AB12" s="363"/>
    </row>
    <row r="13" spans="1:28" ht="9" customHeight="1">
      <c r="A13" s="274" t="s">
        <v>92</v>
      </c>
      <c r="B13" s="275"/>
      <c r="C13" s="276" t="s">
        <v>93</v>
      </c>
      <c r="D13" s="368"/>
      <c r="E13" s="368"/>
      <c r="F13" s="368"/>
      <c r="G13" s="368"/>
      <c r="H13" s="369"/>
      <c r="I13" s="370">
        <f>M13-4</f>
        <v>-6</v>
      </c>
      <c r="J13" s="371"/>
      <c r="K13" s="370">
        <f>O13-4</f>
        <v>-4</v>
      </c>
      <c r="L13" s="371"/>
      <c r="M13" s="372">
        <f>O13-2</f>
        <v>-2</v>
      </c>
      <c r="N13" s="373"/>
      <c r="O13" s="274"/>
      <c r="P13" s="275"/>
      <c r="Q13" s="372">
        <f>O13+3</f>
        <v>3</v>
      </c>
      <c r="R13" s="373"/>
      <c r="S13" s="372">
        <f>O13+6</f>
        <v>6</v>
      </c>
      <c r="T13" s="373"/>
      <c r="U13" s="274" t="s">
        <v>48</v>
      </c>
      <c r="V13" s="364"/>
      <c r="W13" s="361"/>
      <c r="X13" s="362"/>
      <c r="Y13" s="362"/>
      <c r="Z13" s="362"/>
      <c r="AA13" s="362"/>
      <c r="AB13" s="363"/>
    </row>
    <row r="14" spans="1:28" ht="9" customHeight="1">
      <c r="A14" s="274" t="s">
        <v>94</v>
      </c>
      <c r="B14" s="275"/>
      <c r="C14" s="276" t="s">
        <v>95</v>
      </c>
      <c r="D14" s="368"/>
      <c r="E14" s="368"/>
      <c r="F14" s="368"/>
      <c r="G14" s="368"/>
      <c r="H14" s="369"/>
      <c r="I14" s="370">
        <f>M14-4</f>
        <v>-6</v>
      </c>
      <c r="J14" s="371"/>
      <c r="K14" s="370">
        <f>O14-4</f>
        <v>-4</v>
      </c>
      <c r="L14" s="371"/>
      <c r="M14" s="372">
        <f>O14-2</f>
        <v>-2</v>
      </c>
      <c r="N14" s="373"/>
      <c r="O14" s="274"/>
      <c r="P14" s="275"/>
      <c r="Q14" s="372">
        <f>O14+3</f>
        <v>3</v>
      </c>
      <c r="R14" s="373"/>
      <c r="S14" s="372">
        <f>O14+6</f>
        <v>6</v>
      </c>
      <c r="T14" s="373"/>
      <c r="U14" s="274" t="s">
        <v>48</v>
      </c>
      <c r="V14" s="364"/>
      <c r="W14" s="361"/>
      <c r="X14" s="362"/>
      <c r="Y14" s="362"/>
      <c r="Z14" s="362"/>
      <c r="AA14" s="362"/>
      <c r="AB14" s="363"/>
    </row>
    <row r="15" spans="1:28" ht="9" customHeight="1">
      <c r="A15" s="274" t="s">
        <v>50</v>
      </c>
      <c r="B15" s="275"/>
      <c r="C15" s="276" t="s">
        <v>51</v>
      </c>
      <c r="D15" s="368"/>
      <c r="E15" s="368"/>
      <c r="F15" s="368"/>
      <c r="G15" s="368"/>
      <c r="H15" s="369"/>
      <c r="I15" s="290">
        <f>K15-0.75</f>
        <v>-2.25</v>
      </c>
      <c r="J15" s="291"/>
      <c r="K15" s="290">
        <f>M15-0.75</f>
        <v>-1.5</v>
      </c>
      <c r="L15" s="291"/>
      <c r="M15" s="290">
        <f>O15-0.75</f>
        <v>-0.75</v>
      </c>
      <c r="N15" s="291"/>
      <c r="O15" s="290"/>
      <c r="P15" s="291"/>
      <c r="Q15" s="290">
        <f>O15+0.75</f>
        <v>0.75</v>
      </c>
      <c r="R15" s="357"/>
      <c r="S15" s="290">
        <f>Q15+0.75</f>
        <v>1.5</v>
      </c>
      <c r="T15" s="357"/>
      <c r="U15" s="359" t="s">
        <v>119</v>
      </c>
      <c r="V15" s="360"/>
      <c r="W15" s="361"/>
      <c r="X15" s="362"/>
      <c r="Y15" s="362"/>
      <c r="Z15" s="362"/>
      <c r="AA15" s="362"/>
      <c r="AB15" s="363"/>
    </row>
    <row r="16" spans="1:28" ht="9" customHeight="1">
      <c r="A16" s="290"/>
      <c r="B16" s="291"/>
      <c r="C16" s="276"/>
      <c r="D16" s="292"/>
      <c r="E16" s="292"/>
      <c r="F16" s="292"/>
      <c r="G16" s="292"/>
      <c r="H16" s="293"/>
      <c r="I16" s="290"/>
      <c r="J16" s="358"/>
      <c r="K16" s="290"/>
      <c r="L16" s="357"/>
      <c r="M16" s="290"/>
      <c r="N16" s="357"/>
      <c r="O16" s="290"/>
      <c r="P16" s="291"/>
      <c r="Q16" s="290"/>
      <c r="R16" s="357"/>
      <c r="S16" s="290"/>
      <c r="T16" s="357"/>
      <c r="U16" s="290"/>
      <c r="V16" s="357"/>
      <c r="W16" s="356"/>
      <c r="X16" s="292"/>
      <c r="Y16" s="292"/>
      <c r="Z16" s="292"/>
      <c r="AA16" s="292"/>
      <c r="AB16" s="293"/>
    </row>
    <row r="17" spans="1:28" ht="9" customHeight="1">
      <c r="A17" s="290" t="s">
        <v>53</v>
      </c>
      <c r="B17" s="291"/>
      <c r="C17" s="276" t="s">
        <v>54</v>
      </c>
      <c r="D17" s="292"/>
      <c r="E17" s="292"/>
      <c r="F17" s="292"/>
      <c r="G17" s="292"/>
      <c r="H17" s="293"/>
      <c r="I17" s="290">
        <f>O17-1</f>
        <v>-1</v>
      </c>
      <c r="J17" s="357"/>
      <c r="K17" s="290">
        <f>O17-1</f>
        <v>-1</v>
      </c>
      <c r="L17" s="357"/>
      <c r="M17" s="290">
        <f>O17</f>
        <v>0</v>
      </c>
      <c r="N17" s="357"/>
      <c r="O17" s="290"/>
      <c r="P17" s="291"/>
      <c r="Q17" s="290">
        <f>O17+1</f>
        <v>1</v>
      </c>
      <c r="R17" s="357"/>
      <c r="S17" s="290">
        <f>O17+1</f>
        <v>1</v>
      </c>
      <c r="T17" s="357"/>
      <c r="U17" s="290" t="s">
        <v>135</v>
      </c>
      <c r="V17" s="291"/>
      <c r="W17" s="356"/>
      <c r="X17" s="292"/>
      <c r="Y17" s="292"/>
      <c r="Z17" s="292"/>
      <c r="AA17" s="292"/>
      <c r="AB17" s="293"/>
    </row>
    <row r="18" spans="1:28" ht="9" customHeight="1">
      <c r="A18" s="290" t="s">
        <v>55</v>
      </c>
      <c r="B18" s="291"/>
      <c r="C18" s="276" t="s">
        <v>56</v>
      </c>
      <c r="D18" s="292"/>
      <c r="E18" s="292"/>
      <c r="F18" s="292"/>
      <c r="G18" s="292"/>
      <c r="H18" s="293"/>
      <c r="I18" s="290">
        <f>I17+I25</f>
        <v>-1</v>
      </c>
      <c r="J18" s="291"/>
      <c r="K18" s="290">
        <f>$K$17:$T$17+$K$25:$T$25</f>
        <v>-1</v>
      </c>
      <c r="L18" s="291"/>
      <c r="M18" s="290">
        <f>$K$17:$T$17+$K$25:$T$25</f>
        <v>0</v>
      </c>
      <c r="N18" s="291"/>
      <c r="O18" s="290">
        <f>$K$17:$T$17+$K$25:$T$25</f>
        <v>0</v>
      </c>
      <c r="P18" s="291"/>
      <c r="Q18" s="290">
        <f>$K$17:$T$17+$K$25:$T$25</f>
        <v>1</v>
      </c>
      <c r="R18" s="291"/>
      <c r="S18" s="290">
        <f>$K$17:$T$17+$K$25:$T$25</f>
        <v>1</v>
      </c>
      <c r="T18" s="291"/>
      <c r="U18" s="290"/>
      <c r="V18" s="291"/>
      <c r="W18" s="356"/>
      <c r="X18" s="292"/>
      <c r="Y18" s="292"/>
      <c r="Z18" s="292"/>
      <c r="AA18" s="292"/>
      <c r="AB18" s="293"/>
    </row>
    <row r="19" spans="1:28" ht="9" customHeight="1">
      <c r="A19" s="290" t="s">
        <v>57</v>
      </c>
      <c r="B19" s="291"/>
      <c r="C19" s="276" t="s">
        <v>58</v>
      </c>
      <c r="D19" s="292"/>
      <c r="E19" s="292"/>
      <c r="F19" s="292"/>
      <c r="G19" s="292"/>
      <c r="H19" s="293"/>
      <c r="I19" s="290">
        <f>O19-1</f>
        <v>-1</v>
      </c>
      <c r="J19" s="357"/>
      <c r="K19" s="290">
        <f>O19-1</f>
        <v>-1</v>
      </c>
      <c r="L19" s="357"/>
      <c r="M19" s="290">
        <f>O19</f>
        <v>0</v>
      </c>
      <c r="N19" s="357"/>
      <c r="O19" s="290"/>
      <c r="P19" s="291"/>
      <c r="Q19" s="290">
        <f>O19+1</f>
        <v>1</v>
      </c>
      <c r="R19" s="357"/>
      <c r="S19" s="290">
        <f>O19+1</f>
        <v>1</v>
      </c>
      <c r="T19" s="357"/>
      <c r="U19" s="290" t="s">
        <v>135</v>
      </c>
      <c r="V19" s="291"/>
      <c r="W19" s="356"/>
      <c r="X19" s="292"/>
      <c r="Y19" s="292"/>
      <c r="Z19" s="292"/>
      <c r="AA19" s="292"/>
      <c r="AB19" s="293"/>
    </row>
    <row r="20" spans="1:28" ht="9" customHeight="1">
      <c r="A20" s="290" t="s">
        <v>59</v>
      </c>
      <c r="B20" s="291"/>
      <c r="C20" s="276" t="s">
        <v>60</v>
      </c>
      <c r="D20" s="292"/>
      <c r="E20" s="292"/>
      <c r="F20" s="292"/>
      <c r="G20" s="292"/>
      <c r="H20" s="293"/>
      <c r="I20" s="290">
        <f>M20-0</f>
        <v>0</v>
      </c>
      <c r="J20" s="357"/>
      <c r="K20" s="290">
        <f>O20-0</f>
        <v>0</v>
      </c>
      <c r="L20" s="357"/>
      <c r="M20" s="290">
        <f>O20-0</f>
        <v>0</v>
      </c>
      <c r="N20" s="357"/>
      <c r="O20" s="290"/>
      <c r="P20" s="291"/>
      <c r="Q20" s="290">
        <f>O20+0</f>
        <v>0</v>
      </c>
      <c r="R20" s="357"/>
      <c r="S20" s="290">
        <f>O20+0</f>
        <v>0</v>
      </c>
      <c r="T20" s="357"/>
      <c r="U20" s="290" t="s">
        <v>52</v>
      </c>
      <c r="V20" s="357"/>
      <c r="W20" s="356"/>
      <c r="X20" s="292"/>
      <c r="Y20" s="292"/>
      <c r="Z20" s="292"/>
      <c r="AA20" s="292"/>
      <c r="AB20" s="293"/>
    </row>
    <row r="21" spans="1:28" ht="9" customHeight="1">
      <c r="A21" s="290"/>
      <c r="B21" s="291"/>
      <c r="C21" s="276"/>
      <c r="D21" s="292"/>
      <c r="E21" s="292"/>
      <c r="F21" s="292"/>
      <c r="G21" s="292"/>
      <c r="H21" s="293"/>
      <c r="I21" s="290"/>
      <c r="J21" s="358"/>
      <c r="K21" s="290"/>
      <c r="L21" s="357"/>
      <c r="M21" s="290"/>
      <c r="N21" s="357"/>
      <c r="O21" s="290"/>
      <c r="P21" s="291"/>
      <c r="Q21" s="290"/>
      <c r="R21" s="357"/>
      <c r="S21" s="290"/>
      <c r="T21" s="357"/>
      <c r="U21" s="290"/>
      <c r="V21" s="357"/>
      <c r="W21" s="356"/>
      <c r="X21" s="292"/>
      <c r="Y21" s="292"/>
      <c r="Z21" s="292"/>
      <c r="AA21" s="292"/>
      <c r="AB21" s="293"/>
    </row>
    <row r="22" spans="1:28" ht="9" customHeight="1">
      <c r="A22" s="290" t="s">
        <v>61</v>
      </c>
      <c r="B22" s="291"/>
      <c r="C22" s="276" t="s">
        <v>62</v>
      </c>
      <c r="D22" s="277"/>
      <c r="E22" s="277"/>
      <c r="F22" s="277"/>
      <c r="G22" s="277"/>
      <c r="H22" s="278"/>
      <c r="I22" s="290">
        <f>M22-0.25</f>
        <v>-0.375</v>
      </c>
      <c r="J22" s="357"/>
      <c r="K22" s="290">
        <f>O22-0.25</f>
        <v>-0.25</v>
      </c>
      <c r="L22" s="357"/>
      <c r="M22" s="290">
        <f>O22-0.125</f>
        <v>-0.125</v>
      </c>
      <c r="N22" s="357"/>
      <c r="O22" s="290"/>
      <c r="P22" s="291"/>
      <c r="Q22" s="290">
        <f>O22+0.25</f>
        <v>0.25</v>
      </c>
      <c r="R22" s="357"/>
      <c r="S22" s="290">
        <f>O22+0.5</f>
        <v>0.5</v>
      </c>
      <c r="T22" s="357"/>
      <c r="U22" s="290" t="s">
        <v>63</v>
      </c>
      <c r="V22" s="357"/>
      <c r="W22" s="356"/>
      <c r="X22" s="292"/>
      <c r="Y22" s="292"/>
      <c r="Z22" s="292"/>
      <c r="AA22" s="292"/>
      <c r="AB22" s="293"/>
    </row>
    <row r="23" spans="1:28" ht="9" customHeight="1">
      <c r="A23" s="274" t="s">
        <v>64</v>
      </c>
      <c r="B23" s="275"/>
      <c r="C23" s="365" t="s">
        <v>65</v>
      </c>
      <c r="D23" s="366"/>
      <c r="E23" s="366"/>
      <c r="F23" s="366"/>
      <c r="G23" s="366"/>
      <c r="H23" s="367"/>
      <c r="I23" s="290">
        <f>M23-0.25</f>
        <v>-0.375</v>
      </c>
      <c r="J23" s="357"/>
      <c r="K23" s="290">
        <f>O23-0.25</f>
        <v>-0.25</v>
      </c>
      <c r="L23" s="357"/>
      <c r="M23" s="274">
        <f>O23-0.125</f>
        <v>-0.125</v>
      </c>
      <c r="N23" s="364"/>
      <c r="O23" s="274"/>
      <c r="P23" s="275"/>
      <c r="Q23" s="274">
        <f>O23+0.25</f>
        <v>0.25</v>
      </c>
      <c r="R23" s="364"/>
      <c r="S23" s="274">
        <f>O23+0.5</f>
        <v>0.5</v>
      </c>
      <c r="T23" s="364"/>
      <c r="U23" s="274" t="s">
        <v>63</v>
      </c>
      <c r="V23" s="364"/>
      <c r="W23" s="361"/>
      <c r="X23" s="362"/>
      <c r="Y23" s="362"/>
      <c r="Z23" s="362"/>
      <c r="AA23" s="362"/>
      <c r="AB23" s="363"/>
    </row>
    <row r="24" spans="1:28" ht="9" customHeight="1">
      <c r="A24" s="274" t="s">
        <v>66</v>
      </c>
      <c r="B24" s="275"/>
      <c r="C24" s="276" t="s">
        <v>67</v>
      </c>
      <c r="D24" s="277"/>
      <c r="E24" s="277"/>
      <c r="F24" s="277"/>
      <c r="G24" s="277"/>
      <c r="H24" s="278"/>
      <c r="I24" s="290">
        <f>M24-0.5</f>
        <v>-0.75</v>
      </c>
      <c r="J24" s="357"/>
      <c r="K24" s="290">
        <f>O24-0.5</f>
        <v>-0.5</v>
      </c>
      <c r="L24" s="357"/>
      <c r="M24" s="274">
        <f>O24-0.25</f>
        <v>-0.25</v>
      </c>
      <c r="N24" s="364"/>
      <c r="O24" s="274"/>
      <c r="P24" s="275"/>
      <c r="Q24" s="274">
        <f>O24+0.25</f>
        <v>0.25</v>
      </c>
      <c r="R24" s="364"/>
      <c r="S24" s="274">
        <f>O24+0.5</f>
        <v>0.5</v>
      </c>
      <c r="T24" s="364"/>
      <c r="U24" s="274" t="s">
        <v>68</v>
      </c>
      <c r="V24" s="364"/>
      <c r="W24" s="361"/>
      <c r="X24" s="362"/>
      <c r="Y24" s="362"/>
      <c r="Z24" s="362"/>
      <c r="AA24" s="362"/>
      <c r="AB24" s="363"/>
    </row>
    <row r="25" spans="1:28" ht="9" customHeight="1">
      <c r="A25" s="274">
        <v>12</v>
      </c>
      <c r="B25" s="275"/>
      <c r="C25" s="276" t="s">
        <v>69</v>
      </c>
      <c r="D25" s="277"/>
      <c r="E25" s="277"/>
      <c r="F25" s="277"/>
      <c r="G25" s="277"/>
      <c r="H25" s="278"/>
      <c r="I25" s="290">
        <f t="shared" ref="I25" si="0">M25-0</f>
        <v>0</v>
      </c>
      <c r="J25" s="357"/>
      <c r="K25" s="290">
        <f t="shared" ref="K25" si="1">O25-0</f>
        <v>0</v>
      </c>
      <c r="L25" s="357"/>
      <c r="M25" s="290">
        <f t="shared" ref="M25" si="2">O25-0</f>
        <v>0</v>
      </c>
      <c r="N25" s="357"/>
      <c r="O25" s="290"/>
      <c r="P25" s="291"/>
      <c r="Q25" s="290">
        <f t="shared" ref="Q25" si="3">O25+0</f>
        <v>0</v>
      </c>
      <c r="R25" s="357"/>
      <c r="S25" s="290">
        <f t="shared" ref="S25" si="4">O25+0</f>
        <v>0</v>
      </c>
      <c r="T25" s="357"/>
      <c r="U25" s="290" t="s">
        <v>52</v>
      </c>
      <c r="V25" s="357"/>
      <c r="W25" s="361"/>
      <c r="X25" s="362"/>
      <c r="Y25" s="362"/>
      <c r="Z25" s="362"/>
      <c r="AA25" s="362"/>
      <c r="AB25" s="363"/>
    </row>
    <row r="26" spans="1:28" ht="9" customHeight="1">
      <c r="A26" s="290"/>
      <c r="B26" s="291"/>
      <c r="C26" s="276"/>
      <c r="D26" s="292"/>
      <c r="E26" s="292"/>
      <c r="F26" s="292"/>
      <c r="G26" s="292"/>
      <c r="H26" s="293"/>
      <c r="I26" s="290"/>
      <c r="J26" s="358"/>
      <c r="K26" s="290"/>
      <c r="L26" s="357"/>
      <c r="M26" s="290"/>
      <c r="N26" s="357"/>
      <c r="O26" s="290"/>
      <c r="P26" s="291"/>
      <c r="Q26" s="290"/>
      <c r="R26" s="357"/>
      <c r="S26" s="290"/>
      <c r="T26" s="357"/>
      <c r="U26" s="290"/>
      <c r="V26" s="357"/>
      <c r="W26" s="356"/>
      <c r="X26" s="292"/>
      <c r="Y26" s="292"/>
      <c r="Z26" s="292"/>
      <c r="AA26" s="292"/>
      <c r="AB26" s="293"/>
    </row>
    <row r="27" spans="1:28" ht="9" customHeight="1">
      <c r="A27" s="290" t="s">
        <v>100</v>
      </c>
      <c r="B27" s="291"/>
      <c r="C27" s="276" t="s">
        <v>71</v>
      </c>
      <c r="D27" s="292"/>
      <c r="E27" s="292"/>
      <c r="F27" s="292"/>
      <c r="G27" s="292"/>
      <c r="H27" s="293"/>
      <c r="I27" s="290">
        <f>O27-1</f>
        <v>-1</v>
      </c>
      <c r="J27" s="357"/>
      <c r="K27" s="290">
        <f>O27-1</f>
        <v>-1</v>
      </c>
      <c r="L27" s="357"/>
      <c r="M27" s="290">
        <f>O27</f>
        <v>0</v>
      </c>
      <c r="N27" s="357"/>
      <c r="O27" s="290"/>
      <c r="P27" s="291"/>
      <c r="Q27" s="290">
        <f>O27+1</f>
        <v>1</v>
      </c>
      <c r="R27" s="357"/>
      <c r="S27" s="290">
        <f>O27+1</f>
        <v>1</v>
      </c>
      <c r="T27" s="357"/>
      <c r="U27" s="290" t="s">
        <v>135</v>
      </c>
      <c r="V27" s="291"/>
      <c r="W27" s="356"/>
      <c r="X27" s="292"/>
      <c r="Y27" s="292"/>
      <c r="Z27" s="292"/>
      <c r="AA27" s="292"/>
      <c r="AB27" s="293"/>
    </row>
    <row r="28" spans="1:28" ht="9" customHeight="1">
      <c r="A28" s="290" t="s">
        <v>97</v>
      </c>
      <c r="B28" s="291"/>
      <c r="C28" s="276" t="s">
        <v>98</v>
      </c>
      <c r="D28" s="292"/>
      <c r="E28" s="292"/>
      <c r="F28" s="292"/>
      <c r="G28" s="292"/>
      <c r="H28" s="293"/>
      <c r="I28" s="290">
        <f>K28-0.75</f>
        <v>-2.25</v>
      </c>
      <c r="J28" s="291"/>
      <c r="K28" s="290">
        <f>M28-0.75</f>
        <v>-1.5</v>
      </c>
      <c r="L28" s="291"/>
      <c r="M28" s="290">
        <f>O28-0.75</f>
        <v>-0.75</v>
      </c>
      <c r="N28" s="291"/>
      <c r="O28" s="290"/>
      <c r="P28" s="291"/>
      <c r="Q28" s="290">
        <f>O28+1</f>
        <v>1</v>
      </c>
      <c r="R28" s="357"/>
      <c r="S28" s="290">
        <f>Q28+1</f>
        <v>2</v>
      </c>
      <c r="T28" s="357"/>
      <c r="U28" s="359" t="s">
        <v>74</v>
      </c>
      <c r="V28" s="360"/>
      <c r="W28" s="356"/>
      <c r="X28" s="292"/>
      <c r="Y28" s="292"/>
      <c r="Z28" s="292"/>
      <c r="AA28" s="292"/>
      <c r="AB28" s="293"/>
    </row>
    <row r="29" spans="1:28" ht="9" customHeight="1">
      <c r="A29" s="290" t="s">
        <v>72</v>
      </c>
      <c r="B29" s="291"/>
      <c r="C29" s="296" t="s">
        <v>99</v>
      </c>
      <c r="D29" s="297"/>
      <c r="E29" s="297"/>
      <c r="F29" s="297"/>
      <c r="G29" s="297"/>
      <c r="H29" s="298"/>
      <c r="I29" s="290">
        <f>K29-0.75</f>
        <v>-2.25</v>
      </c>
      <c r="J29" s="291"/>
      <c r="K29" s="290">
        <f>M29-0.75</f>
        <v>-1.5</v>
      </c>
      <c r="L29" s="291"/>
      <c r="M29" s="290">
        <f>O29-0.75</f>
        <v>-0.75</v>
      </c>
      <c r="N29" s="291"/>
      <c r="O29" s="290"/>
      <c r="P29" s="291"/>
      <c r="Q29" s="290">
        <f>O29+1</f>
        <v>1</v>
      </c>
      <c r="R29" s="357"/>
      <c r="S29" s="290">
        <f>Q29+1</f>
        <v>2</v>
      </c>
      <c r="T29" s="357"/>
      <c r="U29" s="359" t="s">
        <v>74</v>
      </c>
      <c r="V29" s="360"/>
      <c r="W29" s="356"/>
      <c r="X29" s="292"/>
      <c r="Y29" s="292"/>
      <c r="Z29" s="292"/>
      <c r="AA29" s="292"/>
      <c r="AB29" s="293"/>
    </row>
    <row r="30" spans="1:28" ht="9" customHeight="1">
      <c r="A30" s="290" t="s">
        <v>73</v>
      </c>
      <c r="B30" s="291"/>
      <c r="C30" s="296" t="s">
        <v>101</v>
      </c>
      <c r="D30" s="297"/>
      <c r="E30" s="297"/>
      <c r="F30" s="297"/>
      <c r="G30" s="297"/>
      <c r="H30" s="298"/>
      <c r="I30" s="290">
        <f>K30-0.5</f>
        <v>-1.5</v>
      </c>
      <c r="J30" s="291"/>
      <c r="K30" s="290">
        <f>M30-0.5</f>
        <v>-1</v>
      </c>
      <c r="L30" s="291"/>
      <c r="M30" s="290">
        <f>O30-0.5</f>
        <v>-0.5</v>
      </c>
      <c r="N30" s="291"/>
      <c r="O30" s="290"/>
      <c r="P30" s="291"/>
      <c r="Q30" s="290">
        <f>O30+0.75</f>
        <v>0.75</v>
      </c>
      <c r="R30" s="357"/>
      <c r="S30" s="290">
        <f>Q30+0.75</f>
        <v>1.5</v>
      </c>
      <c r="T30" s="357"/>
      <c r="U30" s="359" t="s">
        <v>120</v>
      </c>
      <c r="V30" s="360"/>
      <c r="W30" s="356"/>
      <c r="X30" s="292"/>
      <c r="Y30" s="292"/>
      <c r="Z30" s="292"/>
      <c r="AA30" s="292"/>
      <c r="AB30" s="293"/>
    </row>
    <row r="31" spans="1:28" ht="9" customHeight="1">
      <c r="A31" s="290" t="s">
        <v>75</v>
      </c>
      <c r="B31" s="291"/>
      <c r="C31" s="276" t="s">
        <v>194</v>
      </c>
      <c r="D31" s="292"/>
      <c r="E31" s="292"/>
      <c r="F31" s="292"/>
      <c r="G31" s="292"/>
      <c r="H31" s="293"/>
      <c r="I31" s="290">
        <f>M31-0.5</f>
        <v>-0.75</v>
      </c>
      <c r="J31" s="357"/>
      <c r="K31" s="290">
        <f>O31-0.5</f>
        <v>-0.5</v>
      </c>
      <c r="L31" s="357"/>
      <c r="M31" s="290">
        <f>O31-0.25</f>
        <v>-0.25</v>
      </c>
      <c r="N31" s="357"/>
      <c r="O31" s="290"/>
      <c r="P31" s="291"/>
      <c r="Q31" s="290">
        <f>O31+0.25</f>
        <v>0.25</v>
      </c>
      <c r="R31" s="357"/>
      <c r="S31" s="290">
        <f t="shared" ref="S31" si="5">O31+0.75</f>
        <v>0.75</v>
      </c>
      <c r="T31" s="357"/>
      <c r="U31" s="290" t="s">
        <v>121</v>
      </c>
      <c r="V31" s="357"/>
      <c r="W31" s="356"/>
      <c r="X31" s="292"/>
      <c r="Y31" s="292"/>
      <c r="Z31" s="292"/>
      <c r="AA31" s="292"/>
      <c r="AB31" s="293"/>
    </row>
    <row r="32" spans="1:28" ht="9" customHeight="1">
      <c r="A32" s="290" t="s">
        <v>75</v>
      </c>
      <c r="B32" s="291"/>
      <c r="C32" s="276" t="s">
        <v>175</v>
      </c>
      <c r="D32" s="292"/>
      <c r="E32" s="292"/>
      <c r="F32" s="292"/>
      <c r="G32" s="292"/>
      <c r="H32" s="293"/>
      <c r="I32" s="290">
        <f>M32-0.5</f>
        <v>-0.75</v>
      </c>
      <c r="J32" s="357"/>
      <c r="K32" s="290">
        <f>O32-0.5</f>
        <v>-0.5</v>
      </c>
      <c r="L32" s="357"/>
      <c r="M32" s="290">
        <f>O32-0.25</f>
        <v>-0.25</v>
      </c>
      <c r="N32" s="357"/>
      <c r="O32" s="290"/>
      <c r="P32" s="291"/>
      <c r="Q32" s="290">
        <f>O32+0.25</f>
        <v>0.25</v>
      </c>
      <c r="R32" s="357"/>
      <c r="S32" s="290">
        <f t="shared" ref="S32" si="6">O32+0.75</f>
        <v>0.75</v>
      </c>
      <c r="T32" s="357"/>
      <c r="U32" s="290" t="s">
        <v>121</v>
      </c>
      <c r="V32" s="357"/>
      <c r="W32" s="356"/>
      <c r="X32" s="292"/>
      <c r="Y32" s="292"/>
      <c r="Z32" s="292"/>
      <c r="AA32" s="292"/>
      <c r="AB32" s="293"/>
    </row>
    <row r="33" spans="1:28" ht="9" customHeight="1">
      <c r="A33" s="290"/>
      <c r="B33" s="291"/>
      <c r="C33" s="276"/>
      <c r="D33" s="292"/>
      <c r="E33" s="292"/>
      <c r="F33" s="292"/>
      <c r="G33" s="292"/>
      <c r="H33" s="293"/>
      <c r="I33" s="290"/>
      <c r="J33" s="358"/>
      <c r="K33" s="290"/>
      <c r="L33" s="357"/>
      <c r="M33" s="290"/>
      <c r="N33" s="357"/>
      <c r="O33" s="290"/>
      <c r="P33" s="291"/>
      <c r="Q33" s="290"/>
      <c r="R33" s="357"/>
      <c r="S33" s="290"/>
      <c r="T33" s="357"/>
      <c r="U33" s="290"/>
      <c r="V33" s="357"/>
      <c r="W33" s="356"/>
      <c r="X33" s="292"/>
      <c r="Y33" s="292"/>
      <c r="Z33" s="292"/>
      <c r="AA33" s="292"/>
      <c r="AB33" s="293"/>
    </row>
    <row r="34" spans="1:28" ht="9" customHeight="1">
      <c r="A34" s="290">
        <v>23</v>
      </c>
      <c r="B34" s="291"/>
      <c r="C34" s="276" t="s">
        <v>76</v>
      </c>
      <c r="D34" s="292"/>
      <c r="E34" s="292"/>
      <c r="F34" s="292"/>
      <c r="G34" s="292"/>
      <c r="H34" s="293"/>
      <c r="I34" s="290">
        <f>K34-0.375</f>
        <v>-1.125</v>
      </c>
      <c r="J34" s="357"/>
      <c r="K34" s="290">
        <f>M34-0.375</f>
        <v>-0.75</v>
      </c>
      <c r="L34" s="357"/>
      <c r="M34" s="290">
        <f>O34-0.375</f>
        <v>-0.375</v>
      </c>
      <c r="N34" s="357"/>
      <c r="O34" s="290"/>
      <c r="P34" s="291"/>
      <c r="Q34" s="290">
        <f>O34+0.375</f>
        <v>0.375</v>
      </c>
      <c r="R34" s="357"/>
      <c r="S34" s="290">
        <f>Q34+0.375</f>
        <v>0.75</v>
      </c>
      <c r="T34" s="357"/>
      <c r="U34" s="290" t="s">
        <v>77</v>
      </c>
      <c r="V34" s="357"/>
      <c r="W34" s="356"/>
      <c r="X34" s="292"/>
      <c r="Y34" s="292"/>
      <c r="Z34" s="292"/>
      <c r="AA34" s="292"/>
      <c r="AB34" s="293"/>
    </row>
    <row r="35" spans="1:28" ht="9" customHeight="1">
      <c r="A35" s="290">
        <v>24</v>
      </c>
      <c r="B35" s="291"/>
      <c r="C35" s="276" t="s">
        <v>102</v>
      </c>
      <c r="D35" s="292"/>
      <c r="E35" s="292"/>
      <c r="F35" s="292"/>
      <c r="G35" s="292"/>
      <c r="H35" s="293"/>
      <c r="I35" s="290">
        <f>M35-1</f>
        <v>-1.5</v>
      </c>
      <c r="J35" s="357"/>
      <c r="K35" s="290">
        <f>O35-1</f>
        <v>-1</v>
      </c>
      <c r="L35" s="357"/>
      <c r="M35" s="290">
        <f>O35-0.5</f>
        <v>-0.5</v>
      </c>
      <c r="N35" s="357"/>
      <c r="O35" s="290"/>
      <c r="P35" s="291"/>
      <c r="Q35" s="290">
        <f>O35+0.5</f>
        <v>0.5</v>
      </c>
      <c r="R35" s="357"/>
      <c r="S35" s="290">
        <f>O35+1</f>
        <v>1</v>
      </c>
      <c r="T35" s="357"/>
      <c r="U35" s="290" t="s">
        <v>78</v>
      </c>
      <c r="V35" s="357"/>
      <c r="W35" s="356"/>
      <c r="X35" s="292"/>
      <c r="Y35" s="292"/>
      <c r="Z35" s="292"/>
      <c r="AA35" s="292"/>
      <c r="AB35" s="293"/>
    </row>
    <row r="36" spans="1:28" ht="9" customHeight="1">
      <c r="A36" s="290" t="s">
        <v>103</v>
      </c>
      <c r="B36" s="291"/>
      <c r="C36" s="276" t="s">
        <v>104</v>
      </c>
      <c r="D36" s="292"/>
      <c r="E36" s="292"/>
      <c r="F36" s="292"/>
      <c r="G36" s="292"/>
      <c r="H36" s="293"/>
      <c r="I36" s="290">
        <f>M36-0.5</f>
        <v>-0.75</v>
      </c>
      <c r="J36" s="357"/>
      <c r="K36" s="290">
        <f>O36-0.5</f>
        <v>-0.5</v>
      </c>
      <c r="L36" s="357"/>
      <c r="M36" s="290">
        <f>O36-0.25</f>
        <v>-0.25</v>
      </c>
      <c r="N36" s="357"/>
      <c r="O36" s="290"/>
      <c r="P36" s="291"/>
      <c r="Q36" s="290">
        <f>O36+0.25</f>
        <v>0.25</v>
      </c>
      <c r="R36" s="357"/>
      <c r="S36" s="290">
        <f>O36+0.5</f>
        <v>0.5</v>
      </c>
      <c r="T36" s="357"/>
      <c r="U36" s="290" t="s">
        <v>68</v>
      </c>
      <c r="V36" s="357"/>
      <c r="W36" s="356"/>
      <c r="X36" s="292"/>
      <c r="Y36" s="292"/>
      <c r="Z36" s="292"/>
      <c r="AA36" s="292"/>
      <c r="AB36" s="293"/>
    </row>
    <row r="37" spans="1:28" ht="9" customHeight="1">
      <c r="A37" s="290" t="s">
        <v>105</v>
      </c>
      <c r="B37" s="291"/>
      <c r="C37" s="276" t="s">
        <v>106</v>
      </c>
      <c r="D37" s="292"/>
      <c r="E37" s="292"/>
      <c r="F37" s="292"/>
      <c r="G37" s="292"/>
      <c r="H37" s="293"/>
      <c r="I37" s="290">
        <f t="shared" ref="I37:I38" si="7">M37-1</f>
        <v>-1.5</v>
      </c>
      <c r="J37" s="357"/>
      <c r="K37" s="290">
        <f t="shared" ref="K37:K38" si="8">O37-1</f>
        <v>-1</v>
      </c>
      <c r="L37" s="357"/>
      <c r="M37" s="290">
        <f t="shared" ref="M37:M38" si="9">O37-0.5</f>
        <v>-0.5</v>
      </c>
      <c r="N37" s="357"/>
      <c r="O37" s="290"/>
      <c r="P37" s="291"/>
      <c r="Q37" s="290">
        <f t="shared" ref="Q37:Q38" si="10">O37+0.5</f>
        <v>0.5</v>
      </c>
      <c r="R37" s="357"/>
      <c r="S37" s="290">
        <f t="shared" ref="S37:S38" si="11">O37+1</f>
        <v>1</v>
      </c>
      <c r="T37" s="357"/>
      <c r="U37" s="290" t="s">
        <v>78</v>
      </c>
      <c r="V37" s="357"/>
      <c r="W37" s="356"/>
      <c r="X37" s="292"/>
      <c r="Y37" s="292"/>
      <c r="Z37" s="292"/>
      <c r="AA37" s="292"/>
      <c r="AB37" s="293"/>
    </row>
    <row r="38" spans="1:28" ht="9" customHeight="1">
      <c r="A38" s="290" t="s">
        <v>107</v>
      </c>
      <c r="B38" s="291"/>
      <c r="C38" s="276" t="s">
        <v>108</v>
      </c>
      <c r="D38" s="292"/>
      <c r="E38" s="292"/>
      <c r="F38" s="292"/>
      <c r="G38" s="292"/>
      <c r="H38" s="293"/>
      <c r="I38" s="290">
        <f t="shared" si="7"/>
        <v>-1.5</v>
      </c>
      <c r="J38" s="357"/>
      <c r="K38" s="290">
        <f t="shared" si="8"/>
        <v>-1</v>
      </c>
      <c r="L38" s="357"/>
      <c r="M38" s="290">
        <f t="shared" si="9"/>
        <v>-0.5</v>
      </c>
      <c r="N38" s="357"/>
      <c r="O38" s="290"/>
      <c r="P38" s="291"/>
      <c r="Q38" s="290">
        <f t="shared" si="10"/>
        <v>0.5</v>
      </c>
      <c r="R38" s="357"/>
      <c r="S38" s="290">
        <f t="shared" si="11"/>
        <v>1</v>
      </c>
      <c r="T38" s="357"/>
      <c r="U38" s="290" t="s">
        <v>78</v>
      </c>
      <c r="V38" s="357"/>
      <c r="W38" s="356"/>
      <c r="X38" s="292"/>
      <c r="Y38" s="292"/>
      <c r="Z38" s="292"/>
      <c r="AA38" s="292"/>
      <c r="AB38" s="293"/>
    </row>
    <row r="39" spans="1:28" ht="9" customHeight="1">
      <c r="A39" s="290"/>
      <c r="B39" s="291"/>
      <c r="C39" s="276"/>
      <c r="D39" s="292"/>
      <c r="E39" s="292"/>
      <c r="F39" s="292"/>
      <c r="G39" s="292"/>
      <c r="H39" s="293"/>
      <c r="I39" s="290"/>
      <c r="J39" s="358"/>
      <c r="K39" s="290"/>
      <c r="L39" s="357"/>
      <c r="M39" s="290"/>
      <c r="N39" s="357"/>
      <c r="O39" s="290"/>
      <c r="P39" s="291"/>
      <c r="Q39" s="290"/>
      <c r="R39" s="357"/>
      <c r="S39" s="290"/>
      <c r="T39" s="357"/>
      <c r="U39" s="290"/>
      <c r="V39" s="357"/>
      <c r="W39" s="356"/>
      <c r="X39" s="292"/>
      <c r="Y39" s="292"/>
      <c r="Z39" s="292"/>
      <c r="AA39" s="292"/>
      <c r="AB39" s="293"/>
    </row>
    <row r="40" spans="1:28" ht="9" customHeight="1">
      <c r="A40" s="290" t="s">
        <v>109</v>
      </c>
      <c r="B40" s="291"/>
      <c r="C40" s="276" t="s">
        <v>79</v>
      </c>
      <c r="D40" s="292"/>
      <c r="E40" s="292"/>
      <c r="F40" s="292"/>
      <c r="G40" s="292"/>
      <c r="H40" s="293"/>
      <c r="I40" s="290">
        <f>O40-1</f>
        <v>-1</v>
      </c>
      <c r="J40" s="357"/>
      <c r="K40" s="290">
        <f>O40-1</f>
        <v>-1</v>
      </c>
      <c r="L40" s="357"/>
      <c r="M40" s="290">
        <f>O40</f>
        <v>0</v>
      </c>
      <c r="N40" s="357"/>
      <c r="O40" s="290"/>
      <c r="P40" s="291"/>
      <c r="Q40" s="290">
        <f>O40+1</f>
        <v>1</v>
      </c>
      <c r="R40" s="357"/>
      <c r="S40" s="290">
        <f>O40+1</f>
        <v>1</v>
      </c>
      <c r="T40" s="357"/>
      <c r="U40" s="290" t="s">
        <v>135</v>
      </c>
      <c r="V40" s="291"/>
      <c r="W40" s="356"/>
      <c r="X40" s="292"/>
      <c r="Y40" s="292"/>
      <c r="Z40" s="292"/>
      <c r="AA40" s="292"/>
      <c r="AB40" s="293"/>
    </row>
    <row r="41" spans="1:28" ht="9" customHeight="1">
      <c r="A41" s="290">
        <v>32</v>
      </c>
      <c r="B41" s="291"/>
      <c r="C41" s="276" t="s">
        <v>180</v>
      </c>
      <c r="D41" s="292"/>
      <c r="E41" s="292"/>
      <c r="F41" s="292"/>
      <c r="G41" s="292"/>
      <c r="H41" s="293"/>
      <c r="I41" s="290">
        <f>K41</f>
        <v>-0.5</v>
      </c>
      <c r="J41" s="357"/>
      <c r="K41" s="290">
        <f>M41-0.5</f>
        <v>-0.5</v>
      </c>
      <c r="L41" s="357"/>
      <c r="M41" s="290">
        <f t="shared" ref="M41" si="12">O41-0</f>
        <v>0</v>
      </c>
      <c r="N41" s="357"/>
      <c r="O41" s="290"/>
      <c r="P41" s="291"/>
      <c r="Q41" s="290">
        <f>O41+0.5</f>
        <v>0.5</v>
      </c>
      <c r="R41" s="357"/>
      <c r="S41" s="290">
        <f>Q41</f>
        <v>0.5</v>
      </c>
      <c r="T41" s="357"/>
      <c r="U41" s="290" t="s">
        <v>52</v>
      </c>
      <c r="V41" s="357"/>
      <c r="W41" s="356"/>
      <c r="X41" s="292"/>
      <c r="Y41" s="292"/>
      <c r="Z41" s="292"/>
      <c r="AA41" s="292"/>
      <c r="AB41" s="293"/>
    </row>
  </sheetData>
  <mergeCells count="349"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3:AB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W17:AB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AB18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9:AB19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0:AB20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21:AB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2:AB22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3:AB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4:AB24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2:AB32"/>
    <mergeCell ref="I27:J27"/>
    <mergeCell ref="K27:L27"/>
    <mergeCell ref="M27:N27"/>
    <mergeCell ref="O27:P27"/>
    <mergeCell ref="Q27:R27"/>
    <mergeCell ref="S27:T27"/>
    <mergeCell ref="U27:V27"/>
    <mergeCell ref="W29:AB29"/>
    <mergeCell ref="A30:B30"/>
    <mergeCell ref="C30:H30"/>
    <mergeCell ref="I30:J30"/>
    <mergeCell ref="K30:L30"/>
    <mergeCell ref="M30:N30"/>
    <mergeCell ref="W26:AB26"/>
    <mergeCell ref="W27:AB27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8:AB28"/>
    <mergeCell ref="A27:B27"/>
    <mergeCell ref="C27:H27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O30:P30"/>
    <mergeCell ref="Q30:R30"/>
    <mergeCell ref="S30:T30"/>
    <mergeCell ref="U30:V30"/>
    <mergeCell ref="W30:AB30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31:AB31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S35:T35"/>
    <mergeCell ref="U35:V35"/>
    <mergeCell ref="W33:AB33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4:AB34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K37:L37"/>
    <mergeCell ref="M37:N37"/>
    <mergeCell ref="O37:P37"/>
    <mergeCell ref="Q37:R37"/>
    <mergeCell ref="S37:T37"/>
    <mergeCell ref="U37:V37"/>
    <mergeCell ref="W35:AB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6:AB36"/>
    <mergeCell ref="A35:B35"/>
    <mergeCell ref="C35:H35"/>
    <mergeCell ref="I35:J35"/>
    <mergeCell ref="K35:L35"/>
    <mergeCell ref="M35:N35"/>
    <mergeCell ref="O35:P35"/>
    <mergeCell ref="Q35:R35"/>
    <mergeCell ref="W37:AB37"/>
    <mergeCell ref="W38:AB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AB39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A37:B37"/>
    <mergeCell ref="C37:H37"/>
    <mergeCell ref="I37:J37"/>
    <mergeCell ref="W40:AB40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W41:AB41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</mergeCells>
  <phoneticPr fontId="2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G57"/>
  <sheetViews>
    <sheetView zoomScale="89" zoomScaleNormal="89" zoomScalePageLayoutView="89" workbookViewId="0">
      <selection activeCell="W24" sqref="W24:AB24"/>
    </sheetView>
  </sheetViews>
  <sheetFormatPr defaultColWidth="7" defaultRowHeight="12"/>
  <cols>
    <col min="1" max="1" width="3" style="19" customWidth="1"/>
    <col min="2" max="2" width="11.875" style="19" customWidth="1"/>
    <col min="3" max="3" width="7" style="19"/>
    <col min="4" max="4" width="12.25" style="19" customWidth="1"/>
    <col min="5" max="5" width="10.75" style="19" customWidth="1"/>
    <col min="6" max="6" width="7" style="19"/>
    <col min="7" max="7" width="18.375" style="19" customWidth="1"/>
    <col min="8" max="8" width="47.875" style="19" customWidth="1"/>
    <col min="9" max="10" width="4.25" style="19" customWidth="1"/>
    <col min="11" max="16384" width="7" style="19"/>
  </cols>
  <sheetData>
    <row r="1" spans="1:7" s="16" customFormat="1" ht="18.95" customHeight="1">
      <c r="A1" s="440" t="s">
        <v>80</v>
      </c>
      <c r="B1" s="441"/>
      <c r="C1" s="442" t="str">
        <f>SPEC!E3</f>
        <v>M TRAIL MTN WB 40 JACKET</v>
      </c>
      <c r="D1" s="443"/>
      <c r="E1" s="443"/>
      <c r="F1" s="443"/>
      <c r="G1" s="444"/>
    </row>
    <row r="2" spans="1:7" ht="15" customHeight="1">
      <c r="A2" s="445" t="s">
        <v>81</v>
      </c>
      <c r="B2" s="446"/>
      <c r="C2" s="446"/>
      <c r="D2" s="446"/>
      <c r="E2" s="447"/>
      <c r="F2" s="17" t="s">
        <v>82</v>
      </c>
      <c r="G2" s="18"/>
    </row>
    <row r="3" spans="1:7" ht="15.75">
      <c r="A3" s="445" t="s">
        <v>83</v>
      </c>
      <c r="B3" s="446"/>
      <c r="C3" s="446"/>
      <c r="D3" s="446"/>
      <c r="E3" s="448" t="s">
        <v>84</v>
      </c>
      <c r="F3" s="448"/>
      <c r="G3" s="20" t="str">
        <f>SPEC!AS3</f>
        <v>SPRING 2017</v>
      </c>
    </row>
    <row r="4" spans="1:7" s="21" customFormat="1" ht="3" customHeight="1">
      <c r="A4" s="437"/>
      <c r="B4" s="438"/>
      <c r="C4" s="438"/>
      <c r="D4" s="438"/>
      <c r="E4" s="438"/>
      <c r="F4" s="438"/>
      <c r="G4" s="439"/>
    </row>
    <row r="5" spans="1:7" ht="15" customHeight="1">
      <c r="A5" s="428" t="s">
        <v>85</v>
      </c>
      <c r="B5" s="429"/>
      <c r="C5" s="429"/>
      <c r="D5" s="429"/>
      <c r="E5" s="429"/>
      <c r="F5" s="429"/>
      <c r="G5" s="430"/>
    </row>
    <row r="6" spans="1:7" ht="35.1" customHeight="1">
      <c r="A6" s="22">
        <v>1</v>
      </c>
      <c r="B6" s="431"/>
      <c r="C6" s="432"/>
      <c r="D6" s="432"/>
      <c r="E6" s="432"/>
      <c r="F6" s="432"/>
      <c r="G6" s="433"/>
    </row>
    <row r="7" spans="1:7" ht="35.1" customHeight="1">
      <c r="A7" s="23">
        <v>2</v>
      </c>
      <c r="B7" s="424"/>
      <c r="C7" s="425"/>
      <c r="D7" s="425"/>
      <c r="E7" s="425"/>
      <c r="F7" s="425"/>
      <c r="G7" s="426"/>
    </row>
    <row r="8" spans="1:7" ht="35.1" customHeight="1">
      <c r="A8" s="23">
        <v>3</v>
      </c>
      <c r="B8" s="424"/>
      <c r="C8" s="425"/>
      <c r="D8" s="425"/>
      <c r="E8" s="425"/>
      <c r="F8" s="425"/>
      <c r="G8" s="426"/>
    </row>
    <row r="9" spans="1:7" ht="35.1" customHeight="1">
      <c r="A9" s="23">
        <v>4</v>
      </c>
      <c r="B9" s="424"/>
      <c r="C9" s="425"/>
      <c r="D9" s="425"/>
      <c r="E9" s="425"/>
      <c r="F9" s="425"/>
      <c r="G9" s="426"/>
    </row>
    <row r="10" spans="1:7" ht="35.1" customHeight="1">
      <c r="A10" s="23">
        <v>5</v>
      </c>
      <c r="B10" s="424"/>
      <c r="C10" s="425"/>
      <c r="D10" s="425"/>
      <c r="E10" s="425"/>
      <c r="F10" s="425"/>
      <c r="G10" s="426"/>
    </row>
    <row r="11" spans="1:7" ht="35.1" customHeight="1">
      <c r="A11" s="23">
        <v>6</v>
      </c>
      <c r="B11" s="424"/>
      <c r="C11" s="425"/>
      <c r="D11" s="425"/>
      <c r="E11" s="425"/>
      <c r="F11" s="425"/>
      <c r="G11" s="426"/>
    </row>
    <row r="12" spans="1:7" ht="35.1" customHeight="1">
      <c r="A12" s="23">
        <v>7</v>
      </c>
      <c r="B12" s="434"/>
      <c r="C12" s="435"/>
      <c r="D12" s="435"/>
      <c r="E12" s="435"/>
      <c r="F12" s="435"/>
      <c r="G12" s="436"/>
    </row>
    <row r="13" spans="1:7" ht="15.75">
      <c r="A13" s="428" t="s">
        <v>86</v>
      </c>
      <c r="B13" s="429"/>
      <c r="C13" s="429"/>
      <c r="D13" s="429"/>
      <c r="E13" s="429"/>
      <c r="F13" s="429"/>
      <c r="G13" s="430"/>
    </row>
    <row r="14" spans="1:7" ht="35.1" customHeight="1">
      <c r="A14" s="22">
        <v>1</v>
      </c>
      <c r="B14" s="431"/>
      <c r="C14" s="432"/>
      <c r="D14" s="432"/>
      <c r="E14" s="432"/>
      <c r="F14" s="432"/>
      <c r="G14" s="433"/>
    </row>
    <row r="15" spans="1:7" ht="35.1" customHeight="1">
      <c r="A15" s="23">
        <v>2</v>
      </c>
      <c r="B15" s="424"/>
      <c r="C15" s="425"/>
      <c r="D15" s="425"/>
      <c r="E15" s="425"/>
      <c r="F15" s="425"/>
      <c r="G15" s="426"/>
    </row>
    <row r="16" spans="1:7" ht="35.1" customHeight="1">
      <c r="A16" s="23">
        <v>3</v>
      </c>
      <c r="B16" s="424"/>
      <c r="C16" s="425"/>
      <c r="D16" s="425"/>
      <c r="E16" s="425"/>
      <c r="F16" s="425"/>
      <c r="G16" s="426"/>
    </row>
    <row r="17" spans="1:7" ht="35.1" customHeight="1">
      <c r="A17" s="23">
        <v>4</v>
      </c>
      <c r="B17" s="424"/>
      <c r="C17" s="425"/>
      <c r="D17" s="425"/>
      <c r="E17" s="425"/>
      <c r="F17" s="425"/>
      <c r="G17" s="426"/>
    </row>
    <row r="18" spans="1:7" ht="35.1" customHeight="1">
      <c r="A18" s="23">
        <v>5</v>
      </c>
      <c r="B18" s="424"/>
      <c r="C18" s="425"/>
      <c r="D18" s="425"/>
      <c r="E18" s="425"/>
      <c r="F18" s="425"/>
      <c r="G18" s="426"/>
    </row>
    <row r="19" spans="1:7" ht="35.1" customHeight="1">
      <c r="A19" s="23">
        <v>6</v>
      </c>
      <c r="B19" s="424"/>
      <c r="C19" s="425"/>
      <c r="D19" s="425"/>
      <c r="E19" s="425"/>
      <c r="F19" s="425"/>
      <c r="G19" s="426"/>
    </row>
    <row r="20" spans="1:7" ht="35.1" customHeight="1">
      <c r="A20" s="23">
        <v>7</v>
      </c>
      <c r="B20" s="424"/>
      <c r="C20" s="425"/>
      <c r="D20" s="425"/>
      <c r="E20" s="425"/>
      <c r="F20" s="425"/>
      <c r="G20" s="426"/>
    </row>
    <row r="21" spans="1:7" s="25" customFormat="1" ht="35.1" customHeight="1">
      <c r="A21" s="24"/>
      <c r="B21" s="423"/>
      <c r="C21" s="423"/>
      <c r="D21" s="423"/>
      <c r="E21" s="423"/>
      <c r="F21" s="423"/>
      <c r="G21" s="423"/>
    </row>
    <row r="22" spans="1:7" s="25" customFormat="1" ht="35.1" customHeight="1">
      <c r="A22" s="36" t="s">
        <v>122</v>
      </c>
      <c r="B22" s="427" t="s">
        <v>124</v>
      </c>
      <c r="C22" s="427"/>
      <c r="D22" s="427"/>
      <c r="E22" s="427"/>
      <c r="F22" s="427"/>
      <c r="G22" s="427"/>
    </row>
    <row r="23" spans="1:7" s="25" customFormat="1" ht="35.1" customHeight="1">
      <c r="A23" s="36" t="s">
        <v>122</v>
      </c>
      <c r="B23" s="427" t="s">
        <v>123</v>
      </c>
      <c r="C23" s="427"/>
      <c r="D23" s="427"/>
      <c r="E23" s="427"/>
      <c r="F23" s="427"/>
      <c r="G23" s="427"/>
    </row>
    <row r="24" spans="1:7" s="25" customFormat="1" ht="35.1" customHeight="1">
      <c r="A24" s="24"/>
      <c r="B24" s="423"/>
      <c r="C24" s="423"/>
      <c r="D24" s="423"/>
      <c r="E24" s="423"/>
      <c r="F24" s="423"/>
      <c r="G24" s="423"/>
    </row>
    <row r="25" spans="1:7" s="25" customFormat="1" ht="35.1" customHeight="1">
      <c r="A25" s="24"/>
      <c r="B25" s="423"/>
      <c r="C25" s="423"/>
      <c r="D25" s="423"/>
      <c r="E25" s="423"/>
      <c r="F25" s="423"/>
      <c r="G25" s="423"/>
    </row>
    <row r="26" spans="1:7" s="25" customFormat="1" ht="35.1" customHeight="1">
      <c r="A26" s="24"/>
      <c r="B26" s="423"/>
      <c r="C26" s="423"/>
      <c r="D26" s="423"/>
      <c r="E26" s="423"/>
      <c r="F26" s="423"/>
      <c r="G26" s="423"/>
    </row>
    <row r="27" spans="1:7" s="25" customFormat="1" ht="35.1" customHeight="1">
      <c r="A27" s="24"/>
      <c r="B27" s="423"/>
      <c r="C27" s="423"/>
      <c r="D27" s="423"/>
      <c r="E27" s="423"/>
      <c r="F27" s="423"/>
      <c r="G27" s="423"/>
    </row>
    <row r="28" spans="1:7" s="25" customFormat="1" ht="35.1" customHeight="1">
      <c r="A28" s="24"/>
      <c r="B28" s="423"/>
      <c r="C28" s="423"/>
      <c r="D28" s="423"/>
      <c r="E28" s="423"/>
      <c r="F28" s="423"/>
      <c r="G28" s="423"/>
    </row>
    <row r="29" spans="1:7" s="25" customFormat="1" ht="35.1" customHeight="1">
      <c r="A29" s="24"/>
      <c r="B29" s="423"/>
      <c r="C29" s="423"/>
      <c r="D29" s="423"/>
      <c r="E29" s="423"/>
      <c r="F29" s="423"/>
      <c r="G29" s="423"/>
    </row>
    <row r="30" spans="1:7" s="25" customFormat="1" ht="35.1" customHeight="1">
      <c r="A30" s="24"/>
      <c r="B30" s="423"/>
      <c r="C30" s="423"/>
      <c r="D30" s="423"/>
      <c r="E30" s="423"/>
      <c r="F30" s="423"/>
      <c r="G30" s="423"/>
    </row>
    <row r="31" spans="1:7" s="25" customFormat="1" ht="35.1" customHeight="1">
      <c r="A31" s="24"/>
      <c r="B31" s="423"/>
      <c r="C31" s="423"/>
      <c r="D31" s="423"/>
      <c r="E31" s="423"/>
      <c r="F31" s="423"/>
      <c r="G31" s="423"/>
    </row>
    <row r="32" spans="1:7" s="25" customFormat="1" ht="35.1" customHeight="1">
      <c r="A32" s="24"/>
      <c r="B32" s="423"/>
      <c r="C32" s="423"/>
      <c r="D32" s="423"/>
      <c r="E32" s="423"/>
      <c r="F32" s="423"/>
      <c r="G32" s="423"/>
    </row>
    <row r="33" spans="1:7" s="25" customFormat="1" ht="35.1" customHeight="1">
      <c r="A33" s="24"/>
      <c r="B33" s="423"/>
      <c r="C33" s="423"/>
      <c r="D33" s="423"/>
      <c r="E33" s="423"/>
      <c r="F33" s="423"/>
      <c r="G33" s="423"/>
    </row>
    <row r="34" spans="1:7" s="25" customFormat="1" ht="35.1" customHeight="1">
      <c r="A34" s="24"/>
      <c r="B34" s="423"/>
      <c r="C34" s="423"/>
      <c r="D34" s="423"/>
      <c r="E34" s="423"/>
      <c r="F34" s="423"/>
      <c r="G34" s="423"/>
    </row>
    <row r="35" spans="1:7" s="25" customFormat="1" ht="35.1" customHeight="1">
      <c r="A35" s="24"/>
      <c r="B35" s="423"/>
      <c r="C35" s="423"/>
      <c r="D35" s="423"/>
      <c r="E35" s="423"/>
      <c r="F35" s="423"/>
      <c r="G35" s="423"/>
    </row>
    <row r="36" spans="1:7" s="25" customFormat="1" ht="35.1" customHeight="1">
      <c r="A36" s="24"/>
      <c r="B36" s="423"/>
      <c r="C36" s="423"/>
      <c r="D36" s="423"/>
      <c r="E36" s="423"/>
      <c r="F36" s="423"/>
      <c r="G36" s="423"/>
    </row>
    <row r="37" spans="1:7" s="25" customFormat="1" ht="35.1" customHeight="1">
      <c r="A37" s="24"/>
      <c r="B37" s="423"/>
      <c r="C37" s="423"/>
      <c r="D37" s="423"/>
      <c r="E37" s="423"/>
      <c r="F37" s="423"/>
      <c r="G37" s="423"/>
    </row>
    <row r="38" spans="1:7" s="25" customFormat="1" ht="35.1" customHeight="1">
      <c r="A38" s="24"/>
      <c r="B38" s="423"/>
      <c r="C38" s="423"/>
      <c r="D38" s="423"/>
      <c r="E38" s="423"/>
      <c r="F38" s="423"/>
      <c r="G38" s="423"/>
    </row>
    <row r="39" spans="1:7" s="25" customFormat="1" ht="35.1" customHeight="1">
      <c r="A39" s="24"/>
      <c r="B39" s="423"/>
      <c r="C39" s="423"/>
      <c r="D39" s="423"/>
      <c r="E39" s="423"/>
      <c r="F39" s="423"/>
      <c r="G39" s="423"/>
    </row>
    <row r="40" spans="1:7" s="25" customFormat="1" ht="35.1" customHeight="1">
      <c r="A40" s="24"/>
      <c r="B40" s="423"/>
      <c r="C40" s="423"/>
      <c r="D40" s="423"/>
      <c r="E40" s="423"/>
      <c r="F40" s="423"/>
      <c r="G40" s="423"/>
    </row>
    <row r="41" spans="1:7" s="25" customFormat="1" ht="35.1" customHeight="1">
      <c r="A41" s="24"/>
      <c r="B41" s="423"/>
      <c r="C41" s="423"/>
      <c r="D41" s="423"/>
      <c r="E41" s="423"/>
      <c r="F41" s="423"/>
      <c r="G41" s="423"/>
    </row>
    <row r="42" spans="1:7" s="25" customFormat="1" ht="35.1" customHeight="1">
      <c r="A42" s="24"/>
      <c r="B42" s="423"/>
      <c r="C42" s="423"/>
      <c r="D42" s="423"/>
      <c r="E42" s="423"/>
      <c r="F42" s="423"/>
      <c r="G42" s="423"/>
    </row>
    <row r="43" spans="1:7" s="25" customFormat="1" ht="35.1" customHeight="1">
      <c r="A43" s="24"/>
      <c r="B43" s="423"/>
      <c r="C43" s="423"/>
      <c r="D43" s="423"/>
      <c r="E43" s="423"/>
      <c r="F43" s="423"/>
      <c r="G43" s="423"/>
    </row>
    <row r="44" spans="1:7" s="25" customFormat="1" ht="35.1" customHeight="1">
      <c r="A44" s="24"/>
      <c r="B44" s="423"/>
      <c r="C44" s="423"/>
      <c r="D44" s="423"/>
      <c r="E44" s="423"/>
      <c r="F44" s="423"/>
      <c r="G44" s="423"/>
    </row>
    <row r="45" spans="1:7" s="25" customFormat="1" ht="35.1" customHeight="1">
      <c r="A45" s="24"/>
      <c r="B45" s="423"/>
      <c r="C45" s="423"/>
      <c r="D45" s="423"/>
      <c r="E45" s="423"/>
      <c r="F45" s="423"/>
      <c r="G45" s="423"/>
    </row>
    <row r="46" spans="1:7" s="25" customFormat="1" ht="35.1" customHeight="1">
      <c r="A46" s="24"/>
      <c r="B46" s="423"/>
      <c r="C46" s="423"/>
      <c r="D46" s="423"/>
      <c r="E46" s="423"/>
      <c r="F46" s="423"/>
      <c r="G46" s="423"/>
    </row>
    <row r="47" spans="1:7" s="25" customFormat="1" ht="35.1" customHeight="1">
      <c r="A47" s="24"/>
      <c r="B47" s="423"/>
      <c r="C47" s="423"/>
      <c r="D47" s="423"/>
      <c r="E47" s="423"/>
      <c r="F47" s="423"/>
      <c r="G47" s="423"/>
    </row>
    <row r="48" spans="1:7" s="25" customFormat="1" ht="35.1" customHeight="1">
      <c r="A48" s="24"/>
      <c r="B48" s="423"/>
      <c r="C48" s="423"/>
      <c r="D48" s="423"/>
      <c r="E48" s="423"/>
      <c r="F48" s="423"/>
      <c r="G48" s="423"/>
    </row>
    <row r="49" spans="1:7" s="25" customFormat="1" ht="35.1" customHeight="1">
      <c r="A49" s="24"/>
      <c r="B49" s="423"/>
      <c r="C49" s="423"/>
      <c r="D49" s="423"/>
      <c r="E49" s="423"/>
      <c r="F49" s="423"/>
      <c r="G49" s="423"/>
    </row>
    <row r="50" spans="1:7" s="25" customFormat="1" ht="35.1" customHeight="1">
      <c r="A50" s="24"/>
      <c r="B50" s="423"/>
      <c r="C50" s="423"/>
      <c r="D50" s="423"/>
      <c r="E50" s="423"/>
      <c r="F50" s="423"/>
      <c r="G50" s="423"/>
    </row>
    <row r="51" spans="1:7" s="25" customFormat="1" ht="35.1" customHeight="1">
      <c r="A51" s="24"/>
      <c r="B51" s="423"/>
      <c r="C51" s="423"/>
      <c r="D51" s="423"/>
      <c r="E51" s="423"/>
      <c r="F51" s="423"/>
      <c r="G51" s="423"/>
    </row>
    <row r="52" spans="1:7" s="25" customFormat="1" ht="35.1" customHeight="1">
      <c r="A52" s="24"/>
      <c r="B52" s="423"/>
      <c r="C52" s="423"/>
      <c r="D52" s="423"/>
      <c r="E52" s="423"/>
      <c r="F52" s="423"/>
      <c r="G52" s="423"/>
    </row>
    <row r="53" spans="1:7" s="25" customFormat="1" ht="35.1" customHeight="1">
      <c r="A53" s="24"/>
      <c r="B53" s="423"/>
      <c r="C53" s="423"/>
      <c r="D53" s="423"/>
      <c r="E53" s="423"/>
      <c r="F53" s="423"/>
      <c r="G53" s="423"/>
    </row>
    <row r="54" spans="1:7" s="25" customFormat="1" ht="35.1" customHeight="1">
      <c r="A54" s="24"/>
      <c r="B54" s="423"/>
      <c r="C54" s="423"/>
      <c r="D54" s="423"/>
      <c r="E54" s="423"/>
      <c r="F54" s="423"/>
      <c r="G54" s="423"/>
    </row>
    <row r="55" spans="1:7" s="25" customFormat="1" ht="35.1" customHeight="1">
      <c r="A55" s="24"/>
      <c r="B55" s="423"/>
      <c r="C55" s="423"/>
      <c r="D55" s="423"/>
      <c r="E55" s="423"/>
      <c r="F55" s="423"/>
      <c r="G55" s="423"/>
    </row>
    <row r="56" spans="1:7" s="25" customFormat="1" ht="35.1" customHeight="1">
      <c r="A56" s="24"/>
      <c r="B56" s="423"/>
      <c r="C56" s="423"/>
      <c r="D56" s="423"/>
      <c r="E56" s="423"/>
      <c r="F56" s="423"/>
      <c r="G56" s="423"/>
    </row>
    <row r="57" spans="1:7" s="25" customFormat="1" ht="35.1" customHeight="1">
      <c r="A57" s="24"/>
      <c r="B57" s="423"/>
      <c r="C57" s="423"/>
      <c r="D57" s="423"/>
      <c r="E57" s="423"/>
      <c r="F57" s="423"/>
      <c r="G57" s="42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honeticPr fontId="26" type="noConversion"/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G57"/>
  <sheetViews>
    <sheetView zoomScale="89" zoomScaleNormal="89" zoomScalePageLayoutView="89" workbookViewId="0">
      <selection activeCell="W24" sqref="W24:AB24"/>
    </sheetView>
  </sheetViews>
  <sheetFormatPr defaultColWidth="7" defaultRowHeight="12"/>
  <cols>
    <col min="1" max="1" width="3" style="19" customWidth="1"/>
    <col min="2" max="2" width="11.875" style="19" customWidth="1"/>
    <col min="3" max="3" width="7" style="19"/>
    <col min="4" max="4" width="12.25" style="19" customWidth="1"/>
    <col min="5" max="5" width="10.75" style="19" customWidth="1"/>
    <col min="6" max="6" width="7" style="19"/>
    <col min="7" max="7" width="18.375" style="19" customWidth="1"/>
    <col min="8" max="8" width="47.875" style="19" customWidth="1"/>
    <col min="9" max="10" width="4.25" style="19" customWidth="1"/>
    <col min="11" max="16384" width="7" style="19"/>
  </cols>
  <sheetData>
    <row r="1" spans="1:7" s="16" customFormat="1" ht="18.95" customHeight="1">
      <c r="A1" s="440" t="s">
        <v>80</v>
      </c>
      <c r="B1" s="441"/>
      <c r="C1" s="449" t="str">
        <f>SPEC!E3</f>
        <v>M TRAIL MTN WB 40 JACKET</v>
      </c>
      <c r="D1" s="450"/>
      <c r="E1" s="450"/>
      <c r="F1" s="450"/>
      <c r="G1" s="451"/>
    </row>
    <row r="2" spans="1:7" ht="15" customHeight="1">
      <c r="A2" s="445" t="s">
        <v>81</v>
      </c>
      <c r="B2" s="446"/>
      <c r="C2" s="446"/>
      <c r="D2" s="446"/>
      <c r="E2" s="447"/>
      <c r="F2" s="17" t="s">
        <v>82</v>
      </c>
      <c r="G2" s="18"/>
    </row>
    <row r="3" spans="1:7" ht="15.75">
      <c r="A3" s="445" t="s">
        <v>87</v>
      </c>
      <c r="B3" s="446"/>
      <c r="C3" s="446"/>
      <c r="D3" s="446"/>
      <c r="E3" s="448" t="s">
        <v>84</v>
      </c>
      <c r="F3" s="448"/>
      <c r="G3" s="20" t="str">
        <f>SPEC!AS3</f>
        <v>SPRING 2017</v>
      </c>
    </row>
    <row r="4" spans="1:7" s="21" customFormat="1" ht="3" customHeight="1">
      <c r="A4" s="437"/>
      <c r="B4" s="438"/>
      <c r="C4" s="438"/>
      <c r="D4" s="438"/>
      <c r="E4" s="438"/>
      <c r="F4" s="438"/>
      <c r="G4" s="439"/>
    </row>
    <row r="5" spans="1:7" ht="15" customHeight="1">
      <c r="A5" s="428" t="s">
        <v>85</v>
      </c>
      <c r="B5" s="429"/>
      <c r="C5" s="429"/>
      <c r="D5" s="429"/>
      <c r="E5" s="429"/>
      <c r="F5" s="429"/>
      <c r="G5" s="430"/>
    </row>
    <row r="6" spans="1:7" ht="35.1" customHeight="1">
      <c r="A6" s="22">
        <v>1</v>
      </c>
      <c r="B6" s="431"/>
      <c r="C6" s="432"/>
      <c r="D6" s="432"/>
      <c r="E6" s="432"/>
      <c r="F6" s="432"/>
      <c r="G6" s="433"/>
    </row>
    <row r="7" spans="1:7" ht="35.1" customHeight="1">
      <c r="A7" s="23">
        <v>2</v>
      </c>
      <c r="B7" s="424"/>
      <c r="C7" s="425"/>
      <c r="D7" s="425"/>
      <c r="E7" s="425"/>
      <c r="F7" s="425"/>
      <c r="G7" s="426"/>
    </row>
    <row r="8" spans="1:7" ht="35.1" customHeight="1">
      <c r="A8" s="23">
        <v>3</v>
      </c>
      <c r="B8" s="424"/>
      <c r="C8" s="425"/>
      <c r="D8" s="425"/>
      <c r="E8" s="425"/>
      <c r="F8" s="425"/>
      <c r="G8" s="426"/>
    </row>
    <row r="9" spans="1:7" ht="35.1" customHeight="1">
      <c r="A9" s="23">
        <v>4</v>
      </c>
      <c r="B9" s="424"/>
      <c r="C9" s="425"/>
      <c r="D9" s="425"/>
      <c r="E9" s="425"/>
      <c r="F9" s="425"/>
      <c r="G9" s="426"/>
    </row>
    <row r="10" spans="1:7" ht="35.1" customHeight="1">
      <c r="A10" s="23">
        <v>5</v>
      </c>
      <c r="B10" s="424"/>
      <c r="C10" s="425"/>
      <c r="D10" s="425"/>
      <c r="E10" s="425"/>
      <c r="F10" s="425"/>
      <c r="G10" s="426"/>
    </row>
    <row r="11" spans="1:7" ht="35.1" customHeight="1">
      <c r="A11" s="23">
        <v>6</v>
      </c>
      <c r="B11" s="424"/>
      <c r="C11" s="425"/>
      <c r="D11" s="425"/>
      <c r="E11" s="425"/>
      <c r="F11" s="425"/>
      <c r="G11" s="426"/>
    </row>
    <row r="12" spans="1:7" ht="35.1" customHeight="1">
      <c r="A12" s="23">
        <v>7</v>
      </c>
      <c r="B12" s="434"/>
      <c r="C12" s="435"/>
      <c r="D12" s="435"/>
      <c r="E12" s="435"/>
      <c r="F12" s="435"/>
      <c r="G12" s="436"/>
    </row>
    <row r="13" spans="1:7" ht="15.75">
      <c r="A13" s="428" t="s">
        <v>86</v>
      </c>
      <c r="B13" s="429"/>
      <c r="C13" s="429"/>
      <c r="D13" s="429"/>
      <c r="E13" s="429"/>
      <c r="F13" s="429"/>
      <c r="G13" s="430"/>
    </row>
    <row r="14" spans="1:7" ht="35.1" customHeight="1">
      <c r="A14" s="22">
        <v>1</v>
      </c>
      <c r="B14" s="431"/>
      <c r="C14" s="432"/>
      <c r="D14" s="432"/>
      <c r="E14" s="432"/>
      <c r="F14" s="432"/>
      <c r="G14" s="433"/>
    </row>
    <row r="15" spans="1:7" ht="35.1" customHeight="1">
      <c r="A15" s="23">
        <v>2</v>
      </c>
      <c r="B15" s="424"/>
      <c r="C15" s="425"/>
      <c r="D15" s="425"/>
      <c r="E15" s="425"/>
      <c r="F15" s="425"/>
      <c r="G15" s="426"/>
    </row>
    <row r="16" spans="1:7" ht="35.1" customHeight="1">
      <c r="A16" s="23">
        <v>3</v>
      </c>
      <c r="B16" s="424"/>
      <c r="C16" s="425"/>
      <c r="D16" s="425"/>
      <c r="E16" s="425"/>
      <c r="F16" s="425"/>
      <c r="G16" s="426"/>
    </row>
    <row r="17" spans="1:7" ht="35.1" customHeight="1">
      <c r="A17" s="23">
        <v>4</v>
      </c>
      <c r="B17" s="424"/>
      <c r="C17" s="425"/>
      <c r="D17" s="425"/>
      <c r="E17" s="425"/>
      <c r="F17" s="425"/>
      <c r="G17" s="426"/>
    </row>
    <row r="18" spans="1:7" ht="35.1" customHeight="1">
      <c r="A18" s="23">
        <v>5</v>
      </c>
      <c r="B18" s="424"/>
      <c r="C18" s="425"/>
      <c r="D18" s="425"/>
      <c r="E18" s="425"/>
      <c r="F18" s="425"/>
      <c r="G18" s="426"/>
    </row>
    <row r="19" spans="1:7" ht="35.1" customHeight="1">
      <c r="A19" s="23">
        <v>6</v>
      </c>
      <c r="B19" s="424"/>
      <c r="C19" s="425"/>
      <c r="D19" s="425"/>
      <c r="E19" s="425"/>
      <c r="F19" s="425"/>
      <c r="G19" s="426"/>
    </row>
    <row r="20" spans="1:7" ht="35.1" customHeight="1">
      <c r="A20" s="23">
        <v>7</v>
      </c>
      <c r="B20" s="424"/>
      <c r="C20" s="425"/>
      <c r="D20" s="425"/>
      <c r="E20" s="425"/>
      <c r="F20" s="425"/>
      <c r="G20" s="426"/>
    </row>
    <row r="21" spans="1:7" s="25" customFormat="1" ht="35.1" customHeight="1">
      <c r="A21" s="24"/>
      <c r="B21" s="423"/>
      <c r="C21" s="423"/>
      <c r="D21" s="423"/>
      <c r="E21" s="423"/>
      <c r="F21" s="423"/>
      <c r="G21" s="423"/>
    </row>
    <row r="22" spans="1:7" s="25" customFormat="1" ht="35.1" customHeight="1">
      <c r="A22" s="36" t="s">
        <v>122</v>
      </c>
      <c r="B22" s="427" t="s">
        <v>125</v>
      </c>
      <c r="C22" s="427"/>
      <c r="D22" s="427"/>
      <c r="E22" s="427"/>
      <c r="F22" s="427"/>
      <c r="G22" s="427"/>
    </row>
    <row r="23" spans="1:7" s="25" customFormat="1" ht="35.1" customHeight="1">
      <c r="A23" s="36" t="s">
        <v>122</v>
      </c>
      <c r="B23" s="427" t="s">
        <v>123</v>
      </c>
      <c r="C23" s="427"/>
      <c r="D23" s="427"/>
      <c r="E23" s="427"/>
      <c r="F23" s="427"/>
      <c r="G23" s="427"/>
    </row>
    <row r="24" spans="1:7" s="25" customFormat="1" ht="35.1" customHeight="1">
      <c r="A24" s="24"/>
      <c r="B24" s="423"/>
      <c r="C24" s="423"/>
      <c r="D24" s="423"/>
      <c r="E24" s="423"/>
      <c r="F24" s="423"/>
      <c r="G24" s="423"/>
    </row>
    <row r="25" spans="1:7" s="25" customFormat="1" ht="35.1" customHeight="1">
      <c r="A25" s="24"/>
      <c r="B25" s="423"/>
      <c r="C25" s="423"/>
      <c r="D25" s="423"/>
      <c r="E25" s="423"/>
      <c r="F25" s="423"/>
      <c r="G25" s="423"/>
    </row>
    <row r="26" spans="1:7" s="25" customFormat="1" ht="35.1" customHeight="1">
      <c r="A26" s="24"/>
      <c r="B26" s="423"/>
      <c r="C26" s="423"/>
      <c r="D26" s="423"/>
      <c r="E26" s="423"/>
      <c r="F26" s="423"/>
      <c r="G26" s="423"/>
    </row>
    <row r="27" spans="1:7" s="25" customFormat="1" ht="35.1" customHeight="1">
      <c r="A27" s="24"/>
      <c r="B27" s="423"/>
      <c r="C27" s="423"/>
      <c r="D27" s="423"/>
      <c r="E27" s="423"/>
      <c r="F27" s="423"/>
      <c r="G27" s="423"/>
    </row>
    <row r="28" spans="1:7" s="25" customFormat="1" ht="35.1" customHeight="1">
      <c r="A28" s="24"/>
      <c r="B28" s="423"/>
      <c r="C28" s="423"/>
      <c r="D28" s="423"/>
      <c r="E28" s="423"/>
      <c r="F28" s="423"/>
      <c r="G28" s="423"/>
    </row>
    <row r="29" spans="1:7" s="25" customFormat="1" ht="35.1" customHeight="1">
      <c r="A29" s="24"/>
      <c r="B29" s="423"/>
      <c r="C29" s="423"/>
      <c r="D29" s="423"/>
      <c r="E29" s="423"/>
      <c r="F29" s="423"/>
      <c r="G29" s="423"/>
    </row>
    <row r="30" spans="1:7" s="25" customFormat="1" ht="35.1" customHeight="1">
      <c r="A30" s="24"/>
      <c r="B30" s="423"/>
      <c r="C30" s="423"/>
      <c r="D30" s="423"/>
      <c r="E30" s="423"/>
      <c r="F30" s="423"/>
      <c r="G30" s="423"/>
    </row>
    <row r="31" spans="1:7" s="25" customFormat="1" ht="35.1" customHeight="1">
      <c r="A31" s="24"/>
      <c r="B31" s="423"/>
      <c r="C31" s="423"/>
      <c r="D31" s="423"/>
      <c r="E31" s="423"/>
      <c r="F31" s="423"/>
      <c r="G31" s="423"/>
    </row>
    <row r="32" spans="1:7" s="25" customFormat="1" ht="35.1" customHeight="1">
      <c r="A32" s="24"/>
      <c r="B32" s="423"/>
      <c r="C32" s="423"/>
      <c r="D32" s="423"/>
      <c r="E32" s="423"/>
      <c r="F32" s="423"/>
      <c r="G32" s="423"/>
    </row>
    <row r="33" spans="1:7" s="25" customFormat="1" ht="35.1" customHeight="1">
      <c r="A33" s="24"/>
      <c r="B33" s="423"/>
      <c r="C33" s="423"/>
      <c r="D33" s="423"/>
      <c r="E33" s="423"/>
      <c r="F33" s="423"/>
      <c r="G33" s="423"/>
    </row>
    <row r="34" spans="1:7" s="25" customFormat="1" ht="35.1" customHeight="1">
      <c r="A34" s="24"/>
      <c r="B34" s="423"/>
      <c r="C34" s="423"/>
      <c r="D34" s="423"/>
      <c r="E34" s="423"/>
      <c r="F34" s="423"/>
      <c r="G34" s="423"/>
    </row>
    <row r="35" spans="1:7" s="25" customFormat="1" ht="35.1" customHeight="1">
      <c r="A35" s="24"/>
      <c r="B35" s="423"/>
      <c r="C35" s="423"/>
      <c r="D35" s="423"/>
      <c r="E35" s="423"/>
      <c r="F35" s="423"/>
      <c r="G35" s="423"/>
    </row>
    <row r="36" spans="1:7" s="25" customFormat="1" ht="35.1" customHeight="1">
      <c r="A36" s="24"/>
      <c r="B36" s="423"/>
      <c r="C36" s="423"/>
      <c r="D36" s="423"/>
      <c r="E36" s="423"/>
      <c r="F36" s="423"/>
      <c r="G36" s="423"/>
    </row>
    <row r="37" spans="1:7" s="25" customFormat="1" ht="35.1" customHeight="1">
      <c r="A37" s="24"/>
      <c r="B37" s="423"/>
      <c r="C37" s="423"/>
      <c r="D37" s="423"/>
      <c r="E37" s="423"/>
      <c r="F37" s="423"/>
      <c r="G37" s="423"/>
    </row>
    <row r="38" spans="1:7" s="25" customFormat="1" ht="35.1" customHeight="1">
      <c r="A38" s="24"/>
      <c r="B38" s="423"/>
      <c r="C38" s="423"/>
      <c r="D38" s="423"/>
      <c r="E38" s="423"/>
      <c r="F38" s="423"/>
      <c r="G38" s="423"/>
    </row>
    <row r="39" spans="1:7" s="25" customFormat="1" ht="35.1" customHeight="1">
      <c r="A39" s="24"/>
      <c r="B39" s="423"/>
      <c r="C39" s="423"/>
      <c r="D39" s="423"/>
      <c r="E39" s="423"/>
      <c r="F39" s="423"/>
      <c r="G39" s="423"/>
    </row>
    <row r="40" spans="1:7" s="25" customFormat="1" ht="35.1" customHeight="1">
      <c r="A40" s="24"/>
      <c r="B40" s="423"/>
      <c r="C40" s="423"/>
      <c r="D40" s="423"/>
      <c r="E40" s="423"/>
      <c r="F40" s="423"/>
      <c r="G40" s="423"/>
    </row>
    <row r="41" spans="1:7" s="25" customFormat="1" ht="35.1" customHeight="1">
      <c r="A41" s="24"/>
      <c r="B41" s="423"/>
      <c r="C41" s="423"/>
      <c r="D41" s="423"/>
      <c r="E41" s="423"/>
      <c r="F41" s="423"/>
      <c r="G41" s="423"/>
    </row>
    <row r="42" spans="1:7" s="25" customFormat="1" ht="35.1" customHeight="1">
      <c r="A42" s="24"/>
      <c r="B42" s="423"/>
      <c r="C42" s="423"/>
      <c r="D42" s="423"/>
      <c r="E42" s="423"/>
      <c r="F42" s="423"/>
      <c r="G42" s="423"/>
    </row>
    <row r="43" spans="1:7" s="25" customFormat="1" ht="35.1" customHeight="1">
      <c r="A43" s="24"/>
      <c r="B43" s="423"/>
      <c r="C43" s="423"/>
      <c r="D43" s="423"/>
      <c r="E43" s="423"/>
      <c r="F43" s="423"/>
      <c r="G43" s="423"/>
    </row>
    <row r="44" spans="1:7" s="25" customFormat="1" ht="35.1" customHeight="1">
      <c r="A44" s="24"/>
      <c r="B44" s="423"/>
      <c r="C44" s="423"/>
      <c r="D44" s="423"/>
      <c r="E44" s="423"/>
      <c r="F44" s="423"/>
      <c r="G44" s="423"/>
    </row>
    <row r="45" spans="1:7" s="25" customFormat="1" ht="35.1" customHeight="1">
      <c r="A45" s="24"/>
      <c r="B45" s="423"/>
      <c r="C45" s="423"/>
      <c r="D45" s="423"/>
      <c r="E45" s="423"/>
      <c r="F45" s="423"/>
      <c r="G45" s="423"/>
    </row>
    <row r="46" spans="1:7" s="25" customFormat="1" ht="35.1" customHeight="1">
      <c r="A46" s="24"/>
      <c r="B46" s="423"/>
      <c r="C46" s="423"/>
      <c r="D46" s="423"/>
      <c r="E46" s="423"/>
      <c r="F46" s="423"/>
      <c r="G46" s="423"/>
    </row>
    <row r="47" spans="1:7" s="25" customFormat="1" ht="35.1" customHeight="1">
      <c r="A47" s="24"/>
      <c r="B47" s="423"/>
      <c r="C47" s="423"/>
      <c r="D47" s="423"/>
      <c r="E47" s="423"/>
      <c r="F47" s="423"/>
      <c r="G47" s="423"/>
    </row>
    <row r="48" spans="1:7" s="25" customFormat="1" ht="35.1" customHeight="1">
      <c r="A48" s="24"/>
      <c r="B48" s="423"/>
      <c r="C48" s="423"/>
      <c r="D48" s="423"/>
      <c r="E48" s="423"/>
      <c r="F48" s="423"/>
      <c r="G48" s="423"/>
    </row>
    <row r="49" spans="1:7" s="25" customFormat="1" ht="35.1" customHeight="1">
      <c r="A49" s="24"/>
      <c r="B49" s="423"/>
      <c r="C49" s="423"/>
      <c r="D49" s="423"/>
      <c r="E49" s="423"/>
      <c r="F49" s="423"/>
      <c r="G49" s="423"/>
    </row>
    <row r="50" spans="1:7" s="25" customFormat="1" ht="35.1" customHeight="1">
      <c r="A50" s="24"/>
      <c r="B50" s="423"/>
      <c r="C50" s="423"/>
      <c r="D50" s="423"/>
      <c r="E50" s="423"/>
      <c r="F50" s="423"/>
      <c r="G50" s="423"/>
    </row>
    <row r="51" spans="1:7" s="25" customFormat="1" ht="35.1" customHeight="1">
      <c r="A51" s="24"/>
      <c r="B51" s="423"/>
      <c r="C51" s="423"/>
      <c r="D51" s="423"/>
      <c r="E51" s="423"/>
      <c r="F51" s="423"/>
      <c r="G51" s="423"/>
    </row>
    <row r="52" spans="1:7" s="25" customFormat="1" ht="35.1" customHeight="1">
      <c r="A52" s="24"/>
      <c r="B52" s="423"/>
      <c r="C52" s="423"/>
      <c r="D52" s="423"/>
      <c r="E52" s="423"/>
      <c r="F52" s="423"/>
      <c r="G52" s="423"/>
    </row>
    <row r="53" spans="1:7" s="25" customFormat="1" ht="35.1" customHeight="1">
      <c r="A53" s="24"/>
      <c r="B53" s="423"/>
      <c r="C53" s="423"/>
      <c r="D53" s="423"/>
      <c r="E53" s="423"/>
      <c r="F53" s="423"/>
      <c r="G53" s="423"/>
    </row>
    <row r="54" spans="1:7" s="25" customFormat="1" ht="35.1" customHeight="1">
      <c r="A54" s="24"/>
      <c r="B54" s="423"/>
      <c r="C54" s="423"/>
      <c r="D54" s="423"/>
      <c r="E54" s="423"/>
      <c r="F54" s="423"/>
      <c r="G54" s="423"/>
    </row>
    <row r="55" spans="1:7" s="25" customFormat="1" ht="35.1" customHeight="1">
      <c r="A55" s="24"/>
      <c r="B55" s="423"/>
      <c r="C55" s="423"/>
      <c r="D55" s="423"/>
      <c r="E55" s="423"/>
      <c r="F55" s="423"/>
      <c r="G55" s="423"/>
    </row>
    <row r="56" spans="1:7" s="25" customFormat="1" ht="35.1" customHeight="1">
      <c r="A56" s="24"/>
      <c r="B56" s="423"/>
      <c r="C56" s="423"/>
      <c r="D56" s="423"/>
      <c r="E56" s="423"/>
      <c r="F56" s="423"/>
      <c r="G56" s="423"/>
    </row>
    <row r="57" spans="1:7" s="25" customFormat="1" ht="35.1" customHeight="1">
      <c r="A57" s="24"/>
      <c r="B57" s="423"/>
      <c r="C57" s="423"/>
      <c r="D57" s="423"/>
      <c r="E57" s="423"/>
      <c r="F57" s="423"/>
      <c r="G57" s="42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honeticPr fontId="26" type="noConversion"/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G57"/>
  <sheetViews>
    <sheetView zoomScale="89" zoomScaleNormal="89" zoomScalePageLayoutView="89" workbookViewId="0">
      <selection activeCell="W24" sqref="W24:AB24"/>
    </sheetView>
  </sheetViews>
  <sheetFormatPr defaultColWidth="7" defaultRowHeight="12"/>
  <cols>
    <col min="1" max="1" width="3" style="19" customWidth="1"/>
    <col min="2" max="2" width="11.875" style="19" customWidth="1"/>
    <col min="3" max="3" width="7" style="19"/>
    <col min="4" max="4" width="12.25" style="19" customWidth="1"/>
    <col min="5" max="5" width="10.75" style="19" customWidth="1"/>
    <col min="6" max="6" width="7" style="19"/>
    <col min="7" max="7" width="18.375" style="19" customWidth="1"/>
    <col min="8" max="8" width="47.875" style="19" customWidth="1"/>
    <col min="9" max="10" width="4.25" style="19" customWidth="1"/>
    <col min="11" max="16384" width="7" style="19"/>
  </cols>
  <sheetData>
    <row r="1" spans="1:7" s="16" customFormat="1" ht="18.95" customHeight="1">
      <c r="A1" s="440" t="s">
        <v>80</v>
      </c>
      <c r="B1" s="441"/>
      <c r="C1" s="452" t="str">
        <f>SPEC!E3</f>
        <v>M TRAIL MTN WB 40 JACKET</v>
      </c>
      <c r="D1" s="453"/>
      <c r="E1" s="453"/>
      <c r="F1" s="453"/>
      <c r="G1" s="454"/>
    </row>
    <row r="2" spans="1:7" ht="15" customHeight="1">
      <c r="A2" s="445" t="s">
        <v>81</v>
      </c>
      <c r="B2" s="446"/>
      <c r="C2" s="446"/>
      <c r="D2" s="446"/>
      <c r="E2" s="447"/>
      <c r="F2" s="17" t="s">
        <v>82</v>
      </c>
      <c r="G2" s="18"/>
    </row>
    <row r="3" spans="1:7" ht="15.75">
      <c r="A3" s="445" t="s">
        <v>88</v>
      </c>
      <c r="B3" s="446"/>
      <c r="C3" s="446"/>
      <c r="D3" s="446"/>
      <c r="E3" s="448" t="s">
        <v>84</v>
      </c>
      <c r="F3" s="448"/>
      <c r="G3" s="20" t="str">
        <f>SPEC!AS3</f>
        <v>SPRING 2017</v>
      </c>
    </row>
    <row r="4" spans="1:7" s="21" customFormat="1" ht="3" customHeight="1">
      <c r="A4" s="437"/>
      <c r="B4" s="438"/>
      <c r="C4" s="438"/>
      <c r="D4" s="438"/>
      <c r="E4" s="438"/>
      <c r="F4" s="438"/>
      <c r="G4" s="439"/>
    </row>
    <row r="5" spans="1:7" ht="15" customHeight="1">
      <c r="A5" s="428" t="s">
        <v>85</v>
      </c>
      <c r="B5" s="429"/>
      <c r="C5" s="429"/>
      <c r="D5" s="429"/>
      <c r="E5" s="429"/>
      <c r="F5" s="429"/>
      <c r="G5" s="430"/>
    </row>
    <row r="6" spans="1:7" ht="35.1" customHeight="1">
      <c r="A6" s="22">
        <v>1</v>
      </c>
      <c r="B6" s="431"/>
      <c r="C6" s="432"/>
      <c r="D6" s="432"/>
      <c r="E6" s="432"/>
      <c r="F6" s="432"/>
      <c r="G6" s="433"/>
    </row>
    <row r="7" spans="1:7" ht="35.1" customHeight="1">
      <c r="A7" s="23">
        <v>2</v>
      </c>
      <c r="B7" s="424"/>
      <c r="C7" s="425"/>
      <c r="D7" s="425"/>
      <c r="E7" s="425"/>
      <c r="F7" s="425"/>
      <c r="G7" s="426"/>
    </row>
    <row r="8" spans="1:7" ht="35.1" customHeight="1">
      <c r="A8" s="23">
        <v>3</v>
      </c>
      <c r="B8" s="424"/>
      <c r="C8" s="425"/>
      <c r="D8" s="425"/>
      <c r="E8" s="425"/>
      <c r="F8" s="425"/>
      <c r="G8" s="426"/>
    </row>
    <row r="9" spans="1:7" ht="35.1" customHeight="1">
      <c r="A9" s="23">
        <v>4</v>
      </c>
      <c r="B9" s="424"/>
      <c r="C9" s="425"/>
      <c r="D9" s="425"/>
      <c r="E9" s="425"/>
      <c r="F9" s="425"/>
      <c r="G9" s="426"/>
    </row>
    <row r="10" spans="1:7" ht="35.1" customHeight="1">
      <c r="A10" s="23">
        <v>5</v>
      </c>
      <c r="B10" s="424"/>
      <c r="C10" s="425"/>
      <c r="D10" s="425"/>
      <c r="E10" s="425"/>
      <c r="F10" s="425"/>
      <c r="G10" s="426"/>
    </row>
    <row r="11" spans="1:7" ht="35.1" customHeight="1">
      <c r="A11" s="23">
        <v>6</v>
      </c>
      <c r="B11" s="424"/>
      <c r="C11" s="425"/>
      <c r="D11" s="425"/>
      <c r="E11" s="425"/>
      <c r="F11" s="425"/>
      <c r="G11" s="426"/>
    </row>
    <row r="12" spans="1:7" ht="35.1" customHeight="1">
      <c r="A12" s="23">
        <v>7</v>
      </c>
      <c r="B12" s="434"/>
      <c r="C12" s="435"/>
      <c r="D12" s="435"/>
      <c r="E12" s="435"/>
      <c r="F12" s="435"/>
      <c r="G12" s="436"/>
    </row>
    <row r="13" spans="1:7" ht="15.75">
      <c r="A13" s="428" t="s">
        <v>86</v>
      </c>
      <c r="B13" s="429"/>
      <c r="C13" s="429"/>
      <c r="D13" s="429"/>
      <c r="E13" s="429"/>
      <c r="F13" s="429"/>
      <c r="G13" s="430"/>
    </row>
    <row r="14" spans="1:7" ht="35.1" customHeight="1">
      <c r="A14" s="22">
        <v>1</v>
      </c>
      <c r="B14" s="431"/>
      <c r="C14" s="432"/>
      <c r="D14" s="432"/>
      <c r="E14" s="432"/>
      <c r="F14" s="432"/>
      <c r="G14" s="433"/>
    </row>
    <row r="15" spans="1:7" ht="35.1" customHeight="1">
      <c r="A15" s="23">
        <v>2</v>
      </c>
      <c r="B15" s="424"/>
      <c r="C15" s="425"/>
      <c r="D15" s="425"/>
      <c r="E15" s="425"/>
      <c r="F15" s="425"/>
      <c r="G15" s="426"/>
    </row>
    <row r="16" spans="1:7" ht="35.1" customHeight="1">
      <c r="A16" s="23">
        <v>3</v>
      </c>
      <c r="B16" s="424"/>
      <c r="C16" s="425"/>
      <c r="D16" s="425"/>
      <c r="E16" s="425"/>
      <c r="F16" s="425"/>
      <c r="G16" s="426"/>
    </row>
    <row r="17" spans="1:7" ht="35.1" customHeight="1">
      <c r="A17" s="23">
        <v>4</v>
      </c>
      <c r="B17" s="424"/>
      <c r="C17" s="425"/>
      <c r="D17" s="425"/>
      <c r="E17" s="425"/>
      <c r="F17" s="425"/>
      <c r="G17" s="426"/>
    </row>
    <row r="18" spans="1:7" ht="35.1" customHeight="1">
      <c r="A18" s="23">
        <v>5</v>
      </c>
      <c r="B18" s="424"/>
      <c r="C18" s="425"/>
      <c r="D18" s="425"/>
      <c r="E18" s="425"/>
      <c r="F18" s="425"/>
      <c r="G18" s="426"/>
    </row>
    <row r="19" spans="1:7" ht="35.1" customHeight="1">
      <c r="A19" s="23">
        <v>6</v>
      </c>
      <c r="B19" s="424"/>
      <c r="C19" s="425"/>
      <c r="D19" s="425"/>
      <c r="E19" s="425"/>
      <c r="F19" s="425"/>
      <c r="G19" s="426"/>
    </row>
    <row r="20" spans="1:7" ht="35.1" customHeight="1">
      <c r="A20" s="23">
        <v>7</v>
      </c>
      <c r="B20" s="424"/>
      <c r="C20" s="425"/>
      <c r="D20" s="425"/>
      <c r="E20" s="425"/>
      <c r="F20" s="425"/>
      <c r="G20" s="426"/>
    </row>
    <row r="21" spans="1:7" s="25" customFormat="1" ht="35.1" customHeight="1">
      <c r="A21" s="24"/>
      <c r="B21" s="423"/>
      <c r="C21" s="423"/>
      <c r="D21" s="423"/>
      <c r="E21" s="423"/>
      <c r="F21" s="423"/>
      <c r="G21" s="423"/>
    </row>
    <row r="22" spans="1:7" s="25" customFormat="1" ht="35.1" customHeight="1">
      <c r="A22" s="36" t="s">
        <v>122</v>
      </c>
      <c r="B22" s="427" t="s">
        <v>127</v>
      </c>
      <c r="C22" s="427"/>
      <c r="D22" s="427"/>
      <c r="E22" s="427"/>
      <c r="F22" s="427"/>
      <c r="G22" s="427"/>
    </row>
    <row r="23" spans="1:7" s="25" customFormat="1" ht="35.1" customHeight="1">
      <c r="A23" s="24"/>
      <c r="B23" s="423"/>
      <c r="C23" s="423"/>
      <c r="D23" s="423"/>
      <c r="E23" s="423"/>
      <c r="F23" s="423"/>
      <c r="G23" s="423"/>
    </row>
    <row r="24" spans="1:7" s="25" customFormat="1" ht="35.1" customHeight="1">
      <c r="A24" s="24"/>
      <c r="B24" s="423"/>
      <c r="C24" s="423"/>
      <c r="D24" s="423"/>
      <c r="E24" s="423"/>
      <c r="F24" s="423"/>
      <c r="G24" s="423"/>
    </row>
    <row r="25" spans="1:7" s="25" customFormat="1" ht="35.1" customHeight="1">
      <c r="A25" s="24"/>
      <c r="B25" s="423"/>
      <c r="C25" s="423"/>
      <c r="D25" s="423"/>
      <c r="E25" s="423"/>
      <c r="F25" s="423"/>
      <c r="G25" s="423"/>
    </row>
    <row r="26" spans="1:7" s="25" customFormat="1" ht="35.1" customHeight="1">
      <c r="A26" s="24"/>
      <c r="B26" s="423"/>
      <c r="C26" s="423"/>
      <c r="D26" s="423"/>
      <c r="E26" s="423"/>
      <c r="F26" s="423"/>
      <c r="G26" s="423"/>
    </row>
    <row r="27" spans="1:7" s="25" customFormat="1" ht="35.1" customHeight="1">
      <c r="A27" s="24"/>
      <c r="B27" s="423"/>
      <c r="C27" s="423"/>
      <c r="D27" s="423"/>
      <c r="E27" s="423"/>
      <c r="F27" s="423"/>
      <c r="G27" s="423"/>
    </row>
    <row r="28" spans="1:7" s="25" customFormat="1" ht="35.1" customHeight="1">
      <c r="A28" s="24"/>
      <c r="B28" s="423"/>
      <c r="C28" s="423"/>
      <c r="D28" s="423"/>
      <c r="E28" s="423"/>
      <c r="F28" s="423"/>
      <c r="G28" s="423"/>
    </row>
    <row r="29" spans="1:7" s="25" customFormat="1" ht="35.1" customHeight="1">
      <c r="A29" s="24"/>
      <c r="B29" s="423"/>
      <c r="C29" s="423"/>
      <c r="D29" s="423"/>
      <c r="E29" s="423"/>
      <c r="F29" s="423"/>
      <c r="G29" s="423"/>
    </row>
    <row r="30" spans="1:7" s="25" customFormat="1" ht="35.1" customHeight="1">
      <c r="A30" s="24"/>
      <c r="B30" s="423"/>
      <c r="C30" s="423"/>
      <c r="D30" s="423"/>
      <c r="E30" s="423"/>
      <c r="F30" s="423"/>
      <c r="G30" s="423"/>
    </row>
    <row r="31" spans="1:7" s="25" customFormat="1" ht="35.1" customHeight="1">
      <c r="A31" s="24"/>
      <c r="B31" s="423"/>
      <c r="C31" s="423"/>
      <c r="D31" s="423"/>
      <c r="E31" s="423"/>
      <c r="F31" s="423"/>
      <c r="G31" s="423"/>
    </row>
    <row r="32" spans="1:7" s="25" customFormat="1" ht="35.1" customHeight="1">
      <c r="A32" s="24"/>
      <c r="B32" s="423"/>
      <c r="C32" s="423"/>
      <c r="D32" s="423"/>
      <c r="E32" s="423"/>
      <c r="F32" s="423"/>
      <c r="G32" s="423"/>
    </row>
    <row r="33" spans="1:7" s="25" customFormat="1" ht="35.1" customHeight="1">
      <c r="A33" s="24"/>
      <c r="B33" s="423"/>
      <c r="C33" s="423"/>
      <c r="D33" s="423"/>
      <c r="E33" s="423"/>
      <c r="F33" s="423"/>
      <c r="G33" s="423"/>
    </row>
    <row r="34" spans="1:7" s="25" customFormat="1" ht="35.1" customHeight="1">
      <c r="A34" s="24"/>
      <c r="B34" s="423"/>
      <c r="C34" s="423"/>
      <c r="D34" s="423"/>
      <c r="E34" s="423"/>
      <c r="F34" s="423"/>
      <c r="G34" s="423"/>
    </row>
    <row r="35" spans="1:7" s="25" customFormat="1" ht="35.1" customHeight="1">
      <c r="A35" s="24"/>
      <c r="B35" s="423"/>
      <c r="C35" s="423"/>
      <c r="D35" s="423"/>
      <c r="E35" s="423"/>
      <c r="F35" s="423"/>
      <c r="G35" s="423"/>
    </row>
    <row r="36" spans="1:7" s="25" customFormat="1" ht="35.1" customHeight="1">
      <c r="A36" s="24"/>
      <c r="B36" s="423"/>
      <c r="C36" s="423"/>
      <c r="D36" s="423"/>
      <c r="E36" s="423"/>
      <c r="F36" s="423"/>
      <c r="G36" s="423"/>
    </row>
    <row r="37" spans="1:7" s="25" customFormat="1" ht="35.1" customHeight="1">
      <c r="A37" s="24"/>
      <c r="B37" s="423"/>
      <c r="C37" s="423"/>
      <c r="D37" s="423"/>
      <c r="E37" s="423"/>
      <c r="F37" s="423"/>
      <c r="G37" s="423"/>
    </row>
    <row r="38" spans="1:7" s="25" customFormat="1" ht="35.1" customHeight="1">
      <c r="A38" s="24"/>
      <c r="B38" s="423"/>
      <c r="C38" s="423"/>
      <c r="D38" s="423"/>
      <c r="E38" s="423"/>
      <c r="F38" s="423"/>
      <c r="G38" s="423"/>
    </row>
    <row r="39" spans="1:7" s="25" customFormat="1" ht="35.1" customHeight="1">
      <c r="A39" s="24"/>
      <c r="B39" s="423"/>
      <c r="C39" s="423"/>
      <c r="D39" s="423"/>
      <c r="E39" s="423"/>
      <c r="F39" s="423"/>
      <c r="G39" s="423"/>
    </row>
    <row r="40" spans="1:7" s="25" customFormat="1" ht="35.1" customHeight="1">
      <c r="A40" s="24"/>
      <c r="B40" s="423"/>
      <c r="C40" s="423"/>
      <c r="D40" s="423"/>
      <c r="E40" s="423"/>
      <c r="F40" s="423"/>
      <c r="G40" s="423"/>
    </row>
    <row r="41" spans="1:7" s="25" customFormat="1" ht="35.1" customHeight="1">
      <c r="A41" s="24"/>
      <c r="B41" s="423"/>
      <c r="C41" s="423"/>
      <c r="D41" s="423"/>
      <c r="E41" s="423"/>
      <c r="F41" s="423"/>
      <c r="G41" s="423"/>
    </row>
    <row r="42" spans="1:7" s="25" customFormat="1" ht="35.1" customHeight="1">
      <c r="A42" s="24"/>
      <c r="B42" s="423"/>
      <c r="C42" s="423"/>
      <c r="D42" s="423"/>
      <c r="E42" s="423"/>
      <c r="F42" s="423"/>
      <c r="G42" s="423"/>
    </row>
    <row r="43" spans="1:7" s="25" customFormat="1" ht="35.1" customHeight="1">
      <c r="A43" s="24"/>
      <c r="B43" s="423"/>
      <c r="C43" s="423"/>
      <c r="D43" s="423"/>
      <c r="E43" s="423"/>
      <c r="F43" s="423"/>
      <c r="G43" s="423"/>
    </row>
    <row r="44" spans="1:7" s="25" customFormat="1" ht="35.1" customHeight="1">
      <c r="A44" s="24"/>
      <c r="B44" s="423"/>
      <c r="C44" s="423"/>
      <c r="D44" s="423"/>
      <c r="E44" s="423"/>
      <c r="F44" s="423"/>
      <c r="G44" s="423"/>
    </row>
    <row r="45" spans="1:7" s="25" customFormat="1" ht="35.1" customHeight="1">
      <c r="A45" s="24"/>
      <c r="B45" s="423"/>
      <c r="C45" s="423"/>
      <c r="D45" s="423"/>
      <c r="E45" s="423"/>
      <c r="F45" s="423"/>
      <c r="G45" s="423"/>
    </row>
    <row r="46" spans="1:7" s="25" customFormat="1" ht="35.1" customHeight="1">
      <c r="A46" s="24"/>
      <c r="B46" s="423"/>
      <c r="C46" s="423"/>
      <c r="D46" s="423"/>
      <c r="E46" s="423"/>
      <c r="F46" s="423"/>
      <c r="G46" s="423"/>
    </row>
    <row r="47" spans="1:7" s="25" customFormat="1" ht="35.1" customHeight="1">
      <c r="A47" s="24"/>
      <c r="B47" s="423"/>
      <c r="C47" s="423"/>
      <c r="D47" s="423"/>
      <c r="E47" s="423"/>
      <c r="F47" s="423"/>
      <c r="G47" s="423"/>
    </row>
    <row r="48" spans="1:7" s="25" customFormat="1" ht="35.1" customHeight="1">
      <c r="A48" s="24"/>
      <c r="B48" s="423"/>
      <c r="C48" s="423"/>
      <c r="D48" s="423"/>
      <c r="E48" s="423"/>
      <c r="F48" s="423"/>
      <c r="G48" s="423"/>
    </row>
    <row r="49" spans="1:7" s="25" customFormat="1" ht="35.1" customHeight="1">
      <c r="A49" s="24"/>
      <c r="B49" s="423"/>
      <c r="C49" s="423"/>
      <c r="D49" s="423"/>
      <c r="E49" s="423"/>
      <c r="F49" s="423"/>
      <c r="G49" s="423"/>
    </row>
    <row r="50" spans="1:7" s="25" customFormat="1" ht="35.1" customHeight="1">
      <c r="A50" s="24"/>
      <c r="B50" s="423"/>
      <c r="C50" s="423"/>
      <c r="D50" s="423"/>
      <c r="E50" s="423"/>
      <c r="F50" s="423"/>
      <c r="G50" s="423"/>
    </row>
    <row r="51" spans="1:7" s="25" customFormat="1" ht="35.1" customHeight="1">
      <c r="A51" s="24"/>
      <c r="B51" s="423"/>
      <c r="C51" s="423"/>
      <c r="D51" s="423"/>
      <c r="E51" s="423"/>
      <c r="F51" s="423"/>
      <c r="G51" s="423"/>
    </row>
    <row r="52" spans="1:7" s="25" customFormat="1" ht="35.1" customHeight="1">
      <c r="A52" s="24"/>
      <c r="B52" s="423"/>
      <c r="C52" s="423"/>
      <c r="D52" s="423"/>
      <c r="E52" s="423"/>
      <c r="F52" s="423"/>
      <c r="G52" s="423"/>
    </row>
    <row r="53" spans="1:7" s="25" customFormat="1" ht="35.1" customHeight="1">
      <c r="A53" s="24"/>
      <c r="B53" s="423"/>
      <c r="C53" s="423"/>
      <c r="D53" s="423"/>
      <c r="E53" s="423"/>
      <c r="F53" s="423"/>
      <c r="G53" s="423"/>
    </row>
    <row r="54" spans="1:7" s="25" customFormat="1" ht="35.1" customHeight="1">
      <c r="A54" s="24"/>
      <c r="B54" s="423"/>
      <c r="C54" s="423"/>
      <c r="D54" s="423"/>
      <c r="E54" s="423"/>
      <c r="F54" s="423"/>
      <c r="G54" s="423"/>
    </row>
    <row r="55" spans="1:7" s="25" customFormat="1" ht="35.1" customHeight="1">
      <c r="A55" s="24"/>
      <c r="B55" s="423"/>
      <c r="C55" s="423"/>
      <c r="D55" s="423"/>
      <c r="E55" s="423"/>
      <c r="F55" s="423"/>
      <c r="G55" s="423"/>
    </row>
    <row r="56" spans="1:7" s="25" customFormat="1" ht="35.1" customHeight="1">
      <c r="A56" s="24"/>
      <c r="B56" s="423"/>
      <c r="C56" s="423"/>
      <c r="D56" s="423"/>
      <c r="E56" s="423"/>
      <c r="F56" s="423"/>
      <c r="G56" s="423"/>
    </row>
    <row r="57" spans="1:7" s="25" customFormat="1" ht="35.1" customHeight="1">
      <c r="A57" s="24"/>
      <c r="B57" s="423"/>
      <c r="C57" s="423"/>
      <c r="D57" s="423"/>
      <c r="E57" s="423"/>
      <c r="F57" s="423"/>
      <c r="G57" s="42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honeticPr fontId="26" type="noConversion"/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G57"/>
  <sheetViews>
    <sheetView zoomScale="89" zoomScaleNormal="89" zoomScalePageLayoutView="89" workbookViewId="0">
      <selection activeCell="W24" sqref="W24:AB24"/>
    </sheetView>
  </sheetViews>
  <sheetFormatPr defaultColWidth="7" defaultRowHeight="12"/>
  <cols>
    <col min="1" max="1" width="3" style="19" customWidth="1"/>
    <col min="2" max="2" width="11.875" style="19" customWidth="1"/>
    <col min="3" max="3" width="7" style="19"/>
    <col min="4" max="4" width="12.25" style="19" customWidth="1"/>
    <col min="5" max="5" width="10.75" style="19" customWidth="1"/>
    <col min="6" max="6" width="7" style="19"/>
    <col min="7" max="7" width="18.375" style="19" customWidth="1"/>
    <col min="8" max="8" width="47.875" style="19" customWidth="1"/>
    <col min="9" max="10" width="4.25" style="19" customWidth="1"/>
    <col min="11" max="16384" width="7" style="19"/>
  </cols>
  <sheetData>
    <row r="1" spans="1:7" s="16" customFormat="1" ht="18.95" customHeight="1">
      <c r="A1" s="440" t="s">
        <v>80</v>
      </c>
      <c r="B1" s="441"/>
      <c r="C1" s="458" t="str">
        <f>SPEC!E3</f>
        <v>M TRAIL MTN WB 40 JACKET</v>
      </c>
      <c r="D1" s="459"/>
      <c r="E1" s="459"/>
      <c r="F1" s="459"/>
      <c r="G1" s="460"/>
    </row>
    <row r="2" spans="1:7" ht="15" customHeight="1">
      <c r="A2" s="445" t="s">
        <v>81</v>
      </c>
      <c r="B2" s="446"/>
      <c r="C2" s="446"/>
      <c r="D2" s="446"/>
      <c r="E2" s="447"/>
      <c r="F2" s="17" t="s">
        <v>82</v>
      </c>
      <c r="G2" s="18"/>
    </row>
    <row r="3" spans="1:7" ht="15.75">
      <c r="A3" s="445" t="s">
        <v>89</v>
      </c>
      <c r="B3" s="446"/>
      <c r="C3" s="446"/>
      <c r="D3" s="446"/>
      <c r="E3" s="448" t="s">
        <v>84</v>
      </c>
      <c r="F3" s="448"/>
      <c r="G3" s="20" t="str">
        <f>SPEC!AS3</f>
        <v>SPRING 2017</v>
      </c>
    </row>
    <row r="4" spans="1:7" s="25" customFormat="1" ht="12.75">
      <c r="A4" s="455" t="s">
        <v>90</v>
      </c>
      <c r="B4" s="456"/>
      <c r="C4" s="456"/>
      <c r="D4" s="456"/>
      <c r="E4" s="456"/>
      <c r="F4" s="456"/>
      <c r="G4" s="457"/>
    </row>
    <row r="5" spans="1:7" ht="15" customHeight="1">
      <c r="A5" s="428" t="s">
        <v>85</v>
      </c>
      <c r="B5" s="429"/>
      <c r="C5" s="429"/>
      <c r="D5" s="429"/>
      <c r="E5" s="429"/>
      <c r="F5" s="429"/>
      <c r="G5" s="430"/>
    </row>
    <row r="6" spans="1:7" ht="35.1" customHeight="1">
      <c r="A6" s="22">
        <v>1</v>
      </c>
      <c r="B6" s="431"/>
      <c r="C6" s="432"/>
      <c r="D6" s="432"/>
      <c r="E6" s="432"/>
      <c r="F6" s="432"/>
      <c r="G6" s="433"/>
    </row>
    <row r="7" spans="1:7" ht="35.1" customHeight="1">
      <c r="A7" s="23">
        <v>2</v>
      </c>
      <c r="B7" s="424"/>
      <c r="C7" s="425"/>
      <c r="D7" s="425"/>
      <c r="E7" s="425"/>
      <c r="F7" s="425"/>
      <c r="G7" s="426"/>
    </row>
    <row r="8" spans="1:7" ht="35.1" customHeight="1">
      <c r="A8" s="23">
        <v>3</v>
      </c>
      <c r="B8" s="424"/>
      <c r="C8" s="425"/>
      <c r="D8" s="425"/>
      <c r="E8" s="425"/>
      <c r="F8" s="425"/>
      <c r="G8" s="426"/>
    </row>
    <row r="9" spans="1:7" ht="35.1" customHeight="1">
      <c r="A9" s="23">
        <v>4</v>
      </c>
      <c r="B9" s="424"/>
      <c r="C9" s="425"/>
      <c r="D9" s="425"/>
      <c r="E9" s="425"/>
      <c r="F9" s="425"/>
      <c r="G9" s="426"/>
    </row>
    <row r="10" spans="1:7" ht="35.1" customHeight="1">
      <c r="A10" s="23">
        <v>5</v>
      </c>
      <c r="B10" s="424"/>
      <c r="C10" s="425"/>
      <c r="D10" s="425"/>
      <c r="E10" s="425"/>
      <c r="F10" s="425"/>
      <c r="G10" s="426"/>
    </row>
    <row r="11" spans="1:7" ht="35.1" customHeight="1">
      <c r="A11" s="23">
        <v>6</v>
      </c>
      <c r="B11" s="424"/>
      <c r="C11" s="425"/>
      <c r="D11" s="425"/>
      <c r="E11" s="425"/>
      <c r="F11" s="425"/>
      <c r="G11" s="426"/>
    </row>
    <row r="12" spans="1:7" ht="35.1" customHeight="1">
      <c r="A12" s="23">
        <v>7</v>
      </c>
      <c r="B12" s="434"/>
      <c r="C12" s="435"/>
      <c r="D12" s="435"/>
      <c r="E12" s="435"/>
      <c r="F12" s="435"/>
      <c r="G12" s="436"/>
    </row>
    <row r="13" spans="1:7" ht="15.75">
      <c r="A13" s="428" t="s">
        <v>86</v>
      </c>
      <c r="B13" s="429"/>
      <c r="C13" s="429"/>
      <c r="D13" s="429"/>
      <c r="E13" s="429"/>
      <c r="F13" s="429"/>
      <c r="G13" s="430"/>
    </row>
    <row r="14" spans="1:7" ht="35.1" customHeight="1">
      <c r="A14" s="22">
        <v>1</v>
      </c>
      <c r="B14" s="431"/>
      <c r="C14" s="432"/>
      <c r="D14" s="432"/>
      <c r="E14" s="432"/>
      <c r="F14" s="432"/>
      <c r="G14" s="433"/>
    </row>
    <row r="15" spans="1:7" ht="35.1" customHeight="1">
      <c r="A15" s="23">
        <v>2</v>
      </c>
      <c r="B15" s="424"/>
      <c r="C15" s="425"/>
      <c r="D15" s="425"/>
      <c r="E15" s="425"/>
      <c r="F15" s="425"/>
      <c r="G15" s="426"/>
    </row>
    <row r="16" spans="1:7" ht="35.1" customHeight="1">
      <c r="A16" s="23">
        <v>3</v>
      </c>
      <c r="B16" s="424"/>
      <c r="C16" s="425"/>
      <c r="D16" s="425"/>
      <c r="E16" s="425"/>
      <c r="F16" s="425"/>
      <c r="G16" s="426"/>
    </row>
    <row r="17" spans="1:7" ht="35.1" customHeight="1">
      <c r="A17" s="23">
        <v>4</v>
      </c>
      <c r="B17" s="424"/>
      <c r="C17" s="425"/>
      <c r="D17" s="425"/>
      <c r="E17" s="425"/>
      <c r="F17" s="425"/>
      <c r="G17" s="426"/>
    </row>
    <row r="18" spans="1:7" ht="35.1" customHeight="1">
      <c r="A18" s="23">
        <v>5</v>
      </c>
      <c r="B18" s="424"/>
      <c r="C18" s="425"/>
      <c r="D18" s="425"/>
      <c r="E18" s="425"/>
      <c r="F18" s="425"/>
      <c r="G18" s="426"/>
    </row>
    <row r="19" spans="1:7" ht="35.1" customHeight="1">
      <c r="A19" s="23">
        <v>6</v>
      </c>
      <c r="B19" s="424"/>
      <c r="C19" s="425"/>
      <c r="D19" s="425"/>
      <c r="E19" s="425"/>
      <c r="F19" s="425"/>
      <c r="G19" s="426"/>
    </row>
    <row r="20" spans="1:7" ht="35.1" customHeight="1">
      <c r="A20" s="23">
        <v>7</v>
      </c>
      <c r="B20" s="424"/>
      <c r="C20" s="425"/>
      <c r="D20" s="425"/>
      <c r="E20" s="425"/>
      <c r="F20" s="425"/>
      <c r="G20" s="426"/>
    </row>
    <row r="21" spans="1:7" s="25" customFormat="1" ht="35.1" customHeight="1">
      <c r="A21" s="24"/>
      <c r="B21" s="423"/>
      <c r="C21" s="423"/>
      <c r="D21" s="423"/>
      <c r="E21" s="423"/>
      <c r="F21" s="423"/>
      <c r="G21" s="423"/>
    </row>
    <row r="22" spans="1:7" s="25" customFormat="1" ht="35.1" customHeight="1">
      <c r="A22" s="36" t="s">
        <v>122</v>
      </c>
      <c r="B22" s="427" t="s">
        <v>126</v>
      </c>
      <c r="C22" s="427"/>
      <c r="D22" s="427"/>
      <c r="E22" s="427"/>
      <c r="F22" s="427"/>
      <c r="G22" s="427"/>
    </row>
    <row r="23" spans="1:7" s="25" customFormat="1" ht="35.1" customHeight="1">
      <c r="A23" s="24"/>
      <c r="B23" s="423"/>
      <c r="C23" s="423"/>
      <c r="D23" s="423"/>
      <c r="E23" s="423"/>
      <c r="F23" s="423"/>
      <c r="G23" s="423"/>
    </row>
    <row r="24" spans="1:7" s="25" customFormat="1" ht="35.1" customHeight="1">
      <c r="A24" s="24"/>
      <c r="B24" s="423"/>
      <c r="C24" s="423"/>
      <c r="D24" s="423"/>
      <c r="E24" s="423"/>
      <c r="F24" s="423"/>
      <c r="G24" s="423"/>
    </row>
    <row r="25" spans="1:7" s="25" customFormat="1" ht="35.1" customHeight="1">
      <c r="A25" s="24"/>
      <c r="B25" s="423"/>
      <c r="C25" s="423"/>
      <c r="D25" s="423"/>
      <c r="E25" s="423"/>
      <c r="F25" s="423"/>
      <c r="G25" s="423"/>
    </row>
    <row r="26" spans="1:7" s="25" customFormat="1" ht="35.1" customHeight="1">
      <c r="A26" s="24"/>
      <c r="B26" s="423"/>
      <c r="C26" s="423"/>
      <c r="D26" s="423"/>
      <c r="E26" s="423"/>
      <c r="F26" s="423"/>
      <c r="G26" s="423"/>
    </row>
    <row r="27" spans="1:7" s="25" customFormat="1" ht="35.1" customHeight="1">
      <c r="A27" s="24"/>
      <c r="B27" s="423"/>
      <c r="C27" s="423"/>
      <c r="D27" s="423"/>
      <c r="E27" s="423"/>
      <c r="F27" s="423"/>
      <c r="G27" s="423"/>
    </row>
    <row r="28" spans="1:7" s="25" customFormat="1" ht="35.1" customHeight="1">
      <c r="A28" s="24"/>
      <c r="B28" s="423"/>
      <c r="C28" s="423"/>
      <c r="D28" s="423"/>
      <c r="E28" s="423"/>
      <c r="F28" s="423"/>
      <c r="G28" s="423"/>
    </row>
    <row r="29" spans="1:7" s="25" customFormat="1" ht="35.1" customHeight="1">
      <c r="A29" s="24"/>
      <c r="B29" s="423"/>
      <c r="C29" s="423"/>
      <c r="D29" s="423"/>
      <c r="E29" s="423"/>
      <c r="F29" s="423"/>
      <c r="G29" s="423"/>
    </row>
    <row r="30" spans="1:7" s="25" customFormat="1" ht="35.1" customHeight="1">
      <c r="A30" s="24"/>
      <c r="B30" s="423"/>
      <c r="C30" s="423"/>
      <c r="D30" s="423"/>
      <c r="E30" s="423"/>
      <c r="F30" s="423"/>
      <c r="G30" s="423"/>
    </row>
    <row r="31" spans="1:7" s="25" customFormat="1" ht="35.1" customHeight="1">
      <c r="A31" s="24"/>
      <c r="B31" s="423"/>
      <c r="C31" s="423"/>
      <c r="D31" s="423"/>
      <c r="E31" s="423"/>
      <c r="F31" s="423"/>
      <c r="G31" s="423"/>
    </row>
    <row r="32" spans="1:7" s="25" customFormat="1" ht="35.1" customHeight="1">
      <c r="A32" s="24"/>
      <c r="B32" s="423"/>
      <c r="C32" s="423"/>
      <c r="D32" s="423"/>
      <c r="E32" s="423"/>
      <c r="F32" s="423"/>
      <c r="G32" s="423"/>
    </row>
    <row r="33" spans="1:7" s="25" customFormat="1" ht="35.1" customHeight="1">
      <c r="A33" s="24"/>
      <c r="B33" s="423"/>
      <c r="C33" s="423"/>
      <c r="D33" s="423"/>
      <c r="E33" s="423"/>
      <c r="F33" s="423"/>
      <c r="G33" s="423"/>
    </row>
    <row r="34" spans="1:7" s="25" customFormat="1" ht="35.1" customHeight="1">
      <c r="A34" s="24"/>
      <c r="B34" s="423"/>
      <c r="C34" s="423"/>
      <c r="D34" s="423"/>
      <c r="E34" s="423"/>
      <c r="F34" s="423"/>
      <c r="G34" s="423"/>
    </row>
    <row r="35" spans="1:7" s="25" customFormat="1" ht="35.1" customHeight="1">
      <c r="A35" s="24"/>
      <c r="B35" s="423"/>
      <c r="C35" s="423"/>
      <c r="D35" s="423"/>
      <c r="E35" s="423"/>
      <c r="F35" s="423"/>
      <c r="G35" s="423"/>
    </row>
    <row r="36" spans="1:7" s="25" customFormat="1" ht="35.1" customHeight="1">
      <c r="A36" s="24"/>
      <c r="B36" s="423"/>
      <c r="C36" s="423"/>
      <c r="D36" s="423"/>
      <c r="E36" s="423"/>
      <c r="F36" s="423"/>
      <c r="G36" s="423"/>
    </row>
    <row r="37" spans="1:7" s="25" customFormat="1" ht="35.1" customHeight="1">
      <c r="A37" s="24"/>
      <c r="B37" s="423"/>
      <c r="C37" s="423"/>
      <c r="D37" s="423"/>
      <c r="E37" s="423"/>
      <c r="F37" s="423"/>
      <c r="G37" s="423"/>
    </row>
    <row r="38" spans="1:7" s="25" customFormat="1" ht="35.1" customHeight="1">
      <c r="A38" s="24"/>
      <c r="B38" s="423"/>
      <c r="C38" s="423"/>
      <c r="D38" s="423"/>
      <c r="E38" s="423"/>
      <c r="F38" s="423"/>
      <c r="G38" s="423"/>
    </row>
    <row r="39" spans="1:7" s="25" customFormat="1" ht="35.1" customHeight="1">
      <c r="A39" s="24"/>
      <c r="B39" s="423"/>
      <c r="C39" s="423"/>
      <c r="D39" s="423"/>
      <c r="E39" s="423"/>
      <c r="F39" s="423"/>
      <c r="G39" s="423"/>
    </row>
    <row r="40" spans="1:7" s="25" customFormat="1" ht="35.1" customHeight="1">
      <c r="A40" s="24"/>
      <c r="B40" s="423"/>
      <c r="C40" s="423"/>
      <c r="D40" s="423"/>
      <c r="E40" s="423"/>
      <c r="F40" s="423"/>
      <c r="G40" s="423"/>
    </row>
    <row r="41" spans="1:7" s="25" customFormat="1" ht="35.1" customHeight="1">
      <c r="A41" s="24"/>
      <c r="B41" s="423"/>
      <c r="C41" s="423"/>
      <c r="D41" s="423"/>
      <c r="E41" s="423"/>
      <c r="F41" s="423"/>
      <c r="G41" s="423"/>
    </row>
    <row r="42" spans="1:7" s="25" customFormat="1" ht="35.1" customHeight="1">
      <c r="A42" s="24"/>
      <c r="B42" s="423"/>
      <c r="C42" s="423"/>
      <c r="D42" s="423"/>
      <c r="E42" s="423"/>
      <c r="F42" s="423"/>
      <c r="G42" s="423"/>
    </row>
    <row r="43" spans="1:7" s="25" customFormat="1" ht="35.1" customHeight="1">
      <c r="A43" s="24"/>
      <c r="B43" s="423"/>
      <c r="C43" s="423"/>
      <c r="D43" s="423"/>
      <c r="E43" s="423"/>
      <c r="F43" s="423"/>
      <c r="G43" s="423"/>
    </row>
    <row r="44" spans="1:7" s="25" customFormat="1" ht="35.1" customHeight="1">
      <c r="A44" s="24"/>
      <c r="B44" s="423"/>
      <c r="C44" s="423"/>
      <c r="D44" s="423"/>
      <c r="E44" s="423"/>
      <c r="F44" s="423"/>
      <c r="G44" s="423"/>
    </row>
    <row r="45" spans="1:7" s="25" customFormat="1" ht="35.1" customHeight="1">
      <c r="A45" s="24"/>
      <c r="B45" s="423"/>
      <c r="C45" s="423"/>
      <c r="D45" s="423"/>
      <c r="E45" s="423"/>
      <c r="F45" s="423"/>
      <c r="G45" s="423"/>
    </row>
    <row r="46" spans="1:7" s="25" customFormat="1" ht="35.1" customHeight="1">
      <c r="A46" s="24"/>
      <c r="B46" s="423"/>
      <c r="C46" s="423"/>
      <c r="D46" s="423"/>
      <c r="E46" s="423"/>
      <c r="F46" s="423"/>
      <c r="G46" s="423"/>
    </row>
    <row r="47" spans="1:7" s="25" customFormat="1" ht="35.1" customHeight="1">
      <c r="A47" s="24"/>
      <c r="B47" s="423"/>
      <c r="C47" s="423"/>
      <c r="D47" s="423"/>
      <c r="E47" s="423"/>
      <c r="F47" s="423"/>
      <c r="G47" s="423"/>
    </row>
    <row r="48" spans="1:7" s="25" customFormat="1" ht="35.1" customHeight="1">
      <c r="A48" s="24"/>
      <c r="B48" s="423"/>
      <c r="C48" s="423"/>
      <c r="D48" s="423"/>
      <c r="E48" s="423"/>
      <c r="F48" s="423"/>
      <c r="G48" s="423"/>
    </row>
    <row r="49" spans="1:7" s="25" customFormat="1" ht="35.1" customHeight="1">
      <c r="A49" s="24"/>
      <c r="B49" s="423"/>
      <c r="C49" s="423"/>
      <c r="D49" s="423"/>
      <c r="E49" s="423"/>
      <c r="F49" s="423"/>
      <c r="G49" s="423"/>
    </row>
    <row r="50" spans="1:7" s="25" customFormat="1" ht="35.1" customHeight="1">
      <c r="A50" s="24"/>
      <c r="B50" s="423"/>
      <c r="C50" s="423"/>
      <c r="D50" s="423"/>
      <c r="E50" s="423"/>
      <c r="F50" s="423"/>
      <c r="G50" s="423"/>
    </row>
    <row r="51" spans="1:7" s="25" customFormat="1" ht="35.1" customHeight="1">
      <c r="A51" s="24"/>
      <c r="B51" s="423"/>
      <c r="C51" s="423"/>
      <c r="D51" s="423"/>
      <c r="E51" s="423"/>
      <c r="F51" s="423"/>
      <c r="G51" s="423"/>
    </row>
    <row r="52" spans="1:7" s="25" customFormat="1" ht="35.1" customHeight="1">
      <c r="A52" s="24"/>
      <c r="B52" s="423"/>
      <c r="C52" s="423"/>
      <c r="D52" s="423"/>
      <c r="E52" s="423"/>
      <c r="F52" s="423"/>
      <c r="G52" s="423"/>
    </row>
    <row r="53" spans="1:7" s="25" customFormat="1" ht="35.1" customHeight="1">
      <c r="A53" s="24"/>
      <c r="B53" s="423"/>
      <c r="C53" s="423"/>
      <c r="D53" s="423"/>
      <c r="E53" s="423"/>
      <c r="F53" s="423"/>
      <c r="G53" s="423"/>
    </row>
    <row r="54" spans="1:7" s="25" customFormat="1" ht="35.1" customHeight="1">
      <c r="A54" s="24"/>
      <c r="B54" s="423"/>
      <c r="C54" s="423"/>
      <c r="D54" s="423"/>
      <c r="E54" s="423"/>
      <c r="F54" s="423"/>
      <c r="G54" s="423"/>
    </row>
    <row r="55" spans="1:7" s="25" customFormat="1" ht="35.1" customHeight="1">
      <c r="A55" s="24"/>
      <c r="B55" s="423"/>
      <c r="C55" s="423"/>
      <c r="D55" s="423"/>
      <c r="E55" s="423"/>
      <c r="F55" s="423"/>
      <c r="G55" s="423"/>
    </row>
    <row r="56" spans="1:7" s="25" customFormat="1" ht="35.1" customHeight="1">
      <c r="A56" s="24"/>
      <c r="B56" s="423"/>
      <c r="C56" s="423"/>
      <c r="D56" s="423"/>
      <c r="E56" s="423"/>
      <c r="F56" s="423"/>
      <c r="G56" s="423"/>
    </row>
    <row r="57" spans="1:7" s="25" customFormat="1" ht="35.1" customHeight="1">
      <c r="A57" s="24"/>
      <c r="B57" s="423"/>
      <c r="C57" s="423"/>
      <c r="D57" s="423"/>
      <c r="E57" s="423"/>
      <c r="F57" s="423"/>
      <c r="G57" s="42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honeticPr fontId="26" type="noConversion"/>
  <pageMargins left="0.75" right="0.75" top="0.5" bottom="0.91" header="0.5" footer="0.5"/>
  <pageSetup scale="9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4</vt:i4>
      </vt:variant>
    </vt:vector>
  </HeadingPairs>
  <TitlesOfParts>
    <vt:vector size="12" baseType="lpstr">
      <vt:lpstr>SPEC</vt:lpstr>
      <vt:lpstr>CWS</vt:lpstr>
      <vt:lpstr>DIMENSION</vt:lpstr>
      <vt:lpstr>GRADE</vt:lpstr>
      <vt:lpstr>1ST</vt:lpstr>
      <vt:lpstr>2ND</vt:lpstr>
      <vt:lpstr>SMS</vt:lpstr>
      <vt:lpstr>PP</vt:lpstr>
      <vt:lpstr>'1ST'!Print_Area</vt:lpstr>
      <vt:lpstr>'2ND'!Print_Area</vt:lpstr>
      <vt:lpstr>PP!Print_Area</vt:lpstr>
      <vt:lpstr>SMS!Print_Area</vt:lpstr>
    </vt:vector>
  </TitlesOfParts>
  <Company>Scott 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hugo</cp:lastModifiedBy>
  <cp:lastPrinted>2015-09-24T14:56:35Z</cp:lastPrinted>
  <dcterms:created xsi:type="dcterms:W3CDTF">2008-10-28T21:42:02Z</dcterms:created>
  <dcterms:modified xsi:type="dcterms:W3CDTF">2015-12-08T09:33:23Z</dcterms:modified>
</cp:coreProperties>
</file>