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ng\AppData\Local\Microsoft\Windows\Temporary Internet Files\Content.Outlook\OLXZ92YQ\"/>
    </mc:Choice>
  </mc:AlternateContent>
  <bookViews>
    <workbookView xWindow="360" yWindow="300" windowWidth="18570" windowHeight="5745" tabRatio="967"/>
  </bookViews>
  <sheets>
    <sheet name="TECHNICAL SHEET OUTER GARMENT" sheetId="1" r:id="rId1"/>
    <sheet name="TECHNICAL SHEET INNER GARMENT" sheetId="36" r:id="rId2"/>
    <sheet name="TECHNICAL SHEET INNER GARME (2)" sheetId="41" r:id="rId3"/>
    <sheet name="DESIGN DETAIL #1" sheetId="26" r:id="rId4"/>
    <sheet name="DESIGN DETAIL #2" sheetId="37" r:id="rId5"/>
    <sheet name="COLOR SKETCH" sheetId="4" r:id="rId6"/>
    <sheet name="LINING OUTER" sheetId="40" r:id="rId7"/>
    <sheet name="COLOR COMBINATION ALPHA" sheetId="33" r:id="rId8"/>
    <sheet name="MARKING" sheetId="9" r:id="rId9"/>
    <sheet name="LADY JACKET COUNTER SAMPLE" sheetId="10" r:id="rId10"/>
    <sheet name="LADY JACKET SIZE SPEC" sheetId="11" r:id="rId11"/>
    <sheet name="JACKET SKETCH MEASUREMENTS" sheetId="12" r:id="rId12"/>
  </sheets>
  <externalReferences>
    <externalReference r:id="rId13"/>
  </externalReferences>
  <definedNames>
    <definedName name="_xlnm.Print_Area" localSheetId="7">'COLOR COMBINATION ALPHA'!$A$1:$P$55</definedName>
  </definedNames>
  <calcPr calcId="171027"/>
</workbook>
</file>

<file path=xl/calcChain.xml><?xml version="1.0" encoding="utf-8"?>
<calcChain xmlns="http://schemas.openxmlformats.org/spreadsheetml/2006/main">
  <c r="L3" i="41" l="1"/>
  <c r="B3" i="41"/>
  <c r="L2" i="41"/>
  <c r="D2" i="41"/>
  <c r="A2" i="41"/>
  <c r="J1" i="41"/>
  <c r="L2" i="1"/>
  <c r="M26" i="11" l="1"/>
  <c r="L26" i="11"/>
  <c r="K26" i="11"/>
  <c r="I26" i="11"/>
  <c r="H26" i="11"/>
  <c r="H27" i="11"/>
  <c r="I27" i="11"/>
  <c r="K27" i="11"/>
  <c r="L27" i="11"/>
  <c r="M27" i="11"/>
  <c r="M31" i="11" l="1"/>
  <c r="L31" i="11"/>
  <c r="K31" i="11"/>
  <c r="I31" i="11"/>
  <c r="H31" i="11"/>
  <c r="M30" i="11"/>
  <c r="L30" i="11"/>
  <c r="K30" i="11"/>
  <c r="I30" i="11"/>
  <c r="H30" i="11"/>
  <c r="M29" i="11"/>
  <c r="L29" i="11"/>
  <c r="K29" i="11"/>
  <c r="I29" i="11"/>
  <c r="H29" i="11"/>
  <c r="M25" i="11"/>
  <c r="L25" i="11"/>
  <c r="K25" i="11"/>
  <c r="I25" i="11"/>
  <c r="H25" i="11"/>
  <c r="M23" i="11"/>
  <c r="L23" i="11"/>
  <c r="K23" i="11"/>
  <c r="I23" i="11"/>
  <c r="H23" i="11"/>
  <c r="K22" i="11"/>
  <c r="L22" i="11" s="1"/>
  <c r="M22" i="11" s="1"/>
  <c r="I22" i="11"/>
  <c r="H22" i="11"/>
  <c r="K20" i="11"/>
  <c r="L20" i="11"/>
  <c r="M20" i="11" s="1"/>
  <c r="I20" i="11"/>
  <c r="H20" i="11" s="1"/>
  <c r="K19" i="11"/>
  <c r="L19" i="11" s="1"/>
  <c r="M19" i="11" s="1"/>
  <c r="I19" i="11"/>
  <c r="H19" i="11"/>
  <c r="L18" i="11"/>
  <c r="K18" i="11"/>
  <c r="M18" i="11" s="1"/>
  <c r="I18" i="11"/>
  <c r="H18" i="11"/>
  <c r="L17" i="11"/>
  <c r="K17" i="11"/>
  <c r="M17" i="11"/>
  <c r="I17" i="11"/>
  <c r="H17" i="11"/>
  <c r="L16" i="11"/>
  <c r="K16" i="11"/>
  <c r="M16" i="11"/>
  <c r="I16" i="11"/>
  <c r="H16" i="11"/>
  <c r="M15" i="11"/>
  <c r="L15" i="11"/>
  <c r="K15" i="11"/>
  <c r="I15" i="11"/>
  <c r="H15" i="11"/>
  <c r="K14" i="11"/>
  <c r="L14" i="11"/>
  <c r="M14" i="11"/>
  <c r="I14" i="11"/>
  <c r="H14" i="11"/>
  <c r="K13" i="11"/>
  <c r="L13" i="11" s="1"/>
  <c r="M13" i="11" s="1"/>
  <c r="I13" i="11"/>
  <c r="H13" i="11"/>
  <c r="K12" i="11"/>
  <c r="L12" i="11" s="1"/>
  <c r="M12" i="11" s="1"/>
  <c r="I12" i="11"/>
  <c r="H12" i="11"/>
  <c r="K11" i="11"/>
  <c r="L11" i="11" s="1"/>
  <c r="M11" i="11" s="1"/>
  <c r="I11" i="11"/>
  <c r="H11" i="11" s="1"/>
  <c r="D2" i="36"/>
  <c r="J1" i="26"/>
  <c r="B3" i="11"/>
  <c r="C3" i="10"/>
  <c r="B3" i="9"/>
  <c r="B3" i="33"/>
  <c r="B3" i="40"/>
  <c r="B3" i="4"/>
  <c r="B3" i="37"/>
  <c r="B3" i="26"/>
  <c r="L3" i="36"/>
  <c r="L2" i="36"/>
  <c r="B3" i="36"/>
  <c r="B3" i="12"/>
  <c r="J1" i="36"/>
  <c r="A2" i="36"/>
  <c r="L3" i="40"/>
  <c r="J3" i="40"/>
  <c r="B4" i="40"/>
  <c r="L2" i="40"/>
  <c r="J2" i="40"/>
  <c r="D2" i="40"/>
  <c r="A2" i="40"/>
  <c r="J1" i="40"/>
  <c r="L3" i="37"/>
  <c r="J3" i="37"/>
  <c r="B4" i="37"/>
  <c r="L2" i="37"/>
  <c r="J2" i="37"/>
  <c r="D2" i="37"/>
  <c r="A2" i="37"/>
  <c r="J1" i="37"/>
  <c r="K1" i="12"/>
  <c r="A2" i="12"/>
  <c r="E2" i="12"/>
  <c r="K2" i="12"/>
  <c r="M2" i="12"/>
  <c r="B4" i="12"/>
  <c r="K3" i="12"/>
  <c r="M3" i="12"/>
  <c r="J1" i="11"/>
  <c r="A2" i="11"/>
  <c r="E2" i="11"/>
  <c r="J2" i="11"/>
  <c r="L2" i="11"/>
  <c r="B4" i="11"/>
  <c r="J3" i="11"/>
  <c r="L3" i="11"/>
  <c r="N1" i="10"/>
  <c r="B2" i="10"/>
  <c r="E2" i="10"/>
  <c r="N2" i="10"/>
  <c r="P2" i="10"/>
  <c r="C4" i="10"/>
  <c r="N3" i="10"/>
  <c r="P3" i="10"/>
  <c r="J1" i="9"/>
  <c r="A2" i="9"/>
  <c r="D2" i="9"/>
  <c r="J2" i="9"/>
  <c r="L2" i="9"/>
  <c r="B4" i="9"/>
  <c r="J3" i="9"/>
  <c r="L3" i="9"/>
  <c r="J1" i="33"/>
  <c r="A2" i="33"/>
  <c r="D2" i="33"/>
  <c r="J2" i="33"/>
  <c r="M2" i="33"/>
  <c r="B4" i="33"/>
  <c r="J3" i="33"/>
  <c r="M3" i="33"/>
  <c r="H17" i="33"/>
  <c r="H44" i="33" s="1"/>
  <c r="H48" i="33" s="1"/>
  <c r="I17" i="33"/>
  <c r="I44" i="33" s="1"/>
  <c r="I48" i="33" s="1"/>
  <c r="J1" i="4"/>
  <c r="A2" i="4"/>
  <c r="D2" i="4"/>
  <c r="J2" i="4"/>
  <c r="L2" i="4"/>
  <c r="B4" i="4"/>
  <c r="J3" i="4"/>
  <c r="L3" i="4"/>
  <c r="A2" i="26"/>
  <c r="D2" i="26"/>
  <c r="J2" i="26"/>
  <c r="L2" i="26"/>
  <c r="B4" i="26"/>
  <c r="J3" i="26"/>
  <c r="L3" i="26"/>
</calcChain>
</file>

<file path=xl/sharedStrings.xml><?xml version="1.0" encoding="utf-8"?>
<sst xmlns="http://schemas.openxmlformats.org/spreadsheetml/2006/main" count="426" uniqueCount="198">
  <si>
    <t>TECHNICAL SHEET GARMENT</t>
  </si>
  <si>
    <t>DATE</t>
  </si>
  <si>
    <t>INDEX</t>
  </si>
  <si>
    <t>COLOR SKETCH</t>
  </si>
  <si>
    <t>COLOR COMBINATION</t>
  </si>
  <si>
    <t>DESCRIPTION</t>
  </si>
  <si>
    <t>POSITION</t>
  </si>
  <si>
    <t>LOCAL</t>
  </si>
  <si>
    <t>QTY</t>
  </si>
  <si>
    <t>XS</t>
  </si>
  <si>
    <t>S</t>
  </si>
  <si>
    <t>M</t>
  </si>
  <si>
    <t>L</t>
  </si>
  <si>
    <t>XL</t>
  </si>
  <si>
    <t>DESIGNATION</t>
  </si>
  <si>
    <t>DEVELOPPER</t>
  </si>
  <si>
    <t>MARKING</t>
  </si>
  <si>
    <t>HANG TAG</t>
  </si>
  <si>
    <t>COUNTER SAMPLE</t>
  </si>
  <si>
    <t>MEASUREMENTS TAKEN ON FINISH PRODUCT</t>
  </si>
  <si>
    <t>MEASUREMENTS IN CM</t>
  </si>
  <si>
    <t>ALLOWANCES</t>
  </si>
  <si>
    <t xml:space="preserve">Comments asked the : </t>
  </si>
  <si>
    <t xml:space="preserve">SALESMAN SAMPLE  </t>
  </si>
  <si>
    <t>1/2 CHEST ROUND</t>
  </si>
  <si>
    <t xml:space="preserve"> +/- 1 cm</t>
  </si>
  <si>
    <t xml:space="preserve"> +/- 0,5 cm</t>
  </si>
  <si>
    <t>CENTER BACK LENGTH</t>
  </si>
  <si>
    <t>COMMENTS</t>
  </si>
  <si>
    <t>LABELS AND HANG TAG</t>
  </si>
  <si>
    <t>PRODUCT MANAGER</t>
  </si>
  <si>
    <t>WEIGHT (PRODUCT FINISH) M SIZE</t>
  </si>
  <si>
    <t>Comments asked the :</t>
  </si>
  <si>
    <t>FRONT JACKET MEASUREMENTS (IN CM)</t>
  </si>
  <si>
    <t>JB</t>
  </si>
  <si>
    <t xml:space="preserve">1/2 BOTTOM RELAXED ROUND </t>
  </si>
  <si>
    <t>1/2 UPPER ARM WIDTH</t>
  </si>
  <si>
    <t>CENTER FRONT LENGTH</t>
  </si>
  <si>
    <t>BACK JACKET MEASUREMENTS (IN CM)</t>
  </si>
  <si>
    <t>COLLAR MEASUREMENTS (IN CM)</t>
  </si>
  <si>
    <t>HOOD LENGTH</t>
  </si>
  <si>
    <t>1/2 CENTER HOOD WIDTH</t>
  </si>
  <si>
    <r>
      <t xml:space="preserve">1/2 WAIST ROUND </t>
    </r>
    <r>
      <rPr>
        <sz val="12"/>
        <color indexed="10"/>
        <rFont val="Calibri"/>
        <family val="2"/>
      </rPr>
      <t>AT 42 CM FROM HPS</t>
    </r>
  </si>
  <si>
    <t>HOOD MEASUREMENTS (IN CM)</t>
  </si>
  <si>
    <t>GRADATION BY SIZE</t>
  </si>
  <si>
    <t>HOW TO TAKE MEASUREMENTS</t>
  </si>
  <si>
    <t>SIZE SPEC LADY JACKET</t>
  </si>
  <si>
    <t>KA</t>
  </si>
  <si>
    <t>SUPPLIER</t>
  </si>
  <si>
    <t>SML</t>
  </si>
  <si>
    <t xml:space="preserve">COMPOSITION OF FABRIC : </t>
  </si>
  <si>
    <t>CARE INSTRUCTIONS :</t>
  </si>
  <si>
    <t>CARE SYMBOLS:</t>
  </si>
  <si>
    <t>B</t>
  </si>
  <si>
    <t>C</t>
  </si>
  <si>
    <t>D</t>
  </si>
  <si>
    <t>IA</t>
  </si>
  <si>
    <t>LA</t>
  </si>
  <si>
    <t>LB</t>
  </si>
  <si>
    <t>LC</t>
  </si>
  <si>
    <t>N</t>
  </si>
  <si>
    <t>R</t>
  </si>
  <si>
    <t>UB1</t>
  </si>
  <si>
    <t>UB2</t>
  </si>
  <si>
    <t xml:space="preserve">VA </t>
  </si>
  <si>
    <t>VB</t>
  </si>
  <si>
    <t>VHA</t>
  </si>
  <si>
    <t xml:space="preserve">1/2 CUFF WIDTH </t>
  </si>
  <si>
    <t>...g</t>
  </si>
  <si>
    <t xml:space="preserve">1st counter sample size M received the :   </t>
  </si>
  <si>
    <t xml:space="preserve">2nd counter sample size M received the :  </t>
  </si>
  <si>
    <t>SHOULDER LENGTH</t>
  </si>
  <si>
    <r>
      <t>TOTAL SLEEVE LENGTH</t>
    </r>
    <r>
      <rPr>
        <sz val="12"/>
        <color indexed="10"/>
        <rFont val="Calibri"/>
        <family val="2"/>
      </rPr>
      <t xml:space="preserve"> CUFF + SHOULDER INCLUDED</t>
    </r>
  </si>
  <si>
    <t>INNER NECKLINE LENGTH</t>
  </si>
  <si>
    <t>COLLAR LENGTH AT THE TOP EDGE</t>
  </si>
  <si>
    <t>1/2 CENTER HOOD HEIGHT RELAXED</t>
  </si>
  <si>
    <t>INSIDE EACH POLYBAG</t>
  </si>
  <si>
    <r>
      <t>1/2 ELBOW WIDTH</t>
    </r>
    <r>
      <rPr>
        <sz val="12"/>
        <color indexed="10"/>
        <rFont val="Calibri"/>
        <family val="2"/>
      </rPr>
      <t xml:space="preserve"> AT 27 CM FROM SLEEVE-END</t>
    </r>
  </si>
  <si>
    <t>MARKING AND TRIMS</t>
  </si>
  <si>
    <t>WIDTH</t>
  </si>
  <si>
    <t>NECKLINE</t>
  </si>
  <si>
    <t>LINING OUTER</t>
  </si>
  <si>
    <t>WHITE</t>
  </si>
  <si>
    <t>REFERENCE</t>
  </si>
  <si>
    <t xml:space="preserve">LOCAL </t>
  </si>
  <si>
    <t xml:space="preserve">BLACK </t>
  </si>
  <si>
    <t xml:space="preserve">SML </t>
  </si>
  <si>
    <t>ON MAIN HANGTAG AND 
ON POLYBAG</t>
  </si>
  <si>
    <t>SIDE SEAM</t>
  </si>
  <si>
    <r>
      <t xml:space="preserve">Measures to follow for making 1st c/s </t>
    </r>
    <r>
      <rPr>
        <b/>
        <sz val="10"/>
        <rFont val="Calibri"/>
        <family val="2"/>
      </rPr>
      <t>SIZE M</t>
    </r>
  </si>
  <si>
    <t>XXL</t>
  </si>
  <si>
    <r>
      <t xml:space="preserve">FRONT BREADTH </t>
    </r>
    <r>
      <rPr>
        <sz val="12"/>
        <color indexed="10"/>
        <rFont val="Calibri"/>
        <family val="2"/>
      </rPr>
      <t>AT 13 CM FROM HPS</t>
    </r>
  </si>
  <si>
    <r>
      <t xml:space="preserve">BACK BREADTH </t>
    </r>
    <r>
      <rPr>
        <sz val="12"/>
        <color indexed="10"/>
        <rFont val="Calibri"/>
        <family val="2"/>
      </rPr>
      <t>AT 13 CM FROM HPS</t>
    </r>
  </si>
  <si>
    <t>FABRICS //</t>
  </si>
  <si>
    <t>SHELL FABRIC</t>
  </si>
  <si>
    <t>LINING</t>
  </si>
  <si>
    <t>BRUSHED TRICOT - LOCAL</t>
  </si>
  <si>
    <t>INNER COLLAR, OUTER POCKET SACK, CHIN FLAP</t>
  </si>
  <si>
    <t>NYLON 210T - LOCAL</t>
  </si>
  <si>
    <t>NYLON FJ118 - LOCAL OR ASIA FIT</t>
  </si>
  <si>
    <t xml:space="preserve">TRIMS AND ACCESSORIES // </t>
  </si>
  <si>
    <t>ZIPPER VISLON YKK  #5 OPENED END - 2 WAYS DOUBLE SIDER DALH</t>
  </si>
  <si>
    <t>YKK</t>
  </si>
  <si>
    <t>MIDDLE FRONT</t>
  </si>
  <si>
    <t>82cm</t>
  </si>
  <si>
    <t>DRAGON TIME</t>
  </si>
  <si>
    <t>HAND POCKETS</t>
  </si>
  <si>
    <t>20cm</t>
  </si>
  <si>
    <t>ZIPPER REVERSE #3 CLOSED END
1 WAY - SLIDER DFDW</t>
  </si>
  <si>
    <t>INNER POCKET</t>
  </si>
  <si>
    <t>18cm</t>
  </si>
  <si>
    <t>MIDDLE FRONT SLIDER, HAND POCKET SLIDER</t>
  </si>
  <si>
    <t>FRONT HOOD ADJUSTEMENT</t>
  </si>
  <si>
    <t>UNITEX</t>
  </si>
  <si>
    <t>YF</t>
  </si>
  <si>
    <t>BACK HOOD ADJUTEMENT</t>
  </si>
  <si>
    <t>MEMORY CABLE FOR VISOR</t>
  </si>
  <si>
    <t>STANDARD</t>
  </si>
  <si>
    <t>TAPE 2L 4MIL 13MM/22MM</t>
  </si>
  <si>
    <t>CLOTEX</t>
  </si>
  <si>
    <t>TRIPLE STAR</t>
  </si>
  <si>
    <t>HANG TAG to put inside the left hand pocket</t>
  </si>
  <si>
    <t>LD TRIVOR PARKA</t>
  </si>
  <si>
    <t>RUBBER TRANSFERT</t>
  </si>
  <si>
    <t>BLACK AND WHITE</t>
  </si>
  <si>
    <t>TONE ON TONE</t>
  </si>
  <si>
    <t>TRANSPARENT</t>
  </si>
  <si>
    <t>SEAM TAPE ST104</t>
  </si>
  <si>
    <t>INNER POCKET SACK</t>
  </si>
  <si>
    <t>LOCAL PADDING 80gr</t>
  </si>
  <si>
    <t>INSULATION COLLAR</t>
  </si>
  <si>
    <t>LOCAL PADDING 100gr</t>
  </si>
  <si>
    <t>INSULATION HOOD</t>
  </si>
  <si>
    <t>INSULATION : SLEEVE, body
400gr</t>
  </si>
  <si>
    <t>CONCLUSION</t>
  </si>
  <si>
    <t>9mm diam</t>
  </si>
  <si>
    <t>15x6mm</t>
  </si>
  <si>
    <t>18x17mm</t>
  </si>
  <si>
    <t>8mm height</t>
  </si>
  <si>
    <t>2,8mm diam</t>
  </si>
  <si>
    <t>12,5mm</t>
  </si>
  <si>
    <t>BLACK ZINC SNAPS, HIDDEN</t>
  </si>
  <si>
    <t>BLACK OXIDIZED</t>
  </si>
  <si>
    <t>CAMILLE</t>
  </si>
  <si>
    <t>DOWN BAG</t>
  </si>
  <si>
    <t>Quilting down insulation, between insulation and shell fabric</t>
  </si>
  <si>
    <t>UC3</t>
  </si>
  <si>
    <t>COLLAR HEIGHT AT MIDDLE FRONT</t>
  </si>
  <si>
    <t>MIV8567</t>
  </si>
  <si>
    <t>Comments asked :</t>
  </si>
  <si>
    <t>WINTER 19/20</t>
  </si>
  <si>
    <t>INDEX 1</t>
  </si>
  <si>
    <t>COLOR 1</t>
  </si>
  <si>
    <t>COLOR 2</t>
  </si>
  <si>
    <t>CONTRASTED</t>
  </si>
  <si>
    <t xml:space="preserve">TO BE ADVISED LATER </t>
  </si>
  <si>
    <t>INSIDE CENTER FRONT FLAP</t>
  </si>
  <si>
    <t xml:space="preserve"> </t>
  </si>
  <si>
    <t>10 mm</t>
  </si>
  <si>
    <r>
      <t xml:space="preserve">ZIPPER </t>
    </r>
    <r>
      <rPr>
        <b/>
        <sz val="12"/>
        <color rgb="FFFF0000"/>
        <rFont val="Calibri"/>
        <family val="2"/>
        <scheme val="minor"/>
      </rPr>
      <t>W/R REVERSE NYLON</t>
    </r>
    <r>
      <rPr>
        <sz val="12"/>
        <rFont val="Calibri"/>
        <family val="2"/>
        <scheme val="minor"/>
      </rPr>
      <t xml:space="preserve"> #3 CLOSED-END
1WAY - SLIDER DFBW</t>
    </r>
  </si>
  <si>
    <t>14 mm
tape width</t>
  </si>
  <si>
    <t>10 mm
tape width</t>
  </si>
  <si>
    <t>9 mm
tape width</t>
  </si>
  <si>
    <t xml:space="preserve">PRIMALOFT THERMOPLUME INSULATION </t>
  </si>
  <si>
    <t xml:space="preserve">ULTRALIGHT DOWNPROOF / FLYING TEXTILE CHINA // FY14035-2  (OIL CIRE + C0 DWR) </t>
  </si>
  <si>
    <t>INNER PARKA WITH A COLLAR + HOOD FIX ON NECKLINE</t>
  </si>
  <si>
    <t>ROUNDED VELCRO MALE</t>
  </si>
  <si>
    <t>ROUNDED VELCRO FEMALE</t>
  </si>
  <si>
    <t>FRONT FLAP</t>
  </si>
  <si>
    <t>FLYING TEX</t>
  </si>
  <si>
    <t>PDF0100Z07</t>
  </si>
  <si>
    <t>DRYEDGE CANVAS 2L</t>
  </si>
  <si>
    <t>USD</t>
  </si>
  <si>
    <t>56"</t>
  </si>
  <si>
    <t>linda@flyingtex.com.tw
sonia@flyingtex.com.tw
Louis@flyingtex.com.tw
regis@flyingtex.com.tw</t>
  </si>
  <si>
    <t>FLYING TEXTILE</t>
  </si>
  <si>
    <t>FY14035-2</t>
  </si>
  <si>
    <t>ULTRALIGHT DOWNPROOF</t>
  </si>
  <si>
    <t>ada@flyingtextile.com'
kevin@flyingtextile.com</t>
  </si>
  <si>
    <t>PRIMALOFT</t>
  </si>
  <si>
    <t>THERMOPLUME</t>
  </si>
  <si>
    <t>PRIMALOFT THERMOPLUME</t>
  </si>
  <si>
    <t>kilo</t>
  </si>
  <si>
    <t>Please make the 1srt sample within 3 weeks</t>
  </si>
  <si>
    <t>FABRIC</t>
  </si>
  <si>
    <t>This is the new TRIVOR JKT with a new volume OVERSIZE PARKA</t>
  </si>
  <si>
    <t>7 mm</t>
  </si>
  <si>
    <t>BLACK OR WHITE</t>
  </si>
  <si>
    <t xml:space="preserve">FLAT ELASTIC </t>
  </si>
  <si>
    <t>WAIST ADJUSTMENT
ON  LINING</t>
  </si>
  <si>
    <t>DRYEDGE CANVAS 2L FLYING TEX SUPPLIER - PFD0100Z07</t>
  </si>
  <si>
    <t>BOTTOM CUFF</t>
  </si>
  <si>
    <t>UC1</t>
  </si>
  <si>
    <t>COLLAR HEIGHT AT MIDDLE BACK</t>
  </si>
  <si>
    <t>DRYEDGE RUBBER TAG
UNDER RIGHT SIDE</t>
  </si>
  <si>
    <t>Please  follow the the measures on tab.</t>
  </si>
  <si>
    <t>PLEASE FOLLOW THE SKETCH WE WILL ADJUST ON 1SRT SAMPLE</t>
  </si>
  <si>
    <t>FACING HAND 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</si>
</sst>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&quot; cm&quot;"/>
  </numFmts>
  <fonts count="47" x14ac:knownFonts="1">
    <font>
      <sz val="9"/>
      <color theme="1"/>
      <name val="Calibri"/>
      <family val="2"/>
      <scheme val="minor"/>
    </font>
    <font>
      <b/>
      <sz val="11"/>
      <name val="Comic Sans MS"/>
      <family val="4"/>
    </font>
    <font>
      <sz val="10"/>
      <name val="Arial"/>
      <family val="2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9"/>
      <color rgb="FFFF0000"/>
      <name val="Comic Sans MS"/>
      <family val="4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omic Sans MS"/>
      <family val="4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9"/>
      <name val="Calibri"/>
      <family val="2"/>
      <scheme val="minor"/>
    </font>
    <font>
      <sz val="11"/>
      <color theme="1"/>
      <name val="Comic Sans MS"/>
      <family val="4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9"/>
      <color theme="0"/>
      <name val="OCR A Extended"/>
      <family val="3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0"/>
      <name val="OCR A Extended"/>
      <family val="3"/>
    </font>
    <font>
      <b/>
      <sz val="18"/>
      <color theme="0"/>
      <name val="OCR A Extended"/>
      <family val="3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</font>
    <font>
      <u/>
      <sz val="9"/>
      <color theme="10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1" applyBorder="0"/>
    <xf numFmtId="44" fontId="43" fillId="0" borderId="0" applyFont="0" applyFill="0" applyBorder="0" applyAlignment="0" applyProtection="0"/>
    <xf numFmtId="0" fontId="45" fillId="0" borderId="0" applyNumberFormat="0" applyFill="0" applyBorder="0" applyAlignment="0" applyProtection="0"/>
  </cellStyleXfs>
  <cellXfs count="50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0" fillId="0" borderId="0" xfId="0" applyBorder="1"/>
    <xf numFmtId="0" fontId="7" fillId="0" borderId="0" xfId="0" applyFont="1" applyBorder="1" applyAlignment="1">
      <alignment vertical="center"/>
    </xf>
    <xf numFmtId="0" fontId="0" fillId="0" borderId="0" xfId="0" applyAlignment="1"/>
    <xf numFmtId="0" fontId="17" fillId="0" borderId="6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/>
    <xf numFmtId="0" fontId="21" fillId="0" borderId="0" xfId="0" applyFont="1" applyFill="1" applyBorder="1" applyAlignment="1">
      <alignment horizontal="left" vertical="center"/>
    </xf>
    <xf numFmtId="0" fontId="8" fillId="0" borderId="0" xfId="2" applyFont="1" applyBorder="1"/>
    <xf numFmtId="0" fontId="8" fillId="0" borderId="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14" fontId="8" fillId="0" borderId="11" xfId="0" applyNumberFormat="1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indent="16"/>
    </xf>
    <xf numFmtId="0" fontId="10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15" fillId="0" borderId="10" xfId="0" applyFont="1" applyFill="1" applyBorder="1" applyAlignment="1">
      <alignment horizontal="left" vertical="center" indent="1"/>
    </xf>
    <xf numFmtId="0" fontId="15" fillId="0" borderId="11" xfId="0" applyFont="1" applyFill="1" applyBorder="1" applyAlignment="1">
      <alignment horizontal="left" vertical="center" inden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vertical="center"/>
    </xf>
    <xf numFmtId="0" fontId="24" fillId="0" borderId="15" xfId="0" applyFont="1" applyBorder="1" applyAlignment="1">
      <alignment horizontal="left" vertical="center" indent="1"/>
    </xf>
    <xf numFmtId="0" fontId="24" fillId="0" borderId="11" xfId="0" applyFont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/>
    <xf numFmtId="0" fontId="17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 indent="1"/>
    </xf>
    <xf numFmtId="0" fontId="10" fillId="0" borderId="14" xfId="0" applyFont="1" applyFill="1" applyBorder="1" applyAlignment="1">
      <alignment horizontal="left" vertical="center" inden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7" fillId="0" borderId="0" xfId="0" applyFont="1"/>
    <xf numFmtId="0" fontId="0" fillId="4" borderId="10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 indent="1"/>
    </xf>
    <xf numFmtId="0" fontId="21" fillId="0" borderId="0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25" fillId="2" borderId="26" xfId="1" applyFont="1" applyFill="1" applyBorder="1" applyAlignment="1">
      <alignment horizontal="center" vertical="center"/>
    </xf>
    <xf numFmtId="0" fontId="25" fillId="6" borderId="27" xfId="1" applyFont="1" applyFill="1" applyBorder="1" applyAlignment="1">
      <alignment horizontal="center" vertical="center"/>
    </xf>
    <xf numFmtId="0" fontId="25" fillId="2" borderId="27" xfId="1" applyFont="1" applyFill="1" applyBorder="1" applyAlignment="1">
      <alignment horizontal="center" vertical="center"/>
    </xf>
    <xf numFmtId="0" fontId="25" fillId="2" borderId="28" xfId="1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0" fillId="4" borderId="29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26" fillId="3" borderId="27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>
      <alignment vertical="center"/>
    </xf>
    <xf numFmtId="0" fontId="25" fillId="4" borderId="10" xfId="1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 wrapText="1"/>
    </xf>
    <xf numFmtId="0" fontId="0" fillId="7" borderId="9" xfId="0" applyFont="1" applyFill="1" applyBorder="1" applyAlignment="1">
      <alignment vertical="center"/>
    </xf>
    <xf numFmtId="0" fontId="0" fillId="7" borderId="6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0" fillId="7" borderId="9" xfId="0" applyFont="1" applyFill="1" applyBorder="1" applyAlignment="1">
      <alignment vertical="center"/>
    </xf>
    <xf numFmtId="0" fontId="30" fillId="7" borderId="6" xfId="0" applyFont="1" applyFill="1" applyBorder="1" applyAlignment="1">
      <alignment vertical="center"/>
    </xf>
    <xf numFmtId="0" fontId="30" fillId="7" borderId="1" xfId="0" applyFont="1" applyFill="1" applyBorder="1" applyAlignment="1">
      <alignment vertical="center"/>
    </xf>
    <xf numFmtId="0" fontId="30" fillId="7" borderId="32" xfId="0" applyFont="1" applyFill="1" applyBorder="1" applyAlignment="1">
      <alignment vertical="center"/>
    </xf>
    <xf numFmtId="0" fontId="30" fillId="7" borderId="33" xfId="0" applyFont="1" applyFill="1" applyBorder="1" applyAlignment="1">
      <alignment vertical="center"/>
    </xf>
    <xf numFmtId="0" fontId="17" fillId="0" borderId="9" xfId="0" applyFont="1" applyFill="1" applyBorder="1" applyAlignment="1" applyProtection="1">
      <alignment vertical="center"/>
      <protection locked="0"/>
    </xf>
    <xf numFmtId="0" fontId="17" fillId="0" borderId="6" xfId="0" applyFont="1" applyFill="1" applyBorder="1" applyAlignment="1" applyProtection="1">
      <alignment vertical="center"/>
      <protection locked="0"/>
    </xf>
    <xf numFmtId="0" fontId="17" fillId="0" borderId="7" xfId="0" applyFont="1" applyFill="1" applyBorder="1" applyAlignment="1" applyProtection="1">
      <alignment vertical="center"/>
      <protection locked="0"/>
    </xf>
    <xf numFmtId="0" fontId="17" fillId="0" borderId="2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20" xfId="0" applyFill="1" applyBorder="1" applyAlignment="1" applyProtection="1">
      <alignment vertical="center"/>
      <protection locked="0"/>
    </xf>
    <xf numFmtId="0" fontId="0" fillId="0" borderId="21" xfId="0" applyFill="1" applyBorder="1" applyAlignment="1" applyProtection="1">
      <alignment vertical="center"/>
      <protection locked="0"/>
    </xf>
    <xf numFmtId="0" fontId="0" fillId="0" borderId="22" xfId="0" applyFill="1" applyBorder="1" applyAlignment="1" applyProtection="1">
      <alignment vertical="center"/>
      <protection locked="0"/>
    </xf>
    <xf numFmtId="0" fontId="15" fillId="4" borderId="19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4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5" xfId="0" applyFont="1" applyFill="1" applyBorder="1" applyAlignment="1" applyProtection="1">
      <alignment vertical="center" wrapText="1"/>
      <protection locked="0"/>
    </xf>
    <xf numFmtId="0" fontId="10" fillId="4" borderId="18" xfId="0" applyFont="1" applyFill="1" applyBorder="1" applyAlignment="1" applyProtection="1">
      <alignment horizontal="center" vertical="center" wrapText="1"/>
      <protection locked="0"/>
    </xf>
    <xf numFmtId="0" fontId="10" fillId="4" borderId="18" xfId="0" applyFont="1" applyFill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15" fillId="5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164" fontId="23" fillId="0" borderId="5" xfId="0" applyNumberFormat="1" applyFont="1" applyBorder="1" applyAlignment="1" applyProtection="1">
      <alignment horizontal="center" vertical="center"/>
      <protection locked="0"/>
    </xf>
    <xf numFmtId="164" fontId="15" fillId="0" borderId="5" xfId="0" applyNumberFormat="1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vertical="center"/>
      <protection locked="0"/>
    </xf>
    <xf numFmtId="0" fontId="9" fillId="5" borderId="29" xfId="0" applyFont="1" applyFill="1" applyBorder="1" applyAlignment="1" applyProtection="1">
      <alignment horizontal="left" vertical="center" indent="1"/>
      <protection locked="0"/>
    </xf>
    <xf numFmtId="0" fontId="9" fillId="5" borderId="10" xfId="0" applyFont="1" applyFill="1" applyBorder="1" applyAlignment="1" applyProtection="1">
      <alignment horizontal="left" vertical="center" indent="1"/>
      <protection locked="0"/>
    </xf>
    <xf numFmtId="0" fontId="9" fillId="5" borderId="10" xfId="0" applyFont="1" applyFill="1" applyBorder="1" applyAlignment="1" applyProtection="1">
      <alignment horizontal="left" vertical="center" wrapText="1"/>
      <protection locked="0"/>
    </xf>
    <xf numFmtId="0" fontId="9" fillId="5" borderId="18" xfId="0" applyFont="1" applyFill="1" applyBorder="1" applyAlignment="1" applyProtection="1">
      <alignment horizontal="left" vertical="center" indent="1"/>
      <protection locked="0"/>
    </xf>
    <xf numFmtId="0" fontId="15" fillId="4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protection locked="0"/>
    </xf>
    <xf numFmtId="0" fontId="11" fillId="0" borderId="5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horizontal="left" vertical="center" indent="1"/>
      <protection locked="0"/>
    </xf>
    <xf numFmtId="0" fontId="17" fillId="0" borderId="6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left" vertical="center" indent="1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2" xfId="0" applyFont="1" applyBorder="1" applyAlignment="1" applyProtection="1">
      <alignment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8" fillId="0" borderId="0" xfId="2" applyFont="1" applyBorder="1" applyProtection="1">
      <protection locked="0"/>
    </xf>
    <xf numFmtId="0" fontId="16" fillId="6" borderId="5" xfId="0" applyFont="1" applyFill="1" applyBorder="1" applyAlignment="1" applyProtection="1">
      <alignment horizontal="center" vertical="center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5" fillId="0" borderId="34" xfId="0" applyFont="1" applyBorder="1" applyAlignment="1" applyProtection="1">
      <alignment horizontal="center" vertical="center"/>
      <protection locked="0"/>
    </xf>
    <xf numFmtId="0" fontId="23" fillId="0" borderId="31" xfId="0" applyFont="1" applyBorder="1" applyAlignment="1" applyProtection="1">
      <alignment horizontal="center" vertical="center"/>
      <protection locked="0"/>
    </xf>
    <xf numFmtId="0" fontId="15" fillId="0" borderId="31" xfId="0" applyFont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left" indent="1"/>
      <protection locked="0"/>
    </xf>
    <xf numFmtId="0" fontId="27" fillId="0" borderId="0" xfId="0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3" fillId="0" borderId="5" xfId="0" applyFont="1" applyBorder="1" applyAlignment="1" applyProtection="1">
      <alignment horizontal="left" vertical="center" wrapText="1" indent="1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6" xfId="0" applyFont="1" applyBorder="1" applyAlignment="1">
      <alignment vertical="center"/>
    </xf>
    <xf numFmtId="0" fontId="15" fillId="0" borderId="23" xfId="0" applyFont="1" applyFill="1" applyBorder="1" applyAlignment="1">
      <alignment horizontal="left" vertical="center" indent="1"/>
    </xf>
    <xf numFmtId="0" fontId="6" fillId="5" borderId="10" xfId="0" applyFont="1" applyFill="1" applyBorder="1" applyAlignment="1" applyProtection="1">
      <alignment vertical="center"/>
      <protection locked="0"/>
    </xf>
    <xf numFmtId="0" fontId="28" fillId="5" borderId="10" xfId="0" applyFont="1" applyFill="1" applyBorder="1" applyAlignment="1" applyProtection="1">
      <protection locked="0"/>
    </xf>
    <xf numFmtId="0" fontId="10" fillId="5" borderId="10" xfId="0" applyFont="1" applyFill="1" applyBorder="1" applyAlignment="1" applyProtection="1">
      <alignment horizontal="left" vertical="center" indent="9"/>
      <protection locked="0"/>
    </xf>
    <xf numFmtId="0" fontId="10" fillId="5" borderId="10" xfId="0" applyFont="1" applyFill="1" applyBorder="1" applyAlignment="1" applyProtection="1">
      <alignment vertical="center"/>
      <protection locked="0"/>
    </xf>
    <xf numFmtId="0" fontId="28" fillId="5" borderId="10" xfId="0" applyFont="1" applyFill="1" applyBorder="1" applyAlignment="1" applyProtection="1">
      <alignment vertical="center"/>
      <protection locked="0"/>
    </xf>
    <xf numFmtId="0" fontId="10" fillId="5" borderId="10" xfId="0" applyFont="1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vertical="center" wrapText="1"/>
      <protection locked="0"/>
    </xf>
    <xf numFmtId="0" fontId="35" fillId="0" borderId="0" xfId="0" applyFont="1" applyBorder="1" applyProtection="1"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 applyAlignment="1" applyProtection="1">
      <alignment horizontal="left"/>
      <protection locked="0"/>
    </xf>
    <xf numFmtId="0" fontId="36" fillId="0" borderId="0" xfId="0" applyFont="1" applyFill="1" applyAlignment="1">
      <alignment horizontal="left"/>
    </xf>
    <xf numFmtId="0" fontId="3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14" fontId="8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horizontal="left" vertical="center" indent="1"/>
    </xf>
    <xf numFmtId="0" fontId="9" fillId="0" borderId="6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2" fillId="0" borderId="6" xfId="0" applyFont="1" applyFill="1" applyBorder="1" applyAlignment="1">
      <alignment horizontal="left" vertical="center" indent="16"/>
    </xf>
    <xf numFmtId="0" fontId="22" fillId="0" borderId="9" xfId="0" applyFont="1" applyFill="1" applyBorder="1" applyAlignment="1">
      <alignment horizontal="left" vertical="center" indent="1"/>
    </xf>
    <xf numFmtId="0" fontId="10" fillId="0" borderId="32" xfId="0" applyFont="1" applyFill="1" applyBorder="1" applyAlignment="1">
      <alignment horizontal="left" vertical="center" indent="1"/>
    </xf>
    <xf numFmtId="0" fontId="15" fillId="0" borderId="33" xfId="0" applyFont="1" applyFill="1" applyBorder="1" applyAlignment="1">
      <alignment horizontal="left" vertical="center" indent="1"/>
    </xf>
    <xf numFmtId="0" fontId="24" fillId="0" borderId="24" xfId="0" applyFont="1" applyFill="1" applyBorder="1" applyAlignment="1">
      <alignment vertical="center"/>
    </xf>
    <xf numFmtId="0" fontId="24" fillId="0" borderId="37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 indent="1"/>
    </xf>
    <xf numFmtId="0" fontId="17" fillId="0" borderId="6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indent="1"/>
    </xf>
    <xf numFmtId="0" fontId="15" fillId="0" borderId="21" xfId="0" applyFont="1" applyFill="1" applyBorder="1" applyAlignment="1">
      <alignment vertical="center"/>
    </xf>
    <xf numFmtId="0" fontId="24" fillId="0" borderId="22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34" fillId="0" borderId="32" xfId="0" applyFont="1" applyFill="1" applyBorder="1" applyAlignment="1">
      <alignment horizontal="left" vertical="center" indent="1"/>
    </xf>
    <xf numFmtId="0" fontId="35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left" vertical="center" indent="16"/>
    </xf>
    <xf numFmtId="0" fontId="9" fillId="0" borderId="33" xfId="0" applyFont="1" applyFill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22" fillId="0" borderId="32" xfId="0" applyFont="1" applyFill="1" applyBorder="1" applyAlignment="1">
      <alignment horizontal="left" vertical="center" indent="1"/>
    </xf>
    <xf numFmtId="0" fontId="10" fillId="0" borderId="9" xfId="0" applyFont="1" applyFill="1" applyBorder="1" applyAlignment="1">
      <alignment horizontal="left" vertical="center" indent="1"/>
    </xf>
    <xf numFmtId="14" fontId="8" fillId="0" borderId="3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vertical="center" indent="16"/>
    </xf>
    <xf numFmtId="0" fontId="15" fillId="0" borderId="21" xfId="0" applyFont="1" applyFill="1" applyBorder="1" applyAlignment="1">
      <alignment horizontal="left" vertical="center" indent="1"/>
    </xf>
    <xf numFmtId="0" fontId="24" fillId="0" borderId="22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 indent="1"/>
    </xf>
    <xf numFmtId="0" fontId="7" fillId="0" borderId="33" xfId="0" applyFont="1" applyBorder="1" applyAlignment="1">
      <alignment vertical="center"/>
    </xf>
    <xf numFmtId="0" fontId="10" fillId="0" borderId="32" xfId="0" applyFont="1" applyBorder="1" applyAlignment="1">
      <alignment horizontal="left" vertical="center" indent="1"/>
    </xf>
    <xf numFmtId="14" fontId="8" fillId="0" borderId="33" xfId="0" applyNumberFormat="1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22" fillId="0" borderId="6" xfId="0" applyFont="1" applyBorder="1" applyAlignment="1">
      <alignment horizontal="left" vertical="center" indent="16"/>
    </xf>
    <xf numFmtId="0" fontId="10" fillId="0" borderId="2" xfId="0" applyFont="1" applyBorder="1" applyAlignment="1">
      <alignment horizontal="left" vertical="center" indent="1"/>
    </xf>
    <xf numFmtId="0" fontId="22" fillId="0" borderId="32" xfId="0" applyFont="1" applyBorder="1" applyAlignment="1">
      <alignment horizontal="left" vertical="center" indent="1"/>
    </xf>
    <xf numFmtId="0" fontId="9" fillId="0" borderId="33" xfId="0" applyFont="1" applyBorder="1" applyAlignment="1">
      <alignment vertical="center"/>
    </xf>
    <xf numFmtId="0" fontId="24" fillId="0" borderId="3" xfId="0" applyFont="1" applyBorder="1" applyAlignment="1">
      <alignment horizontal="left" vertical="center" indent="1"/>
    </xf>
    <xf numFmtId="0" fontId="7" fillId="0" borderId="2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0" xfId="0" applyFont="1" applyBorder="1" applyAlignment="1">
      <alignment horizontal="left" vertical="center" indent="1"/>
    </xf>
    <xf numFmtId="14" fontId="8" fillId="0" borderId="21" xfId="0" applyNumberFormat="1" applyFont="1" applyBorder="1" applyAlignment="1">
      <alignment vertical="center"/>
    </xf>
    <xf numFmtId="0" fontId="22" fillId="0" borderId="33" xfId="0" applyFont="1" applyBorder="1" applyAlignment="1">
      <alignment horizontal="left" vertical="center" indent="16"/>
    </xf>
    <xf numFmtId="0" fontId="10" fillId="0" borderId="0" xfId="0" applyFont="1" applyBorder="1" applyAlignment="1"/>
    <xf numFmtId="0" fontId="7" fillId="0" borderId="0" xfId="0" applyFont="1" applyBorder="1" applyAlignment="1"/>
    <xf numFmtId="0" fontId="15" fillId="0" borderId="38" xfId="0" applyFont="1" applyBorder="1" applyAlignment="1">
      <alignment horizontal="left" vertical="center" indent="2"/>
    </xf>
    <xf numFmtId="14" fontId="8" fillId="0" borderId="0" xfId="0" applyNumberFormat="1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30" fillId="7" borderId="35" xfId="0" applyFont="1" applyFill="1" applyBorder="1" applyAlignment="1">
      <alignment vertical="center"/>
    </xf>
    <xf numFmtId="0" fontId="30" fillId="7" borderId="23" xfId="0" applyFont="1" applyFill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 indent="2"/>
    </xf>
    <xf numFmtId="0" fontId="22" fillId="0" borderId="33" xfId="0" applyFont="1" applyBorder="1" applyAlignment="1">
      <alignment horizontal="left" vertical="center" indent="2"/>
    </xf>
    <xf numFmtId="0" fontId="22" fillId="0" borderId="33" xfId="0" applyFont="1" applyBorder="1" applyAlignment="1">
      <alignment horizontal="left" vertical="center" indent="26"/>
    </xf>
    <xf numFmtId="0" fontId="9" fillId="0" borderId="33" xfId="0" applyFont="1" applyBorder="1" applyAlignment="1">
      <alignment horizontal="left" vertical="center" indent="3"/>
    </xf>
    <xf numFmtId="0" fontId="9" fillId="0" borderId="33" xfId="0" applyFont="1" applyBorder="1" applyAlignment="1"/>
    <xf numFmtId="0" fontId="17" fillId="0" borderId="33" xfId="0" applyFont="1" applyBorder="1" applyAlignment="1">
      <alignment vertical="center"/>
    </xf>
    <xf numFmtId="0" fontId="15" fillId="0" borderId="36" xfId="0" applyFont="1" applyBorder="1" applyAlignment="1">
      <alignment horizontal="left" vertical="center" indent="2"/>
    </xf>
    <xf numFmtId="0" fontId="7" fillId="0" borderId="1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 indent="3"/>
    </xf>
    <xf numFmtId="0" fontId="24" fillId="0" borderId="37" xfId="0" applyFont="1" applyBorder="1" applyAlignment="1">
      <alignment horizontal="left" vertical="center"/>
    </xf>
    <xf numFmtId="0" fontId="9" fillId="0" borderId="30" xfId="0" applyFont="1" applyBorder="1" applyAlignment="1">
      <alignment vertical="center"/>
    </xf>
    <xf numFmtId="0" fontId="22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2" fillId="0" borderId="11" xfId="0" applyFont="1" applyBorder="1" applyAlignment="1">
      <alignment horizontal="left" vertical="center" indent="28"/>
    </xf>
    <xf numFmtId="0" fontId="22" fillId="0" borderId="33" xfId="0" applyFont="1" applyBorder="1" applyAlignment="1">
      <alignment horizontal="left" vertical="center" indent="15"/>
    </xf>
    <xf numFmtId="0" fontId="24" fillId="0" borderId="37" xfId="0" applyFont="1" applyBorder="1" applyAlignment="1">
      <alignment vertical="center"/>
    </xf>
    <xf numFmtId="0" fontId="10" fillId="0" borderId="2" xfId="0" applyFont="1" applyBorder="1" applyAlignment="1">
      <alignment horizontal="left" vertical="center" indent="2"/>
    </xf>
    <xf numFmtId="14" fontId="8" fillId="0" borderId="0" xfId="0" applyNumberFormat="1" applyFont="1" applyBorder="1" applyAlignment="1">
      <alignment vertical="center"/>
    </xf>
    <xf numFmtId="0" fontId="10" fillId="0" borderId="20" xfId="0" applyFont="1" applyBorder="1" applyAlignment="1">
      <alignment horizontal="left" vertical="center" indent="2"/>
    </xf>
    <xf numFmtId="0" fontId="24" fillId="0" borderId="22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34" fillId="0" borderId="33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0" fontId="9" fillId="5" borderId="10" xfId="0" applyFont="1" applyFill="1" applyBorder="1" applyAlignment="1" applyProtection="1">
      <alignment horizontal="left" vertical="center" indent="1"/>
      <protection locked="0"/>
    </xf>
    <xf numFmtId="0" fontId="25" fillId="9" borderId="0" xfId="1" applyFont="1" applyFill="1" applyBorder="1" applyAlignment="1">
      <alignment horizontal="center" vertical="center"/>
    </xf>
    <xf numFmtId="0" fontId="23" fillId="0" borderId="5" xfId="1" applyFont="1" applyFill="1" applyBorder="1" applyAlignment="1" applyProtection="1">
      <alignment horizontal="center" vertical="center"/>
      <protection locked="0"/>
    </xf>
    <xf numFmtId="0" fontId="25" fillId="4" borderId="18" xfId="1" applyFont="1" applyFill="1" applyBorder="1" applyAlignment="1" applyProtection="1">
      <alignment vertical="center"/>
      <protection locked="0"/>
    </xf>
    <xf numFmtId="0" fontId="23" fillId="0" borderId="18" xfId="1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left" vertical="center" indent="1"/>
      <protection locked="0"/>
    </xf>
    <xf numFmtId="0" fontId="17" fillId="8" borderId="29" xfId="0" applyFont="1" applyFill="1" applyBorder="1" applyAlignment="1" applyProtection="1">
      <alignment vertical="center" wrapText="1"/>
      <protection locked="0"/>
    </xf>
    <xf numFmtId="0" fontId="17" fillId="8" borderId="18" xfId="0" applyFont="1" applyFill="1" applyBorder="1" applyAlignment="1" applyProtection="1">
      <alignment vertical="center" wrapText="1"/>
      <protection locked="0"/>
    </xf>
    <xf numFmtId="0" fontId="23" fillId="0" borderId="5" xfId="0" applyFont="1" applyBorder="1" applyAlignment="1" applyProtection="1">
      <alignment vertical="center" wrapText="1"/>
      <protection locked="0"/>
    </xf>
    <xf numFmtId="0" fontId="23" fillId="0" borderId="5" xfId="0" applyFont="1" applyBorder="1" applyAlignment="1" applyProtection="1">
      <alignment horizontal="left" vertical="center" wrapText="1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5" fillId="0" borderId="5" xfId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33" fillId="0" borderId="0" xfId="0" applyFont="1" applyFill="1" applyBorder="1" applyAlignment="1" applyProtection="1">
      <alignment horizontal="left" vertical="center"/>
      <protection locked="0"/>
    </xf>
    <xf numFmtId="0" fontId="0" fillId="4" borderId="29" xfId="0" applyFill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20" fillId="4" borderId="10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0" fontId="23" fillId="0" borderId="18" xfId="0" applyFont="1" applyBorder="1" applyAlignment="1" applyProtection="1">
      <alignment vertical="center"/>
      <protection locked="0"/>
    </xf>
    <xf numFmtId="0" fontId="40" fillId="0" borderId="0" xfId="0" applyFont="1" applyAlignment="1">
      <alignment vertical="center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39" fillId="0" borderId="5" xfId="0" applyFont="1" applyBorder="1" applyAlignment="1" applyProtection="1">
      <alignment horizontal="center" vertical="center"/>
      <protection locked="0"/>
    </xf>
    <xf numFmtId="0" fontId="23" fillId="8" borderId="29" xfId="0" applyFont="1" applyFill="1" applyBorder="1" applyAlignment="1" applyProtection="1">
      <alignment horizontal="left" vertical="center" indent="1"/>
      <protection locked="0"/>
    </xf>
    <xf numFmtId="0" fontId="23" fillId="8" borderId="10" xfId="0" applyFont="1" applyFill="1" applyBorder="1" applyAlignment="1" applyProtection="1">
      <alignment horizontal="left" vertical="center" indent="1"/>
      <protection locked="0"/>
    </xf>
    <xf numFmtId="0" fontId="23" fillId="8" borderId="18" xfId="0" applyFont="1" applyFill="1" applyBorder="1" applyAlignment="1" applyProtection="1">
      <alignment horizontal="left" vertical="center" indent="1"/>
      <protection locked="0"/>
    </xf>
    <xf numFmtId="0" fontId="36" fillId="1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Fill="1" applyBorder="1" applyProtection="1">
      <protection locked="0"/>
    </xf>
    <xf numFmtId="0" fontId="17" fillId="0" borderId="0" xfId="0" applyFont="1" applyFill="1" applyBorder="1" applyAlignment="1">
      <alignment horizontal="left" vertical="center"/>
    </xf>
    <xf numFmtId="0" fontId="22" fillId="0" borderId="5" xfId="0" applyFont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/>
    <xf numFmtId="0" fontId="33" fillId="0" borderId="0" xfId="0" applyFont="1"/>
    <xf numFmtId="44" fontId="36" fillId="0" borderId="0" xfId="3" applyFont="1" applyFill="1" applyBorder="1" applyAlignment="1" applyProtection="1">
      <alignment horizontal="left" vertical="center"/>
      <protection locked="0"/>
    </xf>
    <xf numFmtId="0" fontId="23" fillId="0" borderId="0" xfId="0" applyFont="1" applyBorder="1" applyAlignment="1">
      <alignment horizontal="left" indent="1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10" borderId="0" xfId="0" applyFont="1" applyFill="1"/>
    <xf numFmtId="0" fontId="23" fillId="0" borderId="27" xfId="0" applyFont="1" applyBorder="1" applyAlignment="1" applyProtection="1">
      <alignment vertical="center" wrapText="1"/>
      <protection locked="0"/>
    </xf>
    <xf numFmtId="0" fontId="23" fillId="0" borderId="4" xfId="0" applyFont="1" applyBorder="1" applyAlignment="1" applyProtection="1">
      <alignment horizontal="center" vertical="center" wrapText="1"/>
      <protection locked="0"/>
    </xf>
    <xf numFmtId="0" fontId="41" fillId="0" borderId="0" xfId="0" applyFont="1" applyFill="1" applyBorder="1" applyAlignment="1" applyProtection="1">
      <alignment vertical="center"/>
      <protection locked="0"/>
    </xf>
    <xf numFmtId="0" fontId="23" fillId="0" borderId="27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23" fillId="0" borderId="27" xfId="0" applyFont="1" applyBorder="1" applyAlignment="1" applyProtection="1">
      <alignment horizontal="center" vertical="center"/>
      <protection locked="0"/>
    </xf>
    <xf numFmtId="0" fontId="23" fillId="8" borderId="29" xfId="0" applyFont="1" applyFill="1" applyBorder="1" applyAlignment="1" applyProtection="1">
      <alignment horizontal="center" vertical="center"/>
      <protection locked="0"/>
    </xf>
    <xf numFmtId="0" fontId="23" fillId="8" borderId="10" xfId="0" applyFont="1" applyFill="1" applyBorder="1" applyAlignment="1" applyProtection="1">
      <alignment horizontal="center" vertical="center"/>
      <protection locked="0"/>
    </xf>
    <xf numFmtId="0" fontId="23" fillId="8" borderId="18" xfId="0" applyFont="1" applyFill="1" applyBorder="1" applyAlignment="1" applyProtection="1">
      <alignment horizontal="center" vertical="center"/>
      <protection locked="0"/>
    </xf>
    <xf numFmtId="0" fontId="23" fillId="0" borderId="41" xfId="0" applyFont="1" applyBorder="1" applyAlignment="1" applyProtection="1">
      <alignment vertical="center" wrapText="1"/>
      <protection locked="0"/>
    </xf>
    <xf numFmtId="0" fontId="23" fillId="0" borderId="44" xfId="0" applyFont="1" applyBorder="1" applyAlignment="1" applyProtection="1">
      <alignment vertical="center" wrapText="1"/>
      <protection locked="0"/>
    </xf>
    <xf numFmtId="0" fontId="23" fillId="0" borderId="45" xfId="0" applyFont="1" applyBorder="1" applyAlignment="1" applyProtection="1">
      <alignment horizontal="center" vertical="center"/>
      <protection locked="0"/>
    </xf>
    <xf numFmtId="0" fontId="23" fillId="0" borderId="44" xfId="0" applyFont="1" applyBorder="1" applyAlignment="1" applyProtection="1">
      <alignment horizontal="center" vertical="center"/>
      <protection locked="0"/>
    </xf>
    <xf numFmtId="164" fontId="23" fillId="0" borderId="4" xfId="0" applyNumberFormat="1" applyFont="1" applyBorder="1" applyAlignment="1" applyProtection="1">
      <alignment horizontal="center" vertical="center"/>
      <protection locked="0"/>
    </xf>
    <xf numFmtId="164" fontId="15" fillId="0" borderId="4" xfId="0" applyNumberFormat="1" applyFont="1" applyBorder="1" applyAlignment="1" applyProtection="1">
      <alignment horizontal="center" vertical="center"/>
      <protection locked="0"/>
    </xf>
    <xf numFmtId="0" fontId="23" fillId="0" borderId="45" xfId="0" applyFont="1" applyBorder="1" applyAlignment="1" applyProtection="1">
      <alignment vertical="center" wrapText="1"/>
      <protection locked="0"/>
    </xf>
    <xf numFmtId="0" fontId="23" fillId="0" borderId="45" xfId="0" applyFont="1" applyBorder="1" applyAlignment="1" applyProtection="1">
      <alignment horizontal="center" vertical="center" wrapText="1"/>
      <protection locked="0"/>
    </xf>
    <xf numFmtId="164" fontId="23" fillId="0" borderId="45" xfId="0" applyNumberFormat="1" applyFont="1" applyBorder="1" applyAlignment="1" applyProtection="1">
      <alignment horizontal="center" vertical="center"/>
      <protection locked="0"/>
    </xf>
    <xf numFmtId="164" fontId="15" fillId="0" borderId="45" xfId="0" applyNumberFormat="1" applyFont="1" applyBorder="1" applyAlignment="1" applyProtection="1">
      <alignment horizontal="center" vertical="center"/>
      <protection locked="0"/>
    </xf>
    <xf numFmtId="0" fontId="46" fillId="0" borderId="46" xfId="0" applyFont="1" applyBorder="1" applyAlignment="1">
      <alignment vertical="center"/>
    </xf>
    <xf numFmtId="0" fontId="46" fillId="0" borderId="46" xfId="0" applyFont="1" applyBorder="1" applyAlignment="1">
      <alignment horizontal="center" vertical="center"/>
    </xf>
    <xf numFmtId="0" fontId="46" fillId="0" borderId="47" xfId="0" applyFont="1" applyBorder="1" applyAlignment="1">
      <alignment vertical="center"/>
    </xf>
    <xf numFmtId="0" fontId="46" fillId="0" borderId="47" xfId="0" applyFont="1" applyBorder="1" applyAlignment="1">
      <alignment horizontal="center" vertical="center"/>
    </xf>
    <xf numFmtId="0" fontId="46" fillId="0" borderId="48" xfId="0" applyFont="1" applyBorder="1" applyAlignment="1">
      <alignment vertical="center" wrapText="1"/>
    </xf>
    <xf numFmtId="0" fontId="46" fillId="0" borderId="48" xfId="0" applyFont="1" applyBorder="1" applyAlignment="1">
      <alignment vertical="center"/>
    </xf>
    <xf numFmtId="0" fontId="46" fillId="0" borderId="48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36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39" xfId="0" applyFont="1" applyFill="1" applyBorder="1" applyAlignment="1">
      <alignment vertical="center"/>
    </xf>
    <xf numFmtId="0" fontId="23" fillId="0" borderId="42" xfId="0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43" xfId="0" applyFont="1" applyFill="1" applyBorder="1" applyAlignment="1">
      <alignment vertical="center"/>
    </xf>
    <xf numFmtId="0" fontId="23" fillId="8" borderId="19" xfId="0" applyFont="1" applyFill="1" applyBorder="1" applyAlignment="1" applyProtection="1">
      <alignment horizontal="center" vertical="center"/>
      <protection locked="0"/>
    </xf>
    <xf numFmtId="0" fontId="23" fillId="8" borderId="25" xfId="0" applyFont="1" applyFill="1" applyBorder="1" applyAlignment="1" applyProtection="1">
      <alignment horizontal="center" vertical="center"/>
      <protection locked="0"/>
    </xf>
    <xf numFmtId="0" fontId="23" fillId="8" borderId="8" xfId="0" applyFont="1" applyFill="1" applyBorder="1" applyAlignment="1" applyProtection="1">
      <alignment horizontal="center" vertical="center"/>
      <protection locked="0"/>
    </xf>
    <xf numFmtId="0" fontId="23" fillId="8" borderId="19" xfId="0" applyFont="1" applyFill="1" applyBorder="1" applyAlignment="1" applyProtection="1">
      <alignment horizontal="left" vertical="center"/>
      <protection locked="0"/>
    </xf>
    <xf numFmtId="0" fontId="23" fillId="0" borderId="44" xfId="0" applyFont="1" applyBorder="1" applyAlignment="1" applyProtection="1">
      <alignment horizontal="center" vertical="center" wrapText="1"/>
      <protection locked="0"/>
    </xf>
    <xf numFmtId="164" fontId="23" fillId="0" borderId="44" xfId="0" applyNumberFormat="1" applyFont="1" applyBorder="1" applyAlignment="1" applyProtection="1">
      <alignment horizontal="center" vertical="center"/>
      <protection locked="0"/>
    </xf>
    <xf numFmtId="164" fontId="15" fillId="0" borderId="44" xfId="0" applyNumberFormat="1" applyFont="1" applyBorder="1" applyAlignment="1" applyProtection="1">
      <alignment horizontal="center" vertical="center"/>
      <protection locked="0"/>
    </xf>
    <xf numFmtId="0" fontId="23" fillId="8" borderId="36" xfId="0" applyFont="1" applyFill="1" applyBorder="1" applyAlignment="1" applyProtection="1">
      <alignment horizontal="center" vertical="center"/>
      <protection locked="0"/>
    </xf>
    <xf numFmtId="0" fontId="23" fillId="8" borderId="1" xfId="0" applyFont="1" applyFill="1" applyBorder="1" applyAlignment="1" applyProtection="1">
      <alignment horizontal="center" vertical="center"/>
      <protection locked="0"/>
    </xf>
    <xf numFmtId="0" fontId="23" fillId="8" borderId="39" xfId="0" applyFont="1" applyFill="1" applyBorder="1" applyAlignment="1" applyProtection="1">
      <alignment horizontal="center" vertical="center"/>
      <protection locked="0"/>
    </xf>
    <xf numFmtId="0" fontId="23" fillId="0" borderId="41" xfId="0" applyFont="1" applyBorder="1" applyAlignment="1" applyProtection="1">
      <alignment horizontal="center" vertical="center"/>
      <protection locked="0"/>
    </xf>
    <xf numFmtId="0" fontId="23" fillId="0" borderId="41" xfId="0" applyFont="1" applyBorder="1" applyAlignment="1" applyProtection="1">
      <alignment horizontal="center" vertical="center" wrapText="1"/>
      <protection locked="0"/>
    </xf>
    <xf numFmtId="164" fontId="23" fillId="0" borderId="41" xfId="0" applyNumberFormat="1" applyFont="1" applyBorder="1" applyAlignment="1" applyProtection="1">
      <alignment horizontal="center" vertical="center"/>
      <protection locked="0"/>
    </xf>
    <xf numFmtId="164" fontId="15" fillId="0" borderId="41" xfId="0" applyNumberFormat="1" applyFont="1" applyBorder="1" applyAlignment="1" applyProtection="1">
      <alignment horizontal="center" vertical="center"/>
      <protection locked="0"/>
    </xf>
    <xf numFmtId="0" fontId="23" fillId="8" borderId="49" xfId="0" applyFont="1" applyFill="1" applyBorder="1" applyAlignment="1" applyProtection="1">
      <alignment horizontal="center" vertical="center"/>
      <protection locked="0"/>
    </xf>
    <xf numFmtId="0" fontId="23" fillId="8" borderId="11" xfId="0" applyFont="1" applyFill="1" applyBorder="1" applyAlignment="1" applyProtection="1">
      <alignment horizontal="center" vertical="center"/>
      <protection locked="0"/>
    </xf>
    <xf numFmtId="0" fontId="23" fillId="8" borderId="5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24" fillId="0" borderId="15" xfId="0" applyFont="1" applyFill="1" applyBorder="1" applyAlignment="1">
      <alignment horizontal="left" vertical="center"/>
    </xf>
    <xf numFmtId="0" fontId="37" fillId="7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 wrapText="1" indent="1"/>
    </xf>
    <xf numFmtId="0" fontId="38" fillId="7" borderId="6" xfId="0" applyFont="1" applyFill="1" applyBorder="1" applyAlignment="1">
      <alignment horizontal="center" vertical="center"/>
    </xf>
    <xf numFmtId="0" fontId="38" fillId="7" borderId="7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 indent="1"/>
    </xf>
    <xf numFmtId="0" fontId="37" fillId="7" borderId="33" xfId="0" applyFont="1" applyFill="1" applyBorder="1" applyAlignment="1">
      <alignment horizontal="center" vertical="center"/>
    </xf>
    <xf numFmtId="0" fontId="37" fillId="7" borderId="3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 wrapText="1" indent="1"/>
    </xf>
    <xf numFmtId="0" fontId="37" fillId="7" borderId="7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 indent="1"/>
    </xf>
    <xf numFmtId="0" fontId="14" fillId="0" borderId="0" xfId="0" applyFont="1" applyBorder="1" applyAlignment="1">
      <alignment horizontal="center" vertical="center"/>
    </xf>
    <xf numFmtId="0" fontId="23" fillId="8" borderId="29" xfId="0" applyFont="1" applyFill="1" applyBorder="1" applyAlignment="1" applyProtection="1">
      <alignment vertical="center" wrapText="1"/>
      <protection locked="0"/>
    </xf>
    <xf numFmtId="0" fontId="23" fillId="8" borderId="10" xfId="0" applyFont="1" applyFill="1" applyBorder="1" applyAlignment="1" applyProtection="1">
      <alignment vertical="center" wrapText="1"/>
      <protection locked="0"/>
    </xf>
    <xf numFmtId="0" fontId="23" fillId="8" borderId="18" xfId="0" applyFont="1" applyFill="1" applyBorder="1" applyAlignment="1" applyProtection="1">
      <alignment vertical="center" wrapText="1"/>
      <protection locked="0"/>
    </xf>
    <xf numFmtId="0" fontId="23" fillId="8" borderId="10" xfId="0" applyFont="1" applyFill="1" applyBorder="1" applyAlignment="1" applyProtection="1">
      <alignment vertical="center"/>
      <protection locked="0"/>
    </xf>
    <xf numFmtId="0" fontId="23" fillId="8" borderId="18" xfId="0" applyFont="1" applyFill="1" applyBorder="1" applyAlignment="1" applyProtection="1">
      <alignment vertical="center"/>
      <protection locked="0"/>
    </xf>
    <xf numFmtId="0" fontId="23" fillId="8" borderId="45" xfId="0" applyFont="1" applyFill="1" applyBorder="1" applyAlignment="1" applyProtection="1">
      <alignment horizontal="left" vertical="center" indent="1"/>
      <protection locked="0"/>
    </xf>
    <xf numFmtId="0" fontId="15" fillId="4" borderId="29" xfId="0" applyFont="1" applyFill="1" applyBorder="1" applyAlignment="1" applyProtection="1">
      <alignment horizontal="left" vertical="center" indent="1"/>
      <protection locked="0"/>
    </xf>
    <xf numFmtId="0" fontId="15" fillId="4" borderId="10" xfId="0" applyFont="1" applyFill="1" applyBorder="1" applyAlignment="1" applyProtection="1">
      <alignment horizontal="left" vertical="center" indent="1"/>
      <protection locked="0"/>
    </xf>
    <xf numFmtId="0" fontId="15" fillId="4" borderId="18" xfId="0" applyFont="1" applyFill="1" applyBorder="1" applyAlignment="1" applyProtection="1">
      <alignment horizontal="left" vertical="center" indent="1"/>
      <protection locked="0"/>
    </xf>
    <xf numFmtId="0" fontId="23" fillId="0" borderId="29" xfId="0" applyFont="1" applyFill="1" applyBorder="1" applyAlignment="1" applyProtection="1">
      <alignment horizontal="left" vertical="center"/>
      <protection locked="0"/>
    </xf>
    <xf numFmtId="0" fontId="23" fillId="0" borderId="10" xfId="0" applyFont="1" applyFill="1" applyBorder="1" applyAlignment="1" applyProtection="1">
      <alignment horizontal="left" vertical="center"/>
      <protection locked="0"/>
    </xf>
    <xf numFmtId="0" fontId="23" fillId="0" borderId="18" xfId="0" applyFont="1" applyFill="1" applyBorder="1" applyAlignment="1" applyProtection="1">
      <alignment horizontal="left" vertical="center"/>
      <protection locked="0"/>
    </xf>
    <xf numFmtId="0" fontId="23" fillId="8" borderId="19" xfId="0" applyFont="1" applyFill="1" applyBorder="1" applyAlignment="1" applyProtection="1">
      <alignment horizontal="left" vertical="center" indent="1"/>
      <protection locked="0"/>
    </xf>
    <xf numFmtId="0" fontId="23" fillId="8" borderId="25" xfId="0" applyFont="1" applyFill="1" applyBorder="1" applyAlignment="1" applyProtection="1">
      <alignment horizontal="left" vertical="center" indent="1"/>
      <protection locked="0"/>
    </xf>
    <xf numFmtId="0" fontId="23" fillId="8" borderId="8" xfId="0" applyFont="1" applyFill="1" applyBorder="1" applyAlignment="1" applyProtection="1">
      <alignment horizontal="left" vertical="center" indent="1"/>
      <protection locked="0"/>
    </xf>
    <xf numFmtId="0" fontId="23" fillId="8" borderId="29" xfId="0" applyFont="1" applyFill="1" applyBorder="1" applyAlignment="1" applyProtection="1">
      <alignment horizontal="left" vertical="center" indent="1"/>
      <protection locked="0"/>
    </xf>
    <xf numFmtId="0" fontId="23" fillId="8" borderId="10" xfId="0" applyFont="1" applyFill="1" applyBorder="1" applyAlignment="1" applyProtection="1">
      <alignment horizontal="left" vertical="center" indent="1"/>
      <protection locked="0"/>
    </xf>
    <xf numFmtId="0" fontId="23" fillId="8" borderId="18" xfId="0" applyFont="1" applyFill="1" applyBorder="1" applyAlignment="1" applyProtection="1">
      <alignment horizontal="left" vertical="center" indent="1"/>
      <protection locked="0"/>
    </xf>
    <xf numFmtId="0" fontId="23" fillId="0" borderId="27" xfId="0" applyFont="1" applyBorder="1" applyAlignment="1" applyProtection="1">
      <alignment vertical="center" wrapText="1"/>
      <protection locked="0"/>
    </xf>
    <xf numFmtId="0" fontId="23" fillId="0" borderId="44" xfId="0" applyFont="1" applyBorder="1" applyAlignment="1" applyProtection="1">
      <alignment vertical="center" wrapText="1"/>
      <protection locked="0"/>
    </xf>
    <xf numFmtId="0" fontId="23" fillId="8" borderId="5" xfId="0" applyFont="1" applyFill="1" applyBorder="1" applyAlignment="1" applyProtection="1">
      <alignment horizontal="center" vertical="center"/>
      <protection locked="0"/>
    </xf>
    <xf numFmtId="0" fontId="23" fillId="8" borderId="45" xfId="0" applyFont="1" applyFill="1" applyBorder="1" applyAlignment="1" applyProtection="1">
      <alignment horizontal="center" vertical="center"/>
      <protection locked="0"/>
    </xf>
    <xf numFmtId="0" fontId="39" fillId="0" borderId="29" xfId="0" applyFont="1" applyFill="1" applyBorder="1" applyAlignment="1" applyProtection="1">
      <alignment horizontal="left" vertical="center" indent="1"/>
      <protection locked="0"/>
    </xf>
    <xf numFmtId="0" fontId="39" fillId="0" borderId="10" xfId="0" applyFont="1" applyFill="1" applyBorder="1" applyAlignment="1" applyProtection="1">
      <alignment horizontal="left" vertical="center" indent="1"/>
      <protection locked="0"/>
    </xf>
    <xf numFmtId="0" fontId="39" fillId="0" borderId="18" xfId="0" applyFont="1" applyFill="1" applyBorder="1" applyAlignment="1" applyProtection="1">
      <alignment horizontal="left" vertical="center" indent="1"/>
      <protection locked="0"/>
    </xf>
    <xf numFmtId="0" fontId="23" fillId="8" borderId="29" xfId="0" applyFont="1" applyFill="1" applyBorder="1" applyAlignment="1" applyProtection="1">
      <alignment horizontal="left" vertical="center"/>
      <protection locked="0"/>
    </xf>
    <xf numFmtId="0" fontId="23" fillId="8" borderId="10" xfId="0" applyFont="1" applyFill="1" applyBorder="1" applyAlignment="1" applyProtection="1">
      <alignment horizontal="left" vertical="center"/>
      <protection locked="0"/>
    </xf>
    <xf numFmtId="0" fontId="23" fillId="8" borderId="18" xfId="0" applyFont="1" applyFill="1" applyBorder="1" applyAlignment="1" applyProtection="1">
      <alignment horizontal="left" vertical="center"/>
      <protection locked="0"/>
    </xf>
    <xf numFmtId="0" fontId="17" fillId="8" borderId="29" xfId="0" applyFont="1" applyFill="1" applyBorder="1" applyAlignment="1" applyProtection="1">
      <alignment vertical="center" wrapText="1"/>
      <protection locked="0"/>
    </xf>
    <xf numFmtId="0" fontId="17" fillId="8" borderId="18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7" fillId="0" borderId="29" xfId="0" applyFont="1" applyFill="1" applyBorder="1" applyAlignment="1" applyProtection="1">
      <alignment vertical="center" wrapText="1"/>
      <protection locked="0"/>
    </xf>
    <xf numFmtId="0" fontId="17" fillId="0" borderId="18" xfId="0" applyFont="1" applyFill="1" applyBorder="1" applyAlignment="1" applyProtection="1">
      <alignment vertical="center" wrapText="1"/>
      <protection locked="0"/>
    </xf>
    <xf numFmtId="0" fontId="17" fillId="8" borderId="29" xfId="0" applyFont="1" applyFill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18" xfId="0" applyFont="1" applyFill="1" applyBorder="1" applyAlignment="1" applyProtection="1">
      <alignment horizontal="left" vertical="center" wrapText="1"/>
      <protection locked="0"/>
    </xf>
    <xf numFmtId="0" fontId="44" fillId="8" borderId="29" xfId="0" applyFont="1" applyFill="1" applyBorder="1" applyAlignment="1" applyProtection="1">
      <alignment horizontal="left" vertical="center" wrapText="1"/>
      <protection locked="0"/>
    </xf>
    <xf numFmtId="0" fontId="44" fillId="8" borderId="10" xfId="0" applyFont="1" applyFill="1" applyBorder="1" applyAlignment="1" applyProtection="1">
      <alignment horizontal="left" vertical="center" wrapText="1"/>
      <protection locked="0"/>
    </xf>
    <xf numFmtId="0" fontId="44" fillId="8" borderId="18" xfId="0" applyFont="1" applyFill="1" applyBorder="1" applyAlignment="1" applyProtection="1">
      <alignment horizontal="left" vertical="center" wrapText="1"/>
      <protection locked="0"/>
    </xf>
    <xf numFmtId="0" fontId="37" fillId="7" borderId="23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9" fillId="5" borderId="29" xfId="0" applyFont="1" applyFill="1" applyBorder="1" applyAlignment="1" applyProtection="1">
      <alignment horizontal="left" vertical="center" indent="1"/>
      <protection locked="0"/>
    </xf>
    <xf numFmtId="0" fontId="9" fillId="5" borderId="10" xfId="0" applyFont="1" applyFill="1" applyBorder="1" applyAlignment="1" applyProtection="1">
      <alignment horizontal="left" vertical="center" indent="1"/>
      <protection locked="0"/>
    </xf>
    <xf numFmtId="0" fontId="9" fillId="5" borderId="18" xfId="0" applyFont="1" applyFill="1" applyBorder="1" applyAlignment="1" applyProtection="1">
      <alignment horizontal="left" vertical="center" indent="1"/>
      <protection locked="0"/>
    </xf>
    <xf numFmtId="0" fontId="23" fillId="0" borderId="27" xfId="0" applyFont="1" applyBorder="1" applyAlignment="1" applyProtection="1">
      <alignment horizontal="center" vertical="center" wrapText="1"/>
      <protection locked="0"/>
    </xf>
    <xf numFmtId="0" fontId="23" fillId="0" borderId="44" xfId="0" applyFont="1" applyBorder="1" applyAlignment="1" applyProtection="1">
      <alignment horizontal="center" vertical="center" wrapText="1"/>
      <protection locked="0"/>
    </xf>
    <xf numFmtId="0" fontId="23" fillId="0" borderId="29" xfId="0" applyFont="1" applyFill="1" applyBorder="1" applyAlignment="1" applyProtection="1">
      <alignment horizontal="left" vertical="center" indent="1"/>
      <protection locked="0"/>
    </xf>
    <xf numFmtId="0" fontId="23" fillId="0" borderId="10" xfId="0" applyFont="1" applyFill="1" applyBorder="1" applyAlignment="1" applyProtection="1">
      <alignment horizontal="left" vertical="center" indent="1"/>
      <protection locked="0"/>
    </xf>
    <xf numFmtId="0" fontId="23" fillId="0" borderId="18" xfId="0" applyFont="1" applyFill="1" applyBorder="1" applyAlignment="1" applyProtection="1">
      <alignment horizontal="left" vertical="center" indent="1"/>
      <protection locked="0"/>
    </xf>
    <xf numFmtId="0" fontId="23" fillId="8" borderId="29" xfId="0" applyFont="1" applyFill="1" applyBorder="1" applyAlignment="1" applyProtection="1">
      <alignment vertical="center"/>
      <protection locked="0"/>
    </xf>
    <xf numFmtId="0" fontId="23" fillId="0" borderId="40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0" xfId="0" applyFont="1" applyBorder="1" applyAlignment="1" applyProtection="1">
      <alignment horizontal="center" vertical="center" wrapText="1"/>
      <protection locked="0"/>
    </xf>
    <xf numFmtId="0" fontId="17" fillId="0" borderId="29" xfId="0" applyFont="1" applyBorder="1" applyAlignment="1" applyProtection="1">
      <alignment vertical="center"/>
      <protection locked="0"/>
    </xf>
    <xf numFmtId="0" fontId="17" fillId="0" borderId="10" xfId="0" applyFont="1" applyBorder="1" applyAlignment="1" applyProtection="1">
      <alignment vertical="center"/>
      <protection locked="0"/>
    </xf>
    <xf numFmtId="0" fontId="17" fillId="0" borderId="18" xfId="0" applyFont="1" applyBorder="1" applyAlignment="1" applyProtection="1">
      <alignment vertical="center"/>
      <protection locked="0"/>
    </xf>
    <xf numFmtId="0" fontId="10" fillId="4" borderId="32" xfId="0" applyFont="1" applyFill="1" applyBorder="1" applyAlignment="1" applyProtection="1">
      <alignment horizontal="center" vertical="center"/>
      <protection locked="0"/>
    </xf>
    <xf numFmtId="0" fontId="10" fillId="4" borderId="33" xfId="0" applyFont="1" applyFill="1" applyBorder="1" applyAlignment="1" applyProtection="1">
      <alignment horizontal="center" vertical="center"/>
      <protection locked="0"/>
    </xf>
    <xf numFmtId="0" fontId="10" fillId="4" borderId="3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left" vertical="center" wrapText="1" indent="1"/>
    </xf>
    <xf numFmtId="0" fontId="15" fillId="6" borderId="5" xfId="0" applyFont="1" applyFill="1" applyBorder="1" applyAlignment="1" applyProtection="1">
      <alignment horizontal="center" vertical="center"/>
      <protection locked="0"/>
    </xf>
    <xf numFmtId="0" fontId="37" fillId="7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left" vertical="center" indent="1"/>
      <protection locked="0"/>
    </xf>
    <xf numFmtId="0" fontId="37" fillId="7" borderId="17" xfId="0" applyFont="1" applyFill="1" applyBorder="1" applyAlignment="1">
      <alignment horizontal="center" vertical="center"/>
    </xf>
    <xf numFmtId="0" fontId="23" fillId="0" borderId="29" xfId="0" applyFont="1" applyBorder="1" applyAlignment="1" applyProtection="1">
      <alignment horizontal="left" vertical="center" indent="1"/>
      <protection locked="0"/>
    </xf>
    <xf numFmtId="0" fontId="23" fillId="0" borderId="10" xfId="0" applyFont="1" applyBorder="1" applyAlignment="1" applyProtection="1">
      <alignment horizontal="left" vertical="center" indent="1"/>
      <protection locked="0"/>
    </xf>
    <xf numFmtId="0" fontId="23" fillId="0" borderId="18" xfId="0" applyFont="1" applyBorder="1" applyAlignment="1" applyProtection="1">
      <alignment horizontal="left" vertical="center" indent="1"/>
      <protection locked="0"/>
    </xf>
    <xf numFmtId="0" fontId="23" fillId="0" borderId="5" xfId="0" applyFont="1" applyBorder="1" applyAlignment="1" applyProtection="1">
      <alignment horizontal="left" vertical="center" indent="1"/>
      <protection locked="0"/>
    </xf>
    <xf numFmtId="0" fontId="10" fillId="4" borderId="29" xfId="0" applyFont="1" applyFill="1" applyBorder="1" applyAlignment="1" applyProtection="1">
      <alignment horizontal="left" vertical="center" indent="1"/>
      <protection locked="0"/>
    </xf>
    <xf numFmtId="0" fontId="10" fillId="4" borderId="10" xfId="0" applyFont="1" applyFill="1" applyBorder="1" applyAlignment="1" applyProtection="1">
      <alignment horizontal="left" vertical="center" indent="1"/>
      <protection locked="0"/>
    </xf>
    <xf numFmtId="0" fontId="10" fillId="4" borderId="18" xfId="0" applyFont="1" applyFill="1" applyBorder="1" applyAlignment="1" applyProtection="1">
      <alignment horizontal="left" vertical="center" indent="1"/>
      <protection locked="0"/>
    </xf>
    <xf numFmtId="0" fontId="45" fillId="0" borderId="32" xfId="4" applyBorder="1" applyAlignment="1">
      <alignment horizontal="center" vertical="center" wrapText="1"/>
    </xf>
    <xf numFmtId="0" fontId="45" fillId="0" borderId="37" xfId="4" applyBorder="1" applyAlignment="1">
      <alignment horizontal="center" vertical="center" wrapText="1"/>
    </xf>
    <xf numFmtId="0" fontId="45" fillId="0" borderId="9" xfId="4" applyBorder="1" applyAlignment="1">
      <alignment horizontal="center" vertical="center" wrapText="1"/>
    </xf>
    <xf numFmtId="0" fontId="45" fillId="0" borderId="7" xfId="4" applyBorder="1" applyAlignment="1">
      <alignment horizontal="center" vertical="center" wrapText="1"/>
    </xf>
    <xf numFmtId="0" fontId="45" fillId="0" borderId="20" xfId="4" applyBorder="1" applyAlignment="1">
      <alignment horizontal="center" vertical="center" wrapText="1"/>
    </xf>
    <xf numFmtId="0" fontId="45" fillId="0" borderId="22" xfId="4" applyBorder="1" applyAlignment="1">
      <alignment horizontal="center" vertical="center" wrapText="1"/>
    </xf>
    <xf numFmtId="0" fontId="9" fillId="0" borderId="32" xfId="0" applyFont="1" applyFill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 applyProtection="1">
      <alignment horizontal="center" vertical="center"/>
      <protection locked="0"/>
    </xf>
    <xf numFmtId="0" fontId="9" fillId="0" borderId="37" xfId="0" applyFont="1" applyFill="1" applyBorder="1" applyAlignment="1" applyProtection="1">
      <alignment horizontal="center" vertical="center"/>
      <protection locked="0"/>
    </xf>
    <xf numFmtId="0" fontId="23" fillId="0" borderId="29" xfId="0" applyFont="1" applyBorder="1" applyAlignment="1">
      <alignment horizontal="left" vertical="center" indent="1"/>
    </xf>
    <xf numFmtId="0" fontId="23" fillId="0" borderId="10" xfId="0" applyFont="1" applyBorder="1" applyAlignment="1">
      <alignment horizontal="left" vertical="center" indent="1"/>
    </xf>
    <xf numFmtId="0" fontId="23" fillId="0" borderId="18" xfId="0" applyFont="1" applyBorder="1" applyAlignment="1">
      <alignment horizontal="left" vertical="center" indent="1"/>
    </xf>
    <xf numFmtId="0" fontId="10" fillId="6" borderId="5" xfId="0" applyFont="1" applyFill="1" applyBorder="1" applyAlignment="1">
      <alignment horizontal="left" vertical="center" indent="1"/>
    </xf>
    <xf numFmtId="0" fontId="25" fillId="9" borderId="5" xfId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left" vertical="center" indent="1"/>
    </xf>
    <xf numFmtId="0" fontId="10" fillId="4" borderId="10" xfId="0" applyFont="1" applyFill="1" applyBorder="1" applyAlignment="1">
      <alignment horizontal="left" vertical="center" indent="1"/>
    </xf>
    <xf numFmtId="0" fontId="10" fillId="4" borderId="18" xfId="0" applyFont="1" applyFill="1" applyBorder="1" applyAlignment="1">
      <alignment horizontal="left" vertical="center" indent="1"/>
    </xf>
    <xf numFmtId="0" fontId="23" fillId="0" borderId="5" xfId="0" applyFont="1" applyBorder="1" applyAlignment="1">
      <alignment horizontal="left" vertical="center" indent="1"/>
    </xf>
    <xf numFmtId="0" fontId="23" fillId="0" borderId="29" xfId="0" applyFont="1" applyFill="1" applyBorder="1" applyAlignment="1">
      <alignment horizontal="left" vertical="center" indent="1"/>
    </xf>
    <xf numFmtId="0" fontId="23" fillId="0" borderId="10" xfId="0" applyFont="1" applyFill="1" applyBorder="1" applyAlignment="1">
      <alignment horizontal="left" vertical="center" indent="1"/>
    </xf>
    <xf numFmtId="0" fontId="23" fillId="0" borderId="18" xfId="0" applyFont="1" applyFill="1" applyBorder="1" applyAlignment="1">
      <alignment horizontal="left" vertical="center" indent="1"/>
    </xf>
  </cellXfs>
  <cellStyles count="5">
    <cellStyle name="Lien hypertexte" xfId="4" builtinId="8"/>
    <cellStyle name="Monétaire" xfId="3" builtinId="4"/>
    <cellStyle name="Normal" xfId="0" builtinId="0"/>
    <cellStyle name="Normal 2" xfId="1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17.png"/><Relationship Id="rId1" Type="http://schemas.openxmlformats.org/officeDocument/2006/relationships/image" Target="../media/image1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685800</xdr:colOff>
      <xdr:row>0</xdr:row>
      <xdr:rowOff>447675</xdr:rowOff>
    </xdr:to>
    <xdr:pic>
      <xdr:nvPicPr>
        <xdr:cNvPr id="1025" name="Image 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361950</xdr:colOff>
      <xdr:row>4</xdr:row>
      <xdr:rowOff>114300</xdr:rowOff>
    </xdr:from>
    <xdr:to>
      <xdr:col>9</xdr:col>
      <xdr:colOff>685800</xdr:colOff>
      <xdr:row>35</xdr:row>
      <xdr:rowOff>676900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B064AF7A-5B06-4102-B0A3-04ECAD8F4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710"/>
        <a:stretch/>
      </xdr:blipFill>
      <xdr:spPr>
        <a:xfrm>
          <a:off x="361950" y="1304925"/>
          <a:ext cx="8191500" cy="5620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47625</xdr:rowOff>
    </xdr:from>
    <xdr:to>
      <xdr:col>2</xdr:col>
      <xdr:colOff>297656</xdr:colOff>
      <xdr:row>0</xdr:row>
      <xdr:rowOff>438150</xdr:rowOff>
    </xdr:to>
    <xdr:pic>
      <xdr:nvPicPr>
        <xdr:cNvPr id="14337" name="Image 2">
          <a:extLst>
            <a:ext uri="{FF2B5EF4-FFF2-40B4-BE49-F238E27FC236}">
              <a16:creationId xmlns:a16="http://schemas.microsoft.com/office/drawing/2014/main" id="{00000000-0008-0000-0800-000001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102982</xdr:colOff>
      <xdr:row>37</xdr:row>
      <xdr:rowOff>11205</xdr:rowOff>
    </xdr:from>
    <xdr:to>
      <xdr:col>6</xdr:col>
      <xdr:colOff>317361</xdr:colOff>
      <xdr:row>43</xdr:row>
      <xdr:rowOff>123264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94765" y="13671176"/>
          <a:ext cx="4717676" cy="125505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771525</xdr:colOff>
      <xdr:row>0</xdr:row>
      <xdr:rowOff>447675</xdr:rowOff>
    </xdr:to>
    <xdr:pic>
      <xdr:nvPicPr>
        <xdr:cNvPr id="15362" name="Image 3">
          <a:extLst>
            <a:ext uri="{FF2B5EF4-FFF2-40B4-BE49-F238E27FC236}">
              <a16:creationId xmlns:a16="http://schemas.microsoft.com/office/drawing/2014/main" id="{00000000-0008-0000-0900-000002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752475</xdr:colOff>
      <xdr:row>0</xdr:row>
      <xdr:rowOff>438150</xdr:rowOff>
    </xdr:to>
    <xdr:pic>
      <xdr:nvPicPr>
        <xdr:cNvPr id="16385" name="Image 4">
          <a:extLst>
            <a:ext uri="{FF2B5EF4-FFF2-40B4-BE49-F238E27FC236}">
              <a16:creationId xmlns:a16="http://schemas.microsoft.com/office/drawing/2014/main" id="{00000000-0008-0000-0A00-00000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323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403412</xdr:colOff>
      <xdr:row>4</xdr:row>
      <xdr:rowOff>78441</xdr:rowOff>
    </xdr:from>
    <xdr:to>
      <xdr:col>11</xdr:col>
      <xdr:colOff>496632</xdr:colOff>
      <xdr:row>68</xdr:row>
      <xdr:rowOff>37355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7412" y="1255059"/>
          <a:ext cx="7276191" cy="1044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685800</xdr:colOff>
      <xdr:row>0</xdr:row>
      <xdr:rowOff>447675</xdr:rowOff>
    </xdr:to>
    <xdr:pic>
      <xdr:nvPicPr>
        <xdr:cNvPr id="2049" name="Image 3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876300</xdr:colOff>
      <xdr:row>17</xdr:row>
      <xdr:rowOff>95250</xdr:rowOff>
    </xdr:from>
    <xdr:to>
      <xdr:col>4</xdr:col>
      <xdr:colOff>542925</xdr:colOff>
      <xdr:row>18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D4DCD-B85D-4D6B-8FE4-057258183139}"/>
            </a:ext>
          </a:extLst>
        </xdr:cNvPr>
        <xdr:cNvSpPr/>
      </xdr:nvSpPr>
      <xdr:spPr>
        <a:xfrm>
          <a:off x="3162300" y="3600450"/>
          <a:ext cx="828675" cy="1714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476250</xdr:colOff>
      <xdr:row>4</xdr:row>
      <xdr:rowOff>190500</xdr:rowOff>
    </xdr:from>
    <xdr:to>
      <xdr:col>11</xdr:col>
      <xdr:colOff>894115</xdr:colOff>
      <xdr:row>35</xdr:row>
      <xdr:rowOff>589868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E62270-73AC-4540-9F88-298D9FA9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381125"/>
          <a:ext cx="9876190" cy="5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685800</xdr:colOff>
      <xdr:row>0</xdr:row>
      <xdr:rowOff>447675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91B1C8DE-D499-4A9C-8815-F380A793D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876300</xdr:colOff>
      <xdr:row>17</xdr:row>
      <xdr:rowOff>95250</xdr:rowOff>
    </xdr:from>
    <xdr:to>
      <xdr:col>4</xdr:col>
      <xdr:colOff>542925</xdr:colOff>
      <xdr:row>18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71DE6A-0E1B-4E91-A2DD-A2671E7AE914}"/>
            </a:ext>
          </a:extLst>
        </xdr:cNvPr>
        <xdr:cNvSpPr/>
      </xdr:nvSpPr>
      <xdr:spPr>
        <a:xfrm>
          <a:off x="3162300" y="3600450"/>
          <a:ext cx="828675" cy="1714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200025</xdr:colOff>
      <xdr:row>4</xdr:row>
      <xdr:rowOff>38100</xdr:rowOff>
    </xdr:from>
    <xdr:to>
      <xdr:col>9</xdr:col>
      <xdr:colOff>551625</xdr:colOff>
      <xdr:row>35</xdr:row>
      <xdr:rowOff>542194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7D979D7-5B5B-499B-B120-40222D81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1228725"/>
          <a:ext cx="6600000" cy="5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</xdr:col>
      <xdr:colOff>762000</xdr:colOff>
      <xdr:row>0</xdr:row>
      <xdr:rowOff>438150</xdr:rowOff>
    </xdr:to>
    <xdr:pic>
      <xdr:nvPicPr>
        <xdr:cNvPr id="3073" name="Image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6</xdr:row>
      <xdr:rowOff>19050</xdr:rowOff>
    </xdr:from>
    <xdr:to>
      <xdr:col>11</xdr:col>
      <xdr:colOff>1084611</xdr:colOff>
      <xdr:row>33</xdr:row>
      <xdr:rowOff>104252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C450AD-4FD4-4AEE-87BA-EBD760DA3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590675"/>
          <a:ext cx="9914286" cy="4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</xdr:col>
      <xdr:colOff>762000</xdr:colOff>
      <xdr:row>0</xdr:row>
      <xdr:rowOff>438150</xdr:rowOff>
    </xdr:to>
    <xdr:pic>
      <xdr:nvPicPr>
        <xdr:cNvPr id="4097" name="Image 2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100853</xdr:colOff>
      <xdr:row>6</xdr:row>
      <xdr:rowOff>56029</xdr:rowOff>
    </xdr:from>
    <xdr:to>
      <xdr:col>11</xdr:col>
      <xdr:colOff>589102</xdr:colOff>
      <xdr:row>27</xdr:row>
      <xdr:rowOff>11206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1E145AC-0F4B-4E52-9826-301C0FB91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1971"/>
        <a:stretch/>
      </xdr:blipFill>
      <xdr:spPr>
        <a:xfrm>
          <a:off x="100853" y="1613647"/>
          <a:ext cx="9486573" cy="32272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790575</xdr:colOff>
      <xdr:row>0</xdr:row>
      <xdr:rowOff>438150</xdr:rowOff>
    </xdr:to>
    <xdr:pic>
      <xdr:nvPicPr>
        <xdr:cNvPr id="8193" name="Image 2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790575</xdr:colOff>
      <xdr:row>0</xdr:row>
      <xdr:rowOff>447675</xdr:rowOff>
    </xdr:to>
    <xdr:pic>
      <xdr:nvPicPr>
        <xdr:cNvPr id="9217" name="Image 2">
          <a:extLst>
            <a:ext uri="{FF2B5EF4-FFF2-40B4-BE49-F238E27FC236}">
              <a16:creationId xmlns:a16="http://schemas.microsoft.com/office/drawing/2014/main" id="{00000000-0008-0000-05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174625</xdr:colOff>
      <xdr:row>5</xdr:row>
      <xdr:rowOff>0</xdr:rowOff>
    </xdr:from>
    <xdr:to>
      <xdr:col>11</xdr:col>
      <xdr:colOff>1271875</xdr:colOff>
      <xdr:row>35</xdr:row>
      <xdr:rowOff>936625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CBF9AE0F-4D6E-46AE-AEAA-118918B95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6339"/>
        <a:stretch/>
      </xdr:blipFill>
      <xdr:spPr>
        <a:xfrm>
          <a:off x="174625" y="1365250"/>
          <a:ext cx="10400000" cy="6286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647700</xdr:colOff>
      <xdr:row>0</xdr:row>
      <xdr:rowOff>438150</xdr:rowOff>
    </xdr:to>
    <xdr:pic>
      <xdr:nvPicPr>
        <xdr:cNvPr id="11265" name="Image 2">
          <a:extLst>
            <a:ext uri="{FF2B5EF4-FFF2-40B4-BE49-F238E27FC236}">
              <a16:creationId xmlns:a16="http://schemas.microsoft.com/office/drawing/2014/main" id="{00000000-0008-0000-06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323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67235</xdr:colOff>
      <xdr:row>20</xdr:row>
      <xdr:rowOff>33618</xdr:rowOff>
    </xdr:from>
    <xdr:to>
      <xdr:col>2</xdr:col>
      <xdr:colOff>191399</xdr:colOff>
      <xdr:row>20</xdr:row>
      <xdr:rowOff>738380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" y="6645089"/>
          <a:ext cx="1771429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67236</xdr:colOff>
      <xdr:row>21</xdr:row>
      <xdr:rowOff>56029</xdr:rowOff>
    </xdr:from>
    <xdr:to>
      <xdr:col>1</xdr:col>
      <xdr:colOff>912786</xdr:colOff>
      <xdr:row>21</xdr:row>
      <xdr:rowOff>717176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6" y="7429500"/>
          <a:ext cx="1551521" cy="661147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22</xdr:row>
      <xdr:rowOff>56029</xdr:rowOff>
    </xdr:from>
    <xdr:to>
      <xdr:col>2</xdr:col>
      <xdr:colOff>125024</xdr:colOff>
      <xdr:row>22</xdr:row>
      <xdr:rowOff>750794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" y="8269941"/>
          <a:ext cx="1682642" cy="6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23</xdr:row>
      <xdr:rowOff>52109</xdr:rowOff>
    </xdr:from>
    <xdr:to>
      <xdr:col>2</xdr:col>
      <xdr:colOff>493059</xdr:colOff>
      <xdr:row>23</xdr:row>
      <xdr:rowOff>708520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47" y="9128874"/>
          <a:ext cx="2050677" cy="656411"/>
        </a:xfrm>
        <a:prstGeom prst="rect">
          <a:avLst/>
        </a:prstGeom>
      </xdr:spPr>
    </xdr:pic>
    <xdr:clientData/>
  </xdr:twoCellAnchor>
  <xdr:oneCellAnchor>
    <xdr:from>
      <xdr:col>0</xdr:col>
      <xdr:colOff>67236</xdr:colOff>
      <xdr:row>26</xdr:row>
      <xdr:rowOff>56029</xdr:rowOff>
    </xdr:from>
    <xdr:ext cx="1551521" cy="661147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6" y="7429500"/>
          <a:ext cx="1551521" cy="661147"/>
        </a:xfrm>
        <a:prstGeom prst="rect">
          <a:avLst/>
        </a:prstGeom>
      </xdr:spPr>
    </xdr:pic>
    <xdr:clientData/>
  </xdr:oneCellAnchor>
  <xdr:oneCellAnchor>
    <xdr:from>
      <xdr:col>0</xdr:col>
      <xdr:colOff>89647</xdr:colOff>
      <xdr:row>27</xdr:row>
      <xdr:rowOff>56029</xdr:rowOff>
    </xdr:from>
    <xdr:ext cx="1682642" cy="694765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" y="8269941"/>
          <a:ext cx="1682642" cy="694765"/>
        </a:xfrm>
        <a:prstGeom prst="rect">
          <a:avLst/>
        </a:prstGeom>
      </xdr:spPr>
    </xdr:pic>
    <xdr:clientData/>
  </xdr:oneCellAnchor>
  <xdr:oneCellAnchor>
    <xdr:from>
      <xdr:col>0</xdr:col>
      <xdr:colOff>89647</xdr:colOff>
      <xdr:row>28</xdr:row>
      <xdr:rowOff>52109</xdr:rowOff>
    </xdr:from>
    <xdr:ext cx="2050677" cy="656411"/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47" y="9128874"/>
          <a:ext cx="2050677" cy="65641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50</xdr:row>
      <xdr:rowOff>38099</xdr:rowOff>
    </xdr:from>
    <xdr:to>
      <xdr:col>2</xdr:col>
      <xdr:colOff>9525</xdr:colOff>
      <xdr:row>50</xdr:row>
      <xdr:rowOff>1086970</xdr:rowOff>
    </xdr:to>
    <xdr:pic>
      <xdr:nvPicPr>
        <xdr:cNvPr id="23" name="Imag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430628"/>
          <a:ext cx="1599640" cy="1048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52</xdr:row>
      <xdr:rowOff>47625</xdr:rowOff>
    </xdr:from>
    <xdr:to>
      <xdr:col>2</xdr:col>
      <xdr:colOff>161925</xdr:colOff>
      <xdr:row>52</xdr:row>
      <xdr:rowOff>1165412</xdr:rowOff>
    </xdr:to>
    <xdr:pic>
      <xdr:nvPicPr>
        <xdr:cNvPr id="24" name="Image 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726154"/>
          <a:ext cx="1761565" cy="1117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51</xdr:row>
      <xdr:rowOff>38099</xdr:rowOff>
    </xdr:from>
    <xdr:to>
      <xdr:col>2</xdr:col>
      <xdr:colOff>57150</xdr:colOff>
      <xdr:row>51</xdr:row>
      <xdr:rowOff>1064558</xdr:rowOff>
    </xdr:to>
    <xdr:pic>
      <xdr:nvPicPr>
        <xdr:cNvPr id="25" name="Image 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6573628"/>
          <a:ext cx="1628215" cy="10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59</xdr:row>
      <xdr:rowOff>103655</xdr:rowOff>
    </xdr:from>
    <xdr:to>
      <xdr:col>2</xdr:col>
      <xdr:colOff>115981</xdr:colOff>
      <xdr:row>59</xdr:row>
      <xdr:rowOff>1479177</xdr:rowOff>
    </xdr:to>
    <xdr:pic>
      <xdr:nvPicPr>
        <xdr:cNvPr id="26" name="Image 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8994920"/>
          <a:ext cx="1544171" cy="1375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112059</xdr:colOff>
      <xdr:row>57</xdr:row>
      <xdr:rowOff>44824</xdr:rowOff>
    </xdr:from>
    <xdr:to>
      <xdr:col>2</xdr:col>
      <xdr:colOff>397173</xdr:colOff>
      <xdr:row>57</xdr:row>
      <xdr:rowOff>683560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059" y="32138471"/>
          <a:ext cx="1932379" cy="638736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134471</xdr:colOff>
      <xdr:row>45</xdr:row>
      <xdr:rowOff>44824</xdr:rowOff>
    </xdr:from>
    <xdr:to>
      <xdr:col>2</xdr:col>
      <xdr:colOff>496730</xdr:colOff>
      <xdr:row>45</xdr:row>
      <xdr:rowOff>1330538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471" y="22277295"/>
          <a:ext cx="2009524" cy="1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1334760</xdr:colOff>
      <xdr:row>134</xdr:row>
      <xdr:rowOff>28176</xdr:rowOff>
    </xdr:from>
    <xdr:to>
      <xdr:col>7</xdr:col>
      <xdr:colOff>851532</xdr:colOff>
      <xdr:row>154</xdr:row>
      <xdr:rowOff>100053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34289" y="47160117"/>
          <a:ext cx="2038095" cy="3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48</xdr:row>
      <xdr:rowOff>44825</xdr:rowOff>
    </xdr:from>
    <xdr:to>
      <xdr:col>1</xdr:col>
      <xdr:colOff>862853</xdr:colOff>
      <xdr:row>48</xdr:row>
      <xdr:rowOff>828389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647" y="22086796"/>
          <a:ext cx="1479177" cy="783564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49</xdr:row>
      <xdr:rowOff>100855</xdr:rowOff>
    </xdr:from>
    <xdr:to>
      <xdr:col>1</xdr:col>
      <xdr:colOff>717158</xdr:colOff>
      <xdr:row>49</xdr:row>
      <xdr:rowOff>3110755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7736" y="32015208"/>
          <a:ext cx="1165393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257738</xdr:colOff>
      <xdr:row>58</xdr:row>
      <xdr:rowOff>190500</xdr:rowOff>
    </xdr:from>
    <xdr:to>
      <xdr:col>2</xdr:col>
      <xdr:colOff>672355</xdr:colOff>
      <xdr:row>58</xdr:row>
      <xdr:rowOff>1903138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7738" y="47019882"/>
          <a:ext cx="2061882" cy="1712638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504265</xdr:colOff>
      <xdr:row>53</xdr:row>
      <xdr:rowOff>257732</xdr:rowOff>
    </xdr:from>
    <xdr:to>
      <xdr:col>2</xdr:col>
      <xdr:colOff>44823</xdr:colOff>
      <xdr:row>53</xdr:row>
      <xdr:rowOff>2538352</xdr:rowOff>
    </xdr:to>
    <xdr:pic>
      <xdr:nvPicPr>
        <xdr:cNvPr id="28" name="Image 28">
          <a:extLst>
            <a:ext uri="{FF2B5EF4-FFF2-40B4-BE49-F238E27FC236}">
              <a16:creationId xmlns:a16="http://schemas.microsoft.com/office/drawing/2014/main" id="{ACC25CF1-E628-48F7-BC4E-21192919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65" y="37416438"/>
          <a:ext cx="1187823" cy="2280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672354</xdr:colOff>
      <xdr:row>54</xdr:row>
      <xdr:rowOff>78441</xdr:rowOff>
    </xdr:from>
    <xdr:to>
      <xdr:col>2</xdr:col>
      <xdr:colOff>11206</xdr:colOff>
      <xdr:row>54</xdr:row>
      <xdr:rowOff>1952063</xdr:rowOff>
    </xdr:to>
    <xdr:pic>
      <xdr:nvPicPr>
        <xdr:cNvPr id="29" name="Image 2">
          <a:extLst>
            <a:ext uri="{FF2B5EF4-FFF2-40B4-BE49-F238E27FC236}">
              <a16:creationId xmlns:a16="http://schemas.microsoft.com/office/drawing/2014/main" id="{2B3C4733-4326-4076-86E3-446AF4293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4" y="40027412"/>
          <a:ext cx="986117" cy="1873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627530</xdr:colOff>
      <xdr:row>55</xdr:row>
      <xdr:rowOff>67235</xdr:rowOff>
    </xdr:from>
    <xdr:to>
      <xdr:col>2</xdr:col>
      <xdr:colOff>100852</xdr:colOff>
      <xdr:row>55</xdr:row>
      <xdr:rowOff>2170254</xdr:rowOff>
    </xdr:to>
    <xdr:pic>
      <xdr:nvPicPr>
        <xdr:cNvPr id="30" name="Image 3">
          <a:extLst>
            <a:ext uri="{FF2B5EF4-FFF2-40B4-BE49-F238E27FC236}">
              <a16:creationId xmlns:a16="http://schemas.microsoft.com/office/drawing/2014/main" id="{2261320F-9D40-4E2C-BA89-D70A2E6CC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0" y="42055676"/>
          <a:ext cx="1120587" cy="2103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123263</xdr:colOff>
      <xdr:row>24</xdr:row>
      <xdr:rowOff>56028</xdr:rowOff>
    </xdr:from>
    <xdr:ext cx="806825" cy="661148"/>
    <xdr:pic>
      <xdr:nvPicPr>
        <xdr:cNvPr id="34" name="Image 33">
          <a:extLst>
            <a:ext uri="{FF2B5EF4-FFF2-40B4-BE49-F238E27FC236}">
              <a16:creationId xmlns:a16="http://schemas.microsoft.com/office/drawing/2014/main" id="{9432ECC5-5975-4454-A62A-452B38EEE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3263" y="12853146"/>
          <a:ext cx="806825" cy="661148"/>
        </a:xfrm>
        <a:prstGeom prst="rect">
          <a:avLst/>
        </a:prstGeom>
      </xdr:spPr>
    </xdr:pic>
    <xdr:clientData/>
  </xdr:oneCellAnchor>
  <xdr:twoCellAnchor editAs="oneCell">
    <xdr:from>
      <xdr:col>0</xdr:col>
      <xdr:colOff>89647</xdr:colOff>
      <xdr:row>25</xdr:row>
      <xdr:rowOff>145676</xdr:rowOff>
    </xdr:from>
    <xdr:to>
      <xdr:col>1</xdr:col>
      <xdr:colOff>659765</xdr:colOff>
      <xdr:row>25</xdr:row>
      <xdr:rowOff>555251</xdr:rowOff>
    </xdr:to>
    <xdr:pic>
      <xdr:nvPicPr>
        <xdr:cNvPr id="36" name="Image 33">
          <a:extLst>
            <a:ext uri="{FF2B5EF4-FFF2-40B4-BE49-F238E27FC236}">
              <a16:creationId xmlns:a16="http://schemas.microsoft.com/office/drawing/2014/main" id="{97929F4A-ADCD-4437-A4CB-8C4B6CC7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77"/>
        <a:stretch>
          <a:fillRect/>
        </a:stretch>
      </xdr:blipFill>
      <xdr:spPr bwMode="auto">
        <a:xfrm>
          <a:off x="89647" y="12976411"/>
          <a:ext cx="127608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89647</xdr:colOff>
      <xdr:row>29</xdr:row>
      <xdr:rowOff>145676</xdr:rowOff>
    </xdr:from>
    <xdr:ext cx="1276089" cy="409575"/>
    <xdr:pic>
      <xdr:nvPicPr>
        <xdr:cNvPr id="37" name="Image 33">
          <a:extLst>
            <a:ext uri="{FF2B5EF4-FFF2-40B4-BE49-F238E27FC236}">
              <a16:creationId xmlns:a16="http://schemas.microsoft.com/office/drawing/2014/main" id="{6923DA26-F1E6-4BC5-9163-D8ED77FD1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77"/>
        <a:stretch>
          <a:fillRect/>
        </a:stretch>
      </xdr:blipFill>
      <xdr:spPr bwMode="auto">
        <a:xfrm>
          <a:off x="89647" y="12976411"/>
          <a:ext cx="127608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123263</xdr:colOff>
      <xdr:row>30</xdr:row>
      <xdr:rowOff>56028</xdr:rowOff>
    </xdr:from>
    <xdr:ext cx="806825" cy="661148"/>
    <xdr:pic>
      <xdr:nvPicPr>
        <xdr:cNvPr id="38" name="Image 37">
          <a:extLst>
            <a:ext uri="{FF2B5EF4-FFF2-40B4-BE49-F238E27FC236}">
              <a16:creationId xmlns:a16="http://schemas.microsoft.com/office/drawing/2014/main" id="{DA5AA3CD-E001-4A2F-9507-EB59DD53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3263" y="19049999"/>
          <a:ext cx="806825" cy="661148"/>
        </a:xfrm>
        <a:prstGeom prst="rect">
          <a:avLst/>
        </a:prstGeom>
      </xdr:spPr>
    </xdr:pic>
    <xdr:clientData/>
  </xdr:oneCellAnchor>
  <xdr:twoCellAnchor editAs="oneCell">
    <xdr:from>
      <xdr:col>0</xdr:col>
      <xdr:colOff>448234</xdr:colOff>
      <xdr:row>56</xdr:row>
      <xdr:rowOff>277899</xdr:rowOff>
    </xdr:from>
    <xdr:to>
      <xdr:col>2</xdr:col>
      <xdr:colOff>212910</xdr:colOff>
      <xdr:row>56</xdr:row>
      <xdr:rowOff>1765859</xdr:rowOff>
    </xdr:to>
    <xdr:pic>
      <xdr:nvPicPr>
        <xdr:cNvPr id="46" name="Image 34">
          <a:extLst>
            <a:ext uri="{FF2B5EF4-FFF2-40B4-BE49-F238E27FC236}">
              <a16:creationId xmlns:a16="http://schemas.microsoft.com/office/drawing/2014/main" id="{4AE8BDC5-E08F-485A-B02F-DBF15A06B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55"/>
        <a:stretch>
          <a:fillRect/>
        </a:stretch>
      </xdr:blipFill>
      <xdr:spPr bwMode="auto">
        <a:xfrm>
          <a:off x="448234" y="44698017"/>
          <a:ext cx="1411941" cy="148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179295</xdr:colOff>
      <xdr:row>44</xdr:row>
      <xdr:rowOff>336175</xdr:rowOff>
    </xdr:from>
    <xdr:to>
      <xdr:col>2</xdr:col>
      <xdr:colOff>903755</xdr:colOff>
      <xdr:row>44</xdr:row>
      <xdr:rowOff>1451357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E4E05E5C-9946-4FAB-9030-BE71320EF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9295" y="21616146"/>
          <a:ext cx="2371725" cy="1115182"/>
        </a:xfrm>
        <a:prstGeom prst="rect">
          <a:avLst/>
        </a:prstGeom>
      </xdr:spPr>
    </xdr:pic>
    <xdr:clientData/>
  </xdr:twoCellAnchor>
  <xdr:oneCellAnchor>
    <xdr:from>
      <xdr:col>2</xdr:col>
      <xdr:colOff>403411</xdr:colOff>
      <xdr:row>39</xdr:row>
      <xdr:rowOff>78441</xdr:rowOff>
    </xdr:from>
    <xdr:ext cx="705971" cy="574827"/>
    <xdr:pic>
      <xdr:nvPicPr>
        <xdr:cNvPr id="47" name="Image 3">
          <a:extLst>
            <a:ext uri="{FF2B5EF4-FFF2-40B4-BE49-F238E27FC236}">
              <a16:creationId xmlns:a16="http://schemas.microsoft.com/office/drawing/2014/main" id="{8B5B7E91-ABC7-4E73-995C-BA44943D7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676" y="17705294"/>
          <a:ext cx="705971" cy="57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100854</xdr:colOff>
      <xdr:row>31</xdr:row>
      <xdr:rowOff>156883</xdr:rowOff>
    </xdr:from>
    <xdr:ext cx="1551521" cy="661147"/>
    <xdr:pic>
      <xdr:nvPicPr>
        <xdr:cNvPr id="48" name="Image 47">
          <a:extLst>
            <a:ext uri="{FF2B5EF4-FFF2-40B4-BE49-F238E27FC236}">
              <a16:creationId xmlns:a16="http://schemas.microsoft.com/office/drawing/2014/main" id="{9156BE3D-AAF1-45BC-B1C4-FAC28F73F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54" y="17783736"/>
          <a:ext cx="1551521" cy="661147"/>
        </a:xfrm>
        <a:prstGeom prst="rect">
          <a:avLst/>
        </a:prstGeom>
      </xdr:spPr>
    </xdr:pic>
    <xdr:clientData/>
  </xdr:oneCellAnchor>
  <xdr:oneCellAnchor>
    <xdr:from>
      <xdr:col>0</xdr:col>
      <xdr:colOff>201706</xdr:colOff>
      <xdr:row>32</xdr:row>
      <xdr:rowOff>145677</xdr:rowOff>
    </xdr:from>
    <xdr:ext cx="1682642" cy="694765"/>
    <xdr:pic>
      <xdr:nvPicPr>
        <xdr:cNvPr id="49" name="Image 48">
          <a:extLst>
            <a:ext uri="{FF2B5EF4-FFF2-40B4-BE49-F238E27FC236}">
              <a16:creationId xmlns:a16="http://schemas.microsoft.com/office/drawing/2014/main" id="{DC63D09C-489A-4491-8247-68736341F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706" y="18781059"/>
          <a:ext cx="1682642" cy="694765"/>
        </a:xfrm>
        <a:prstGeom prst="rect">
          <a:avLst/>
        </a:prstGeom>
      </xdr:spPr>
    </xdr:pic>
    <xdr:clientData/>
  </xdr:oneCellAnchor>
  <xdr:oneCellAnchor>
    <xdr:from>
      <xdr:col>0</xdr:col>
      <xdr:colOff>100853</xdr:colOff>
      <xdr:row>33</xdr:row>
      <xdr:rowOff>130551</xdr:rowOff>
    </xdr:from>
    <xdr:ext cx="2050677" cy="656411"/>
    <xdr:pic>
      <xdr:nvPicPr>
        <xdr:cNvPr id="50" name="Image 49">
          <a:extLst>
            <a:ext uri="{FF2B5EF4-FFF2-40B4-BE49-F238E27FC236}">
              <a16:creationId xmlns:a16="http://schemas.microsoft.com/office/drawing/2014/main" id="{76B1722D-7FDE-4A3A-A1F8-AC228BA52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53" y="19774463"/>
          <a:ext cx="2050677" cy="656411"/>
        </a:xfrm>
        <a:prstGeom prst="rect">
          <a:avLst/>
        </a:prstGeom>
      </xdr:spPr>
    </xdr:pic>
    <xdr:clientData/>
  </xdr:oneCellAnchor>
  <xdr:oneCellAnchor>
    <xdr:from>
      <xdr:col>0</xdr:col>
      <xdr:colOff>179295</xdr:colOff>
      <xdr:row>34</xdr:row>
      <xdr:rowOff>246529</xdr:rowOff>
    </xdr:from>
    <xdr:ext cx="1276089" cy="409575"/>
    <xdr:pic>
      <xdr:nvPicPr>
        <xdr:cNvPr id="51" name="Image 33">
          <a:extLst>
            <a:ext uri="{FF2B5EF4-FFF2-40B4-BE49-F238E27FC236}">
              <a16:creationId xmlns:a16="http://schemas.microsoft.com/office/drawing/2014/main" id="{1235A070-93FA-4177-A369-503757010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77"/>
        <a:stretch>
          <a:fillRect/>
        </a:stretch>
      </xdr:blipFill>
      <xdr:spPr bwMode="auto">
        <a:xfrm>
          <a:off x="179295" y="20898970"/>
          <a:ext cx="127608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190499</xdr:colOff>
      <xdr:row>35</xdr:row>
      <xdr:rowOff>123264</xdr:rowOff>
    </xdr:from>
    <xdr:ext cx="806825" cy="661148"/>
    <xdr:pic>
      <xdr:nvPicPr>
        <xdr:cNvPr id="52" name="Image 51">
          <a:extLst>
            <a:ext uri="{FF2B5EF4-FFF2-40B4-BE49-F238E27FC236}">
              <a16:creationId xmlns:a16="http://schemas.microsoft.com/office/drawing/2014/main" id="{2350BD44-B7A3-4A55-9403-543FE2EA5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0499" y="21784235"/>
          <a:ext cx="806825" cy="66114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1</xdr:col>
      <xdr:colOff>781050</xdr:colOff>
      <xdr:row>0</xdr:row>
      <xdr:rowOff>447675</xdr:rowOff>
    </xdr:to>
    <xdr:pic>
      <xdr:nvPicPr>
        <xdr:cNvPr id="13313" name="Image 2">
          <a:extLst>
            <a:ext uri="{FF2B5EF4-FFF2-40B4-BE49-F238E27FC236}">
              <a16:creationId xmlns:a16="http://schemas.microsoft.com/office/drawing/2014/main" id="{00000000-0008-0000-07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605118</xdr:colOff>
      <xdr:row>34</xdr:row>
      <xdr:rowOff>112059</xdr:rowOff>
    </xdr:from>
    <xdr:to>
      <xdr:col>4</xdr:col>
      <xdr:colOff>283819</xdr:colOff>
      <xdr:row>40</xdr:row>
      <xdr:rowOff>456479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7824" y="6353735"/>
          <a:ext cx="2009524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291352</xdr:colOff>
      <xdr:row>9</xdr:row>
      <xdr:rowOff>65688</xdr:rowOff>
    </xdr:from>
    <xdr:to>
      <xdr:col>5</xdr:col>
      <xdr:colOff>414618</xdr:colOff>
      <xdr:row>18</xdr:row>
      <xdr:rowOff>129064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E838170-9942-4B0F-9064-EE58C9C97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058" y="2407717"/>
          <a:ext cx="3137648" cy="1475318"/>
        </a:xfrm>
        <a:prstGeom prst="rect">
          <a:avLst/>
        </a:prstGeom>
      </xdr:spPr>
    </xdr:pic>
    <xdr:clientData/>
  </xdr:twoCellAnchor>
  <xdr:twoCellAnchor editAs="oneCell">
    <xdr:from>
      <xdr:col>8</xdr:col>
      <xdr:colOff>504264</xdr:colOff>
      <xdr:row>5</xdr:row>
      <xdr:rowOff>54928</xdr:rowOff>
    </xdr:from>
    <xdr:to>
      <xdr:col>11</xdr:col>
      <xdr:colOff>750792</xdr:colOff>
      <xdr:row>24</xdr:row>
      <xdr:rowOff>100852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C4E4029-C897-48E9-89FB-7A54995DAB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8299" t="19097" r="17190" b="45174"/>
        <a:stretch/>
      </xdr:blipFill>
      <xdr:spPr>
        <a:xfrm>
          <a:off x="6152029" y="1567722"/>
          <a:ext cx="3395381" cy="3228395"/>
        </a:xfrm>
        <a:prstGeom prst="rect">
          <a:avLst/>
        </a:prstGeom>
      </xdr:spPr>
    </xdr:pic>
    <xdr:clientData/>
  </xdr:twoCellAnchor>
  <xdr:twoCellAnchor editAs="oneCell">
    <xdr:from>
      <xdr:col>8</xdr:col>
      <xdr:colOff>33618</xdr:colOff>
      <xdr:row>30</xdr:row>
      <xdr:rowOff>145675</xdr:rowOff>
    </xdr:from>
    <xdr:to>
      <xdr:col>11</xdr:col>
      <xdr:colOff>493058</xdr:colOff>
      <xdr:row>40</xdr:row>
      <xdr:rowOff>1594472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34C7C94-DD4F-4DB5-875A-2498AC1BBE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72558" r="54204"/>
        <a:stretch/>
      </xdr:blipFill>
      <xdr:spPr>
        <a:xfrm>
          <a:off x="5681383" y="5983940"/>
          <a:ext cx="3608293" cy="31072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MSABC01\Brands$\BR_MILLET\MIL_Apparel\MIL_App_Products\MIL_FW1920\MIL_FW1920_Technical%20files\PRIMA\ALPINE%20LEISURE\MIV8557%20NEW%20TRIVOR%20PARKA%20M\INDEX%201\MIV8557%20NEW%20TRIVOR%20PARKA%20M%20INDEX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OUTER GARMENT"/>
      <sheetName val="TECHNICAL SHEET FRONT"/>
      <sheetName val="TECHNICAL SHEET BACK"/>
      <sheetName val="DESIGN DETAIL #1"/>
      <sheetName val="DESIGN DETAIL #2"/>
      <sheetName val="COLOR SKETCH"/>
      <sheetName val="LINING OUTER"/>
      <sheetName val="COLOR COMBINATION ALPHA"/>
      <sheetName val="MARKING"/>
      <sheetName val="MEN JKT COUNTER SAMPLE"/>
      <sheetName val="MEN JKT SIZE SPEC "/>
      <sheetName val="JACKET SKETCH MEASUREMENTS (2)"/>
    </sheetNames>
    <sheetDataSet>
      <sheetData sheetId="0">
        <row r="2">
          <cell r="L2" t="str">
            <v>FRANÇOISE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da@flyingtextile.com'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M37"/>
  <sheetViews>
    <sheetView showGridLines="0" tabSelected="1" zoomScaleNormal="100" workbookViewId="0">
      <selection activeCell="P21" sqref="P21"/>
    </sheetView>
  </sheetViews>
  <sheetFormatPr baseColWidth="10" defaultRowHeight="12" x14ac:dyDescent="0.2"/>
  <cols>
    <col min="1" max="1" width="12" style="61" customWidth="1"/>
    <col min="2" max="2" width="23.1640625" style="61" customWidth="1"/>
    <col min="3" max="3" width="5.1640625" style="61" customWidth="1"/>
    <col min="4" max="4" width="20.33203125" style="61" customWidth="1"/>
    <col min="5" max="8" width="12" style="61"/>
    <col min="9" max="9" width="29" style="61" customWidth="1"/>
    <col min="10" max="10" width="12.1640625" style="61" customWidth="1"/>
    <col min="11" max="11" width="16" style="61" customWidth="1"/>
    <col min="12" max="12" width="21.5" style="61" customWidth="1"/>
    <col min="13" max="16384" width="12" style="61"/>
  </cols>
  <sheetData>
    <row r="1" spans="1:12" s="59" customFormat="1" ht="38.450000000000003" customHeight="1" thickBot="1" x14ac:dyDescent="0.25">
      <c r="A1" s="104"/>
      <c r="B1" s="105"/>
      <c r="C1" s="105"/>
      <c r="D1" s="404" t="s">
        <v>0</v>
      </c>
      <c r="E1" s="404"/>
      <c r="F1" s="404"/>
      <c r="G1" s="404"/>
      <c r="H1" s="404"/>
      <c r="I1" s="404"/>
      <c r="J1" s="406" t="s">
        <v>150</v>
      </c>
      <c r="K1" s="406"/>
      <c r="L1" s="407"/>
    </row>
    <row r="2" spans="1:12" s="5" customFormat="1" ht="18.75" customHeight="1" thickBot="1" x14ac:dyDescent="0.25">
      <c r="A2" s="240" t="s">
        <v>148</v>
      </c>
      <c r="B2" s="241"/>
      <c r="C2" s="241"/>
      <c r="D2" s="302" t="s">
        <v>122</v>
      </c>
      <c r="E2" s="241"/>
      <c r="F2" s="241"/>
      <c r="G2" s="243"/>
      <c r="H2" s="243"/>
      <c r="I2" s="243"/>
      <c r="J2" s="223" t="s">
        <v>15</v>
      </c>
      <c r="K2" s="223"/>
      <c r="L2" s="403" t="str">
        <f>'[1]TECHNICAL SHEET OUTER GARMENT'!L2</f>
        <v>FRANÇOISE</v>
      </c>
    </row>
    <row r="3" spans="1:12" s="3" customFormat="1" ht="18.75" customHeight="1" thickBot="1" x14ac:dyDescent="0.25">
      <c r="A3" s="225" t="s">
        <v>2</v>
      </c>
      <c r="B3" s="303">
        <v>1</v>
      </c>
      <c r="C3" s="405"/>
      <c r="D3" s="405"/>
      <c r="E3" s="405"/>
      <c r="F3" s="405"/>
      <c r="G3" s="405"/>
      <c r="H3" s="405"/>
      <c r="I3" s="405"/>
      <c r="J3" s="237" t="s">
        <v>30</v>
      </c>
      <c r="K3" s="223"/>
      <c r="L3" s="238" t="s">
        <v>143</v>
      </c>
    </row>
    <row r="4" spans="1:12" s="3" customFormat="1" ht="18.600000000000001" customHeight="1" thickBot="1" x14ac:dyDescent="0.25">
      <c r="A4" s="236" t="s">
        <v>1</v>
      </c>
      <c r="B4" s="304">
        <v>43214</v>
      </c>
      <c r="C4" s="223"/>
      <c r="D4" s="221"/>
      <c r="E4" s="223"/>
      <c r="F4" s="223"/>
      <c r="G4" s="223"/>
      <c r="H4" s="223"/>
      <c r="I4" s="223"/>
      <c r="L4" s="222"/>
    </row>
    <row r="5" spans="1:12" s="59" customFormat="1" ht="15.75" x14ac:dyDescent="0.2">
      <c r="A5" s="234"/>
      <c r="B5" s="235"/>
      <c r="C5" s="219"/>
      <c r="D5" s="235"/>
      <c r="E5" s="34"/>
      <c r="F5" s="34"/>
      <c r="G5" s="33"/>
      <c r="H5" s="33"/>
      <c r="I5" s="33"/>
      <c r="J5" s="33"/>
      <c r="K5" s="33"/>
      <c r="L5" s="35"/>
    </row>
    <row r="6" spans="1:12" s="59" customFormat="1" ht="15.75" x14ac:dyDescent="0.2">
      <c r="A6" s="84"/>
      <c r="B6" s="220"/>
      <c r="C6" s="220"/>
      <c r="D6" s="220"/>
      <c r="E6" s="34"/>
      <c r="F6" s="34"/>
      <c r="G6" s="34"/>
      <c r="H6" s="34"/>
      <c r="I6" s="34"/>
      <c r="J6" s="34"/>
      <c r="K6" s="34"/>
      <c r="L6" s="36"/>
    </row>
    <row r="7" spans="1:12" s="59" customFormat="1" ht="15.75" x14ac:dyDescent="0.2">
      <c r="A7" s="84"/>
      <c r="B7" s="220"/>
      <c r="C7" s="220"/>
      <c r="D7" s="220"/>
      <c r="E7" s="65"/>
      <c r="F7" s="65"/>
      <c r="G7" s="65"/>
      <c r="H7" s="65"/>
      <c r="I7" s="65"/>
      <c r="J7" s="65"/>
      <c r="K7" s="65"/>
      <c r="L7" s="66"/>
    </row>
    <row r="8" spans="1:12" s="59" customFormat="1" ht="15.75" x14ac:dyDescent="0.2">
      <c r="A8" s="84"/>
      <c r="B8" s="220"/>
      <c r="C8" s="220"/>
      <c r="D8" s="220"/>
      <c r="E8" s="65"/>
      <c r="F8" s="65"/>
      <c r="G8" s="65"/>
      <c r="H8" s="65"/>
      <c r="I8" s="65"/>
      <c r="J8" s="65"/>
      <c r="K8" s="65"/>
      <c r="L8" s="66"/>
    </row>
    <row r="9" spans="1:12" s="59" customFormat="1" ht="15.75" x14ac:dyDescent="0.2">
      <c r="A9" s="84"/>
      <c r="B9" s="220"/>
      <c r="C9" s="220"/>
      <c r="D9" s="220"/>
      <c r="E9" s="65"/>
      <c r="F9" s="65"/>
      <c r="G9" s="65"/>
      <c r="H9" s="65"/>
      <c r="I9" s="65"/>
      <c r="J9" s="65"/>
      <c r="K9" s="65"/>
      <c r="L9" s="66"/>
    </row>
    <row r="10" spans="1:12" s="59" customFormat="1" ht="15.75" x14ac:dyDescent="0.2">
      <c r="A10" s="221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6"/>
    </row>
    <row r="11" spans="1:12" s="59" customFormat="1" ht="15.75" x14ac:dyDescent="0.2">
      <c r="A11" s="221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6"/>
    </row>
    <row r="12" spans="1:12" s="59" customFormat="1" x14ac:dyDescent="0.2">
      <c r="A12" s="63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</row>
    <row r="13" spans="1:12" s="59" customFormat="1" x14ac:dyDescent="0.2">
      <c r="A13" s="63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/>
    </row>
    <row r="14" spans="1:12" s="59" customFormat="1" x14ac:dyDescent="0.2">
      <c r="A14" s="6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6"/>
    </row>
    <row r="15" spans="1:12" s="59" customFormat="1" x14ac:dyDescent="0.2">
      <c r="A15" s="63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/>
    </row>
    <row r="16" spans="1:12" s="59" customFormat="1" x14ac:dyDescent="0.2">
      <c r="A16" s="63"/>
      <c r="B16" s="65"/>
      <c r="C16" s="65"/>
      <c r="D16" s="65"/>
      <c r="E16" s="65"/>
      <c r="F16" s="65"/>
      <c r="G16" s="65"/>
      <c r="H16" s="103"/>
      <c r="I16" s="65"/>
      <c r="J16" s="65"/>
      <c r="K16" s="65"/>
      <c r="L16" s="66"/>
    </row>
    <row r="17" spans="1:13" s="59" customFormat="1" x14ac:dyDescent="0.2">
      <c r="A17" s="63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6"/>
    </row>
    <row r="18" spans="1:13" s="59" customFormat="1" x14ac:dyDescent="0.2">
      <c r="A18" s="63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6"/>
    </row>
    <row r="19" spans="1:13" s="59" customFormat="1" x14ac:dyDescent="0.2">
      <c r="A19" s="63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/>
    </row>
    <row r="20" spans="1:13" s="59" customFormat="1" x14ac:dyDescent="0.2">
      <c r="A20" s="63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/>
    </row>
    <row r="21" spans="1:13" s="59" customFormat="1" x14ac:dyDescent="0.2">
      <c r="A21" s="63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6"/>
    </row>
    <row r="22" spans="1:13" s="59" customFormat="1" x14ac:dyDescent="0.2">
      <c r="A22" s="63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6"/>
    </row>
    <row r="23" spans="1:13" s="59" customFormat="1" x14ac:dyDescent="0.2">
      <c r="A23" s="63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6"/>
    </row>
    <row r="24" spans="1:13" s="59" customFormat="1" x14ac:dyDescent="0.2">
      <c r="A24" s="63"/>
      <c r="B24" s="65"/>
      <c r="C24" s="65"/>
      <c r="D24" s="65"/>
      <c r="E24" s="65"/>
      <c r="F24" s="65"/>
      <c r="G24" s="65"/>
      <c r="H24" s="65"/>
      <c r="I24" s="65"/>
      <c r="J24" s="65"/>
      <c r="K24" s="103"/>
      <c r="L24" s="66"/>
    </row>
    <row r="25" spans="1:13" s="59" customFormat="1" x14ac:dyDescent="0.2">
      <c r="A25" s="63"/>
      <c r="B25" s="65"/>
      <c r="C25" s="65"/>
      <c r="D25" s="65"/>
      <c r="E25" s="65"/>
      <c r="F25" s="65"/>
      <c r="G25" s="65"/>
      <c r="H25" s="65"/>
      <c r="I25" s="65"/>
      <c r="J25" s="103"/>
      <c r="K25" s="65"/>
      <c r="L25" s="106"/>
    </row>
    <row r="26" spans="1:13" s="59" customFormat="1" x14ac:dyDescent="0.2">
      <c r="A26" s="63"/>
      <c r="B26" s="65"/>
      <c r="C26" s="65"/>
      <c r="D26" s="65"/>
      <c r="E26" s="65"/>
      <c r="F26" s="65"/>
      <c r="G26" s="65"/>
      <c r="H26" s="65"/>
      <c r="I26" s="65"/>
      <c r="J26" s="65"/>
      <c r="K26" s="103"/>
      <c r="L26" s="66"/>
      <c r="M26" s="107"/>
    </row>
    <row r="27" spans="1:13" s="59" customFormat="1" x14ac:dyDescent="0.2">
      <c r="A27" s="63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6"/>
    </row>
    <row r="28" spans="1:13" s="59" customFormat="1" x14ac:dyDescent="0.2">
      <c r="A28" s="63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6"/>
    </row>
    <row r="29" spans="1:13" s="59" customFormat="1" x14ac:dyDescent="0.2">
      <c r="A29" s="63"/>
      <c r="B29" s="65"/>
      <c r="C29" s="65"/>
      <c r="D29" s="65"/>
      <c r="E29" s="301"/>
      <c r="F29" s="65"/>
      <c r="G29" s="65"/>
      <c r="H29" s="65"/>
      <c r="I29" s="65"/>
      <c r="J29" s="65"/>
      <c r="K29" s="65"/>
      <c r="L29" s="66"/>
    </row>
    <row r="30" spans="1:13" s="59" customFormat="1" x14ac:dyDescent="0.2">
      <c r="A30" s="63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</row>
    <row r="31" spans="1:13" s="59" customFormat="1" x14ac:dyDescent="0.2">
      <c r="A31" s="63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6"/>
    </row>
    <row r="32" spans="1:13" s="59" customFormat="1" x14ac:dyDescent="0.2">
      <c r="A32" s="63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/>
    </row>
    <row r="33" spans="1:12" s="59" customFormat="1" x14ac:dyDescent="0.2">
      <c r="A33" s="63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6"/>
    </row>
    <row r="34" spans="1:12" s="59" customFormat="1" x14ac:dyDescent="0.2">
      <c r="A34" s="63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6"/>
    </row>
    <row r="35" spans="1:12" s="59" customFormat="1" x14ac:dyDescent="0.2">
      <c r="A35" s="63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6"/>
    </row>
    <row r="36" spans="1:12" s="59" customFormat="1" ht="57" customHeight="1" thickBo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9"/>
    </row>
    <row r="37" spans="1:12" s="59" customFormat="1" x14ac:dyDescent="0.2"/>
  </sheetData>
  <sheetProtection insertRows="0" deleteRows="0"/>
  <mergeCells count="3">
    <mergeCell ref="D1:I1"/>
    <mergeCell ref="C3:I3"/>
    <mergeCell ref="J1:L1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BB464"/>
  <sheetViews>
    <sheetView showGridLines="0" topLeftCell="A25" zoomScale="80" zoomScaleNormal="80" workbookViewId="0">
      <selection activeCell="Q42" sqref="Q42"/>
    </sheetView>
  </sheetViews>
  <sheetFormatPr baseColWidth="10" defaultRowHeight="12" x14ac:dyDescent="0.2"/>
  <cols>
    <col min="1" max="1" width="2.83203125" style="61" customWidth="1"/>
    <col min="2" max="2" width="18.33203125" style="61" customWidth="1"/>
    <col min="3" max="3" width="19.5" style="61" customWidth="1"/>
    <col min="4" max="4" width="32.1640625" style="61" customWidth="1"/>
    <col min="5" max="5" width="20.5" style="61" customWidth="1"/>
    <col min="6" max="6" width="21.33203125" style="61" customWidth="1"/>
    <col min="7" max="16" width="14.6640625" style="61" customWidth="1"/>
    <col min="17" max="17" width="11" style="61" customWidth="1"/>
    <col min="18" max="18" width="12.6640625" style="61" customWidth="1"/>
    <col min="19" max="16384" width="12" style="61"/>
  </cols>
  <sheetData>
    <row r="1" spans="1:53" s="59" customFormat="1" ht="37.9" customHeight="1" x14ac:dyDescent="0.2">
      <c r="A1" s="57"/>
      <c r="B1" s="110"/>
      <c r="C1" s="110"/>
      <c r="D1" s="110"/>
      <c r="E1" s="476" t="s">
        <v>18</v>
      </c>
      <c r="F1" s="476"/>
      <c r="G1" s="476"/>
      <c r="H1" s="476"/>
      <c r="I1" s="476"/>
      <c r="J1" s="476"/>
      <c r="K1" s="476"/>
      <c r="L1" s="476"/>
      <c r="M1" s="476"/>
      <c r="N1" s="476" t="str">
        <f>'TECHNICAL SHEET OUTER GARMENT'!J1</f>
        <v>WINTER 19/20</v>
      </c>
      <c r="O1" s="476"/>
      <c r="P1" s="476"/>
      <c r="Q1" s="478"/>
      <c r="R1" s="58"/>
    </row>
    <row r="2" spans="1:53" s="5" customFormat="1" ht="19.5" thickBot="1" x14ac:dyDescent="0.25">
      <c r="A2" s="286"/>
      <c r="B2" s="287" t="str">
        <f>'TECHNICAL SHEET OUTER GARMENT'!A2</f>
        <v>MIV8567</v>
      </c>
      <c r="C2" s="283"/>
      <c r="D2" s="283"/>
      <c r="E2" s="293" t="str">
        <f>'TECHNICAL SHEET OUTER GARMENT'!D2</f>
        <v>LD TRIVOR PARKA</v>
      </c>
      <c r="F2" s="284"/>
      <c r="G2" s="283"/>
      <c r="H2" s="283"/>
      <c r="I2" s="283"/>
      <c r="J2" s="283"/>
      <c r="K2" s="283"/>
      <c r="L2" s="283"/>
      <c r="M2" s="283"/>
      <c r="N2" s="47" t="str">
        <f>'TECHNICAL SHEET OUTER GARMENT'!J2</f>
        <v>DEVELOPPER</v>
      </c>
      <c r="O2" s="44"/>
      <c r="P2" s="56" t="str">
        <f>'TECHNICAL SHEET OUTER GARMENT'!L2</f>
        <v>FRANÇOISE</v>
      </c>
      <c r="Q2" s="45"/>
      <c r="R2" s="9"/>
    </row>
    <row r="3" spans="1:53" s="3" customFormat="1" ht="18.600000000000001" customHeight="1" thickBot="1" x14ac:dyDescent="0.25">
      <c r="A3" s="291"/>
      <c r="B3" s="255" t="s">
        <v>2</v>
      </c>
      <c r="C3" s="262">
        <f>'TECHNICAL SHEET OUTER GARMENT'!B3</f>
        <v>1</v>
      </c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249" t="str">
        <f>'TECHNICAL SHEET OUTER GARMENT'!J3</f>
        <v>PRODUCT MANAGER</v>
      </c>
      <c r="O3" s="288"/>
      <c r="P3" s="292" t="str">
        <f>'TECHNICAL SHEET OUTER GARMENT'!L3</f>
        <v>CAMILLE</v>
      </c>
      <c r="Q3" s="244"/>
      <c r="R3" s="19"/>
      <c r="S3" s="19"/>
    </row>
    <row r="4" spans="1:53" s="3" customFormat="1" ht="18.600000000000001" customHeight="1" thickBot="1" x14ac:dyDescent="0.25">
      <c r="A4" s="289"/>
      <c r="B4" s="262" t="s">
        <v>1</v>
      </c>
      <c r="C4" s="264">
        <f>'TECHNICAL SHEET OUTER GARMENT'!B4</f>
        <v>43214</v>
      </c>
      <c r="D4" s="262"/>
      <c r="E4" s="262"/>
      <c r="F4" s="262"/>
      <c r="G4" s="262"/>
      <c r="H4" s="262"/>
      <c r="I4" s="262"/>
      <c r="J4" s="262"/>
      <c r="K4" s="288"/>
      <c r="L4" s="262"/>
      <c r="M4" s="262"/>
      <c r="Q4" s="244"/>
      <c r="R4" s="19"/>
      <c r="S4" s="19"/>
    </row>
    <row r="5" spans="1:53" s="59" customFormat="1" ht="15.75" x14ac:dyDescent="0.2">
      <c r="A5" s="72"/>
      <c r="B5" s="171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72"/>
      <c r="O5" s="172"/>
      <c r="P5" s="172"/>
      <c r="Q5" s="58"/>
      <c r="R5" s="58"/>
      <c r="S5" s="58"/>
    </row>
    <row r="6" spans="1:53" customFormat="1" ht="15.75" x14ac:dyDescent="0.25">
      <c r="A6" s="18"/>
      <c r="B6" s="173"/>
      <c r="C6" s="174" t="s">
        <v>19</v>
      </c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8"/>
      <c r="R6" s="18"/>
      <c r="S6" s="18"/>
    </row>
    <row r="7" spans="1:53" customFormat="1" x14ac:dyDescent="0.2">
      <c r="A7" s="18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8"/>
      <c r="R7" s="18"/>
      <c r="S7" s="18"/>
    </row>
    <row r="8" spans="1:53" customFormat="1" x14ac:dyDescent="0.2">
      <c r="A8" s="18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8"/>
      <c r="R8" s="18"/>
      <c r="S8" s="18"/>
    </row>
    <row r="9" spans="1:53" s="81" customFormat="1" ht="58.5" customHeight="1" x14ac:dyDescent="0.25">
      <c r="A9" s="23"/>
      <c r="B9" s="475" t="s">
        <v>20</v>
      </c>
      <c r="C9" s="475"/>
      <c r="D9" s="475"/>
      <c r="E9" s="475"/>
      <c r="F9" s="475"/>
      <c r="G9" s="175" t="s">
        <v>21</v>
      </c>
      <c r="H9" s="176" t="s">
        <v>89</v>
      </c>
      <c r="I9" s="176" t="s">
        <v>69</v>
      </c>
      <c r="J9" s="176" t="s">
        <v>22</v>
      </c>
      <c r="K9" s="176" t="s">
        <v>70</v>
      </c>
      <c r="L9" s="176" t="s">
        <v>32</v>
      </c>
      <c r="M9" s="176" t="s">
        <v>23</v>
      </c>
      <c r="N9" s="176" t="s">
        <v>149</v>
      </c>
      <c r="O9" s="176"/>
      <c r="P9" s="176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</row>
    <row r="10" spans="1:53" customFormat="1" ht="21.75" customHeight="1" x14ac:dyDescent="0.2">
      <c r="A10" s="18"/>
      <c r="B10" s="477" t="s">
        <v>33</v>
      </c>
      <c r="C10" s="477"/>
      <c r="D10" s="477"/>
      <c r="E10" s="477"/>
      <c r="F10" s="477"/>
      <c r="G10" s="477"/>
      <c r="H10" s="321"/>
      <c r="I10" s="99"/>
      <c r="J10" s="99"/>
      <c r="K10" s="99"/>
      <c r="L10" s="99"/>
      <c r="M10" s="99"/>
      <c r="N10" s="99"/>
      <c r="O10" s="99"/>
      <c r="P10" s="187"/>
      <c r="Q10" s="18"/>
      <c r="R10" s="18"/>
      <c r="S10" s="18"/>
    </row>
    <row r="11" spans="1:53" s="81" customFormat="1" ht="21" customHeight="1" x14ac:dyDescent="0.25">
      <c r="A11" s="23"/>
      <c r="B11" s="177" t="s">
        <v>53</v>
      </c>
      <c r="C11" s="479" t="s">
        <v>91</v>
      </c>
      <c r="D11" s="480"/>
      <c r="E11" s="480"/>
      <c r="F11" s="481"/>
      <c r="G11" s="178" t="s">
        <v>26</v>
      </c>
      <c r="H11" s="179">
        <v>40</v>
      </c>
      <c r="I11" s="180"/>
      <c r="J11" s="322"/>
      <c r="K11" s="180"/>
      <c r="L11" s="181"/>
      <c r="M11" s="180"/>
      <c r="N11" s="322"/>
      <c r="O11" s="328"/>
      <c r="P11" s="328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</row>
    <row r="12" spans="1:53" s="81" customFormat="1" ht="21" customHeight="1" x14ac:dyDescent="0.25">
      <c r="A12" s="23"/>
      <c r="B12" s="177" t="s">
        <v>54</v>
      </c>
      <c r="C12" s="479" t="s">
        <v>24</v>
      </c>
      <c r="D12" s="480"/>
      <c r="E12" s="480"/>
      <c r="F12" s="481"/>
      <c r="G12" s="178" t="s">
        <v>25</v>
      </c>
      <c r="H12" s="182">
        <v>54.5</v>
      </c>
      <c r="I12" s="140"/>
      <c r="J12" s="183"/>
      <c r="K12" s="140"/>
      <c r="L12" s="100"/>
      <c r="M12" s="140"/>
      <c r="N12" s="100"/>
      <c r="O12" s="130"/>
      <c r="P12" s="130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</row>
    <row r="13" spans="1:53" s="81" customFormat="1" ht="21" customHeight="1" x14ac:dyDescent="0.25">
      <c r="A13" s="23"/>
      <c r="B13" s="177" t="s">
        <v>55</v>
      </c>
      <c r="C13" s="479" t="s">
        <v>42</v>
      </c>
      <c r="D13" s="480"/>
      <c r="E13" s="480"/>
      <c r="F13" s="481"/>
      <c r="G13" s="178" t="s">
        <v>25</v>
      </c>
      <c r="H13" s="182">
        <v>55</v>
      </c>
      <c r="I13" s="140"/>
      <c r="J13" s="183"/>
      <c r="K13" s="140"/>
      <c r="L13" s="100"/>
      <c r="M13" s="140"/>
      <c r="N13" s="100"/>
      <c r="O13" s="130"/>
      <c r="P13" s="130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</row>
    <row r="14" spans="1:53" s="81" customFormat="1" ht="21" customHeight="1" x14ac:dyDescent="0.25">
      <c r="A14" s="23"/>
      <c r="B14" s="177" t="s">
        <v>56</v>
      </c>
      <c r="C14" s="479" t="s">
        <v>35</v>
      </c>
      <c r="D14" s="480"/>
      <c r="E14" s="480"/>
      <c r="F14" s="481"/>
      <c r="G14" s="178" t="s">
        <v>25</v>
      </c>
      <c r="H14" s="182">
        <v>59.5</v>
      </c>
      <c r="I14" s="140"/>
      <c r="J14" s="183"/>
      <c r="K14" s="140"/>
      <c r="L14" s="100"/>
      <c r="M14" s="140"/>
      <c r="N14" s="183"/>
      <c r="O14" s="130"/>
      <c r="P14" s="130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 spans="1:53" s="81" customFormat="1" ht="21" customHeight="1" x14ac:dyDescent="0.25">
      <c r="A15" s="23"/>
      <c r="B15" s="177" t="s">
        <v>34</v>
      </c>
      <c r="C15" s="479" t="s">
        <v>37</v>
      </c>
      <c r="D15" s="480"/>
      <c r="E15" s="480"/>
      <c r="F15" s="481"/>
      <c r="G15" s="178" t="s">
        <v>25</v>
      </c>
      <c r="H15" s="182">
        <v>82</v>
      </c>
      <c r="I15" s="140"/>
      <c r="J15" s="183"/>
      <c r="K15" s="140"/>
      <c r="L15" s="100"/>
      <c r="M15" s="183"/>
      <c r="N15" s="183"/>
      <c r="O15" s="130"/>
      <c r="P15" s="130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spans="1:53" s="81" customFormat="1" ht="21" customHeight="1" x14ac:dyDescent="0.25">
      <c r="A16" s="23"/>
      <c r="B16" s="177" t="s">
        <v>47</v>
      </c>
      <c r="C16" s="479" t="s">
        <v>71</v>
      </c>
      <c r="D16" s="480"/>
      <c r="E16" s="480"/>
      <c r="F16" s="481"/>
      <c r="G16" s="178" t="s">
        <v>26</v>
      </c>
      <c r="H16" s="182">
        <v>12.5</v>
      </c>
      <c r="I16" s="140"/>
      <c r="J16" s="100"/>
      <c r="K16" s="140"/>
      <c r="L16" s="100"/>
      <c r="M16" s="140"/>
      <c r="N16" s="100"/>
      <c r="O16" s="130"/>
      <c r="P16" s="130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spans="1:54" s="81" customFormat="1" ht="21" customHeight="1" x14ac:dyDescent="0.25">
      <c r="A17" s="23"/>
      <c r="B17" s="177" t="s">
        <v>57</v>
      </c>
      <c r="C17" s="479" t="s">
        <v>36</v>
      </c>
      <c r="D17" s="480"/>
      <c r="E17" s="480"/>
      <c r="F17" s="481"/>
      <c r="G17" s="178" t="s">
        <v>26</v>
      </c>
      <c r="H17" s="182">
        <v>20</v>
      </c>
      <c r="I17" s="140"/>
      <c r="J17" s="183"/>
      <c r="K17" s="140"/>
      <c r="L17" s="100"/>
      <c r="M17" s="140"/>
      <c r="N17" s="100"/>
      <c r="O17" s="130"/>
      <c r="P17" s="130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spans="1:54" s="81" customFormat="1" ht="21" customHeight="1" x14ac:dyDescent="0.25">
      <c r="A18" s="23"/>
      <c r="B18" s="177" t="s">
        <v>58</v>
      </c>
      <c r="C18" s="479" t="s">
        <v>77</v>
      </c>
      <c r="D18" s="480"/>
      <c r="E18" s="480"/>
      <c r="F18" s="481"/>
      <c r="G18" s="178" t="s">
        <v>26</v>
      </c>
      <c r="H18" s="182">
        <v>17.5</v>
      </c>
      <c r="I18" s="140"/>
      <c r="J18" s="183"/>
      <c r="K18" s="140"/>
      <c r="L18" s="100"/>
      <c r="M18" s="140"/>
      <c r="N18" s="100"/>
      <c r="O18" s="130"/>
      <c r="P18" s="130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spans="1:54" s="81" customFormat="1" ht="21" customHeight="1" x14ac:dyDescent="0.25">
      <c r="A19" s="23"/>
      <c r="B19" s="177" t="s">
        <v>59</v>
      </c>
      <c r="C19" s="479" t="s">
        <v>67</v>
      </c>
      <c r="D19" s="480"/>
      <c r="E19" s="480"/>
      <c r="F19" s="481"/>
      <c r="G19" s="178" t="s">
        <v>26</v>
      </c>
      <c r="H19" s="182">
        <v>15.5</v>
      </c>
      <c r="I19" s="140"/>
      <c r="J19" s="183"/>
      <c r="K19" s="140"/>
      <c r="L19" s="100"/>
      <c r="M19" s="140"/>
      <c r="N19" s="100"/>
      <c r="O19" s="130"/>
      <c r="P19" s="130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</row>
    <row r="20" spans="1:54" s="81" customFormat="1" ht="21" customHeight="1" x14ac:dyDescent="0.25">
      <c r="A20" s="23"/>
      <c r="B20" s="177" t="s">
        <v>60</v>
      </c>
      <c r="C20" s="479" t="s">
        <v>72</v>
      </c>
      <c r="D20" s="480"/>
      <c r="E20" s="480"/>
      <c r="F20" s="481"/>
      <c r="G20" s="178" t="s">
        <v>25</v>
      </c>
      <c r="H20" s="184">
        <v>75</v>
      </c>
      <c r="I20" s="185"/>
      <c r="J20" s="188"/>
      <c r="K20" s="185"/>
      <c r="L20" s="188"/>
      <c r="M20" s="185"/>
      <c r="N20" s="186"/>
      <c r="O20" s="329"/>
      <c r="P20" s="329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spans="1:54" customFormat="1" ht="20.25" customHeight="1" x14ac:dyDescent="0.2">
      <c r="A21" s="18"/>
      <c r="B21" s="483" t="s">
        <v>38</v>
      </c>
      <c r="C21" s="484"/>
      <c r="D21" s="484"/>
      <c r="E21" s="484"/>
      <c r="F21" s="484"/>
      <c r="G21" s="485"/>
      <c r="H21" s="99"/>
      <c r="I21" s="99"/>
      <c r="J21" s="323"/>
      <c r="K21" s="99"/>
      <c r="L21" s="323"/>
      <c r="M21" s="99"/>
      <c r="N21" s="99"/>
      <c r="O21" s="99"/>
      <c r="P21" s="187"/>
      <c r="Q21" s="18"/>
      <c r="R21" s="18"/>
      <c r="S21" s="18"/>
    </row>
    <row r="22" spans="1:54" s="81" customFormat="1" ht="21" customHeight="1" x14ac:dyDescent="0.25">
      <c r="A22" s="23"/>
      <c r="B22" s="177" t="s">
        <v>61</v>
      </c>
      <c r="C22" s="482" t="s">
        <v>92</v>
      </c>
      <c r="D22" s="482"/>
      <c r="E22" s="482"/>
      <c r="F22" s="482"/>
      <c r="G22" s="178" t="s">
        <v>26</v>
      </c>
      <c r="H22" s="179">
        <v>42</v>
      </c>
      <c r="I22" s="180"/>
      <c r="J22" s="322"/>
      <c r="K22" s="180"/>
      <c r="L22" s="181"/>
      <c r="M22" s="180"/>
      <c r="N22" s="322"/>
      <c r="O22" s="328"/>
      <c r="P22" s="328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spans="1:54" s="81" customFormat="1" ht="21" customHeight="1" x14ac:dyDescent="0.25">
      <c r="A23" s="23"/>
      <c r="B23" s="177" t="s">
        <v>10</v>
      </c>
      <c r="C23" s="482" t="s">
        <v>27</v>
      </c>
      <c r="D23" s="482"/>
      <c r="E23" s="482"/>
      <c r="F23" s="482"/>
      <c r="G23" s="178" t="s">
        <v>25</v>
      </c>
      <c r="H23" s="184">
        <v>79</v>
      </c>
      <c r="I23" s="185"/>
      <c r="J23" s="186"/>
      <c r="K23" s="185"/>
      <c r="L23" s="186"/>
      <c r="M23" s="185"/>
      <c r="N23" s="186"/>
      <c r="O23" s="329"/>
      <c r="P23" s="32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spans="1:54" customFormat="1" ht="18.75" customHeight="1" x14ac:dyDescent="0.2">
      <c r="A24" s="18"/>
      <c r="B24" s="483" t="s">
        <v>39</v>
      </c>
      <c r="C24" s="484"/>
      <c r="D24" s="484"/>
      <c r="E24" s="484"/>
      <c r="F24" s="484"/>
      <c r="G24" s="485"/>
      <c r="H24" s="321"/>
      <c r="I24" s="99"/>
      <c r="J24" s="323"/>
      <c r="K24" s="99"/>
      <c r="L24" s="323"/>
      <c r="M24" s="330"/>
      <c r="N24" s="330"/>
      <c r="O24" s="330"/>
      <c r="P24" s="331"/>
      <c r="Q24" s="18"/>
      <c r="R24" s="18"/>
      <c r="S24" s="18"/>
    </row>
    <row r="25" spans="1:54" s="81" customFormat="1" ht="21" customHeight="1" x14ac:dyDescent="0.25">
      <c r="A25" s="23"/>
      <c r="B25" s="177" t="s">
        <v>62</v>
      </c>
      <c r="C25" s="479" t="s">
        <v>73</v>
      </c>
      <c r="D25" s="480"/>
      <c r="E25" s="480"/>
      <c r="F25" s="481"/>
      <c r="G25" s="178" t="s">
        <v>25</v>
      </c>
      <c r="H25" s="100">
        <v>60</v>
      </c>
      <c r="I25" s="140"/>
      <c r="J25" s="100"/>
      <c r="K25" s="140"/>
      <c r="L25" s="100"/>
      <c r="M25" s="140"/>
      <c r="N25" s="100"/>
      <c r="O25" s="130"/>
      <c r="P25" s="130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</row>
    <row r="26" spans="1:54" s="81" customFormat="1" ht="21" customHeight="1" x14ac:dyDescent="0.25">
      <c r="A26" s="23"/>
      <c r="B26" s="88" t="s">
        <v>63</v>
      </c>
      <c r="C26" s="495" t="s">
        <v>74</v>
      </c>
      <c r="D26" s="496"/>
      <c r="E26" s="496"/>
      <c r="F26" s="497"/>
      <c r="G26" s="178" t="s">
        <v>25</v>
      </c>
      <c r="H26" s="100">
        <v>61</v>
      </c>
      <c r="I26" s="140"/>
      <c r="J26" s="100"/>
      <c r="K26" s="140"/>
      <c r="L26" s="100"/>
      <c r="M26" s="140"/>
      <c r="N26" s="100"/>
      <c r="O26" s="130"/>
      <c r="P26" s="130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54" s="81" customFormat="1" ht="21" customHeight="1" x14ac:dyDescent="0.25">
      <c r="A27" s="23"/>
      <c r="B27" s="88" t="s">
        <v>192</v>
      </c>
      <c r="C27" s="495" t="s">
        <v>193</v>
      </c>
      <c r="D27" s="496"/>
      <c r="E27" s="496"/>
      <c r="F27" s="497"/>
      <c r="G27" s="178" t="s">
        <v>25</v>
      </c>
      <c r="H27" s="346">
        <v>9</v>
      </c>
      <c r="I27" s="347"/>
      <c r="J27" s="346"/>
      <c r="K27" s="347"/>
      <c r="L27" s="346"/>
      <c r="M27" s="140"/>
      <c r="N27" s="100"/>
      <c r="O27" s="130"/>
      <c r="P27" s="130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</row>
    <row r="28" spans="1:54" customFormat="1" ht="18.75" customHeight="1" x14ac:dyDescent="0.2">
      <c r="A28" s="18"/>
      <c r="B28" s="483" t="s">
        <v>43</v>
      </c>
      <c r="C28" s="484"/>
      <c r="D28" s="484"/>
      <c r="E28" s="484"/>
      <c r="F28" s="484"/>
      <c r="G28" s="485"/>
      <c r="H28" s="321"/>
      <c r="I28" s="99"/>
      <c r="J28" s="323"/>
      <c r="K28" s="99"/>
      <c r="L28" s="323"/>
      <c r="M28" s="330"/>
      <c r="N28" s="330"/>
      <c r="O28" s="330"/>
      <c r="P28" s="331"/>
      <c r="Q28" s="18"/>
      <c r="R28" s="18"/>
      <c r="S28" s="18"/>
    </row>
    <row r="29" spans="1:54" s="81" customFormat="1" ht="21" customHeight="1" x14ac:dyDescent="0.25">
      <c r="A29" s="23"/>
      <c r="B29" s="177" t="s">
        <v>64</v>
      </c>
      <c r="C29" s="479" t="s">
        <v>40</v>
      </c>
      <c r="D29" s="480"/>
      <c r="E29" s="480"/>
      <c r="F29" s="481"/>
      <c r="G29" s="178" t="s">
        <v>25</v>
      </c>
      <c r="H29" s="100">
        <v>48.5</v>
      </c>
      <c r="I29" s="140"/>
      <c r="J29" s="100"/>
      <c r="K29" s="140"/>
      <c r="L29" s="100"/>
      <c r="M29" s="140"/>
      <c r="N29" s="100"/>
      <c r="O29" s="130"/>
      <c r="P29" s="130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</row>
    <row r="30" spans="1:54" s="81" customFormat="1" ht="21" customHeight="1" x14ac:dyDescent="0.25">
      <c r="A30" s="23"/>
      <c r="B30" s="177" t="s">
        <v>65</v>
      </c>
      <c r="C30" s="479" t="s">
        <v>41</v>
      </c>
      <c r="D30" s="480"/>
      <c r="E30" s="480"/>
      <c r="F30" s="481"/>
      <c r="G30" s="178" t="s">
        <v>26</v>
      </c>
      <c r="H30" s="100">
        <v>24.5</v>
      </c>
      <c r="I30" s="140"/>
      <c r="J30" s="100"/>
      <c r="K30" s="140"/>
      <c r="L30" s="183"/>
      <c r="M30" s="140"/>
      <c r="N30" s="100"/>
      <c r="O30" s="130"/>
      <c r="P30" s="130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</row>
    <row r="31" spans="1:54" s="81" customFormat="1" ht="21" customHeight="1" x14ac:dyDescent="0.25">
      <c r="A31" s="23"/>
      <c r="B31" s="177" t="s">
        <v>66</v>
      </c>
      <c r="C31" s="479" t="s">
        <v>75</v>
      </c>
      <c r="D31" s="480"/>
      <c r="E31" s="480"/>
      <c r="F31" s="481"/>
      <c r="G31" s="178" t="s">
        <v>26</v>
      </c>
      <c r="H31" s="100">
        <v>35</v>
      </c>
      <c r="I31" s="140"/>
      <c r="J31" s="183"/>
      <c r="K31" s="140"/>
      <c r="L31" s="183"/>
      <c r="M31" s="332"/>
      <c r="N31" s="183"/>
      <c r="O31" s="130"/>
      <c r="P31" s="130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</row>
    <row r="32" spans="1:54" ht="23.25" customHeight="1" thickBot="1" x14ac:dyDescent="0.3">
      <c r="A32" s="60"/>
      <c r="B32" s="189"/>
      <c r="C32" s="190"/>
      <c r="D32" s="191"/>
      <c r="E32" s="189"/>
      <c r="F32" s="192"/>
      <c r="G32" s="193"/>
      <c r="H32" s="194"/>
      <c r="I32" s="195"/>
      <c r="J32" s="195"/>
      <c r="K32" s="196"/>
      <c r="L32" s="197"/>
      <c r="M32" s="198"/>
      <c r="N32" s="192"/>
      <c r="O32" s="192"/>
      <c r="P32" s="189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</row>
    <row r="33" spans="1:19" ht="26.25" customHeight="1" thickBot="1" x14ac:dyDescent="0.25">
      <c r="A33" s="60"/>
      <c r="B33" s="492" t="s">
        <v>28</v>
      </c>
      <c r="C33" s="493"/>
      <c r="D33" s="494"/>
      <c r="E33" s="189"/>
      <c r="F33" s="189"/>
      <c r="G33" s="189"/>
      <c r="H33" s="189"/>
      <c r="I33" s="157"/>
      <c r="J33" s="157"/>
      <c r="K33" s="157"/>
      <c r="L33" s="157"/>
      <c r="M33" s="157"/>
      <c r="N33" s="189"/>
      <c r="O33" s="189"/>
      <c r="P33" s="189"/>
      <c r="Q33" s="60"/>
      <c r="R33" s="60"/>
      <c r="S33" s="60"/>
    </row>
    <row r="34" spans="1:19" s="218" customFormat="1" ht="21" x14ac:dyDescent="0.35">
      <c r="B34" s="337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</row>
    <row r="35" spans="1:19" s="218" customFormat="1" ht="18.75" x14ac:dyDescent="0.25">
      <c r="B35" s="350" t="s">
        <v>151</v>
      </c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</row>
    <row r="36" spans="1:19" s="218" customFormat="1" ht="18.75" x14ac:dyDescent="0.2">
      <c r="B36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</row>
    <row r="37" spans="1:19" s="218" customFormat="1" ht="18.75" x14ac:dyDescent="0.2">
      <c r="B37" s="214" t="s">
        <v>185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</row>
    <row r="38" spans="1:19" s="218" customFormat="1" ht="18.75" x14ac:dyDescent="0.2">
      <c r="B38" s="338" t="s">
        <v>195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</row>
    <row r="39" spans="1:19" s="218" customFormat="1" ht="18.75" x14ac:dyDescent="0.2">
      <c r="B39" s="338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</row>
    <row r="40" spans="1:19" s="218" customFormat="1" ht="18.75" x14ac:dyDescent="0.2">
      <c r="B40" s="378" t="s">
        <v>184</v>
      </c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</row>
    <row r="41" spans="1:19" s="218" customFormat="1" ht="19.5" thickBot="1" x14ac:dyDescent="0.25">
      <c r="B41" s="338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</row>
    <row r="42" spans="1:19" s="218" customFormat="1" ht="96" customHeight="1" thickBot="1" x14ac:dyDescent="0.25">
      <c r="B42" s="370" t="s">
        <v>169</v>
      </c>
      <c r="C42" s="370" t="s">
        <v>170</v>
      </c>
      <c r="D42" s="370" t="s">
        <v>171</v>
      </c>
      <c r="E42" s="371">
        <v>3.4</v>
      </c>
      <c r="F42" s="371" t="s">
        <v>172</v>
      </c>
      <c r="G42" s="371" t="s">
        <v>173</v>
      </c>
      <c r="H42" s="486" t="s">
        <v>174</v>
      </c>
      <c r="I42" s="487"/>
      <c r="J42" s="214"/>
      <c r="K42" s="214"/>
      <c r="L42" s="214"/>
      <c r="M42" s="214"/>
      <c r="N42" s="214"/>
      <c r="O42" s="214"/>
      <c r="P42" s="214"/>
    </row>
    <row r="43" spans="1:19" s="218" customFormat="1" ht="48" customHeight="1" x14ac:dyDescent="0.2">
      <c r="B43" s="372" t="s">
        <v>175</v>
      </c>
      <c r="C43" s="372" t="s">
        <v>176</v>
      </c>
      <c r="D43" s="372" t="s">
        <v>177</v>
      </c>
      <c r="E43" s="373">
        <v>1.75</v>
      </c>
      <c r="F43" s="373" t="s">
        <v>172</v>
      </c>
      <c r="G43" s="373" t="s">
        <v>173</v>
      </c>
      <c r="H43" s="488" t="s">
        <v>178</v>
      </c>
      <c r="I43" s="489"/>
      <c r="J43" s="214"/>
      <c r="K43" s="214"/>
      <c r="L43" s="214"/>
      <c r="M43" s="214"/>
      <c r="N43" s="214"/>
      <c r="O43" s="214"/>
      <c r="P43" s="214"/>
    </row>
    <row r="44" spans="1:19" s="218" customFormat="1" ht="19.5" thickBot="1" x14ac:dyDescent="0.25">
      <c r="B44" s="374" t="s">
        <v>179</v>
      </c>
      <c r="C44" s="374" t="s">
        <v>180</v>
      </c>
      <c r="D44" s="375" t="s">
        <v>181</v>
      </c>
      <c r="E44" s="376">
        <v>16.100000000000001</v>
      </c>
      <c r="F44" s="376" t="s">
        <v>172</v>
      </c>
      <c r="G44" s="376" t="s">
        <v>182</v>
      </c>
      <c r="H44" s="490"/>
      <c r="I44" s="491"/>
      <c r="J44" s="214"/>
      <c r="K44" s="214"/>
      <c r="L44" s="214"/>
      <c r="M44" s="214"/>
      <c r="N44" s="214"/>
      <c r="O44" s="214"/>
      <c r="P44" s="214"/>
    </row>
    <row r="45" spans="1:19" s="218" customFormat="1" ht="18.75" x14ac:dyDescent="0.2"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</row>
    <row r="46" spans="1:19" s="218" customFormat="1" ht="18.75" x14ac:dyDescent="0.2"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</row>
    <row r="47" spans="1:19" s="218" customFormat="1" ht="18.75" x14ac:dyDescent="0.2"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</row>
    <row r="48" spans="1:19" s="218" customFormat="1" ht="18.75" x14ac:dyDescent="0.2">
      <c r="B48" s="377" t="s">
        <v>134</v>
      </c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</row>
    <row r="49" spans="2:16" s="218" customFormat="1" ht="18.75" x14ac:dyDescent="0.2">
      <c r="B49" s="214" t="s">
        <v>183</v>
      </c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</row>
    <row r="50" spans="2:16" s="218" customFormat="1" ht="18.75" x14ac:dyDescent="0.2"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</row>
    <row r="51" spans="2:16" s="218" customFormat="1" ht="18.75" x14ac:dyDescent="0.2"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</row>
    <row r="52" spans="2:16" s="218" customFormat="1" ht="18.75" x14ac:dyDescent="0.2"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</row>
    <row r="53" spans="2:16" s="218" customFormat="1" ht="18.75" x14ac:dyDescent="0.2"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</row>
    <row r="54" spans="2:16" s="218" customFormat="1" ht="18.75" x14ac:dyDescent="0.2"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</row>
    <row r="55" spans="2:16" s="218" customFormat="1" ht="18.75" x14ac:dyDescent="0.2"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</row>
    <row r="56" spans="2:16" s="218" customFormat="1" ht="18.75" x14ac:dyDescent="0.2">
      <c r="B56" s="34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</row>
    <row r="57" spans="2:16" s="218" customFormat="1" ht="18.75" x14ac:dyDescent="0.2"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</row>
    <row r="58" spans="2:16" s="218" customFormat="1" ht="18.75" x14ac:dyDescent="0.2"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</row>
    <row r="59" spans="2:16" s="218" customFormat="1" ht="18.75" x14ac:dyDescent="0.2"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</row>
    <row r="60" spans="2:16" s="218" customFormat="1" ht="18.75" x14ac:dyDescent="0.2"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</row>
    <row r="61" spans="2:16" s="218" customFormat="1" ht="18.75" x14ac:dyDescent="0.2"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</row>
    <row r="62" spans="2:16" s="218" customFormat="1" ht="18.75" x14ac:dyDescent="0.2"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</row>
    <row r="63" spans="2:16" s="218" customFormat="1" ht="18.75" x14ac:dyDescent="0.2"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</row>
    <row r="64" spans="2:16" s="218" customFormat="1" ht="18.75" x14ac:dyDescent="0.2"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</row>
    <row r="65" spans="2:16" s="218" customFormat="1" ht="18.75" x14ac:dyDescent="0.2"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</row>
    <row r="66" spans="2:16" s="218" customFormat="1" ht="18.75" x14ac:dyDescent="0.2"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</row>
    <row r="67" spans="2:16" s="218" customFormat="1" ht="18.75" x14ac:dyDescent="0.2"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</row>
    <row r="68" spans="2:16" s="218" customFormat="1" ht="18.75" x14ac:dyDescent="0.2"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</row>
    <row r="69" spans="2:16" s="218" customFormat="1" ht="18.75" x14ac:dyDescent="0.2"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</row>
    <row r="70" spans="2:16" s="218" customFormat="1" ht="18.75" x14ac:dyDescent="0.2"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</row>
    <row r="71" spans="2:16" s="218" customFormat="1" ht="18.75" x14ac:dyDescent="0.2"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</row>
    <row r="72" spans="2:16" s="218" customFormat="1" ht="18.75" x14ac:dyDescent="0.2"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</row>
    <row r="73" spans="2:16" s="218" customFormat="1" ht="18.75" x14ac:dyDescent="0.2"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</row>
    <row r="74" spans="2:16" s="218" customFormat="1" ht="18.75" x14ac:dyDescent="0.2"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</row>
    <row r="75" spans="2:16" s="218" customFormat="1" ht="18.75" x14ac:dyDescent="0.2"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</row>
    <row r="76" spans="2:16" s="218" customFormat="1" ht="18.75" x14ac:dyDescent="0.2"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</row>
    <row r="77" spans="2:16" s="218" customFormat="1" ht="18.75" x14ac:dyDescent="0.2"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</row>
    <row r="78" spans="2:16" s="218" customFormat="1" ht="18.75" x14ac:dyDescent="0.2"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</row>
    <row r="79" spans="2:16" s="218" customFormat="1" ht="18.75" x14ac:dyDescent="0.2"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</row>
    <row r="80" spans="2:16" s="218" customFormat="1" ht="18.75" x14ac:dyDescent="0.3">
      <c r="B80" s="343"/>
      <c r="C80" s="61"/>
      <c r="D80" s="203"/>
      <c r="E80" s="189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</row>
    <row r="81" spans="2:16" s="218" customFormat="1" ht="18.75" x14ac:dyDescent="0.3">
      <c r="B81" s="343"/>
      <c r="C81" s="61"/>
      <c r="D81" s="203"/>
      <c r="E81" s="189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</row>
    <row r="82" spans="2:16" s="218" customFormat="1" ht="18.75" x14ac:dyDescent="0.3">
      <c r="B82" s="343"/>
      <c r="C82" s="61"/>
      <c r="D82" s="203"/>
      <c r="E82" s="189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</row>
    <row r="83" spans="2:16" s="218" customFormat="1" ht="18.75" x14ac:dyDescent="0.3">
      <c r="B83" s="343"/>
      <c r="C83" s="61"/>
      <c r="D83" s="203"/>
      <c r="E83" s="189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</row>
    <row r="84" spans="2:16" s="218" customFormat="1" ht="18.75" x14ac:dyDescent="0.3">
      <c r="B84" s="343"/>
      <c r="C84" s="61"/>
      <c r="D84" s="203"/>
      <c r="E84" s="189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</row>
    <row r="85" spans="2:16" s="218" customFormat="1" ht="18.75" x14ac:dyDescent="0.3">
      <c r="B85" s="343"/>
      <c r="C85" s="61"/>
      <c r="D85" s="203"/>
      <c r="E85" s="189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</row>
    <row r="86" spans="2:16" s="218" customFormat="1" ht="18.75" x14ac:dyDescent="0.3">
      <c r="B86" s="343"/>
      <c r="C86" s="61"/>
      <c r="D86" s="203"/>
      <c r="E86" s="189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</row>
    <row r="87" spans="2:16" s="218" customFormat="1" ht="18.75" x14ac:dyDescent="0.3">
      <c r="B87" s="343"/>
      <c r="C87" s="61"/>
      <c r="D87" s="203"/>
      <c r="E87" s="189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</row>
    <row r="88" spans="2:16" s="218" customFormat="1" ht="18.75" x14ac:dyDescent="0.3">
      <c r="B88" s="343"/>
      <c r="C88" s="61"/>
      <c r="D88" s="203"/>
      <c r="E88" s="189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</row>
    <row r="89" spans="2:16" s="218" customFormat="1" ht="18.75" x14ac:dyDescent="0.3">
      <c r="B89" s="343"/>
      <c r="C89" s="61"/>
      <c r="D89" s="203"/>
      <c r="E89" s="189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</row>
    <row r="90" spans="2:16" s="218" customFormat="1" ht="18.75" x14ac:dyDescent="0.3">
      <c r="B90" s="343"/>
      <c r="C90" s="61"/>
      <c r="D90" s="203"/>
      <c r="E90" s="189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</row>
    <row r="91" spans="2:16" s="218" customFormat="1" ht="18.75" x14ac:dyDescent="0.3">
      <c r="B91" s="343"/>
      <c r="C91" s="61"/>
      <c r="D91" s="203"/>
      <c r="E91" s="189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</row>
    <row r="92" spans="2:16" s="218" customFormat="1" ht="18.75" x14ac:dyDescent="0.3">
      <c r="B92" s="343"/>
      <c r="C92" s="61"/>
      <c r="D92" s="203"/>
      <c r="E92" s="189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</row>
    <row r="93" spans="2:16" s="218" customFormat="1" ht="18.75" x14ac:dyDescent="0.3">
      <c r="B93" s="343"/>
      <c r="C93" s="61"/>
      <c r="D93" s="203"/>
      <c r="E93" s="189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</row>
    <row r="94" spans="2:16" s="218" customFormat="1" ht="18.75" x14ac:dyDescent="0.2">
      <c r="C94" s="61"/>
      <c r="D94" s="203"/>
      <c r="E94" s="189"/>
      <c r="F94" s="60"/>
      <c r="G94" s="214"/>
      <c r="H94" s="214"/>
      <c r="I94" s="214"/>
      <c r="J94" s="214"/>
      <c r="K94" s="214"/>
      <c r="L94" s="214"/>
      <c r="M94" s="214"/>
      <c r="N94" s="214"/>
      <c r="O94" s="214"/>
      <c r="P94" s="214"/>
    </row>
    <row r="95" spans="2:16" s="218" customFormat="1" ht="18.75" x14ac:dyDescent="0.3">
      <c r="B95" s="342"/>
      <c r="D95" s="341"/>
      <c r="E95" s="60"/>
      <c r="F95" s="60"/>
      <c r="G95" s="214"/>
      <c r="H95" s="214"/>
      <c r="I95" s="214"/>
      <c r="J95" s="214"/>
      <c r="K95" s="214"/>
      <c r="L95" s="214"/>
      <c r="M95" s="214"/>
      <c r="N95" s="214"/>
      <c r="O95" s="214"/>
      <c r="P95" s="214"/>
    </row>
    <row r="96" spans="2:16" s="218" customFormat="1" ht="18.75" x14ac:dyDescent="0.2">
      <c r="B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</row>
    <row r="97" spans="2:16" s="218" customFormat="1" ht="18.75" x14ac:dyDescent="0.2">
      <c r="B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</row>
    <row r="98" spans="2:16" s="218" customFormat="1" ht="18.75" x14ac:dyDescent="0.2">
      <c r="B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</row>
    <row r="99" spans="2:16" s="218" customFormat="1" ht="18.75" x14ac:dyDescent="0.2">
      <c r="B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</row>
    <row r="100" spans="2:16" s="218" customFormat="1" ht="18.75" x14ac:dyDescent="0.2">
      <c r="B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</row>
    <row r="101" spans="2:16" s="218" customFormat="1" ht="18.75" x14ac:dyDescent="0.2">
      <c r="B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</row>
    <row r="102" spans="2:16" s="218" customFormat="1" ht="18.75" x14ac:dyDescent="0.2">
      <c r="B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</row>
    <row r="103" spans="2:16" s="218" customFormat="1" ht="18.75" x14ac:dyDescent="0.2">
      <c r="B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</row>
    <row r="104" spans="2:16" s="218" customFormat="1" ht="18.75" x14ac:dyDescent="0.2">
      <c r="B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</row>
    <row r="105" spans="2:16" s="218" customFormat="1" ht="18.75" x14ac:dyDescent="0.2">
      <c r="B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</row>
    <row r="106" spans="2:16" s="218" customFormat="1" ht="18.75" x14ac:dyDescent="0.2"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</row>
    <row r="107" spans="2:16" s="218" customFormat="1" ht="18.75" x14ac:dyDescent="0.2">
      <c r="D107" s="341"/>
      <c r="E107" s="60"/>
      <c r="F107" s="60"/>
      <c r="G107" s="60"/>
      <c r="H107" s="60"/>
      <c r="I107" s="214"/>
      <c r="J107" s="214"/>
      <c r="K107" s="214"/>
      <c r="L107" s="214"/>
      <c r="M107" s="214"/>
      <c r="N107" s="214"/>
      <c r="O107" s="214"/>
      <c r="P107" s="214"/>
    </row>
    <row r="108" spans="2:16" s="218" customFormat="1" ht="18.75" x14ac:dyDescent="0.2"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</row>
    <row r="109" spans="2:16" s="218" customFormat="1" ht="18.75" x14ac:dyDescent="0.2"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</row>
    <row r="110" spans="2:16" s="218" customFormat="1" ht="18.75" x14ac:dyDescent="0.2"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</row>
    <row r="111" spans="2:16" s="218" customFormat="1" ht="18.75" x14ac:dyDescent="0.2"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</row>
    <row r="112" spans="2:16" s="218" customFormat="1" ht="18.75" x14ac:dyDescent="0.2"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</row>
    <row r="113" spans="3:16" s="218" customFormat="1" ht="18.75" x14ac:dyDescent="0.2"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</row>
    <row r="114" spans="3:16" s="218" customFormat="1" ht="18.75" x14ac:dyDescent="0.2"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</row>
    <row r="115" spans="3:16" s="218" customFormat="1" ht="18.75" x14ac:dyDescent="0.2"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</row>
    <row r="116" spans="3:16" s="218" customFormat="1" ht="18.75" x14ac:dyDescent="0.2"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</row>
    <row r="117" spans="3:16" s="218" customFormat="1" ht="18.75" x14ac:dyDescent="0.2"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</row>
    <row r="118" spans="3:16" s="218" customFormat="1" ht="18.75" x14ac:dyDescent="0.2"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</row>
    <row r="119" spans="3:16" s="218" customFormat="1" ht="18.75" x14ac:dyDescent="0.2"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</row>
    <row r="120" spans="3:16" s="218" customFormat="1" ht="18.75" x14ac:dyDescent="0.2"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</row>
    <row r="121" spans="3:16" s="218" customFormat="1" ht="18.75" x14ac:dyDescent="0.2"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</row>
    <row r="122" spans="3:16" s="218" customFormat="1" ht="18.75" x14ac:dyDescent="0.2"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</row>
    <row r="123" spans="3:16" s="218" customFormat="1" ht="18.75" x14ac:dyDescent="0.2"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</row>
    <row r="124" spans="3:16" s="218" customFormat="1" ht="18.75" x14ac:dyDescent="0.2"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</row>
    <row r="125" spans="3:16" s="218" customFormat="1" ht="18.75" x14ac:dyDescent="0.2"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</row>
    <row r="126" spans="3:16" s="218" customFormat="1" ht="18.75" x14ac:dyDescent="0.2"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</row>
    <row r="127" spans="3:16" s="218" customFormat="1" ht="18.75" x14ac:dyDescent="0.2"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</row>
    <row r="128" spans="3:16" s="218" customFormat="1" ht="18.75" x14ac:dyDescent="0.2"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</row>
    <row r="129" spans="2:16" s="218" customFormat="1" ht="18.75" x14ac:dyDescent="0.2"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</row>
    <row r="130" spans="2:16" s="218" customFormat="1" ht="18.75" x14ac:dyDescent="0.25">
      <c r="B130" s="344"/>
      <c r="C130" s="214"/>
      <c r="D130" s="341"/>
      <c r="E130" s="345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</row>
    <row r="131" spans="2:16" s="218" customFormat="1" ht="18.75" x14ac:dyDescent="0.25">
      <c r="C131" s="214"/>
      <c r="D131" s="341"/>
      <c r="E131" s="345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</row>
    <row r="132" spans="2:16" s="218" customFormat="1" ht="18.75" x14ac:dyDescent="0.2"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</row>
    <row r="133" spans="2:16" s="218" customFormat="1" ht="18.75" x14ac:dyDescent="0.2"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</row>
    <row r="134" spans="2:16" s="218" customFormat="1" ht="18.75" x14ac:dyDescent="0.2"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</row>
    <row r="135" spans="2:16" s="218" customFormat="1" ht="18.75" x14ac:dyDescent="0.25">
      <c r="B135" s="214"/>
      <c r="C135" s="214"/>
      <c r="D135" s="214"/>
      <c r="E135" s="214"/>
      <c r="F135" s="214"/>
      <c r="G135" s="214"/>
      <c r="H135" s="81"/>
      <c r="I135"/>
      <c r="J135" s="214"/>
      <c r="K135" s="214"/>
      <c r="L135" s="214"/>
      <c r="M135" s="214"/>
      <c r="N135" s="214"/>
      <c r="O135" s="214"/>
      <c r="P135" s="214"/>
    </row>
    <row r="136" spans="2:16" s="218" customFormat="1" ht="18.75" x14ac:dyDescent="0.25">
      <c r="B136" s="338"/>
      <c r="C136" s="338"/>
      <c r="D136" s="214"/>
      <c r="E136" s="214"/>
      <c r="F136" s="214"/>
      <c r="G136" s="214"/>
      <c r="H136" s="81"/>
      <c r="I136"/>
      <c r="J136" s="214"/>
      <c r="K136" s="214"/>
      <c r="L136" s="214"/>
      <c r="M136" s="214"/>
      <c r="N136" s="214"/>
      <c r="O136" s="214"/>
      <c r="P136" s="214"/>
    </row>
    <row r="137" spans="2:16" s="218" customFormat="1" ht="18.75" x14ac:dyDescent="0.2">
      <c r="B137" s="338"/>
      <c r="C137" s="33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</row>
    <row r="138" spans="2:16" s="218" customFormat="1" ht="18.75" x14ac:dyDescent="0.2"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</row>
    <row r="139" spans="2:16" s="218" customFormat="1" ht="18.75" x14ac:dyDescent="0.2"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</row>
    <row r="140" spans="2:16" s="218" customFormat="1" ht="18.75" x14ac:dyDescent="0.2"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</row>
    <row r="141" spans="2:16" s="218" customFormat="1" ht="18.75" x14ac:dyDescent="0.2"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</row>
    <row r="142" spans="2:16" s="218" customFormat="1" ht="18.75" x14ac:dyDescent="0.2"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</row>
    <row r="143" spans="2:16" s="218" customFormat="1" ht="18.75" x14ac:dyDescent="0.2"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</row>
    <row r="144" spans="2:16" s="218" customFormat="1" ht="18.75" x14ac:dyDescent="0.2"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</row>
    <row r="145" spans="1:19" s="218" customFormat="1" ht="18.75" x14ac:dyDescent="0.2"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</row>
    <row r="146" spans="1:19" s="218" customFormat="1" ht="18.75" x14ac:dyDescent="0.2">
      <c r="B146" s="349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</row>
    <row r="147" spans="1:19" s="218" customFormat="1" ht="18.75" x14ac:dyDescent="0.2">
      <c r="B147" s="348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</row>
    <row r="148" spans="1:19" s="218" customFormat="1" ht="18.75" x14ac:dyDescent="0.2"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</row>
    <row r="149" spans="1:19" s="218" customFormat="1" ht="18.75" x14ac:dyDescent="0.2"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</row>
    <row r="150" spans="1:19" s="218" customFormat="1" ht="18.75" x14ac:dyDescent="0.2"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</row>
    <row r="151" spans="1:19" s="218" customFormat="1" ht="18.75" x14ac:dyDescent="0.2"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</row>
    <row r="152" spans="1:19" s="218" customFormat="1" ht="18.75" x14ac:dyDescent="0.2"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</row>
    <row r="153" spans="1:19" s="218" customFormat="1" ht="18.75" x14ac:dyDescent="0.2"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</row>
    <row r="154" spans="1:19" ht="26.25" customHeight="1" x14ac:dyDescent="0.2">
      <c r="A154" s="60"/>
      <c r="B154" s="318"/>
      <c r="C154" s="203"/>
      <c r="D154" s="203"/>
      <c r="E154" s="189"/>
      <c r="F154" s="189"/>
      <c r="G154" s="189"/>
      <c r="H154" s="189"/>
      <c r="I154" s="157"/>
      <c r="J154" s="157"/>
      <c r="K154" s="157"/>
      <c r="L154" s="157"/>
      <c r="M154" s="157"/>
      <c r="N154" s="189"/>
      <c r="O154" s="189"/>
      <c r="P154" s="189"/>
      <c r="Q154" s="60"/>
      <c r="R154" s="60"/>
      <c r="S154" s="60"/>
    </row>
    <row r="155" spans="1:19" ht="26.25" customHeight="1" x14ac:dyDescent="0.35">
      <c r="A155" s="60"/>
      <c r="B155" s="213"/>
      <c r="C155" s="199"/>
      <c r="D155" s="200"/>
      <c r="E155" s="200"/>
      <c r="F155" s="189"/>
      <c r="G155" s="189"/>
      <c r="H155" s="189"/>
      <c r="I155" s="201"/>
      <c r="J155" s="201"/>
      <c r="K155" s="201"/>
      <c r="L155" s="201"/>
      <c r="M155" s="201"/>
      <c r="N155" s="189"/>
      <c r="O155" s="189"/>
      <c r="P155" s="189"/>
      <c r="Q155" s="60"/>
      <c r="R155" s="60"/>
      <c r="S155" s="60"/>
    </row>
    <row r="156" spans="1:19" s="217" customFormat="1" ht="16.5" customHeight="1" x14ac:dyDescent="0.3">
      <c r="A156" s="215"/>
      <c r="B156" s="216"/>
      <c r="C156" s="214"/>
      <c r="D156" s="214"/>
      <c r="E156" s="214"/>
      <c r="F156" s="216"/>
      <c r="G156" s="216"/>
      <c r="H156" s="216"/>
      <c r="I156" s="214"/>
      <c r="J156" s="214"/>
      <c r="K156" s="214"/>
      <c r="L156" s="214"/>
      <c r="M156" s="214"/>
      <c r="N156" s="216"/>
      <c r="O156" s="216"/>
      <c r="P156" s="216"/>
      <c r="Q156" s="215"/>
      <c r="R156" s="215"/>
      <c r="S156" s="215"/>
    </row>
    <row r="157" spans="1:19" s="217" customFormat="1" ht="16.5" customHeight="1" x14ac:dyDescent="0.3">
      <c r="A157" s="215"/>
      <c r="B157" s="216"/>
      <c r="C157" s="214"/>
      <c r="D157" s="214"/>
      <c r="E157" s="214"/>
      <c r="F157" s="216"/>
      <c r="G157" s="216"/>
      <c r="H157" s="216"/>
      <c r="I157" s="214"/>
      <c r="J157" s="214"/>
      <c r="K157" s="214"/>
      <c r="L157" s="214"/>
      <c r="M157" s="214"/>
      <c r="N157" s="216"/>
      <c r="O157" s="216"/>
      <c r="P157" s="216"/>
      <c r="Q157" s="215"/>
      <c r="R157" s="215"/>
      <c r="S157" s="215"/>
    </row>
    <row r="158" spans="1:19" s="218" customFormat="1" ht="18.75" x14ac:dyDescent="0.2"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</row>
    <row r="159" spans="1:19" s="218" customFormat="1" ht="18.75" x14ac:dyDescent="0.2"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</row>
    <row r="160" spans="1:19" s="218" customFormat="1" ht="18.75" x14ac:dyDescent="0.2"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</row>
    <row r="161" spans="1:19" s="218" customFormat="1" ht="18.75" x14ac:dyDescent="0.2"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</row>
    <row r="162" spans="1:19" s="218" customFormat="1" ht="18.75" x14ac:dyDescent="0.2"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</row>
    <row r="163" spans="1:19" s="218" customFormat="1" ht="18.75" x14ac:dyDescent="0.2"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</row>
    <row r="164" spans="1:19" s="218" customFormat="1" ht="18.75" x14ac:dyDescent="0.2"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</row>
    <row r="165" spans="1:19" s="218" customFormat="1" ht="18.75" x14ac:dyDescent="0.2"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</row>
    <row r="166" spans="1:19" s="218" customFormat="1" ht="18.75" x14ac:dyDescent="0.2"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</row>
    <row r="167" spans="1:19" s="218" customFormat="1" ht="18.75" x14ac:dyDescent="0.2"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</row>
    <row r="168" spans="1:19" s="218" customFormat="1" ht="18.75" x14ac:dyDescent="0.2"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</row>
    <row r="169" spans="1:19" s="218" customFormat="1" ht="23.25" x14ac:dyDescent="0.2">
      <c r="B169" s="327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</row>
    <row r="170" spans="1:19" s="218" customFormat="1" ht="18.75" x14ac:dyDescent="0.2"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</row>
    <row r="171" spans="1:19" s="218" customFormat="1" ht="18.75" x14ac:dyDescent="0.2"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</row>
    <row r="172" spans="1:19" s="218" customFormat="1" ht="18.75" x14ac:dyDescent="0.2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</row>
    <row r="173" spans="1:19" s="218" customFormat="1" ht="18.75" x14ac:dyDescent="0.2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</row>
    <row r="174" spans="1:19" ht="26.25" customHeight="1" x14ac:dyDescent="0.35">
      <c r="A174" s="60"/>
      <c r="B174" s="213"/>
      <c r="C174" s="199"/>
      <c r="D174" s="200"/>
      <c r="E174" s="200"/>
      <c r="F174" s="189"/>
      <c r="G174" s="189"/>
      <c r="H174" s="189"/>
      <c r="I174" s="201"/>
      <c r="J174" s="201"/>
      <c r="K174" s="201"/>
      <c r="L174" s="201"/>
      <c r="M174" s="201"/>
      <c r="N174" s="189"/>
      <c r="O174" s="189"/>
      <c r="P174" s="189"/>
      <c r="Q174" s="60"/>
      <c r="R174" s="60"/>
      <c r="S174" s="60"/>
    </row>
    <row r="175" spans="1:19" ht="26.25" customHeight="1" x14ac:dyDescent="0.35">
      <c r="A175" s="60"/>
      <c r="B175" s="213"/>
      <c r="C175" s="199"/>
      <c r="D175" s="200"/>
      <c r="E175" s="200"/>
      <c r="F175" s="189"/>
      <c r="G175" s="189"/>
      <c r="H175" s="189"/>
      <c r="I175" s="201"/>
      <c r="J175" s="201"/>
      <c r="K175" s="201"/>
      <c r="L175" s="201"/>
      <c r="M175" s="201"/>
      <c r="N175" s="189"/>
      <c r="O175" s="189"/>
      <c r="P175" s="189"/>
      <c r="Q175" s="60"/>
      <c r="R175" s="60"/>
      <c r="S175" s="60"/>
    </row>
    <row r="176" spans="1:19" s="217" customFormat="1" ht="16.5" customHeight="1" x14ac:dyDescent="0.3">
      <c r="A176" s="215"/>
      <c r="B176" s="326"/>
      <c r="C176" s="214"/>
      <c r="D176" s="214"/>
      <c r="E176" s="214"/>
      <c r="F176" s="216"/>
      <c r="G176" s="216"/>
      <c r="H176" s="216"/>
      <c r="I176" s="214"/>
      <c r="J176" s="214"/>
      <c r="K176" s="214"/>
      <c r="L176" s="214"/>
      <c r="M176" s="214"/>
      <c r="N176" s="216"/>
      <c r="O176" s="216"/>
      <c r="P176" s="216"/>
      <c r="Q176" s="215"/>
      <c r="R176" s="215"/>
      <c r="S176" s="215"/>
    </row>
    <row r="177" spans="1:19" s="217" customFormat="1" ht="16.5" customHeight="1" x14ac:dyDescent="0.3">
      <c r="A177" s="215"/>
      <c r="B177" s="326"/>
      <c r="C177" s="214"/>
      <c r="D177" s="214"/>
      <c r="E177" s="214"/>
      <c r="F177" s="216"/>
      <c r="G177" s="216"/>
      <c r="H177" s="216"/>
      <c r="I177" s="214"/>
      <c r="J177" s="214"/>
      <c r="K177" s="214"/>
      <c r="L177" s="214"/>
      <c r="M177" s="214"/>
      <c r="N177" s="216"/>
      <c r="O177" s="216"/>
      <c r="P177" s="216"/>
      <c r="Q177" s="215"/>
      <c r="R177" s="215"/>
      <c r="S177" s="215"/>
    </row>
    <row r="178" spans="1:19" s="218" customFormat="1" ht="21" x14ac:dyDescent="0.2">
      <c r="B178" s="326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</row>
    <row r="179" spans="1:19" s="218" customFormat="1" ht="18.75" x14ac:dyDescent="0.2"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</row>
    <row r="180" spans="1:19" s="218" customFormat="1" ht="18.75" x14ac:dyDescent="0.2"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</row>
    <row r="181" spans="1:19" ht="26.25" customHeight="1" x14ac:dyDescent="0.35">
      <c r="A181" s="60"/>
      <c r="B181" s="213"/>
      <c r="C181" s="199"/>
      <c r="D181" s="200"/>
      <c r="E181" s="200"/>
      <c r="F181" s="189"/>
      <c r="G181" s="189"/>
      <c r="H181" s="189"/>
      <c r="I181" s="201"/>
      <c r="J181" s="201"/>
      <c r="K181" s="201"/>
      <c r="L181" s="201"/>
      <c r="M181" s="201"/>
      <c r="N181" s="189"/>
      <c r="O181" s="189"/>
      <c r="P181" s="189"/>
      <c r="Q181" s="60"/>
      <c r="R181" s="60"/>
      <c r="S181" s="60"/>
    </row>
    <row r="182" spans="1:19" s="217" customFormat="1" ht="16.5" customHeight="1" x14ac:dyDescent="0.3">
      <c r="A182" s="215"/>
      <c r="B182" s="216"/>
      <c r="C182" s="214"/>
      <c r="D182" s="214"/>
      <c r="E182" s="214"/>
      <c r="F182" s="216"/>
      <c r="G182" s="216"/>
      <c r="H182" s="216"/>
      <c r="I182" s="214"/>
      <c r="J182" s="214"/>
      <c r="K182" s="214"/>
      <c r="L182" s="214"/>
      <c r="M182" s="214"/>
      <c r="N182" s="216"/>
      <c r="O182" s="216"/>
      <c r="P182" s="216"/>
      <c r="Q182" s="215"/>
      <c r="R182" s="215"/>
      <c r="S182" s="215"/>
    </row>
    <row r="183" spans="1:19" s="217" customFormat="1" ht="16.5" customHeight="1" x14ac:dyDescent="0.3">
      <c r="A183" s="215"/>
      <c r="B183" s="216"/>
      <c r="C183" s="214"/>
      <c r="D183" s="214"/>
      <c r="E183" s="214"/>
      <c r="F183" s="216"/>
      <c r="G183" s="216"/>
      <c r="H183" s="216"/>
      <c r="I183" s="214"/>
      <c r="J183" s="214"/>
      <c r="K183" s="214"/>
      <c r="L183" s="214"/>
      <c r="M183" s="214"/>
      <c r="N183" s="216"/>
      <c r="O183" s="216"/>
      <c r="P183" s="216"/>
      <c r="Q183" s="215"/>
      <c r="R183" s="215"/>
      <c r="S183" s="215"/>
    </row>
    <row r="184" spans="1:19" s="218" customFormat="1" ht="18.75" x14ac:dyDescent="0.2"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</row>
    <row r="185" spans="1:19" s="218" customFormat="1" ht="18.75" x14ac:dyDescent="0.2"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</row>
    <row r="186" spans="1:19" s="218" customFormat="1" ht="18.75" x14ac:dyDescent="0.2"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</row>
    <row r="187" spans="1:19" s="218" customFormat="1" ht="18.75" x14ac:dyDescent="0.2"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</row>
    <row r="188" spans="1:19" s="218" customFormat="1" ht="18.75" x14ac:dyDescent="0.2"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</row>
    <row r="189" spans="1:19" s="218" customFormat="1" ht="18.75" x14ac:dyDescent="0.2"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</row>
    <row r="190" spans="1:19" s="218" customFormat="1" ht="18.75" x14ac:dyDescent="0.2"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</row>
    <row r="191" spans="1:19" s="218" customFormat="1" ht="18.75" x14ac:dyDescent="0.2"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</row>
    <row r="192" spans="1:19" s="218" customFormat="1" ht="18.75" x14ac:dyDescent="0.2"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</row>
    <row r="193" spans="2:16" s="218" customFormat="1" ht="18.75" x14ac:dyDescent="0.2"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</row>
    <row r="194" spans="2:16" s="218" customFormat="1" ht="18.75" x14ac:dyDescent="0.2"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</row>
    <row r="195" spans="2:16" s="218" customFormat="1" ht="18.75" x14ac:dyDescent="0.2"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</row>
    <row r="196" spans="2:16" s="218" customFormat="1" ht="18.75" x14ac:dyDescent="0.2"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</row>
    <row r="197" spans="2:16" s="218" customFormat="1" ht="18.75" x14ac:dyDescent="0.2"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</row>
    <row r="198" spans="2:16" s="218" customFormat="1" ht="18.75" x14ac:dyDescent="0.2"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</row>
    <row r="199" spans="2:16" s="218" customFormat="1" ht="18.75" x14ac:dyDescent="0.2">
      <c r="B199" s="32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</row>
    <row r="200" spans="2:16" s="218" customFormat="1" ht="18.75" x14ac:dyDescent="0.2"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</row>
    <row r="201" spans="2:16" s="218" customFormat="1" ht="18.75" x14ac:dyDescent="0.2"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</row>
    <row r="202" spans="2:16" s="218" customFormat="1" ht="18.75" x14ac:dyDescent="0.2"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</row>
    <row r="203" spans="2:16" s="218" customFormat="1" ht="18.75" x14ac:dyDescent="0.2"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</row>
    <row r="204" spans="2:16" s="218" customFormat="1" ht="18.75" x14ac:dyDescent="0.2"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</row>
    <row r="205" spans="2:16" s="218" customFormat="1" ht="18.75" x14ac:dyDescent="0.2"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</row>
    <row r="206" spans="2:16" s="218" customFormat="1" ht="18.75" x14ac:dyDescent="0.2"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</row>
    <row r="207" spans="2:16" s="218" customFormat="1" ht="18.75" x14ac:dyDescent="0.2"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</row>
    <row r="208" spans="2:16" s="218" customFormat="1" ht="18.75" x14ac:dyDescent="0.2"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</row>
    <row r="209" spans="2:16" s="218" customFormat="1" ht="18.75" x14ac:dyDescent="0.2"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</row>
    <row r="210" spans="2:16" s="218" customFormat="1" ht="18.75" x14ac:dyDescent="0.2"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</row>
    <row r="211" spans="2:16" s="218" customFormat="1" ht="18.75" x14ac:dyDescent="0.2"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</row>
    <row r="212" spans="2:16" s="218" customFormat="1" ht="18.75" x14ac:dyDescent="0.2"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</row>
    <row r="213" spans="2:16" s="218" customFormat="1" ht="18.75" x14ac:dyDescent="0.2"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</row>
    <row r="214" spans="2:16" s="218" customFormat="1" ht="18.75" x14ac:dyDescent="0.2"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</row>
    <row r="215" spans="2:16" s="218" customFormat="1" ht="18.75" x14ac:dyDescent="0.2"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</row>
    <row r="216" spans="2:16" s="218" customFormat="1" ht="18.75" x14ac:dyDescent="0.2"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</row>
    <row r="217" spans="2:16" s="218" customFormat="1" ht="18.75" x14ac:dyDescent="0.2"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</row>
    <row r="218" spans="2:16" s="218" customFormat="1" ht="18.75" x14ac:dyDescent="0.2"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</row>
    <row r="219" spans="2:16" s="218" customFormat="1" ht="18.75" x14ac:dyDescent="0.2"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</row>
    <row r="220" spans="2:16" s="218" customFormat="1" ht="18.75" x14ac:dyDescent="0.2"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</row>
    <row r="221" spans="2:16" s="218" customFormat="1" ht="18.75" x14ac:dyDescent="0.2"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</row>
    <row r="222" spans="2:16" s="218" customFormat="1" ht="18.75" x14ac:dyDescent="0.2"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</row>
    <row r="223" spans="2:16" s="218" customFormat="1" ht="18.75" x14ac:dyDescent="0.2"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</row>
    <row r="224" spans="2:16" s="218" customFormat="1" ht="18.75" x14ac:dyDescent="0.2"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</row>
    <row r="225" spans="1:19" s="218" customFormat="1" ht="18.75" x14ac:dyDescent="0.2"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</row>
    <row r="226" spans="1:19" s="218" customFormat="1" ht="18.75" x14ac:dyDescent="0.2"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</row>
    <row r="227" spans="1:19" s="218" customFormat="1" ht="18.75" x14ac:dyDescent="0.2"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</row>
    <row r="228" spans="1:19" s="218" customFormat="1" ht="18.75" x14ac:dyDescent="0.2"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</row>
    <row r="229" spans="1:19" s="218" customFormat="1" ht="18.75" x14ac:dyDescent="0.2"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</row>
    <row r="230" spans="1:19" s="218" customFormat="1" ht="18.75" x14ac:dyDescent="0.2"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</row>
    <row r="231" spans="1:19" ht="18.75" x14ac:dyDescent="0.2">
      <c r="A231" s="60"/>
      <c r="B231" s="319"/>
      <c r="C231" s="203"/>
      <c r="D231" s="203"/>
      <c r="E231" s="189"/>
      <c r="F231" s="189"/>
      <c r="G231" s="189"/>
      <c r="H231" s="189"/>
      <c r="I231" s="157"/>
      <c r="J231" s="157"/>
      <c r="K231" s="157"/>
      <c r="L231" s="157"/>
      <c r="M231" s="157"/>
      <c r="N231" s="189"/>
      <c r="O231" s="189"/>
      <c r="P231" s="189"/>
      <c r="Q231" s="60"/>
      <c r="R231" s="60"/>
      <c r="S231" s="60"/>
    </row>
    <row r="232" spans="1:19" ht="18.75" x14ac:dyDescent="0.2">
      <c r="A232" s="60"/>
      <c r="B232" s="320"/>
      <c r="C232" s="203"/>
      <c r="D232" s="203"/>
      <c r="E232" s="189"/>
      <c r="F232" s="189"/>
      <c r="G232" s="189"/>
      <c r="H232" s="189"/>
      <c r="I232" s="157"/>
      <c r="J232" s="157"/>
      <c r="K232" s="157"/>
      <c r="L232" s="157"/>
      <c r="M232" s="157"/>
      <c r="N232" s="189"/>
      <c r="O232" s="189"/>
      <c r="P232" s="189"/>
      <c r="Q232" s="60"/>
      <c r="R232" s="60"/>
      <c r="S232" s="60"/>
    </row>
    <row r="233" spans="1:19" ht="18.75" x14ac:dyDescent="0.2">
      <c r="A233" s="60"/>
      <c r="B233" s="320"/>
      <c r="C233" s="203"/>
      <c r="D233" s="203"/>
      <c r="E233" s="189"/>
      <c r="F233" s="189"/>
      <c r="G233" s="189"/>
      <c r="H233" s="189"/>
      <c r="I233" s="157"/>
      <c r="J233" s="157"/>
      <c r="K233" s="157"/>
      <c r="L233" s="157"/>
      <c r="M233" s="157"/>
      <c r="N233" s="189"/>
      <c r="O233" s="189"/>
      <c r="P233" s="189"/>
      <c r="Q233" s="60"/>
      <c r="R233" s="60"/>
      <c r="S233" s="60"/>
    </row>
    <row r="234" spans="1:19" ht="18.75" x14ac:dyDescent="0.2">
      <c r="A234" s="60"/>
      <c r="B234" s="320"/>
      <c r="C234" s="203"/>
      <c r="D234" s="203"/>
      <c r="E234" s="189"/>
      <c r="F234" s="189"/>
      <c r="G234" s="189"/>
      <c r="H234" s="189"/>
      <c r="I234" s="157"/>
      <c r="J234" s="157"/>
      <c r="K234" s="157"/>
      <c r="L234" s="157"/>
      <c r="M234" s="157"/>
      <c r="N234" s="189"/>
      <c r="O234" s="189"/>
      <c r="P234" s="189"/>
      <c r="Q234" s="60"/>
      <c r="R234" s="60"/>
      <c r="S234" s="60"/>
    </row>
    <row r="235" spans="1:19" ht="18.75" x14ac:dyDescent="0.2">
      <c r="A235" s="60"/>
      <c r="B235" s="320"/>
      <c r="C235" s="203"/>
      <c r="D235" s="203"/>
      <c r="E235" s="189"/>
      <c r="F235" s="189"/>
      <c r="G235" s="189"/>
      <c r="H235" s="189"/>
      <c r="I235" s="157"/>
      <c r="J235" s="157"/>
      <c r="K235" s="157"/>
      <c r="L235" s="157"/>
      <c r="M235" s="157"/>
      <c r="N235" s="189"/>
      <c r="O235" s="189"/>
      <c r="P235" s="189"/>
      <c r="Q235" s="60"/>
      <c r="R235" s="60"/>
      <c r="S235" s="60"/>
    </row>
    <row r="236" spans="1:19" ht="18.75" x14ac:dyDescent="0.2">
      <c r="A236" s="60"/>
      <c r="B236" s="320"/>
      <c r="C236" s="203"/>
      <c r="D236" s="203"/>
      <c r="E236" s="189"/>
      <c r="F236" s="189"/>
      <c r="G236" s="189"/>
      <c r="H236" s="189"/>
      <c r="I236" s="157"/>
      <c r="J236" s="157"/>
      <c r="K236" s="157"/>
      <c r="L236" s="157"/>
      <c r="M236" s="157"/>
      <c r="N236" s="189"/>
      <c r="O236" s="189"/>
      <c r="P236" s="189"/>
      <c r="Q236" s="60"/>
      <c r="R236" s="60"/>
      <c r="S236" s="60"/>
    </row>
    <row r="237" spans="1:19" ht="18.75" x14ac:dyDescent="0.2">
      <c r="A237" s="60"/>
      <c r="B237" s="320"/>
      <c r="C237" s="203"/>
      <c r="D237" s="203"/>
      <c r="E237" s="189"/>
      <c r="F237" s="189"/>
      <c r="G237" s="189"/>
      <c r="H237" s="189"/>
      <c r="I237" s="157"/>
      <c r="J237" s="157"/>
      <c r="K237" s="157"/>
      <c r="L237" s="157"/>
      <c r="M237" s="157"/>
      <c r="N237" s="189"/>
      <c r="O237" s="189"/>
      <c r="P237" s="189"/>
      <c r="Q237" s="60"/>
      <c r="R237" s="60"/>
      <c r="S237" s="60"/>
    </row>
    <row r="238" spans="1:19" ht="18.75" x14ac:dyDescent="0.2">
      <c r="A238" s="60"/>
      <c r="B238" s="320"/>
      <c r="C238" s="203"/>
      <c r="D238" s="203"/>
      <c r="E238" s="189"/>
      <c r="F238" s="189"/>
      <c r="G238" s="189"/>
      <c r="H238" s="189"/>
      <c r="I238" s="157"/>
      <c r="J238" s="157"/>
      <c r="K238" s="157"/>
      <c r="L238" s="157"/>
      <c r="M238" s="157"/>
      <c r="N238" s="189"/>
      <c r="O238" s="189"/>
      <c r="P238" s="189"/>
      <c r="Q238" s="60"/>
      <c r="R238" s="60"/>
      <c r="S238" s="60"/>
    </row>
    <row r="239" spans="1:19" ht="18.75" x14ac:dyDescent="0.2">
      <c r="A239" s="60"/>
      <c r="B239" s="320"/>
      <c r="C239" s="203"/>
      <c r="D239" s="203"/>
      <c r="E239" s="189"/>
      <c r="F239" s="189"/>
      <c r="G239" s="189"/>
      <c r="H239" s="189"/>
      <c r="I239" s="157"/>
      <c r="J239" s="157"/>
      <c r="K239" s="157"/>
      <c r="L239" s="157"/>
      <c r="M239" s="157"/>
      <c r="N239" s="189"/>
      <c r="O239" s="189"/>
      <c r="P239" s="189"/>
      <c r="Q239" s="60"/>
      <c r="R239" s="60"/>
      <c r="S239" s="60"/>
    </row>
    <row r="240" spans="1:19" ht="18.75" x14ac:dyDescent="0.2">
      <c r="A240" s="60"/>
      <c r="B240" s="320"/>
      <c r="C240" s="203"/>
      <c r="D240" s="203"/>
      <c r="E240" s="189"/>
      <c r="F240" s="189"/>
      <c r="G240" s="189"/>
      <c r="H240" s="189"/>
      <c r="I240" s="157"/>
      <c r="J240" s="157"/>
      <c r="K240" s="157"/>
      <c r="L240" s="157"/>
      <c r="M240" s="157"/>
      <c r="N240" s="189"/>
      <c r="O240" s="189"/>
      <c r="P240" s="189"/>
      <c r="Q240" s="60"/>
      <c r="R240" s="60"/>
      <c r="S240" s="60"/>
    </row>
    <row r="241" spans="1:19" ht="18.75" x14ac:dyDescent="0.2">
      <c r="A241" s="60"/>
      <c r="B241" s="320"/>
      <c r="C241" s="203"/>
      <c r="D241" s="203"/>
      <c r="E241" s="189"/>
      <c r="F241" s="189"/>
      <c r="G241" s="189"/>
      <c r="H241" s="189"/>
      <c r="I241" s="157"/>
      <c r="J241" s="157"/>
      <c r="K241" s="157"/>
      <c r="L241" s="157"/>
      <c r="M241" s="157"/>
      <c r="N241" s="189"/>
      <c r="O241" s="189"/>
      <c r="P241" s="189"/>
      <c r="Q241" s="60"/>
      <c r="R241" s="60"/>
      <c r="S241" s="60"/>
    </row>
    <row r="242" spans="1:19" ht="18.75" x14ac:dyDescent="0.2">
      <c r="A242" s="60"/>
      <c r="B242" s="320"/>
      <c r="C242" s="203"/>
      <c r="D242" s="203"/>
      <c r="E242" s="189"/>
      <c r="F242" s="189"/>
      <c r="G242" s="189"/>
      <c r="H242" s="189"/>
      <c r="I242" s="157"/>
      <c r="J242" s="157"/>
      <c r="K242" s="157"/>
      <c r="L242" s="157"/>
      <c r="M242" s="157"/>
      <c r="N242" s="189"/>
      <c r="O242" s="189"/>
      <c r="P242" s="189"/>
      <c r="Q242" s="60"/>
      <c r="R242" s="60"/>
      <c r="S242" s="60"/>
    </row>
    <row r="243" spans="1:19" ht="18.75" x14ac:dyDescent="0.2">
      <c r="A243" s="60"/>
      <c r="B243" s="320"/>
      <c r="C243" s="203"/>
      <c r="D243" s="203"/>
      <c r="E243" s="189"/>
      <c r="F243" s="189"/>
      <c r="G243" s="189"/>
      <c r="H243" s="189"/>
      <c r="I243" s="157"/>
      <c r="J243" s="157"/>
      <c r="K243" s="157"/>
      <c r="L243" s="157"/>
      <c r="M243" s="157"/>
      <c r="N243" s="189"/>
      <c r="O243" s="189"/>
      <c r="P243" s="189"/>
      <c r="Q243" s="60"/>
      <c r="R243" s="60"/>
      <c r="S243" s="60"/>
    </row>
    <row r="244" spans="1:19" ht="18.75" x14ac:dyDescent="0.2">
      <c r="A244" s="60"/>
      <c r="B244" s="320"/>
      <c r="C244" s="203"/>
      <c r="D244" s="203"/>
      <c r="E244" s="189"/>
      <c r="F244" s="189"/>
      <c r="G244" s="189"/>
      <c r="H244" s="189"/>
      <c r="I244" s="157"/>
      <c r="J244" s="157"/>
      <c r="K244" s="157"/>
      <c r="L244" s="157"/>
      <c r="M244" s="157"/>
      <c r="N244" s="189"/>
      <c r="O244" s="189"/>
      <c r="P244" s="189"/>
      <c r="Q244" s="60"/>
      <c r="R244" s="60"/>
      <c r="S244" s="60"/>
    </row>
    <row r="245" spans="1:19" ht="18.75" x14ac:dyDescent="0.2">
      <c r="A245" s="60"/>
      <c r="B245" s="320"/>
      <c r="C245" s="203"/>
      <c r="D245" s="203"/>
      <c r="E245" s="189"/>
      <c r="F245" s="189"/>
      <c r="G245" s="189"/>
      <c r="H245" s="189"/>
      <c r="I245" s="157"/>
      <c r="J245" s="157"/>
      <c r="K245" s="157"/>
      <c r="L245" s="157"/>
      <c r="M245" s="157"/>
      <c r="N245" s="189"/>
      <c r="O245" s="189"/>
      <c r="P245" s="189"/>
      <c r="Q245" s="60"/>
      <c r="R245" s="60"/>
      <c r="S245" s="60"/>
    </row>
    <row r="246" spans="1:19" ht="18.75" x14ac:dyDescent="0.2">
      <c r="A246" s="60"/>
      <c r="B246" s="320"/>
      <c r="C246" s="203"/>
      <c r="D246" s="203"/>
      <c r="E246" s="189"/>
      <c r="F246" s="189"/>
      <c r="G246" s="189"/>
      <c r="H246" s="189"/>
      <c r="I246" s="157"/>
      <c r="J246" s="157"/>
      <c r="K246" s="157"/>
      <c r="L246" s="157"/>
      <c r="M246" s="157"/>
      <c r="N246" s="189"/>
      <c r="O246" s="189"/>
      <c r="P246" s="189"/>
      <c r="Q246" s="60"/>
      <c r="R246" s="60"/>
      <c r="S246" s="60"/>
    </row>
    <row r="247" spans="1:19" ht="18.75" x14ac:dyDescent="0.2">
      <c r="A247" s="60"/>
      <c r="B247" s="320"/>
      <c r="C247" s="203"/>
      <c r="D247" s="203"/>
      <c r="E247" s="189"/>
      <c r="F247" s="189"/>
      <c r="G247" s="189"/>
      <c r="H247" s="189"/>
      <c r="I247" s="157"/>
      <c r="J247" s="157"/>
      <c r="K247" s="157"/>
      <c r="L247" s="157"/>
      <c r="M247" s="157"/>
      <c r="N247" s="189"/>
      <c r="O247" s="189"/>
      <c r="P247" s="189"/>
      <c r="Q247" s="60"/>
      <c r="R247" s="60"/>
      <c r="S247" s="60"/>
    </row>
    <row r="248" spans="1:19" ht="18.75" x14ac:dyDescent="0.2">
      <c r="A248" s="60"/>
      <c r="B248" s="320"/>
      <c r="C248" s="203"/>
      <c r="D248" s="203"/>
      <c r="E248" s="189"/>
      <c r="F248" s="189"/>
      <c r="G248" s="189"/>
      <c r="H248" s="189"/>
      <c r="I248" s="157"/>
      <c r="J248" s="157"/>
      <c r="K248" s="157"/>
      <c r="L248" s="157"/>
      <c r="M248" s="157"/>
      <c r="N248" s="189"/>
      <c r="O248" s="189"/>
      <c r="P248" s="189"/>
      <c r="Q248" s="60"/>
      <c r="R248" s="60"/>
      <c r="S248" s="60"/>
    </row>
    <row r="249" spans="1:19" ht="18.75" x14ac:dyDescent="0.2">
      <c r="A249" s="60"/>
      <c r="B249" s="320"/>
      <c r="C249" s="203"/>
      <c r="D249" s="203"/>
      <c r="E249" s="189"/>
      <c r="F249" s="189"/>
      <c r="G249" s="189"/>
      <c r="H249" s="189"/>
      <c r="I249" s="157"/>
      <c r="J249" s="157"/>
      <c r="K249" s="157"/>
      <c r="L249" s="157"/>
      <c r="M249" s="157"/>
      <c r="N249" s="189"/>
      <c r="O249" s="189"/>
      <c r="P249" s="189"/>
      <c r="Q249" s="60"/>
      <c r="R249" s="60"/>
      <c r="S249" s="60"/>
    </row>
    <row r="250" spans="1:19" ht="18.75" x14ac:dyDescent="0.2">
      <c r="A250" s="60"/>
      <c r="B250" s="320"/>
      <c r="C250" s="203"/>
      <c r="D250" s="203"/>
      <c r="E250" s="189"/>
      <c r="F250" s="189"/>
      <c r="G250" s="189"/>
      <c r="H250" s="189"/>
      <c r="I250" s="157"/>
      <c r="J250" s="157"/>
      <c r="K250" s="157"/>
      <c r="L250" s="157"/>
      <c r="M250" s="157"/>
      <c r="N250" s="189"/>
      <c r="O250" s="189"/>
      <c r="P250" s="189"/>
      <c r="Q250" s="60"/>
      <c r="R250" s="60"/>
      <c r="S250" s="60"/>
    </row>
    <row r="251" spans="1:19" ht="18.75" x14ac:dyDescent="0.2">
      <c r="A251" s="60"/>
      <c r="B251" s="320"/>
      <c r="C251" s="203"/>
      <c r="D251" s="203"/>
      <c r="E251" s="189"/>
      <c r="F251" s="189"/>
      <c r="G251" s="189"/>
      <c r="H251" s="189"/>
      <c r="I251" s="157"/>
      <c r="J251" s="157"/>
      <c r="K251" s="157"/>
      <c r="L251" s="157"/>
      <c r="M251" s="157"/>
      <c r="N251" s="189"/>
      <c r="O251" s="189"/>
      <c r="P251" s="189"/>
      <c r="Q251" s="60"/>
      <c r="R251" s="60"/>
      <c r="S251" s="60"/>
    </row>
    <row r="252" spans="1:19" ht="18.75" x14ac:dyDescent="0.2">
      <c r="A252" s="60"/>
      <c r="B252" s="320"/>
      <c r="C252" s="203"/>
      <c r="D252" s="203"/>
      <c r="E252" s="189"/>
      <c r="F252" s="189"/>
      <c r="G252" s="189"/>
      <c r="H252" s="189"/>
      <c r="I252" s="157"/>
      <c r="J252" s="157"/>
      <c r="K252" s="157"/>
      <c r="L252" s="157"/>
      <c r="M252" s="157"/>
      <c r="N252" s="189"/>
      <c r="O252" s="189"/>
      <c r="P252" s="189"/>
      <c r="Q252" s="60"/>
      <c r="R252" s="60"/>
      <c r="S252" s="60"/>
    </row>
    <row r="253" spans="1:19" ht="18.75" x14ac:dyDescent="0.2">
      <c r="A253" s="60"/>
      <c r="B253" s="320"/>
      <c r="C253" s="203"/>
      <c r="D253" s="203"/>
      <c r="E253" s="189"/>
      <c r="F253" s="189"/>
      <c r="G253" s="189"/>
      <c r="H253" s="189"/>
      <c r="I253" s="157"/>
      <c r="J253" s="157"/>
      <c r="K253" s="157"/>
      <c r="L253" s="157"/>
      <c r="M253" s="157"/>
      <c r="N253" s="189"/>
      <c r="O253" s="189"/>
      <c r="P253" s="189"/>
      <c r="Q253" s="60"/>
      <c r="R253" s="60"/>
      <c r="S253" s="60"/>
    </row>
    <row r="254" spans="1:19" ht="18.75" x14ac:dyDescent="0.2">
      <c r="A254" s="60"/>
      <c r="B254" s="320"/>
      <c r="C254" s="203"/>
      <c r="D254" s="203"/>
      <c r="E254" s="189"/>
      <c r="F254" s="189"/>
      <c r="G254" s="189"/>
      <c r="H254" s="189"/>
      <c r="I254" s="157"/>
      <c r="J254" s="157"/>
      <c r="K254" s="157"/>
      <c r="L254" s="157"/>
      <c r="M254" s="157"/>
      <c r="N254" s="189"/>
      <c r="O254" s="189"/>
      <c r="P254" s="189"/>
      <c r="Q254" s="60"/>
      <c r="R254" s="60"/>
      <c r="S254" s="60"/>
    </row>
    <row r="255" spans="1:19" ht="18.75" x14ac:dyDescent="0.2">
      <c r="A255" s="60"/>
      <c r="B255" s="320"/>
      <c r="C255" s="203"/>
      <c r="D255" s="203"/>
      <c r="E255" s="189"/>
      <c r="F255" s="189"/>
      <c r="G255" s="189"/>
      <c r="H255" s="189"/>
      <c r="I255" s="157"/>
      <c r="J255" s="157"/>
      <c r="K255" s="157"/>
      <c r="L255" s="157"/>
      <c r="M255" s="157"/>
      <c r="N255" s="189"/>
      <c r="O255" s="189"/>
      <c r="P255" s="189"/>
      <c r="Q255" s="60"/>
      <c r="R255" s="60"/>
      <c r="S255" s="60"/>
    </row>
    <row r="256" spans="1:19" ht="18.75" x14ac:dyDescent="0.2">
      <c r="A256" s="60"/>
      <c r="B256" s="320"/>
      <c r="C256" s="203"/>
      <c r="D256" s="203"/>
      <c r="E256" s="189"/>
      <c r="F256" s="189"/>
      <c r="G256" s="189"/>
      <c r="H256" s="189"/>
      <c r="I256" s="157"/>
      <c r="J256" s="157"/>
      <c r="K256" s="157"/>
      <c r="L256" s="157"/>
      <c r="M256" s="157"/>
      <c r="N256" s="189"/>
      <c r="O256" s="189"/>
      <c r="P256" s="189"/>
      <c r="Q256" s="60"/>
      <c r="R256" s="60"/>
      <c r="S256" s="60"/>
    </row>
    <row r="257" spans="1:19" ht="18.75" x14ac:dyDescent="0.2">
      <c r="A257" s="60"/>
      <c r="B257" s="320"/>
      <c r="C257" s="203"/>
      <c r="D257" s="203"/>
      <c r="E257" s="189"/>
      <c r="F257" s="189"/>
      <c r="G257" s="189"/>
      <c r="H257" s="189"/>
      <c r="I257" s="157"/>
      <c r="J257" s="157"/>
      <c r="K257" s="157"/>
      <c r="L257" s="157"/>
      <c r="M257" s="157"/>
      <c r="N257" s="189"/>
      <c r="O257" s="189"/>
      <c r="P257" s="189"/>
      <c r="Q257" s="60"/>
      <c r="R257" s="60"/>
      <c r="S257" s="60"/>
    </row>
    <row r="258" spans="1:19" ht="18.75" x14ac:dyDescent="0.2">
      <c r="A258" s="60"/>
      <c r="B258" s="320"/>
      <c r="C258" s="203"/>
      <c r="D258" s="203"/>
      <c r="E258" s="189"/>
      <c r="F258" s="189"/>
      <c r="G258" s="189"/>
      <c r="H258" s="189"/>
      <c r="I258" s="157"/>
      <c r="J258" s="157"/>
      <c r="K258" s="157"/>
      <c r="L258" s="157"/>
      <c r="M258" s="157"/>
      <c r="N258" s="189"/>
      <c r="O258" s="189"/>
      <c r="P258" s="189"/>
      <c r="Q258" s="60"/>
      <c r="R258" s="60"/>
      <c r="S258" s="60"/>
    </row>
    <row r="259" spans="1:19" ht="18.75" x14ac:dyDescent="0.2">
      <c r="A259" s="60"/>
      <c r="B259" s="320"/>
      <c r="C259" s="203"/>
      <c r="D259" s="203"/>
      <c r="E259" s="189"/>
      <c r="F259" s="189"/>
      <c r="G259" s="189"/>
      <c r="H259" s="189"/>
      <c r="I259" s="157"/>
      <c r="J259" s="157"/>
      <c r="K259" s="157"/>
      <c r="L259" s="157"/>
      <c r="M259" s="157"/>
      <c r="N259" s="189"/>
      <c r="O259" s="189"/>
      <c r="P259" s="189"/>
      <c r="Q259" s="60"/>
      <c r="R259" s="60"/>
      <c r="S259" s="60"/>
    </row>
    <row r="260" spans="1:19" ht="18.75" x14ac:dyDescent="0.2">
      <c r="A260" s="60"/>
      <c r="B260" s="320"/>
      <c r="C260" s="203"/>
      <c r="D260" s="203"/>
      <c r="E260" s="189"/>
      <c r="F260" s="189"/>
      <c r="G260" s="189"/>
      <c r="H260" s="189"/>
      <c r="I260" s="157"/>
      <c r="J260" s="157"/>
      <c r="K260" s="157"/>
      <c r="L260" s="157"/>
      <c r="M260" s="157"/>
      <c r="N260" s="189"/>
      <c r="O260" s="189"/>
      <c r="P260" s="189"/>
      <c r="Q260" s="60"/>
      <c r="R260" s="60"/>
      <c r="S260" s="60"/>
    </row>
    <row r="261" spans="1:19" ht="18.75" x14ac:dyDescent="0.2">
      <c r="A261" s="60"/>
      <c r="B261" s="320"/>
      <c r="C261" s="203"/>
      <c r="D261" s="203"/>
      <c r="E261" s="189"/>
      <c r="F261" s="189"/>
      <c r="G261" s="189"/>
      <c r="H261" s="189"/>
      <c r="I261" s="157"/>
      <c r="J261" s="157"/>
      <c r="K261" s="157"/>
      <c r="L261" s="157"/>
      <c r="M261" s="157"/>
      <c r="N261" s="189"/>
      <c r="O261" s="189"/>
      <c r="P261" s="189"/>
      <c r="Q261" s="60"/>
      <c r="R261" s="60"/>
      <c r="S261" s="60"/>
    </row>
    <row r="262" spans="1:19" ht="18.75" x14ac:dyDescent="0.2">
      <c r="A262" s="60"/>
      <c r="B262" s="320"/>
      <c r="C262" s="203"/>
      <c r="D262" s="203"/>
      <c r="E262" s="189"/>
      <c r="F262" s="189"/>
      <c r="G262" s="189"/>
      <c r="H262" s="189"/>
      <c r="I262" s="157"/>
      <c r="J262" s="157"/>
      <c r="K262" s="157"/>
      <c r="L262" s="157"/>
      <c r="M262" s="157"/>
      <c r="N262" s="189"/>
      <c r="O262" s="189"/>
      <c r="P262" s="189"/>
      <c r="Q262" s="60"/>
      <c r="R262" s="60"/>
      <c r="S262" s="60"/>
    </row>
    <row r="263" spans="1:19" ht="18.75" x14ac:dyDescent="0.2">
      <c r="A263" s="60"/>
      <c r="B263" s="320"/>
      <c r="C263" s="203"/>
      <c r="D263" s="203"/>
      <c r="E263" s="189"/>
      <c r="F263" s="189"/>
      <c r="G263" s="189"/>
      <c r="H263" s="189"/>
      <c r="I263" s="157"/>
      <c r="J263" s="157"/>
      <c r="K263" s="157"/>
      <c r="L263" s="157"/>
      <c r="M263" s="157"/>
      <c r="N263" s="189"/>
      <c r="O263" s="189"/>
      <c r="P263" s="189"/>
      <c r="Q263" s="60"/>
      <c r="R263" s="60"/>
      <c r="S263" s="60"/>
    </row>
    <row r="264" spans="1:19" ht="18.75" x14ac:dyDescent="0.2">
      <c r="A264" s="60"/>
      <c r="B264" s="320"/>
      <c r="C264" s="203"/>
      <c r="D264" s="203"/>
      <c r="E264" s="189"/>
      <c r="F264" s="189"/>
      <c r="G264" s="189"/>
      <c r="H264" s="189"/>
      <c r="I264" s="157"/>
      <c r="J264" s="157"/>
      <c r="K264" s="157"/>
      <c r="L264" s="157"/>
      <c r="M264" s="157"/>
      <c r="N264" s="189"/>
      <c r="O264" s="189"/>
      <c r="P264" s="189"/>
      <c r="Q264" s="60"/>
      <c r="R264" s="60"/>
      <c r="S264" s="60"/>
    </row>
    <row r="265" spans="1:19" ht="18.75" x14ac:dyDescent="0.2">
      <c r="A265" s="60"/>
      <c r="B265" s="320"/>
      <c r="C265" s="203"/>
      <c r="D265" s="203"/>
      <c r="E265" s="189"/>
      <c r="F265" s="189"/>
      <c r="G265" s="189"/>
      <c r="H265" s="189"/>
      <c r="I265" s="157"/>
      <c r="J265" s="157"/>
      <c r="K265" s="157"/>
      <c r="L265" s="157"/>
      <c r="M265" s="157"/>
      <c r="N265" s="189"/>
      <c r="O265" s="189"/>
      <c r="P265" s="189"/>
      <c r="Q265" s="60"/>
      <c r="R265" s="60"/>
      <c r="S265" s="60"/>
    </row>
    <row r="266" spans="1:19" ht="18.75" x14ac:dyDescent="0.2">
      <c r="A266" s="60"/>
      <c r="B266" s="320"/>
      <c r="C266" s="203"/>
      <c r="D266" s="203"/>
      <c r="E266" s="189"/>
      <c r="F266" s="189"/>
      <c r="G266" s="189"/>
      <c r="H266" s="189"/>
      <c r="I266" s="157"/>
      <c r="J266" s="157"/>
      <c r="K266" s="157"/>
      <c r="L266" s="157"/>
      <c r="M266" s="157"/>
      <c r="N266" s="189"/>
      <c r="O266" s="189"/>
      <c r="P266" s="189"/>
      <c r="Q266" s="60"/>
      <c r="R266" s="60"/>
      <c r="S266" s="60"/>
    </row>
    <row r="267" spans="1:19" ht="18.75" x14ac:dyDescent="0.2">
      <c r="A267" s="60"/>
      <c r="B267" s="320"/>
      <c r="C267" s="203"/>
      <c r="D267" s="203"/>
      <c r="E267" s="189"/>
      <c r="F267" s="189"/>
      <c r="G267" s="189"/>
      <c r="H267" s="189"/>
      <c r="I267" s="157"/>
      <c r="J267" s="157"/>
      <c r="K267" s="157"/>
      <c r="L267" s="157"/>
      <c r="M267" s="157"/>
      <c r="N267" s="189"/>
      <c r="O267" s="189"/>
      <c r="P267" s="189"/>
      <c r="Q267" s="60"/>
      <c r="R267" s="60"/>
      <c r="S267" s="60"/>
    </row>
    <row r="268" spans="1:19" ht="18.75" x14ac:dyDescent="0.2">
      <c r="A268" s="60"/>
      <c r="B268" s="320"/>
      <c r="C268" s="203"/>
      <c r="D268" s="203"/>
      <c r="E268" s="189"/>
      <c r="F268" s="189"/>
      <c r="G268" s="189"/>
      <c r="H268" s="189"/>
      <c r="I268" s="157"/>
      <c r="J268" s="157"/>
      <c r="K268" s="157"/>
      <c r="L268" s="157"/>
      <c r="M268" s="157"/>
      <c r="N268" s="189"/>
      <c r="O268" s="189"/>
      <c r="P268" s="189"/>
      <c r="Q268" s="60"/>
      <c r="R268" s="60"/>
      <c r="S268" s="60"/>
    </row>
    <row r="269" spans="1:19" ht="18.75" x14ac:dyDescent="0.2">
      <c r="A269" s="60"/>
      <c r="B269" s="320"/>
      <c r="C269" s="203"/>
      <c r="D269" s="203"/>
      <c r="E269" s="189"/>
      <c r="F269" s="189"/>
      <c r="G269" s="189"/>
      <c r="H269" s="189"/>
      <c r="I269" s="157"/>
      <c r="J269" s="157"/>
      <c r="K269" s="157"/>
      <c r="L269" s="157"/>
      <c r="M269" s="157"/>
      <c r="N269" s="189"/>
      <c r="O269" s="189"/>
      <c r="P269" s="189"/>
      <c r="Q269" s="60"/>
      <c r="R269" s="60"/>
      <c r="S269" s="60"/>
    </row>
    <row r="270" spans="1:19" ht="18.75" x14ac:dyDescent="0.2">
      <c r="A270" s="60"/>
      <c r="B270" s="320"/>
      <c r="C270" s="203"/>
      <c r="D270" s="203"/>
      <c r="E270" s="189"/>
      <c r="F270" s="189"/>
      <c r="G270" s="189"/>
      <c r="H270" s="189"/>
      <c r="I270" s="157"/>
      <c r="J270" s="157"/>
      <c r="K270" s="157"/>
      <c r="L270" s="157"/>
      <c r="M270" s="157"/>
      <c r="N270" s="189"/>
      <c r="O270" s="189"/>
      <c r="P270" s="189"/>
      <c r="Q270" s="60"/>
      <c r="R270" s="60"/>
      <c r="S270" s="60"/>
    </row>
    <row r="271" spans="1:19" ht="18.75" x14ac:dyDescent="0.2">
      <c r="A271" s="60"/>
      <c r="B271" s="320"/>
      <c r="C271" s="203"/>
      <c r="D271" s="203"/>
      <c r="E271" s="189"/>
      <c r="F271" s="189"/>
      <c r="G271" s="189"/>
      <c r="H271" s="189"/>
      <c r="I271" s="157"/>
      <c r="J271" s="157"/>
      <c r="K271" s="157"/>
      <c r="L271" s="157"/>
      <c r="M271" s="157"/>
      <c r="N271" s="189"/>
      <c r="O271" s="189"/>
      <c r="P271" s="189"/>
      <c r="Q271" s="60"/>
      <c r="R271" s="60"/>
      <c r="S271" s="60"/>
    </row>
    <row r="272" spans="1:19" ht="18.75" x14ac:dyDescent="0.2">
      <c r="A272" s="60"/>
      <c r="B272" s="320"/>
      <c r="C272" s="203"/>
      <c r="D272" s="203"/>
      <c r="E272" s="189"/>
      <c r="F272" s="189"/>
      <c r="G272" s="189"/>
      <c r="H272" s="189"/>
      <c r="I272" s="157"/>
      <c r="J272" s="157"/>
      <c r="K272" s="157"/>
      <c r="L272" s="157"/>
      <c r="M272" s="157"/>
      <c r="N272" s="189"/>
      <c r="O272" s="189"/>
      <c r="P272" s="189"/>
      <c r="Q272" s="60"/>
      <c r="R272" s="60"/>
      <c r="S272" s="60"/>
    </row>
    <row r="273" spans="1:19" ht="18.75" x14ac:dyDescent="0.2">
      <c r="A273" s="60"/>
      <c r="B273" s="320"/>
      <c r="C273" s="203"/>
      <c r="D273" s="203"/>
      <c r="E273" s="189"/>
      <c r="F273" s="189"/>
      <c r="G273" s="189"/>
      <c r="H273" s="189"/>
      <c r="I273" s="157"/>
      <c r="J273" s="157"/>
      <c r="K273" s="157"/>
      <c r="L273" s="157"/>
      <c r="M273" s="157"/>
      <c r="N273" s="189"/>
      <c r="O273" s="189"/>
      <c r="P273" s="189"/>
      <c r="Q273" s="60"/>
      <c r="R273" s="60"/>
      <c r="S273" s="60"/>
    </row>
    <row r="274" spans="1:19" ht="18.75" x14ac:dyDescent="0.2">
      <c r="A274" s="60"/>
      <c r="B274" s="320"/>
      <c r="C274" s="203"/>
      <c r="D274" s="203"/>
      <c r="E274" s="189"/>
      <c r="F274" s="189"/>
      <c r="G274" s="189"/>
      <c r="H274" s="189"/>
      <c r="I274" s="157"/>
      <c r="J274" s="157"/>
      <c r="K274" s="157"/>
      <c r="L274" s="157"/>
      <c r="M274" s="157"/>
      <c r="N274" s="189"/>
      <c r="O274" s="189"/>
      <c r="P274" s="189"/>
      <c r="Q274" s="60"/>
      <c r="R274" s="60"/>
      <c r="S274" s="60"/>
    </row>
    <row r="275" spans="1:19" ht="18.75" x14ac:dyDescent="0.2">
      <c r="A275" s="60"/>
      <c r="B275" s="320"/>
      <c r="C275" s="203"/>
      <c r="D275" s="203"/>
      <c r="E275" s="189"/>
      <c r="F275" s="189"/>
      <c r="G275" s="189"/>
      <c r="H275" s="189"/>
      <c r="I275" s="157"/>
      <c r="J275" s="157"/>
      <c r="K275" s="157"/>
      <c r="L275" s="157"/>
      <c r="M275" s="157"/>
      <c r="N275" s="189"/>
      <c r="O275" s="189"/>
      <c r="P275" s="189"/>
      <c r="Q275" s="60"/>
      <c r="R275" s="60"/>
      <c r="S275" s="60"/>
    </row>
    <row r="276" spans="1:19" ht="18.75" x14ac:dyDescent="0.2">
      <c r="A276" s="60"/>
      <c r="B276" s="320"/>
      <c r="C276" s="203"/>
      <c r="D276" s="203"/>
      <c r="E276" s="189"/>
      <c r="F276" s="189"/>
      <c r="G276" s="189"/>
      <c r="H276" s="189"/>
      <c r="I276" s="157"/>
      <c r="J276" s="157"/>
      <c r="K276" s="157"/>
      <c r="L276" s="157"/>
      <c r="M276" s="157"/>
      <c r="N276" s="189"/>
      <c r="O276" s="189"/>
      <c r="P276" s="189"/>
      <c r="Q276" s="60"/>
      <c r="R276" s="60"/>
      <c r="S276" s="60"/>
    </row>
    <row r="277" spans="1:19" ht="18.75" x14ac:dyDescent="0.2">
      <c r="A277" s="60"/>
      <c r="B277" s="320"/>
      <c r="C277" s="203"/>
      <c r="D277" s="203"/>
      <c r="E277" s="189"/>
      <c r="F277" s="189"/>
      <c r="G277" s="189"/>
      <c r="H277" s="189"/>
      <c r="I277" s="157"/>
      <c r="J277" s="157"/>
      <c r="K277" s="157"/>
      <c r="L277" s="157"/>
      <c r="M277" s="157"/>
      <c r="N277" s="189"/>
      <c r="O277" s="189"/>
      <c r="P277" s="189"/>
      <c r="Q277" s="60"/>
      <c r="R277" s="60"/>
      <c r="S277" s="60"/>
    </row>
    <row r="278" spans="1:19" ht="18.75" x14ac:dyDescent="0.2">
      <c r="A278" s="60"/>
      <c r="B278" s="320"/>
      <c r="C278" s="203"/>
      <c r="D278" s="203"/>
      <c r="E278" s="189"/>
      <c r="F278" s="189"/>
      <c r="G278" s="189"/>
      <c r="H278" s="189"/>
      <c r="I278" s="157"/>
      <c r="J278" s="157"/>
      <c r="K278" s="157"/>
      <c r="L278" s="157"/>
      <c r="M278" s="157"/>
      <c r="N278" s="189"/>
      <c r="O278" s="189"/>
      <c r="P278" s="189"/>
      <c r="Q278" s="60"/>
      <c r="R278" s="60"/>
      <c r="S278" s="60"/>
    </row>
    <row r="279" spans="1:19" ht="18.75" x14ac:dyDescent="0.2">
      <c r="A279" s="60"/>
      <c r="B279" s="320"/>
      <c r="C279" s="203"/>
      <c r="D279" s="203"/>
      <c r="E279" s="189"/>
      <c r="F279" s="189"/>
      <c r="G279" s="189"/>
      <c r="H279" s="189"/>
      <c r="I279" s="157"/>
      <c r="J279" s="157"/>
      <c r="K279" s="157"/>
      <c r="L279" s="157"/>
      <c r="M279" s="157"/>
      <c r="N279" s="189"/>
      <c r="O279" s="189"/>
      <c r="P279" s="189"/>
      <c r="Q279" s="60"/>
      <c r="R279" s="60"/>
      <c r="S279" s="60"/>
    </row>
    <row r="280" spans="1:19" ht="18.75" x14ac:dyDescent="0.2">
      <c r="A280" s="60"/>
      <c r="B280" s="320"/>
      <c r="C280" s="203"/>
      <c r="D280" s="203"/>
      <c r="E280" s="189"/>
      <c r="F280" s="189"/>
      <c r="G280" s="189"/>
      <c r="H280" s="189"/>
      <c r="I280" s="157"/>
      <c r="J280" s="157"/>
      <c r="K280" s="157"/>
      <c r="L280" s="157"/>
      <c r="M280" s="157"/>
      <c r="N280" s="189"/>
      <c r="O280" s="189"/>
      <c r="P280" s="189"/>
      <c r="Q280" s="60"/>
      <c r="R280" s="60"/>
      <c r="S280" s="60"/>
    </row>
    <row r="281" spans="1:19" ht="18.75" x14ac:dyDescent="0.2">
      <c r="A281" s="60"/>
      <c r="B281" s="320"/>
      <c r="C281" s="203"/>
      <c r="D281" s="203"/>
      <c r="E281" s="189"/>
      <c r="F281" s="189"/>
      <c r="G281" s="189"/>
      <c r="H281" s="189"/>
      <c r="I281" s="157"/>
      <c r="J281" s="157"/>
      <c r="K281" s="157"/>
      <c r="L281" s="157"/>
      <c r="M281" s="157"/>
      <c r="N281" s="189"/>
      <c r="O281" s="189"/>
      <c r="P281" s="189"/>
      <c r="Q281" s="60"/>
      <c r="R281" s="60"/>
      <c r="S281" s="60"/>
    </row>
    <row r="282" spans="1:19" ht="18.75" x14ac:dyDescent="0.2">
      <c r="A282" s="60"/>
      <c r="B282" s="320"/>
      <c r="C282" s="203"/>
      <c r="D282" s="203"/>
      <c r="E282" s="189"/>
      <c r="F282" s="189"/>
      <c r="G282" s="189"/>
      <c r="H282" s="189"/>
      <c r="I282" s="157"/>
      <c r="J282" s="157"/>
      <c r="K282" s="157"/>
      <c r="L282" s="157"/>
      <c r="M282" s="157"/>
      <c r="N282" s="189"/>
      <c r="O282" s="189"/>
      <c r="P282" s="189"/>
      <c r="Q282" s="60"/>
      <c r="R282" s="60"/>
      <c r="S282" s="60"/>
    </row>
    <row r="283" spans="1:19" ht="18.75" x14ac:dyDescent="0.2">
      <c r="A283" s="60"/>
      <c r="B283" s="320"/>
      <c r="C283" s="203"/>
      <c r="D283" s="203"/>
      <c r="E283" s="189"/>
      <c r="F283" s="189"/>
      <c r="G283" s="189"/>
      <c r="H283" s="189"/>
      <c r="I283" s="157"/>
      <c r="J283" s="157"/>
      <c r="K283" s="157"/>
      <c r="L283" s="157"/>
      <c r="M283" s="157"/>
      <c r="N283" s="189"/>
      <c r="O283" s="189"/>
      <c r="P283" s="189"/>
      <c r="Q283" s="60"/>
      <c r="R283" s="60"/>
      <c r="S283" s="60"/>
    </row>
    <row r="284" spans="1:19" ht="18.75" x14ac:dyDescent="0.2">
      <c r="A284" s="60"/>
      <c r="B284" s="320"/>
      <c r="C284" s="203"/>
      <c r="D284" s="203"/>
      <c r="E284" s="189"/>
      <c r="F284" s="189"/>
      <c r="G284" s="189"/>
      <c r="H284" s="189"/>
      <c r="I284" s="157"/>
      <c r="J284" s="157"/>
      <c r="K284" s="157"/>
      <c r="L284" s="157"/>
      <c r="M284" s="157"/>
      <c r="N284" s="189"/>
      <c r="O284" s="189"/>
      <c r="P284" s="189"/>
      <c r="Q284" s="60"/>
      <c r="R284" s="60"/>
      <c r="S284" s="60"/>
    </row>
    <row r="285" spans="1:19" ht="18.75" x14ac:dyDescent="0.2">
      <c r="A285" s="60"/>
      <c r="B285" s="320"/>
      <c r="C285" s="203"/>
      <c r="D285" s="203"/>
      <c r="E285" s="189"/>
      <c r="F285" s="189"/>
      <c r="G285" s="189"/>
      <c r="H285" s="189"/>
      <c r="I285" s="157"/>
      <c r="J285" s="157"/>
      <c r="K285" s="157"/>
      <c r="L285" s="157"/>
      <c r="M285" s="157"/>
      <c r="N285" s="189"/>
      <c r="O285" s="189"/>
      <c r="P285" s="189"/>
      <c r="Q285" s="60"/>
      <c r="R285" s="60"/>
      <c r="S285" s="60"/>
    </row>
    <row r="286" spans="1:19" ht="18.75" x14ac:dyDescent="0.2">
      <c r="A286" s="60"/>
      <c r="B286" s="320"/>
      <c r="C286" s="203"/>
      <c r="D286" s="203"/>
      <c r="E286" s="189"/>
      <c r="F286" s="189"/>
      <c r="G286" s="189"/>
      <c r="H286" s="189"/>
      <c r="I286" s="157"/>
      <c r="J286" s="157"/>
      <c r="K286" s="157"/>
      <c r="L286" s="157"/>
      <c r="M286" s="157"/>
      <c r="N286" s="189"/>
      <c r="O286" s="189"/>
      <c r="P286" s="189"/>
      <c r="Q286" s="60"/>
      <c r="R286" s="60"/>
      <c r="S286" s="60"/>
    </row>
    <row r="287" spans="1:19" ht="18.75" x14ac:dyDescent="0.2">
      <c r="A287" s="60"/>
      <c r="B287" s="320"/>
      <c r="C287" s="203"/>
      <c r="D287" s="203"/>
      <c r="E287" s="189"/>
      <c r="F287" s="189"/>
      <c r="G287" s="189"/>
      <c r="H287" s="189"/>
      <c r="I287" s="157"/>
      <c r="J287" s="157"/>
      <c r="K287" s="157"/>
      <c r="L287" s="157"/>
      <c r="M287" s="157"/>
      <c r="N287" s="189"/>
      <c r="O287" s="189"/>
      <c r="P287" s="189"/>
      <c r="Q287" s="60"/>
      <c r="R287" s="60"/>
      <c r="S287" s="60"/>
    </row>
    <row r="288" spans="1:19" ht="18.75" x14ac:dyDescent="0.2">
      <c r="A288" s="60"/>
      <c r="B288" s="320"/>
      <c r="C288" s="203"/>
      <c r="D288" s="203"/>
      <c r="E288" s="189"/>
      <c r="F288" s="189"/>
      <c r="G288" s="189"/>
      <c r="H288" s="189"/>
      <c r="I288" s="157"/>
      <c r="J288" s="157"/>
      <c r="K288" s="157"/>
      <c r="L288" s="157"/>
      <c r="M288" s="157"/>
      <c r="N288" s="189"/>
      <c r="O288" s="189"/>
      <c r="P288" s="189"/>
      <c r="Q288" s="60"/>
      <c r="R288" s="60"/>
      <c r="S288" s="60"/>
    </row>
    <row r="289" spans="1:19" ht="18.75" x14ac:dyDescent="0.2">
      <c r="A289" s="60"/>
      <c r="B289" s="320"/>
      <c r="C289" s="203"/>
      <c r="D289" s="203"/>
      <c r="E289" s="189"/>
      <c r="F289" s="189"/>
      <c r="G289" s="189"/>
      <c r="H289" s="189"/>
      <c r="I289" s="157"/>
      <c r="J289" s="157"/>
      <c r="K289" s="157"/>
      <c r="L289" s="157"/>
      <c r="M289" s="157"/>
      <c r="N289" s="189"/>
      <c r="O289" s="189"/>
      <c r="P289" s="189"/>
      <c r="Q289" s="60"/>
      <c r="R289" s="60"/>
      <c r="S289" s="60"/>
    </row>
    <row r="290" spans="1:19" ht="18.75" x14ac:dyDescent="0.2">
      <c r="A290" s="60"/>
      <c r="B290" s="320"/>
      <c r="C290" s="203"/>
      <c r="D290" s="203"/>
      <c r="E290" s="189"/>
      <c r="F290" s="189"/>
      <c r="G290" s="189"/>
      <c r="H290" s="189"/>
      <c r="I290" s="157"/>
      <c r="J290" s="157"/>
      <c r="K290" s="157"/>
      <c r="L290" s="157"/>
      <c r="M290" s="157"/>
      <c r="N290" s="189"/>
      <c r="O290" s="189"/>
      <c r="P290" s="189"/>
      <c r="Q290" s="60"/>
      <c r="R290" s="60"/>
      <c r="S290" s="60"/>
    </row>
    <row r="291" spans="1:19" ht="18.75" x14ac:dyDescent="0.2">
      <c r="A291" s="60"/>
      <c r="B291" s="320"/>
      <c r="C291" s="203"/>
      <c r="D291" s="203"/>
      <c r="E291" s="189"/>
      <c r="F291" s="189"/>
      <c r="G291" s="189"/>
      <c r="H291" s="189"/>
      <c r="I291" s="157"/>
      <c r="J291" s="157"/>
      <c r="K291" s="157"/>
      <c r="L291" s="157"/>
      <c r="M291" s="157"/>
      <c r="N291" s="189"/>
      <c r="O291" s="189"/>
      <c r="P291" s="189"/>
      <c r="Q291" s="60"/>
      <c r="R291" s="60"/>
      <c r="S291" s="60"/>
    </row>
    <row r="292" spans="1:19" ht="18.75" x14ac:dyDescent="0.2">
      <c r="A292" s="60"/>
      <c r="B292" s="320"/>
      <c r="C292" s="203"/>
      <c r="D292" s="203"/>
      <c r="E292" s="189"/>
      <c r="F292" s="189"/>
      <c r="G292" s="189"/>
      <c r="H292" s="189"/>
      <c r="I292" s="157"/>
      <c r="J292" s="157"/>
      <c r="K292" s="157"/>
      <c r="L292" s="157"/>
      <c r="M292" s="157"/>
      <c r="N292" s="189"/>
      <c r="O292" s="189"/>
      <c r="P292" s="189"/>
      <c r="Q292" s="60"/>
      <c r="R292" s="60"/>
      <c r="S292" s="60"/>
    </row>
    <row r="293" spans="1:19" ht="18.75" x14ac:dyDescent="0.2">
      <c r="A293" s="60"/>
      <c r="B293" s="320"/>
      <c r="C293" s="203"/>
      <c r="D293" s="203"/>
      <c r="E293" s="189"/>
      <c r="F293" s="189"/>
      <c r="G293" s="189"/>
      <c r="H293" s="189"/>
      <c r="I293" s="157"/>
      <c r="J293" s="157"/>
      <c r="K293" s="157"/>
      <c r="L293" s="157"/>
      <c r="M293" s="157"/>
      <c r="N293" s="189"/>
      <c r="O293" s="189"/>
      <c r="P293" s="189"/>
      <c r="Q293" s="60"/>
      <c r="R293" s="60"/>
      <c r="S293" s="60"/>
    </row>
    <row r="294" spans="1:19" ht="18.75" x14ac:dyDescent="0.2">
      <c r="A294" s="60"/>
      <c r="B294" s="320"/>
      <c r="C294" s="203"/>
      <c r="D294" s="203"/>
      <c r="E294" s="189"/>
      <c r="F294" s="189"/>
      <c r="G294" s="189"/>
      <c r="H294" s="189"/>
      <c r="I294" s="157"/>
      <c r="J294" s="157"/>
      <c r="K294" s="157"/>
      <c r="L294" s="157"/>
      <c r="M294" s="157"/>
      <c r="N294" s="189"/>
      <c r="O294" s="189"/>
      <c r="P294" s="189"/>
      <c r="Q294" s="60"/>
      <c r="R294" s="60"/>
      <c r="S294" s="60"/>
    </row>
    <row r="295" spans="1:19" ht="18.75" x14ac:dyDescent="0.2">
      <c r="A295" s="60"/>
      <c r="B295" s="320"/>
      <c r="C295" s="203"/>
      <c r="D295" s="203"/>
      <c r="E295" s="189"/>
      <c r="F295" s="189"/>
      <c r="G295" s="189"/>
      <c r="H295" s="189"/>
      <c r="I295" s="157"/>
      <c r="J295" s="157"/>
      <c r="K295" s="157"/>
      <c r="L295" s="157"/>
      <c r="M295" s="157"/>
      <c r="N295" s="189"/>
      <c r="O295" s="189"/>
      <c r="P295" s="189"/>
      <c r="Q295" s="60"/>
      <c r="R295" s="60"/>
      <c r="S295" s="60"/>
    </row>
    <row r="296" spans="1:19" ht="18.75" x14ac:dyDescent="0.2">
      <c r="A296" s="60"/>
      <c r="B296" s="320"/>
      <c r="C296" s="203"/>
      <c r="D296" s="203"/>
      <c r="E296" s="189"/>
      <c r="F296" s="189"/>
      <c r="G296" s="189"/>
      <c r="H296" s="189"/>
      <c r="I296" s="157"/>
      <c r="J296" s="157"/>
      <c r="K296" s="157"/>
      <c r="L296" s="157"/>
      <c r="M296" s="157"/>
      <c r="N296" s="189"/>
      <c r="O296" s="189"/>
      <c r="P296" s="189"/>
      <c r="Q296" s="60"/>
      <c r="R296" s="60"/>
      <c r="S296" s="60"/>
    </row>
    <row r="297" spans="1:19" ht="18.75" x14ac:dyDescent="0.2">
      <c r="A297" s="60"/>
      <c r="B297" s="320"/>
      <c r="C297" s="203"/>
      <c r="D297" s="203"/>
      <c r="E297" s="189"/>
      <c r="F297" s="189"/>
      <c r="G297" s="189"/>
      <c r="H297" s="189"/>
      <c r="I297" s="157"/>
      <c r="J297" s="157"/>
      <c r="K297" s="157"/>
      <c r="L297" s="157"/>
      <c r="M297" s="157"/>
      <c r="N297" s="189"/>
      <c r="O297" s="189"/>
      <c r="P297" s="189"/>
      <c r="Q297" s="60"/>
      <c r="R297" s="60"/>
      <c r="S297" s="60"/>
    </row>
    <row r="298" spans="1:19" ht="18.75" x14ac:dyDescent="0.2">
      <c r="A298" s="60"/>
      <c r="B298" s="320"/>
      <c r="C298" s="203"/>
      <c r="D298" s="203"/>
      <c r="E298" s="189"/>
      <c r="F298" s="189"/>
      <c r="G298" s="189"/>
      <c r="H298" s="189"/>
      <c r="I298" s="157"/>
      <c r="J298" s="157"/>
      <c r="K298" s="157"/>
      <c r="L298" s="157"/>
      <c r="M298" s="157"/>
      <c r="N298" s="189"/>
      <c r="O298" s="189"/>
      <c r="P298" s="189"/>
      <c r="Q298" s="60"/>
      <c r="R298" s="60"/>
      <c r="S298" s="60"/>
    </row>
    <row r="299" spans="1:19" ht="18.75" x14ac:dyDescent="0.2">
      <c r="A299" s="60"/>
      <c r="B299" s="320"/>
      <c r="C299" s="203"/>
      <c r="D299" s="203"/>
      <c r="E299" s="189"/>
      <c r="F299" s="189"/>
      <c r="G299" s="189"/>
      <c r="H299" s="189"/>
      <c r="I299" s="157"/>
      <c r="J299" s="157"/>
      <c r="K299" s="157"/>
      <c r="L299" s="157"/>
      <c r="M299" s="157"/>
      <c r="N299" s="189"/>
      <c r="O299" s="189"/>
      <c r="P299" s="189"/>
      <c r="Q299" s="60"/>
      <c r="R299" s="60"/>
      <c r="S299" s="60"/>
    </row>
    <row r="300" spans="1:19" ht="18.75" x14ac:dyDescent="0.2">
      <c r="A300" s="60"/>
      <c r="B300" s="320"/>
      <c r="C300" s="203"/>
      <c r="D300" s="203"/>
      <c r="E300" s="189"/>
      <c r="F300" s="189"/>
      <c r="G300" s="189"/>
      <c r="H300" s="189"/>
      <c r="I300" s="157"/>
      <c r="J300" s="157"/>
      <c r="K300" s="157"/>
      <c r="L300" s="157"/>
      <c r="M300" s="157"/>
      <c r="N300" s="189"/>
      <c r="O300" s="189"/>
      <c r="P300" s="189"/>
      <c r="Q300" s="60"/>
      <c r="R300" s="60"/>
      <c r="S300" s="60"/>
    </row>
    <row r="301" spans="1:19" ht="18.75" x14ac:dyDescent="0.2">
      <c r="A301" s="60"/>
      <c r="B301" s="320"/>
      <c r="C301" s="203"/>
      <c r="D301" s="203"/>
      <c r="E301" s="189"/>
      <c r="F301" s="189"/>
      <c r="G301" s="189"/>
      <c r="H301" s="189"/>
      <c r="I301" s="157"/>
      <c r="J301" s="157"/>
      <c r="K301" s="157"/>
      <c r="L301" s="157"/>
      <c r="M301" s="157"/>
      <c r="N301" s="189"/>
      <c r="O301" s="189"/>
      <c r="P301" s="189"/>
      <c r="Q301" s="60"/>
      <c r="R301" s="60"/>
      <c r="S301" s="60"/>
    </row>
    <row r="302" spans="1:19" ht="18.75" x14ac:dyDescent="0.2">
      <c r="A302" s="60"/>
      <c r="B302" s="320"/>
      <c r="C302" s="203"/>
      <c r="D302" s="203"/>
      <c r="E302" s="189"/>
      <c r="F302" s="189"/>
      <c r="G302" s="189"/>
      <c r="H302" s="189"/>
      <c r="I302" s="157"/>
      <c r="J302" s="157"/>
      <c r="K302" s="157"/>
      <c r="L302" s="157"/>
      <c r="M302" s="157"/>
      <c r="N302" s="189"/>
      <c r="O302" s="189"/>
      <c r="P302" s="189"/>
      <c r="Q302" s="60"/>
      <c r="R302" s="60"/>
      <c r="S302" s="60"/>
    </row>
    <row r="303" spans="1:19" ht="18.75" x14ac:dyDescent="0.2">
      <c r="A303" s="60"/>
      <c r="B303" s="320"/>
      <c r="C303" s="203"/>
      <c r="D303" s="203"/>
      <c r="E303" s="189"/>
      <c r="F303" s="189"/>
      <c r="G303" s="189"/>
      <c r="H303" s="189"/>
      <c r="I303" s="157"/>
      <c r="J303" s="157"/>
      <c r="K303" s="157"/>
      <c r="L303" s="157"/>
      <c r="M303" s="157"/>
      <c r="N303" s="189"/>
      <c r="O303" s="189"/>
      <c r="P303" s="189"/>
      <c r="Q303" s="60"/>
      <c r="R303" s="60"/>
      <c r="S303" s="60"/>
    </row>
    <row r="304" spans="1:19" ht="18.75" x14ac:dyDescent="0.2">
      <c r="A304" s="60"/>
      <c r="B304" s="320"/>
      <c r="C304" s="203"/>
      <c r="D304" s="203"/>
      <c r="E304" s="189"/>
      <c r="F304" s="189"/>
      <c r="G304" s="189"/>
      <c r="H304" s="189"/>
      <c r="I304" s="157"/>
      <c r="J304" s="157"/>
      <c r="K304" s="157"/>
      <c r="L304" s="157"/>
      <c r="M304" s="157"/>
      <c r="N304" s="189"/>
      <c r="O304" s="189"/>
      <c r="P304" s="189"/>
      <c r="Q304" s="60"/>
      <c r="R304" s="60"/>
      <c r="S304" s="60"/>
    </row>
    <row r="305" spans="1:19" ht="18.75" x14ac:dyDescent="0.2">
      <c r="A305" s="60"/>
      <c r="B305" s="320"/>
      <c r="C305" s="203"/>
      <c r="D305" s="203"/>
      <c r="E305" s="189"/>
      <c r="F305" s="189"/>
      <c r="G305" s="189"/>
      <c r="H305" s="189"/>
      <c r="I305" s="157"/>
      <c r="J305" s="157"/>
      <c r="K305" s="157"/>
      <c r="L305" s="157"/>
      <c r="M305" s="157"/>
      <c r="N305" s="189"/>
      <c r="O305" s="189"/>
      <c r="P305" s="189"/>
      <c r="Q305" s="60"/>
      <c r="R305" s="60"/>
      <c r="S305" s="60"/>
    </row>
    <row r="306" spans="1:19" ht="18.75" x14ac:dyDescent="0.2">
      <c r="A306" s="60"/>
      <c r="B306" s="320"/>
      <c r="C306" s="203"/>
      <c r="D306" s="203"/>
      <c r="E306" s="189"/>
      <c r="F306" s="189"/>
      <c r="G306" s="189"/>
      <c r="H306" s="189"/>
      <c r="I306" s="157"/>
      <c r="J306" s="157"/>
      <c r="K306" s="157"/>
      <c r="L306" s="157"/>
      <c r="M306" s="157"/>
      <c r="N306" s="189"/>
      <c r="O306" s="189"/>
      <c r="P306" s="189"/>
      <c r="Q306" s="60"/>
      <c r="R306" s="60"/>
      <c r="S306" s="60"/>
    </row>
    <row r="307" spans="1:19" ht="18.75" x14ac:dyDescent="0.2">
      <c r="A307" s="60"/>
      <c r="B307" s="320"/>
      <c r="C307" s="203"/>
      <c r="D307" s="203"/>
      <c r="E307" s="189"/>
      <c r="F307" s="189"/>
      <c r="G307" s="189"/>
      <c r="H307" s="189"/>
      <c r="I307" s="157"/>
      <c r="J307" s="157"/>
      <c r="K307" s="157"/>
      <c r="L307" s="157"/>
      <c r="M307" s="157"/>
      <c r="N307" s="189"/>
      <c r="O307" s="189"/>
      <c r="P307" s="189"/>
      <c r="Q307" s="60"/>
      <c r="R307" s="60"/>
      <c r="S307" s="60"/>
    </row>
    <row r="308" spans="1:19" ht="18.75" x14ac:dyDescent="0.2">
      <c r="A308" s="60"/>
      <c r="B308" s="320"/>
      <c r="C308" s="203"/>
      <c r="D308" s="203"/>
      <c r="E308" s="189"/>
      <c r="F308" s="189"/>
      <c r="G308" s="189"/>
      <c r="H308" s="189"/>
      <c r="I308" s="157"/>
      <c r="J308" s="157"/>
      <c r="K308" s="157"/>
      <c r="L308" s="157"/>
      <c r="M308" s="157"/>
      <c r="N308" s="189"/>
      <c r="O308" s="189"/>
      <c r="P308" s="189"/>
      <c r="Q308" s="60"/>
      <c r="R308" s="60"/>
      <c r="S308" s="60"/>
    </row>
    <row r="309" spans="1:19" ht="18.75" x14ac:dyDescent="0.2">
      <c r="A309" s="60"/>
      <c r="B309" s="320"/>
      <c r="C309" s="203"/>
      <c r="D309" s="203"/>
      <c r="E309" s="189"/>
      <c r="F309" s="189"/>
      <c r="G309" s="189"/>
      <c r="H309" s="189"/>
      <c r="I309" s="157"/>
      <c r="J309" s="157"/>
      <c r="K309" s="157"/>
      <c r="L309" s="157"/>
      <c r="M309" s="157"/>
      <c r="N309" s="189"/>
      <c r="O309" s="189"/>
      <c r="P309" s="189"/>
      <c r="Q309" s="60"/>
      <c r="R309" s="60"/>
      <c r="S309" s="60"/>
    </row>
    <row r="310" spans="1:19" ht="18.75" x14ac:dyDescent="0.2">
      <c r="A310" s="60"/>
      <c r="B310" s="320"/>
      <c r="C310" s="203"/>
      <c r="D310" s="203"/>
      <c r="E310" s="189"/>
      <c r="F310" s="189"/>
      <c r="G310" s="189"/>
      <c r="H310" s="189"/>
      <c r="I310" s="157"/>
      <c r="J310" s="157"/>
      <c r="K310" s="157"/>
      <c r="L310" s="157"/>
      <c r="M310" s="157"/>
      <c r="N310" s="189"/>
      <c r="O310" s="189"/>
      <c r="P310" s="189"/>
      <c r="Q310" s="60"/>
      <c r="R310" s="60"/>
      <c r="S310" s="60"/>
    </row>
    <row r="311" spans="1:19" ht="18.75" x14ac:dyDescent="0.2">
      <c r="A311" s="60"/>
      <c r="B311" s="320"/>
      <c r="C311" s="203"/>
      <c r="D311" s="203"/>
      <c r="E311" s="189"/>
      <c r="F311" s="189"/>
      <c r="G311" s="189"/>
      <c r="H311" s="189"/>
      <c r="I311" s="157"/>
      <c r="J311" s="157"/>
      <c r="K311" s="157"/>
      <c r="L311" s="157"/>
      <c r="M311" s="157"/>
      <c r="N311" s="189"/>
      <c r="O311" s="189"/>
      <c r="P311" s="189"/>
      <c r="Q311" s="60"/>
      <c r="R311" s="60"/>
      <c r="S311" s="60"/>
    </row>
    <row r="312" spans="1:19" ht="18.75" x14ac:dyDescent="0.2">
      <c r="A312" s="60"/>
      <c r="B312" s="320"/>
      <c r="C312" s="203"/>
      <c r="D312" s="203"/>
      <c r="E312" s="189"/>
      <c r="F312" s="189"/>
      <c r="G312" s="189"/>
      <c r="H312" s="189"/>
      <c r="I312" s="157"/>
      <c r="J312" s="157"/>
      <c r="K312" s="157"/>
      <c r="L312" s="157"/>
      <c r="M312" s="157"/>
      <c r="N312" s="189"/>
      <c r="O312" s="189"/>
      <c r="P312" s="189"/>
      <c r="Q312" s="60"/>
      <c r="R312" s="60"/>
      <c r="S312" s="60"/>
    </row>
    <row r="313" spans="1:19" ht="18.75" x14ac:dyDescent="0.2">
      <c r="A313" s="60"/>
      <c r="B313" s="320"/>
      <c r="C313" s="203"/>
      <c r="D313" s="203"/>
      <c r="E313" s="189"/>
      <c r="F313" s="189"/>
      <c r="G313" s="189"/>
      <c r="H313" s="189"/>
      <c r="I313" s="157"/>
      <c r="J313" s="157"/>
      <c r="K313" s="157"/>
      <c r="L313" s="157"/>
      <c r="M313" s="157"/>
      <c r="N313" s="189"/>
      <c r="O313" s="189"/>
      <c r="P313" s="189"/>
      <c r="Q313" s="60"/>
      <c r="R313" s="60"/>
      <c r="S313" s="60"/>
    </row>
    <row r="314" spans="1:19" ht="18.75" x14ac:dyDescent="0.2">
      <c r="A314" s="60"/>
      <c r="B314" s="320"/>
      <c r="C314" s="203"/>
      <c r="D314" s="203"/>
      <c r="E314" s="189"/>
      <c r="F314" s="189"/>
      <c r="G314" s="189"/>
      <c r="H314" s="189"/>
      <c r="I314" s="157"/>
      <c r="J314" s="157"/>
      <c r="K314" s="157"/>
      <c r="L314" s="157"/>
      <c r="M314" s="157"/>
      <c r="N314" s="189"/>
      <c r="O314" s="189"/>
      <c r="P314" s="189"/>
      <c r="Q314" s="60"/>
      <c r="R314" s="60"/>
      <c r="S314" s="60"/>
    </row>
    <row r="315" spans="1:19" ht="18.75" x14ac:dyDescent="0.2">
      <c r="A315" s="60"/>
      <c r="B315" s="320"/>
      <c r="C315" s="203"/>
      <c r="D315" s="203"/>
      <c r="E315" s="189"/>
      <c r="F315" s="189"/>
      <c r="G315" s="189"/>
      <c r="H315" s="189"/>
      <c r="I315" s="157"/>
      <c r="J315" s="157"/>
      <c r="K315" s="157"/>
      <c r="L315" s="157"/>
      <c r="M315" s="157"/>
      <c r="N315" s="189"/>
      <c r="O315" s="189"/>
      <c r="P315" s="189"/>
      <c r="Q315" s="60"/>
      <c r="R315" s="60"/>
      <c r="S315" s="60"/>
    </row>
    <row r="316" spans="1:19" ht="18.75" x14ac:dyDescent="0.2">
      <c r="A316" s="60"/>
      <c r="B316" s="320"/>
      <c r="C316" s="203"/>
      <c r="D316" s="203"/>
      <c r="E316" s="189"/>
      <c r="F316" s="189"/>
      <c r="G316" s="189"/>
      <c r="H316" s="189"/>
      <c r="I316" s="157"/>
      <c r="J316" s="157"/>
      <c r="K316" s="157"/>
      <c r="L316" s="157"/>
      <c r="M316" s="157"/>
      <c r="N316" s="189"/>
      <c r="O316" s="189"/>
      <c r="P316" s="189"/>
      <c r="Q316" s="60"/>
      <c r="R316" s="60"/>
      <c r="S316" s="60"/>
    </row>
    <row r="317" spans="1:19" ht="18.75" x14ac:dyDescent="0.2">
      <c r="A317" s="60"/>
      <c r="B317" s="320"/>
      <c r="C317" s="203"/>
      <c r="D317" s="203"/>
      <c r="E317" s="189"/>
      <c r="F317" s="189"/>
      <c r="G317" s="189"/>
      <c r="H317" s="189"/>
      <c r="I317" s="157"/>
      <c r="J317" s="157"/>
      <c r="K317" s="157"/>
      <c r="L317" s="157"/>
      <c r="M317" s="157"/>
      <c r="N317" s="189"/>
      <c r="O317" s="189"/>
      <c r="P317" s="189"/>
      <c r="Q317" s="60"/>
      <c r="R317" s="60"/>
      <c r="S317" s="60"/>
    </row>
    <row r="318" spans="1:19" ht="26.25" x14ac:dyDescent="0.2">
      <c r="A318" s="60"/>
      <c r="B318" s="317"/>
      <c r="C318" s="203"/>
      <c r="D318" s="203"/>
      <c r="E318" s="189"/>
      <c r="F318" s="189"/>
      <c r="G318" s="189"/>
      <c r="H318" s="189"/>
      <c r="I318" s="157"/>
      <c r="J318" s="157"/>
      <c r="K318" s="157"/>
      <c r="L318" s="157"/>
      <c r="M318" s="157"/>
      <c r="N318" s="189"/>
      <c r="O318" s="189"/>
      <c r="P318" s="189"/>
      <c r="Q318" s="60"/>
      <c r="R318" s="60"/>
      <c r="S318" s="60"/>
    </row>
    <row r="319" spans="1:19" ht="18.75" x14ac:dyDescent="0.2">
      <c r="A319" s="60"/>
      <c r="B319" s="320"/>
      <c r="C319" s="203"/>
      <c r="D319" s="203"/>
      <c r="E319" s="189"/>
      <c r="F319" s="189"/>
      <c r="G319" s="189"/>
      <c r="H319" s="189"/>
      <c r="I319" s="157"/>
      <c r="J319" s="157"/>
      <c r="K319" s="157"/>
      <c r="L319" s="157"/>
      <c r="M319" s="157"/>
      <c r="N319" s="189"/>
      <c r="O319" s="189"/>
      <c r="P319" s="189"/>
      <c r="Q319" s="60"/>
      <c r="R319" s="60"/>
      <c r="S319" s="60"/>
    </row>
    <row r="320" spans="1:19" ht="18.75" x14ac:dyDescent="0.2">
      <c r="A320" s="60"/>
      <c r="B320" s="320"/>
      <c r="C320" s="203"/>
      <c r="D320" s="203"/>
      <c r="E320" s="189"/>
      <c r="F320" s="189"/>
      <c r="G320" s="189"/>
      <c r="H320" s="189"/>
      <c r="I320" s="157"/>
      <c r="J320" s="157"/>
      <c r="K320" s="157"/>
      <c r="L320" s="157"/>
      <c r="M320" s="157"/>
      <c r="N320" s="189"/>
      <c r="O320" s="189"/>
      <c r="P320" s="189"/>
      <c r="Q320" s="60"/>
      <c r="R320" s="60"/>
      <c r="S320" s="60"/>
    </row>
    <row r="321" spans="1:19" ht="26.25" customHeight="1" x14ac:dyDescent="0.35">
      <c r="A321" s="60"/>
      <c r="B321" s="213"/>
      <c r="C321" s="199"/>
      <c r="D321" s="200"/>
      <c r="E321" s="200"/>
      <c r="F321" s="189"/>
      <c r="G321" s="189"/>
      <c r="H321" s="189"/>
      <c r="I321" s="201"/>
      <c r="J321" s="201"/>
      <c r="K321" s="201"/>
      <c r="L321" s="201"/>
      <c r="M321" s="201"/>
      <c r="N321" s="189"/>
      <c r="O321" s="189"/>
      <c r="P321" s="189"/>
      <c r="Q321" s="60"/>
      <c r="R321" s="60"/>
      <c r="S321" s="60"/>
    </row>
    <row r="322" spans="1:19" s="217" customFormat="1" ht="16.5" customHeight="1" x14ac:dyDescent="0.3">
      <c r="A322" s="215"/>
      <c r="B322" s="216"/>
      <c r="C322" s="214"/>
      <c r="D322" s="214"/>
      <c r="E322" s="214"/>
      <c r="F322" s="216"/>
      <c r="G322" s="216"/>
      <c r="H322" s="216"/>
      <c r="I322" s="214"/>
      <c r="J322" s="214"/>
      <c r="K322" s="214"/>
      <c r="L322" s="214"/>
      <c r="M322" s="214"/>
      <c r="N322" s="216"/>
      <c r="O322" s="216"/>
      <c r="P322" s="216"/>
      <c r="Q322" s="215"/>
      <c r="R322" s="215"/>
      <c r="S322" s="215"/>
    </row>
    <row r="323" spans="1:19" s="217" customFormat="1" ht="16.5" customHeight="1" x14ac:dyDescent="0.3">
      <c r="A323" s="215"/>
      <c r="B323" s="216"/>
      <c r="C323" s="214"/>
      <c r="D323" s="214"/>
      <c r="E323" s="214"/>
      <c r="F323" s="216"/>
      <c r="G323" s="216"/>
      <c r="H323" s="216"/>
      <c r="I323" s="214"/>
      <c r="J323" s="214"/>
      <c r="K323" s="214"/>
      <c r="L323" s="214"/>
      <c r="M323" s="214"/>
      <c r="N323" s="216"/>
      <c r="O323" s="216"/>
      <c r="P323" s="216"/>
      <c r="Q323" s="215"/>
      <c r="R323" s="215"/>
      <c r="S323" s="215"/>
    </row>
    <row r="324" spans="1:19" s="218" customFormat="1" ht="18.75" x14ac:dyDescent="0.2"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</row>
    <row r="325" spans="1:19" s="218" customFormat="1" ht="18.75" x14ac:dyDescent="0.2"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</row>
    <row r="326" spans="1:19" s="218" customFormat="1" ht="18.75" x14ac:dyDescent="0.2"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</row>
    <row r="327" spans="1:19" s="218" customFormat="1" ht="18.75" x14ac:dyDescent="0.2"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</row>
    <row r="328" spans="1:19" s="218" customFormat="1" ht="26.25" x14ac:dyDescent="0.2">
      <c r="B328" s="317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</row>
    <row r="329" spans="1:19" s="218" customFormat="1" ht="18.75" x14ac:dyDescent="0.2"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</row>
    <row r="330" spans="1:19" s="218" customFormat="1" ht="18.75" x14ac:dyDescent="0.2"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</row>
    <row r="331" spans="1:19" s="218" customFormat="1" ht="18.75" x14ac:dyDescent="0.2"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</row>
    <row r="332" spans="1:19" s="218" customFormat="1" ht="18.75" x14ac:dyDescent="0.2"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</row>
    <row r="333" spans="1:19" s="218" customFormat="1" ht="18.75" x14ac:dyDescent="0.2"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</row>
    <row r="334" spans="1:19" s="218" customFormat="1" ht="18.75" x14ac:dyDescent="0.2"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</row>
    <row r="335" spans="1:19" s="218" customFormat="1" ht="18.75" x14ac:dyDescent="0.2"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</row>
    <row r="336" spans="1:19" s="218" customFormat="1" ht="18.75" x14ac:dyDescent="0.2"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</row>
    <row r="337" spans="2:16" s="218" customFormat="1" ht="18.75" x14ac:dyDescent="0.2"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</row>
    <row r="338" spans="2:16" s="218" customFormat="1" ht="18.75" x14ac:dyDescent="0.2"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</row>
    <row r="339" spans="2:16" s="218" customFormat="1" ht="18.75" x14ac:dyDescent="0.2"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</row>
    <row r="340" spans="2:16" s="218" customFormat="1" ht="18.75" x14ac:dyDescent="0.2"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</row>
    <row r="341" spans="2:16" s="218" customFormat="1" ht="18.75" x14ac:dyDescent="0.2"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</row>
    <row r="342" spans="2:16" s="218" customFormat="1" ht="18.75" x14ac:dyDescent="0.2"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</row>
    <row r="343" spans="2:16" s="218" customFormat="1" ht="18.75" x14ac:dyDescent="0.2"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</row>
    <row r="344" spans="2:16" s="218" customFormat="1" ht="18.75" x14ac:dyDescent="0.2"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</row>
    <row r="345" spans="2:16" s="218" customFormat="1" ht="18.75" x14ac:dyDescent="0.2"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</row>
    <row r="346" spans="2:16" s="218" customFormat="1" ht="18.75" x14ac:dyDescent="0.2"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</row>
    <row r="347" spans="2:16" s="218" customFormat="1" ht="18.75" x14ac:dyDescent="0.2"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</row>
    <row r="348" spans="2:16" s="218" customFormat="1" ht="18.75" x14ac:dyDescent="0.2"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</row>
    <row r="349" spans="2:16" s="218" customFormat="1" ht="18.75" x14ac:dyDescent="0.2"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</row>
    <row r="350" spans="2:16" s="218" customFormat="1" ht="18.75" x14ac:dyDescent="0.2"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</row>
    <row r="351" spans="2:16" s="218" customFormat="1" ht="18.75" x14ac:dyDescent="0.2"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</row>
    <row r="352" spans="2:16" s="218" customFormat="1" ht="18.75" x14ac:dyDescent="0.2"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</row>
    <row r="353" spans="1:20" s="218" customFormat="1" ht="18.75" x14ac:dyDescent="0.2"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</row>
    <row r="354" spans="1:20" s="218" customFormat="1" ht="18.75" x14ac:dyDescent="0.2"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</row>
    <row r="355" spans="1:20" s="215" customFormat="1" ht="18.75" x14ac:dyDescent="0.3">
      <c r="B355" s="216"/>
      <c r="C355" s="216"/>
      <c r="D355" s="216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</row>
    <row r="356" spans="1:20" s="215" customFormat="1" ht="18.75" x14ac:dyDescent="0.3">
      <c r="B356" s="216"/>
      <c r="C356" s="216"/>
      <c r="D356" s="216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</row>
    <row r="357" spans="1:20" s="215" customFormat="1" ht="18.75" x14ac:dyDescent="0.3">
      <c r="B357" s="216"/>
      <c r="C357" s="216"/>
      <c r="D357" s="216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</row>
    <row r="358" spans="1:20" s="215" customFormat="1" ht="18.75" x14ac:dyDescent="0.3">
      <c r="B358" s="216"/>
      <c r="C358" s="216"/>
      <c r="D358" s="216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</row>
    <row r="359" spans="1:20" s="215" customFormat="1" ht="18.75" x14ac:dyDescent="0.3">
      <c r="B359" s="216"/>
      <c r="C359" s="216"/>
      <c r="D359" s="216"/>
      <c r="E359" s="216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</row>
    <row r="360" spans="1:20" s="215" customFormat="1" ht="18.75" x14ac:dyDescent="0.3">
      <c r="B360" s="216"/>
      <c r="C360" s="216"/>
      <c r="D360" s="216"/>
      <c r="E360" s="216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</row>
    <row r="361" spans="1:20" s="215" customFormat="1" ht="18.75" x14ac:dyDescent="0.3">
      <c r="B361" s="216"/>
      <c r="C361" s="216"/>
      <c r="D361" s="216"/>
      <c r="E361" s="216"/>
      <c r="F361" s="21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</row>
    <row r="362" spans="1:20" s="60" customFormat="1" x14ac:dyDescent="0.2"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</row>
    <row r="363" spans="1:20" x14ac:dyDescent="0.2">
      <c r="A363" s="60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60"/>
      <c r="R363" s="60"/>
    </row>
    <row r="364" spans="1:20" x14ac:dyDescent="0.2">
      <c r="A364" s="60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60"/>
      <c r="R364" s="60"/>
    </row>
    <row r="365" spans="1:20" x14ac:dyDescent="0.2">
      <c r="A365" s="60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60"/>
      <c r="R365" s="60"/>
    </row>
    <row r="366" spans="1:20" x14ac:dyDescent="0.2">
      <c r="A366" s="60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60"/>
      <c r="R366" s="60"/>
      <c r="S366" s="60"/>
      <c r="T366" s="60"/>
    </row>
    <row r="367" spans="1:20" x14ac:dyDescent="0.2">
      <c r="A367" s="60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60"/>
      <c r="R367" s="60"/>
      <c r="S367" s="60"/>
      <c r="T367" s="60"/>
    </row>
    <row r="368" spans="1:20" x14ac:dyDescent="0.2">
      <c r="A368" s="60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60"/>
      <c r="R368" s="60"/>
      <c r="S368" s="60"/>
      <c r="T368" s="60"/>
    </row>
    <row r="369" spans="1:20" x14ac:dyDescent="0.2">
      <c r="A369" s="60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60"/>
      <c r="R369" s="60"/>
      <c r="S369" s="60"/>
      <c r="T369" s="60"/>
    </row>
    <row r="370" spans="1:20" x14ac:dyDescent="0.2">
      <c r="A370" s="60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60"/>
      <c r="R370" s="60"/>
      <c r="S370" s="60"/>
      <c r="T370" s="60"/>
    </row>
    <row r="371" spans="1:20" x14ac:dyDescent="0.2">
      <c r="A371" s="60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60"/>
      <c r="R371" s="60"/>
      <c r="S371" s="60"/>
      <c r="T371" s="60"/>
    </row>
    <row r="372" spans="1:20" x14ac:dyDescent="0.2">
      <c r="A372" s="60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60"/>
      <c r="R372" s="60"/>
      <c r="S372" s="60"/>
      <c r="T372" s="60"/>
    </row>
    <row r="373" spans="1:20" x14ac:dyDescent="0.2">
      <c r="A373" s="60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60"/>
      <c r="R373" s="60"/>
      <c r="S373" s="60"/>
      <c r="T373" s="60"/>
    </row>
    <row r="374" spans="1:20" x14ac:dyDescent="0.2">
      <c r="A374" s="60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60"/>
      <c r="R374" s="60"/>
      <c r="S374" s="60"/>
      <c r="T374" s="60"/>
    </row>
    <row r="375" spans="1:20" x14ac:dyDescent="0.2">
      <c r="A375" s="60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60"/>
      <c r="R375" s="60"/>
      <c r="S375" s="60"/>
      <c r="T375" s="60"/>
    </row>
    <row r="376" spans="1:20" x14ac:dyDescent="0.2">
      <c r="A376" s="60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60"/>
      <c r="R376" s="60"/>
      <c r="S376" s="60"/>
      <c r="T376" s="60"/>
    </row>
    <row r="377" spans="1:20" x14ac:dyDescent="0.2">
      <c r="A377" s="60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60"/>
      <c r="R377" s="60"/>
      <c r="S377" s="60"/>
      <c r="T377" s="60"/>
    </row>
    <row r="378" spans="1:20" x14ac:dyDescent="0.2">
      <c r="A378" s="60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60"/>
      <c r="R378" s="60"/>
      <c r="S378" s="60"/>
      <c r="T378" s="60"/>
    </row>
    <row r="379" spans="1:20" x14ac:dyDescent="0.2">
      <c r="A379" s="60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60"/>
      <c r="R379" s="60"/>
      <c r="S379" s="60"/>
      <c r="T379" s="60"/>
    </row>
    <row r="380" spans="1:20" x14ac:dyDescent="0.2">
      <c r="A380" s="60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60"/>
      <c r="R380" s="60"/>
      <c r="S380" s="60"/>
      <c r="T380" s="60"/>
    </row>
    <row r="381" spans="1:20" x14ac:dyDescent="0.2">
      <c r="A381" s="60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60"/>
      <c r="R381" s="60"/>
      <c r="S381" s="60"/>
      <c r="T381" s="60"/>
    </row>
    <row r="382" spans="1:20" x14ac:dyDescent="0.2">
      <c r="A382" s="60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60"/>
      <c r="R382" s="60"/>
      <c r="S382" s="60"/>
      <c r="T382" s="60"/>
    </row>
    <row r="383" spans="1:20" x14ac:dyDescent="0.2">
      <c r="A383" s="60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60"/>
      <c r="R383" s="60"/>
      <c r="S383" s="60"/>
      <c r="T383" s="60"/>
    </row>
    <row r="384" spans="1:20" x14ac:dyDescent="0.2">
      <c r="A384" s="60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60"/>
      <c r="R384" s="60"/>
      <c r="S384" s="60"/>
      <c r="T384" s="60"/>
    </row>
    <row r="385" spans="1:20" x14ac:dyDescent="0.2">
      <c r="A385" s="60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60"/>
      <c r="R385" s="60"/>
      <c r="S385" s="60"/>
      <c r="T385" s="60"/>
    </row>
    <row r="386" spans="1:20" x14ac:dyDescent="0.2">
      <c r="A386" s="60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60"/>
      <c r="R386" s="60"/>
      <c r="S386" s="60"/>
      <c r="T386" s="60"/>
    </row>
    <row r="387" spans="1:20" x14ac:dyDescent="0.2">
      <c r="A387" s="60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60"/>
      <c r="R387" s="60"/>
      <c r="S387" s="60"/>
      <c r="T387" s="60"/>
    </row>
    <row r="388" spans="1:20" x14ac:dyDescent="0.2">
      <c r="A388" s="60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60"/>
      <c r="R388" s="60"/>
      <c r="S388" s="60"/>
      <c r="T388" s="60"/>
    </row>
    <row r="389" spans="1:20" x14ac:dyDescent="0.2">
      <c r="A389" s="60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60"/>
      <c r="R389" s="60"/>
      <c r="S389" s="60"/>
      <c r="T389" s="60"/>
    </row>
    <row r="390" spans="1:20" x14ac:dyDescent="0.2">
      <c r="A390" s="60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60"/>
      <c r="R390" s="60"/>
      <c r="S390" s="60"/>
      <c r="T390" s="60"/>
    </row>
    <row r="391" spans="1:20" x14ac:dyDescent="0.2">
      <c r="A391" s="60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60"/>
      <c r="R391" s="60"/>
      <c r="S391" s="60"/>
      <c r="T391" s="60"/>
    </row>
    <row r="392" spans="1:20" x14ac:dyDescent="0.2">
      <c r="A392" s="60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60"/>
      <c r="R392" s="60"/>
      <c r="S392" s="60"/>
      <c r="T392" s="60"/>
    </row>
    <row r="393" spans="1:20" x14ac:dyDescent="0.2">
      <c r="A393" s="60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60"/>
      <c r="R393" s="60"/>
      <c r="S393" s="60"/>
      <c r="T393" s="60"/>
    </row>
    <row r="394" spans="1:20" x14ac:dyDescent="0.2">
      <c r="A394" s="60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60"/>
      <c r="R394" s="60"/>
      <c r="S394" s="60"/>
      <c r="T394" s="60"/>
    </row>
    <row r="395" spans="1:20" x14ac:dyDescent="0.2">
      <c r="A395" s="60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60"/>
      <c r="R395" s="60"/>
      <c r="S395" s="60"/>
      <c r="T395" s="60"/>
    </row>
    <row r="396" spans="1:20" x14ac:dyDescent="0.2">
      <c r="A396" s="60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60"/>
      <c r="R396" s="60"/>
      <c r="S396" s="60"/>
      <c r="T396" s="60"/>
    </row>
    <row r="397" spans="1:20" x14ac:dyDescent="0.2">
      <c r="A397" s="60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60"/>
      <c r="R397" s="60"/>
      <c r="S397" s="60"/>
      <c r="T397" s="60"/>
    </row>
    <row r="398" spans="1:20" x14ac:dyDescent="0.2">
      <c r="A398" s="60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60"/>
      <c r="R398" s="60"/>
      <c r="S398" s="60"/>
      <c r="T398" s="60"/>
    </row>
    <row r="399" spans="1:20" x14ac:dyDescent="0.2">
      <c r="A399" s="60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60"/>
      <c r="R399" s="60"/>
      <c r="S399" s="60"/>
      <c r="T399" s="60"/>
    </row>
    <row r="400" spans="1:20" x14ac:dyDescent="0.2">
      <c r="A400" s="60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60"/>
      <c r="R400" s="60"/>
      <c r="S400" s="60"/>
      <c r="T400" s="60"/>
    </row>
    <row r="401" spans="1:20" x14ac:dyDescent="0.2">
      <c r="A401" s="60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60"/>
      <c r="R401" s="60"/>
      <c r="S401" s="60"/>
      <c r="T401" s="60"/>
    </row>
    <row r="402" spans="1:20" x14ac:dyDescent="0.2">
      <c r="A402" s="60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60"/>
      <c r="R402" s="60"/>
      <c r="S402" s="60"/>
      <c r="T402" s="60"/>
    </row>
    <row r="403" spans="1:20" x14ac:dyDescent="0.2">
      <c r="A403" s="60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60"/>
      <c r="R403" s="60"/>
      <c r="S403" s="60"/>
      <c r="T403" s="60"/>
    </row>
    <row r="404" spans="1:20" x14ac:dyDescent="0.2">
      <c r="A404" s="60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60"/>
      <c r="R404" s="60"/>
      <c r="S404" s="60"/>
      <c r="T404" s="60"/>
    </row>
    <row r="405" spans="1:20" x14ac:dyDescent="0.2">
      <c r="A405" s="60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60"/>
      <c r="R405" s="60"/>
      <c r="S405" s="60"/>
      <c r="T405" s="60"/>
    </row>
    <row r="406" spans="1:20" x14ac:dyDescent="0.2">
      <c r="A406" s="60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60"/>
      <c r="R406" s="60"/>
      <c r="S406" s="60"/>
      <c r="T406" s="60"/>
    </row>
    <row r="407" spans="1:20" x14ac:dyDescent="0.2">
      <c r="A407" s="60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60"/>
      <c r="R407" s="60"/>
      <c r="S407" s="60"/>
      <c r="T407" s="60"/>
    </row>
    <row r="408" spans="1:20" x14ac:dyDescent="0.2">
      <c r="A408" s="60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60"/>
      <c r="R408" s="60"/>
      <c r="S408" s="60"/>
      <c r="T408" s="60"/>
    </row>
    <row r="409" spans="1:20" x14ac:dyDescent="0.2">
      <c r="A409" s="60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60"/>
      <c r="R409" s="60"/>
      <c r="S409" s="60"/>
      <c r="T409" s="60"/>
    </row>
    <row r="410" spans="1:20" x14ac:dyDescent="0.2">
      <c r="A410" s="60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60"/>
      <c r="R410" s="60"/>
      <c r="S410" s="60"/>
      <c r="T410" s="60"/>
    </row>
    <row r="411" spans="1:20" x14ac:dyDescent="0.2">
      <c r="A411" s="60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60"/>
      <c r="R411" s="60"/>
      <c r="S411" s="60"/>
      <c r="T411" s="60"/>
    </row>
    <row r="412" spans="1:20" x14ac:dyDescent="0.2">
      <c r="A412" s="60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60"/>
      <c r="R412" s="60"/>
      <c r="S412" s="60"/>
      <c r="T412" s="60"/>
    </row>
    <row r="413" spans="1:20" x14ac:dyDescent="0.2">
      <c r="A413" s="60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60"/>
      <c r="R413" s="60"/>
      <c r="S413" s="60"/>
      <c r="T413" s="60"/>
    </row>
    <row r="414" spans="1:20" x14ac:dyDescent="0.2">
      <c r="A414" s="60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60"/>
      <c r="R414" s="60"/>
      <c r="S414" s="60"/>
      <c r="T414" s="60"/>
    </row>
    <row r="415" spans="1:20" x14ac:dyDescent="0.2">
      <c r="A415" s="60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60"/>
      <c r="R415" s="60"/>
      <c r="S415" s="60"/>
      <c r="T415" s="60"/>
    </row>
    <row r="416" spans="1:20" x14ac:dyDescent="0.2">
      <c r="A416" s="60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60"/>
      <c r="R416" s="60"/>
      <c r="S416" s="60"/>
      <c r="T416" s="60"/>
    </row>
    <row r="417" spans="1:20" x14ac:dyDescent="0.2">
      <c r="A417" s="60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60"/>
      <c r="R417" s="60"/>
      <c r="S417" s="60"/>
      <c r="T417" s="60"/>
    </row>
    <row r="418" spans="1:20" x14ac:dyDescent="0.2">
      <c r="A418" s="60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60"/>
      <c r="R418" s="60"/>
      <c r="S418" s="60"/>
      <c r="T418" s="60"/>
    </row>
    <row r="419" spans="1:20" x14ac:dyDescent="0.2">
      <c r="A419" s="60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60"/>
      <c r="R419" s="60"/>
      <c r="S419" s="60"/>
      <c r="T419" s="60"/>
    </row>
    <row r="420" spans="1:20" x14ac:dyDescent="0.2">
      <c r="A420" s="60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60"/>
      <c r="R420" s="60"/>
      <c r="S420" s="60"/>
      <c r="T420" s="60"/>
    </row>
    <row r="421" spans="1:20" x14ac:dyDescent="0.2">
      <c r="A421" s="60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60"/>
      <c r="R421" s="60"/>
      <c r="S421" s="60"/>
      <c r="T421" s="60"/>
    </row>
    <row r="422" spans="1:20" x14ac:dyDescent="0.2">
      <c r="A422" s="60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60"/>
      <c r="R422" s="60"/>
      <c r="S422" s="60"/>
      <c r="T422" s="60"/>
    </row>
    <row r="423" spans="1:20" x14ac:dyDescent="0.2">
      <c r="A423" s="60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60"/>
      <c r="R423" s="60"/>
      <c r="S423" s="60"/>
      <c r="T423" s="60"/>
    </row>
    <row r="424" spans="1:20" x14ac:dyDescent="0.2">
      <c r="A424" s="60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60"/>
      <c r="R424" s="60"/>
      <c r="S424" s="60"/>
      <c r="T424" s="60"/>
    </row>
    <row r="425" spans="1:20" x14ac:dyDescent="0.2">
      <c r="A425" s="60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60"/>
      <c r="R425" s="60"/>
      <c r="S425" s="60"/>
      <c r="T425" s="60"/>
    </row>
    <row r="426" spans="1:20" x14ac:dyDescent="0.2">
      <c r="A426" s="60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60"/>
      <c r="R426" s="60"/>
      <c r="S426" s="60"/>
      <c r="T426" s="60"/>
    </row>
    <row r="427" spans="1:20" x14ac:dyDescent="0.2">
      <c r="A427" s="60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60"/>
      <c r="R427" s="60"/>
      <c r="S427" s="60"/>
      <c r="T427" s="60"/>
    </row>
    <row r="428" spans="1:20" x14ac:dyDescent="0.2">
      <c r="A428" s="60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60"/>
      <c r="R428" s="60"/>
      <c r="S428" s="60"/>
      <c r="T428" s="60"/>
    </row>
    <row r="429" spans="1:20" x14ac:dyDescent="0.2">
      <c r="A429" s="60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60"/>
      <c r="R429" s="60"/>
      <c r="S429" s="60"/>
      <c r="T429" s="60"/>
    </row>
    <row r="430" spans="1:20" x14ac:dyDescent="0.2">
      <c r="A430" s="60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60"/>
      <c r="R430" s="60"/>
      <c r="S430" s="60"/>
      <c r="T430" s="60"/>
    </row>
    <row r="431" spans="1:20" x14ac:dyDescent="0.2">
      <c r="A431" s="60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60"/>
      <c r="R431" s="60"/>
      <c r="S431" s="60"/>
      <c r="T431" s="60"/>
    </row>
    <row r="432" spans="1:20" x14ac:dyDescent="0.2">
      <c r="A432" s="60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60"/>
      <c r="R432" s="60"/>
      <c r="S432" s="60"/>
      <c r="T432" s="60"/>
    </row>
    <row r="433" spans="1:20" x14ac:dyDescent="0.2">
      <c r="A433" s="60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60"/>
      <c r="R433" s="60"/>
      <c r="S433" s="60"/>
      <c r="T433" s="60"/>
    </row>
    <row r="434" spans="1:20" x14ac:dyDescent="0.2">
      <c r="A434" s="60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60"/>
      <c r="R434" s="60"/>
      <c r="S434" s="60"/>
      <c r="T434" s="60"/>
    </row>
    <row r="435" spans="1:20" x14ac:dyDescent="0.2">
      <c r="A435" s="60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60"/>
      <c r="R435" s="60"/>
      <c r="S435" s="60"/>
      <c r="T435" s="60"/>
    </row>
    <row r="436" spans="1:20" x14ac:dyDescent="0.2">
      <c r="A436" s="60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60"/>
      <c r="R436" s="60"/>
      <c r="S436" s="60"/>
      <c r="T436" s="60"/>
    </row>
    <row r="437" spans="1:20" x14ac:dyDescent="0.2">
      <c r="A437" s="60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60"/>
      <c r="R437" s="60"/>
      <c r="S437" s="60"/>
      <c r="T437" s="60"/>
    </row>
    <row r="438" spans="1:20" x14ac:dyDescent="0.2">
      <c r="A438" s="60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60"/>
      <c r="R438" s="60"/>
      <c r="S438" s="60"/>
      <c r="T438" s="60"/>
    </row>
    <row r="439" spans="1:20" x14ac:dyDescent="0.2">
      <c r="A439" s="60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60"/>
      <c r="R439" s="60"/>
      <c r="S439" s="60"/>
      <c r="T439" s="60"/>
    </row>
    <row r="440" spans="1:20" x14ac:dyDescent="0.2">
      <c r="A440" s="60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60"/>
      <c r="R440" s="60"/>
      <c r="S440" s="60"/>
      <c r="T440" s="60"/>
    </row>
    <row r="441" spans="1:20" x14ac:dyDescent="0.2">
      <c r="A441" s="60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60"/>
      <c r="R441" s="60"/>
      <c r="S441" s="60"/>
      <c r="T441" s="60"/>
    </row>
    <row r="442" spans="1:20" x14ac:dyDescent="0.2">
      <c r="A442" s="60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60"/>
      <c r="R442" s="60"/>
      <c r="S442" s="60"/>
      <c r="T442" s="60"/>
    </row>
    <row r="443" spans="1:20" x14ac:dyDescent="0.2">
      <c r="A443" s="60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60"/>
      <c r="R443" s="60"/>
      <c r="S443" s="60"/>
      <c r="T443" s="60"/>
    </row>
    <row r="444" spans="1:20" x14ac:dyDescent="0.2">
      <c r="A444" s="60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60"/>
      <c r="R444" s="60"/>
      <c r="S444" s="60"/>
      <c r="T444" s="60"/>
    </row>
    <row r="445" spans="1:20" x14ac:dyDescent="0.2">
      <c r="A445" s="60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60"/>
      <c r="R445" s="60"/>
      <c r="S445" s="60"/>
      <c r="T445" s="60"/>
    </row>
    <row r="446" spans="1:20" x14ac:dyDescent="0.2">
      <c r="A446" s="60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60"/>
      <c r="R446" s="60"/>
      <c r="S446" s="60"/>
      <c r="T446" s="60"/>
    </row>
    <row r="447" spans="1:20" x14ac:dyDescent="0.2">
      <c r="A447" s="60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60"/>
      <c r="R447" s="60"/>
      <c r="S447" s="60"/>
      <c r="T447" s="60"/>
    </row>
    <row r="448" spans="1:20" x14ac:dyDescent="0.2">
      <c r="A448" s="60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60"/>
      <c r="R448" s="60"/>
      <c r="S448" s="60"/>
      <c r="T448" s="60"/>
    </row>
    <row r="449" spans="1:20" x14ac:dyDescent="0.2">
      <c r="A449" s="60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60"/>
      <c r="R449" s="60"/>
      <c r="S449" s="60"/>
      <c r="T449" s="60"/>
    </row>
    <row r="450" spans="1:20" x14ac:dyDescent="0.2">
      <c r="A450" s="60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60"/>
      <c r="R450" s="60"/>
      <c r="S450" s="60"/>
      <c r="T450" s="60"/>
    </row>
    <row r="451" spans="1:20" x14ac:dyDescent="0.2">
      <c r="A451" s="60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60"/>
      <c r="R451" s="60"/>
      <c r="S451" s="60"/>
      <c r="T451" s="60"/>
    </row>
    <row r="452" spans="1:20" x14ac:dyDescent="0.2">
      <c r="A452" s="60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60"/>
      <c r="R452" s="60"/>
      <c r="S452" s="60"/>
      <c r="T452" s="60"/>
    </row>
    <row r="453" spans="1:20" x14ac:dyDescent="0.2">
      <c r="A453" s="60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60"/>
      <c r="R453" s="60"/>
      <c r="S453" s="60"/>
      <c r="T453" s="60"/>
    </row>
    <row r="454" spans="1:20" x14ac:dyDescent="0.2">
      <c r="A454" s="60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60"/>
      <c r="R454" s="60"/>
      <c r="S454" s="60"/>
      <c r="T454" s="60"/>
    </row>
    <row r="455" spans="1:20" x14ac:dyDescent="0.2">
      <c r="A455" s="60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60"/>
      <c r="R455" s="60"/>
      <c r="S455" s="60"/>
      <c r="T455" s="60"/>
    </row>
    <row r="456" spans="1:20" x14ac:dyDescent="0.2">
      <c r="A456" s="60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60"/>
      <c r="R456" s="60"/>
      <c r="S456" s="60"/>
      <c r="T456" s="60"/>
    </row>
    <row r="457" spans="1:20" x14ac:dyDescent="0.2">
      <c r="A457" s="60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60"/>
      <c r="R457" s="60"/>
      <c r="S457" s="60"/>
      <c r="T457" s="60"/>
    </row>
    <row r="458" spans="1:20" x14ac:dyDescent="0.2">
      <c r="A458" s="60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60"/>
      <c r="R458" s="60"/>
      <c r="S458" s="60"/>
      <c r="T458" s="60"/>
    </row>
    <row r="459" spans="1:20" x14ac:dyDescent="0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</row>
    <row r="460" spans="1:20" x14ac:dyDescent="0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</row>
    <row r="461" spans="1:20" x14ac:dyDescent="0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</row>
    <row r="462" spans="1:20" x14ac:dyDescent="0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</row>
    <row r="463" spans="1:20" x14ac:dyDescent="0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</row>
    <row r="464" spans="1:20" x14ac:dyDescent="0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</row>
  </sheetData>
  <sheetProtection formatCells="0" formatColumns="0" formatRows="0" insertRows="0"/>
  <mergeCells count="29">
    <mergeCell ref="H42:I42"/>
    <mergeCell ref="H43:I44"/>
    <mergeCell ref="B33:D33"/>
    <mergeCell ref="C31:F31"/>
    <mergeCell ref="C18:F18"/>
    <mergeCell ref="C30:F30"/>
    <mergeCell ref="C29:F29"/>
    <mergeCell ref="C27:F27"/>
    <mergeCell ref="B24:G24"/>
    <mergeCell ref="B28:G28"/>
    <mergeCell ref="C25:F25"/>
    <mergeCell ref="C23:F23"/>
    <mergeCell ref="C26:F26"/>
    <mergeCell ref="C11:F11"/>
    <mergeCell ref="C12:F12"/>
    <mergeCell ref="C13:F13"/>
    <mergeCell ref="C20:F20"/>
    <mergeCell ref="C22:F22"/>
    <mergeCell ref="B21:G21"/>
    <mergeCell ref="C15:F15"/>
    <mergeCell ref="C16:F16"/>
    <mergeCell ref="C17:F17"/>
    <mergeCell ref="C19:F19"/>
    <mergeCell ref="C14:F14"/>
    <mergeCell ref="D3:M3"/>
    <mergeCell ref="B9:F9"/>
    <mergeCell ref="E1:M1"/>
    <mergeCell ref="B10:G10"/>
    <mergeCell ref="N1:Q1"/>
  </mergeCells>
  <hyperlinks>
    <hyperlink ref="H43" r:id="rId1" display="ada@flyingtextile.com'_x000a_"/>
  </hyperlinks>
  <printOptions horizontalCentered="1"/>
  <pageMargins left="0.39370078740157483" right="0.39370078740157483" top="0.39370078740157483" bottom="0.39370078740157483" header="0.39370078740157483" footer="0.39370078740157483"/>
  <pageSetup paperSize="9" scale="43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AX91"/>
  <sheetViews>
    <sheetView showGridLines="0" zoomScale="70" zoomScaleNormal="70" workbookViewId="0">
      <selection activeCell="AA31" sqref="AA30:AA31"/>
    </sheetView>
  </sheetViews>
  <sheetFormatPr baseColWidth="10" defaultRowHeight="12" x14ac:dyDescent="0.2"/>
  <cols>
    <col min="1" max="1" width="10.5" customWidth="1"/>
    <col min="2" max="2" width="16" customWidth="1"/>
    <col min="3" max="3" width="14.5" customWidth="1"/>
    <col min="4" max="4" width="11" customWidth="1"/>
    <col min="5" max="5" width="15.6640625" customWidth="1"/>
    <col min="6" max="6" width="22.6640625" customWidth="1"/>
    <col min="7" max="7" width="14.6640625" customWidth="1"/>
    <col min="8" max="10" width="13" customWidth="1"/>
    <col min="11" max="11" width="14.6640625" customWidth="1"/>
    <col min="12" max="13" width="13" customWidth="1"/>
    <col min="14" max="14" width="17.83203125" customWidth="1"/>
    <col min="15" max="19" width="12.6640625" customWidth="1"/>
  </cols>
  <sheetData>
    <row r="1" spans="1:50" s="1" customFormat="1" ht="37.9" customHeight="1" thickBot="1" x14ac:dyDescent="0.25">
      <c r="A1" s="111"/>
      <c r="B1" s="112"/>
      <c r="C1" s="112"/>
      <c r="D1" s="409" t="s">
        <v>46</v>
      </c>
      <c r="E1" s="409"/>
      <c r="F1" s="409"/>
      <c r="G1" s="409"/>
      <c r="H1" s="409"/>
      <c r="I1" s="409"/>
      <c r="J1" s="409" t="str">
        <f>'TECHNICAL SHEET OUTER GARMENT'!J1</f>
        <v>WINTER 19/20</v>
      </c>
      <c r="K1" s="409"/>
      <c r="L1" s="409"/>
      <c r="M1" s="409"/>
      <c r="N1" s="410"/>
    </row>
    <row r="2" spans="1:50" s="5" customFormat="1" ht="19.5" thickBot="1" x14ac:dyDescent="0.25">
      <c r="A2" s="258" t="str">
        <f>'TECHNICAL SHEET OUTER GARMENT'!A2</f>
        <v>MIV8567</v>
      </c>
      <c r="B2" s="259"/>
      <c r="C2" s="259"/>
      <c r="D2" s="259"/>
      <c r="E2" s="294" t="str">
        <f>'TECHNICAL SHEET OUTER GARMENT'!D2</f>
        <v>LD TRIVOR PARKA</v>
      </c>
      <c r="F2" s="259"/>
      <c r="G2" s="259"/>
      <c r="H2" s="259"/>
      <c r="I2" s="259"/>
      <c r="J2" s="231" t="str">
        <f>'TECHNICAL SHEET OUTER GARMENT'!J2</f>
        <v>DEVELOPPER</v>
      </c>
      <c r="K2" s="252"/>
      <c r="L2" s="290" t="str">
        <f>'TECHNICAL SHEET OUTER GARMENT'!L2</f>
        <v>FRANÇOISE</v>
      </c>
      <c r="M2" s="290"/>
      <c r="N2" s="222"/>
    </row>
    <row r="3" spans="1:50" s="3" customFormat="1" ht="18.600000000000001" customHeight="1" thickBot="1" x14ac:dyDescent="0.25">
      <c r="A3" s="257" t="s">
        <v>2</v>
      </c>
      <c r="B3" s="10">
        <f>'TECHNICAL SHEET OUTER GARMENT'!B3</f>
        <v>1</v>
      </c>
      <c r="C3" s="413"/>
      <c r="D3" s="413"/>
      <c r="E3" s="413"/>
      <c r="F3" s="413"/>
      <c r="G3" s="413"/>
      <c r="H3" s="413"/>
      <c r="I3" s="413"/>
      <c r="J3" s="249" t="str">
        <f>'TECHNICAL SHEET OUTER GARMENT'!J3</f>
        <v>PRODUCT MANAGER</v>
      </c>
      <c r="K3" s="288"/>
      <c r="L3" s="292" t="str">
        <f>'TECHNICAL SHEET OUTER GARMENT'!L3</f>
        <v>CAMILLE</v>
      </c>
      <c r="M3" s="292"/>
      <c r="N3" s="244"/>
    </row>
    <row r="4" spans="1:50" s="3" customFormat="1" ht="18.600000000000001" customHeight="1" thickBot="1" x14ac:dyDescent="0.25">
      <c r="A4" s="253" t="s">
        <v>1</v>
      </c>
      <c r="B4" s="254">
        <f>'TECHNICAL SHEET OUTER GARMENT'!B4</f>
        <v>43214</v>
      </c>
      <c r="C4" s="288"/>
      <c r="D4" s="262"/>
      <c r="E4" s="262"/>
      <c r="F4" s="262"/>
      <c r="G4" s="262"/>
      <c r="H4" s="262"/>
      <c r="I4" s="262"/>
      <c r="N4" s="222"/>
    </row>
    <row r="5" spans="1:50" s="1" customFormat="1" ht="15.75" x14ac:dyDescent="0.2">
      <c r="A5" s="32"/>
      <c r="B5" s="3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7"/>
    </row>
    <row r="6" spans="1:50" ht="15.75" x14ac:dyDescent="0.25">
      <c r="A6" s="75"/>
      <c r="B6" s="30" t="s">
        <v>19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76"/>
      <c r="O6" s="18"/>
      <c r="P6" s="18"/>
      <c r="Q6" s="18"/>
      <c r="R6" s="18"/>
      <c r="S6" s="3"/>
      <c r="T6" s="3"/>
    </row>
    <row r="7" spans="1:50" ht="16.5" customHeight="1" x14ac:dyDescent="0.2">
      <c r="A7" s="75"/>
      <c r="B7" s="18"/>
      <c r="C7" s="24"/>
      <c r="D7" s="29"/>
      <c r="E7" s="25"/>
      <c r="F7" s="18"/>
      <c r="G7" s="18"/>
      <c r="H7" s="18"/>
      <c r="I7" s="26"/>
      <c r="J7" s="26"/>
      <c r="K7" s="27"/>
      <c r="L7" s="28"/>
      <c r="M7" s="28"/>
      <c r="N7" s="77"/>
      <c r="O7" s="18"/>
      <c r="P7" s="18"/>
      <c r="Q7" s="18"/>
      <c r="R7" s="18"/>
      <c r="S7" s="3"/>
      <c r="T7" s="3"/>
    </row>
    <row r="8" spans="1:50" ht="16.5" customHeight="1" x14ac:dyDescent="0.2">
      <c r="A8" s="75"/>
      <c r="B8" s="18"/>
      <c r="C8" s="24"/>
      <c r="D8" s="29"/>
      <c r="E8" s="25"/>
      <c r="F8" s="18"/>
      <c r="G8" s="18"/>
      <c r="H8" s="18"/>
      <c r="I8" s="26"/>
      <c r="J8" s="26"/>
      <c r="K8" s="27"/>
      <c r="L8" s="28"/>
      <c r="M8" s="28"/>
      <c r="N8" s="77"/>
      <c r="O8" s="18"/>
      <c r="P8" s="18"/>
      <c r="Q8" s="18"/>
      <c r="R8" s="18"/>
      <c r="S8" s="3"/>
      <c r="T8" s="3"/>
    </row>
    <row r="9" spans="1:50" s="7" customFormat="1" ht="18.75" x14ac:dyDescent="0.2">
      <c r="A9" s="6"/>
      <c r="B9" s="500" t="s">
        <v>14</v>
      </c>
      <c r="C9" s="500"/>
      <c r="D9" s="500"/>
      <c r="E9" s="500"/>
      <c r="F9" s="500"/>
      <c r="G9" s="500"/>
      <c r="H9" s="499" t="s">
        <v>44</v>
      </c>
      <c r="I9" s="499"/>
      <c r="J9" s="499"/>
      <c r="K9" s="499"/>
      <c r="L9" s="499"/>
      <c r="M9" s="306"/>
      <c r="N9" s="77"/>
    </row>
    <row r="10" spans="1:50" ht="25.5" customHeight="1" x14ac:dyDescent="0.2">
      <c r="A10" s="75"/>
      <c r="B10" s="498" t="s">
        <v>33</v>
      </c>
      <c r="C10" s="498"/>
      <c r="D10" s="498"/>
      <c r="E10" s="498"/>
      <c r="F10" s="498"/>
      <c r="G10" s="90" t="s">
        <v>21</v>
      </c>
      <c r="H10" s="91" t="s">
        <v>9</v>
      </c>
      <c r="I10" s="92" t="s">
        <v>10</v>
      </c>
      <c r="J10" s="98" t="s">
        <v>11</v>
      </c>
      <c r="K10" s="93" t="s">
        <v>12</v>
      </c>
      <c r="L10" s="94" t="s">
        <v>13</v>
      </c>
      <c r="M10" s="94" t="s">
        <v>90</v>
      </c>
      <c r="N10" s="7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s="1" customFormat="1" ht="23.25" customHeight="1" x14ac:dyDescent="0.2">
      <c r="A11" s="6"/>
      <c r="B11" s="88" t="s">
        <v>53</v>
      </c>
      <c r="C11" s="495" t="s">
        <v>91</v>
      </c>
      <c r="D11" s="496"/>
      <c r="E11" s="496"/>
      <c r="F11" s="497"/>
      <c r="G11" s="95" t="s">
        <v>26</v>
      </c>
      <c r="H11" s="307">
        <f>I11-1.8</f>
        <v>-3.6</v>
      </c>
      <c r="I11" s="307">
        <f>J11-1.8</f>
        <v>-1.8</v>
      </c>
      <c r="J11" s="316">
        <v>0</v>
      </c>
      <c r="K11" s="307">
        <f>J11+1.8</f>
        <v>1.8</v>
      </c>
      <c r="L11" s="307">
        <f>K11+1.8</f>
        <v>3.6</v>
      </c>
      <c r="M11" s="307">
        <f>L11+1.8</f>
        <v>5.4</v>
      </c>
      <c r="N11" s="3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50" s="1" customFormat="1" ht="23.25" customHeight="1" x14ac:dyDescent="0.2">
      <c r="A12" s="6"/>
      <c r="B12" s="88" t="s">
        <v>54</v>
      </c>
      <c r="C12" s="495" t="s">
        <v>24</v>
      </c>
      <c r="D12" s="496"/>
      <c r="E12" s="496"/>
      <c r="F12" s="497"/>
      <c r="G12" s="95" t="s">
        <v>25</v>
      </c>
      <c r="H12" s="307">
        <f>SUM(J12-6)</f>
        <v>-6</v>
      </c>
      <c r="I12" s="307">
        <f>SUM(J12-3)</f>
        <v>-3</v>
      </c>
      <c r="J12" s="316">
        <v>0</v>
      </c>
      <c r="K12" s="307">
        <f>SUM(J12+3)</f>
        <v>3</v>
      </c>
      <c r="L12" s="307">
        <f t="shared" ref="L12:M14" si="0">SUM(K12+3)</f>
        <v>6</v>
      </c>
      <c r="M12" s="307">
        <f t="shared" si="0"/>
        <v>9</v>
      </c>
      <c r="N12" s="3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50" s="1" customFormat="1" ht="23.25" customHeight="1" x14ac:dyDescent="0.2">
      <c r="A13" s="6"/>
      <c r="B13" s="88" t="s">
        <v>55</v>
      </c>
      <c r="C13" s="495" t="s">
        <v>42</v>
      </c>
      <c r="D13" s="496"/>
      <c r="E13" s="496"/>
      <c r="F13" s="497"/>
      <c r="G13" s="95" t="s">
        <v>25</v>
      </c>
      <c r="H13" s="307">
        <f>SUM(J13-6)</f>
        <v>-6</v>
      </c>
      <c r="I13" s="307">
        <f>SUM(J13-3)</f>
        <v>-3</v>
      </c>
      <c r="J13" s="316">
        <v>0</v>
      </c>
      <c r="K13" s="307">
        <f>SUM(J13+3)</f>
        <v>3</v>
      </c>
      <c r="L13" s="307">
        <f t="shared" si="0"/>
        <v>6</v>
      </c>
      <c r="M13" s="307">
        <f t="shared" si="0"/>
        <v>9</v>
      </c>
      <c r="N13" s="3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50" s="1" customFormat="1" ht="23.25" customHeight="1" x14ac:dyDescent="0.2">
      <c r="A14" s="6"/>
      <c r="B14" s="88" t="s">
        <v>56</v>
      </c>
      <c r="C14" s="495" t="s">
        <v>35</v>
      </c>
      <c r="D14" s="496"/>
      <c r="E14" s="496"/>
      <c r="F14" s="497"/>
      <c r="G14" s="95" t="s">
        <v>25</v>
      </c>
      <c r="H14" s="307">
        <f>SUM(J14-6)</f>
        <v>-6</v>
      </c>
      <c r="I14" s="307">
        <f>SUM(J14-3)</f>
        <v>-3</v>
      </c>
      <c r="J14" s="316">
        <v>0</v>
      </c>
      <c r="K14" s="307">
        <f>SUM(J14+3)</f>
        <v>3</v>
      </c>
      <c r="L14" s="307">
        <f t="shared" si="0"/>
        <v>6</v>
      </c>
      <c r="M14" s="307">
        <f t="shared" si="0"/>
        <v>9</v>
      </c>
      <c r="N14" s="3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0" s="1" customFormat="1" ht="23.25" customHeight="1" x14ac:dyDescent="0.2">
      <c r="A15" s="6"/>
      <c r="B15" s="88" t="s">
        <v>34</v>
      </c>
      <c r="C15" s="495" t="s">
        <v>37</v>
      </c>
      <c r="D15" s="496"/>
      <c r="E15" s="496"/>
      <c r="F15" s="497"/>
      <c r="G15" s="95" t="s">
        <v>25</v>
      </c>
      <c r="H15" s="307">
        <f>J15-2</f>
        <v>-2</v>
      </c>
      <c r="I15" s="307">
        <f>SUM(J15)</f>
        <v>0</v>
      </c>
      <c r="J15" s="316">
        <v>0</v>
      </c>
      <c r="K15" s="307">
        <f>J15</f>
        <v>0</v>
      </c>
      <c r="L15" s="307">
        <f>SUM(J15+2)</f>
        <v>2</v>
      </c>
      <c r="M15" s="307">
        <f>J15+4</f>
        <v>4</v>
      </c>
      <c r="N15" s="3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0" s="1" customFormat="1" ht="23.25" customHeight="1" x14ac:dyDescent="0.2">
      <c r="A16" s="6"/>
      <c r="B16" s="88" t="s">
        <v>47</v>
      </c>
      <c r="C16" s="495" t="s">
        <v>71</v>
      </c>
      <c r="D16" s="496"/>
      <c r="E16" s="496"/>
      <c r="F16" s="497"/>
      <c r="G16" s="95" t="s">
        <v>26</v>
      </c>
      <c r="H16" s="307">
        <f>SUM(J16-1.5)</f>
        <v>-1.5</v>
      </c>
      <c r="I16" s="307">
        <f>SUM(J16-0.75)</f>
        <v>-0.75</v>
      </c>
      <c r="J16" s="316">
        <v>0</v>
      </c>
      <c r="K16" s="307">
        <f>SUM(J16+0.75)</f>
        <v>0.75</v>
      </c>
      <c r="L16" s="307">
        <f>SUM(J16+1.5)</f>
        <v>1.5</v>
      </c>
      <c r="M16" s="307">
        <f>SUM(K16+1.5)</f>
        <v>2.25</v>
      </c>
      <c r="N16" s="3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" customFormat="1" ht="23.25" customHeight="1" x14ac:dyDescent="0.2">
      <c r="A17" s="6"/>
      <c r="B17" s="88" t="s">
        <v>57</v>
      </c>
      <c r="C17" s="495" t="s">
        <v>36</v>
      </c>
      <c r="D17" s="496"/>
      <c r="E17" s="496"/>
      <c r="F17" s="497"/>
      <c r="G17" s="95" t="s">
        <v>26</v>
      </c>
      <c r="H17" s="307">
        <f>SUM(J17-2)</f>
        <v>-2</v>
      </c>
      <c r="I17" s="307">
        <f>SUM(J17-1)</f>
        <v>-1</v>
      </c>
      <c r="J17" s="316">
        <v>0</v>
      </c>
      <c r="K17" s="307">
        <f>SUM(J17+1)</f>
        <v>1</v>
      </c>
      <c r="L17" s="307">
        <f>SUM(J17+2)</f>
        <v>2</v>
      </c>
      <c r="M17" s="307">
        <f>SUM(K17+2)</f>
        <v>3</v>
      </c>
      <c r="N17" s="3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s="1" customFormat="1" ht="23.25" customHeight="1" x14ac:dyDescent="0.2">
      <c r="A18" s="6"/>
      <c r="B18" s="88" t="s">
        <v>58</v>
      </c>
      <c r="C18" s="495" t="s">
        <v>77</v>
      </c>
      <c r="D18" s="496"/>
      <c r="E18" s="496"/>
      <c r="F18" s="497"/>
      <c r="G18" s="95" t="s">
        <v>26</v>
      </c>
      <c r="H18" s="307">
        <f>SUM(J18-1.5)</f>
        <v>-1.5</v>
      </c>
      <c r="I18" s="307">
        <f>SUM(J18-0.75)</f>
        <v>-0.75</v>
      </c>
      <c r="J18" s="316">
        <v>0</v>
      </c>
      <c r="K18" s="307">
        <f>SUM(J18+0.75)</f>
        <v>0.75</v>
      </c>
      <c r="L18" s="307">
        <f>SUM(J18+1.5)</f>
        <v>1.5</v>
      </c>
      <c r="M18" s="307">
        <f>SUM(K18+1.5)</f>
        <v>2.25</v>
      </c>
      <c r="N18" s="3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s="1" customFormat="1" ht="23.25" customHeight="1" x14ac:dyDescent="0.2">
      <c r="A19" s="6"/>
      <c r="B19" s="88" t="s">
        <v>59</v>
      </c>
      <c r="C19" s="495" t="s">
        <v>67</v>
      </c>
      <c r="D19" s="496"/>
      <c r="E19" s="496"/>
      <c r="F19" s="497"/>
      <c r="G19" s="95" t="s">
        <v>26</v>
      </c>
      <c r="H19" s="307">
        <f>SUM(I19-0.6)</f>
        <v>-1.2</v>
      </c>
      <c r="I19" s="307">
        <f>SUM(J19-0.6)</f>
        <v>-0.6</v>
      </c>
      <c r="J19" s="316">
        <v>0</v>
      </c>
      <c r="K19" s="307">
        <f>SUM(J19+0.6)</f>
        <v>0.6</v>
      </c>
      <c r="L19" s="307">
        <f>SUM(K19+0.6)</f>
        <v>1.2</v>
      </c>
      <c r="M19" s="307">
        <f>SUM(L19+0.6)</f>
        <v>1.7999999999999998</v>
      </c>
      <c r="N19" s="3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s="1" customFormat="1" ht="23.25" customHeight="1" x14ac:dyDescent="0.2">
      <c r="A20" s="6"/>
      <c r="B20" s="88" t="s">
        <v>60</v>
      </c>
      <c r="C20" s="495" t="s">
        <v>72</v>
      </c>
      <c r="D20" s="496"/>
      <c r="E20" s="496"/>
      <c r="F20" s="497"/>
      <c r="G20" s="95" t="s">
        <v>25</v>
      </c>
      <c r="H20" s="307">
        <f>SUM(I20-1)</f>
        <v>-2</v>
      </c>
      <c r="I20" s="307">
        <f>SUM(J20-1)</f>
        <v>-1</v>
      </c>
      <c r="J20" s="316">
        <v>0</v>
      </c>
      <c r="K20" s="307">
        <f>SUM(J20+1)</f>
        <v>1</v>
      </c>
      <c r="L20" s="307">
        <f>SUM(K20+1)</f>
        <v>2</v>
      </c>
      <c r="M20" s="307">
        <f>SUM(L20+1)</f>
        <v>3</v>
      </c>
      <c r="N20" s="3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s="59" customFormat="1" ht="23.25" customHeight="1" x14ac:dyDescent="0.2">
      <c r="A21" s="73"/>
      <c r="B21" s="501" t="s">
        <v>38</v>
      </c>
      <c r="C21" s="502"/>
      <c r="D21" s="502"/>
      <c r="E21" s="502"/>
      <c r="F21" s="503"/>
      <c r="G21" s="83"/>
      <c r="H21" s="96"/>
      <c r="I21" s="82"/>
      <c r="J21" s="99"/>
      <c r="K21" s="82"/>
      <c r="L21" s="97"/>
      <c r="M21" s="97"/>
      <c r="N21" s="74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</row>
    <row r="22" spans="1:49" s="59" customFormat="1" ht="23.25" customHeight="1" x14ac:dyDescent="0.2">
      <c r="A22" s="73"/>
      <c r="B22" s="88" t="s">
        <v>61</v>
      </c>
      <c r="C22" s="504" t="s">
        <v>92</v>
      </c>
      <c r="D22" s="504"/>
      <c r="E22" s="504"/>
      <c r="F22" s="504"/>
      <c r="G22" s="95" t="s">
        <v>26</v>
      </c>
      <c r="H22" s="309">
        <f>I22-1.8</f>
        <v>-3.6</v>
      </c>
      <c r="I22" s="307">
        <f>J22-1.8</f>
        <v>-1.8</v>
      </c>
      <c r="J22" s="316">
        <v>0</v>
      </c>
      <c r="K22" s="307">
        <f>J22+1.8</f>
        <v>1.8</v>
      </c>
      <c r="L22" s="307">
        <f>K22+1.8</f>
        <v>3.6</v>
      </c>
      <c r="M22" s="307">
        <f>L22+1.8</f>
        <v>5.4</v>
      </c>
      <c r="N22" s="74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</row>
    <row r="23" spans="1:49" s="59" customFormat="1" ht="23.25" customHeight="1" x14ac:dyDescent="0.2">
      <c r="A23" s="73"/>
      <c r="B23" s="88" t="s">
        <v>10</v>
      </c>
      <c r="C23" s="504" t="s">
        <v>27</v>
      </c>
      <c r="D23" s="504"/>
      <c r="E23" s="504"/>
      <c r="F23" s="504"/>
      <c r="G23" s="95" t="s">
        <v>25</v>
      </c>
      <c r="H23" s="309">
        <f>J23-2</f>
        <v>-2</v>
      </c>
      <c r="I23" s="307">
        <f>SUM(J23)</f>
        <v>0</v>
      </c>
      <c r="J23" s="316">
        <v>0</v>
      </c>
      <c r="K23" s="307">
        <f>J23</f>
        <v>0</v>
      </c>
      <c r="L23" s="307">
        <f>SUM(J23+2)</f>
        <v>2</v>
      </c>
      <c r="M23" s="307">
        <f>J23+4</f>
        <v>4</v>
      </c>
      <c r="N23" s="74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</row>
    <row r="24" spans="1:49" s="59" customFormat="1" ht="23.25" customHeight="1" x14ac:dyDescent="0.2">
      <c r="A24" s="73"/>
      <c r="B24" s="501" t="s">
        <v>39</v>
      </c>
      <c r="C24" s="502"/>
      <c r="D24" s="502"/>
      <c r="E24" s="502"/>
      <c r="F24" s="503"/>
      <c r="G24" s="83"/>
      <c r="H24" s="96"/>
      <c r="I24" s="82"/>
      <c r="J24" s="99"/>
      <c r="K24" s="82"/>
      <c r="L24" s="97"/>
      <c r="M24" s="97"/>
      <c r="N24" s="74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</row>
    <row r="25" spans="1:49" s="59" customFormat="1" ht="23.25" customHeight="1" x14ac:dyDescent="0.2">
      <c r="A25" s="73"/>
      <c r="B25" s="88" t="s">
        <v>62</v>
      </c>
      <c r="C25" s="495" t="s">
        <v>73</v>
      </c>
      <c r="D25" s="496"/>
      <c r="E25" s="496"/>
      <c r="F25" s="497"/>
      <c r="G25" s="89" t="s">
        <v>25</v>
      </c>
      <c r="H25" s="309">
        <f>SUM(J25-3)</f>
        <v>-3</v>
      </c>
      <c r="I25" s="307">
        <f>SUM(J25-1.5)</f>
        <v>-1.5</v>
      </c>
      <c r="J25" s="316">
        <v>0</v>
      </c>
      <c r="K25" s="307">
        <f>SUM(J25+1.5)</f>
        <v>1.5</v>
      </c>
      <c r="L25" s="307">
        <f>SUM(J25+3)</f>
        <v>3</v>
      </c>
      <c r="M25" s="307">
        <f>SUM(J25+4.5)</f>
        <v>4.5</v>
      </c>
      <c r="N25" s="74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</row>
    <row r="26" spans="1:49" s="59" customFormat="1" ht="23.25" customHeight="1" x14ac:dyDescent="0.2">
      <c r="A26" s="73"/>
      <c r="B26" s="88" t="s">
        <v>63</v>
      </c>
      <c r="C26" s="495" t="s">
        <v>74</v>
      </c>
      <c r="D26" s="496"/>
      <c r="E26" s="496"/>
      <c r="F26" s="497"/>
      <c r="G26" s="89" t="s">
        <v>25</v>
      </c>
      <c r="H26" s="309">
        <f>SUM(J26-3)</f>
        <v>-3</v>
      </c>
      <c r="I26" s="307">
        <f>SUM(J26-1.5)</f>
        <v>-1.5</v>
      </c>
      <c r="J26" s="316">
        <v>0</v>
      </c>
      <c r="K26" s="307">
        <f>SUM(J26+1.5)</f>
        <v>1.5</v>
      </c>
      <c r="L26" s="307">
        <f>SUM(J26+3)</f>
        <v>3</v>
      </c>
      <c r="M26" s="307">
        <f>SUM(J26+4.5)</f>
        <v>4.5</v>
      </c>
      <c r="N26" s="74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</row>
    <row r="27" spans="1:49" s="59" customFormat="1" ht="23.25" customHeight="1" x14ac:dyDescent="0.2">
      <c r="A27" s="73"/>
      <c r="B27" s="88" t="s">
        <v>146</v>
      </c>
      <c r="C27" s="495" t="s">
        <v>147</v>
      </c>
      <c r="D27" s="496"/>
      <c r="E27" s="496"/>
      <c r="F27" s="497"/>
      <c r="G27" s="89" t="s">
        <v>25</v>
      </c>
      <c r="H27" s="309">
        <f>J27</f>
        <v>0</v>
      </c>
      <c r="I27" s="307">
        <f>J27</f>
        <v>0</v>
      </c>
      <c r="J27" s="316">
        <v>0</v>
      </c>
      <c r="K27" s="307">
        <f>I27</f>
        <v>0</v>
      </c>
      <c r="L27" s="307">
        <f>J27</f>
        <v>0</v>
      </c>
      <c r="M27" s="307">
        <f>J27</f>
        <v>0</v>
      </c>
      <c r="N27" s="74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</row>
    <row r="28" spans="1:49" s="59" customFormat="1" ht="23.25" customHeight="1" x14ac:dyDescent="0.2">
      <c r="A28" s="73"/>
      <c r="B28" s="501" t="s">
        <v>43</v>
      </c>
      <c r="C28" s="502"/>
      <c r="D28" s="502"/>
      <c r="E28" s="502"/>
      <c r="F28" s="503"/>
      <c r="G28" s="83"/>
      <c r="H28" s="102"/>
      <c r="I28" s="102"/>
      <c r="J28" s="102"/>
      <c r="K28" s="102"/>
      <c r="L28" s="308"/>
      <c r="M28" s="308"/>
      <c r="N28" s="74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</row>
    <row r="29" spans="1:49" s="59" customFormat="1" ht="23.25" customHeight="1" x14ac:dyDescent="0.2">
      <c r="A29" s="73"/>
      <c r="B29" s="88" t="s">
        <v>64</v>
      </c>
      <c r="C29" s="505" t="s">
        <v>40</v>
      </c>
      <c r="D29" s="506"/>
      <c r="E29" s="506"/>
      <c r="F29" s="507"/>
      <c r="G29" s="89" t="s">
        <v>25</v>
      </c>
      <c r="H29" s="309">
        <f>SUM(J29-1.2)</f>
        <v>-1.2</v>
      </c>
      <c r="I29" s="307">
        <f>SUM(J29-0.6)</f>
        <v>-0.6</v>
      </c>
      <c r="J29" s="316">
        <v>0</v>
      </c>
      <c r="K29" s="307">
        <f>SUM(J29+0.6)</f>
        <v>0.6</v>
      </c>
      <c r="L29" s="307">
        <f>SUM(J29+1.2)</f>
        <v>1.2</v>
      </c>
      <c r="M29" s="307">
        <f>SUM(J29+1.8)</f>
        <v>1.8</v>
      </c>
      <c r="N29" s="74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</row>
    <row r="30" spans="1:49" s="59" customFormat="1" ht="23.25" customHeight="1" x14ac:dyDescent="0.2">
      <c r="A30" s="73"/>
      <c r="B30" s="88" t="s">
        <v>65</v>
      </c>
      <c r="C30" s="505" t="s">
        <v>41</v>
      </c>
      <c r="D30" s="506"/>
      <c r="E30" s="506"/>
      <c r="F30" s="507"/>
      <c r="G30" s="89" t="s">
        <v>26</v>
      </c>
      <c r="H30" s="309">
        <f>SUM(J30-1.4)</f>
        <v>-1.4</v>
      </c>
      <c r="I30" s="307">
        <f>SUM(J30-0.7)</f>
        <v>-0.7</v>
      </c>
      <c r="J30" s="316">
        <v>0</v>
      </c>
      <c r="K30" s="307">
        <f>SUM(J30+0.7)</f>
        <v>0.7</v>
      </c>
      <c r="L30" s="307">
        <f>SUM(J30+1.4)</f>
        <v>1.4</v>
      </c>
      <c r="M30" s="307">
        <f>SUM(J30+2.1)</f>
        <v>2.1</v>
      </c>
      <c r="N30" s="74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</row>
    <row r="31" spans="1:49" s="59" customFormat="1" ht="23.25" customHeight="1" x14ac:dyDescent="0.2">
      <c r="A31" s="73"/>
      <c r="B31" s="88" t="s">
        <v>66</v>
      </c>
      <c r="C31" s="505" t="s">
        <v>75</v>
      </c>
      <c r="D31" s="506"/>
      <c r="E31" s="506"/>
      <c r="F31" s="507"/>
      <c r="G31" s="89" t="s">
        <v>26</v>
      </c>
      <c r="H31" s="309">
        <f>SUM(J31)</f>
        <v>0</v>
      </c>
      <c r="I31" s="307">
        <f>SUM(J31)</f>
        <v>0</v>
      </c>
      <c r="J31" s="316">
        <v>0</v>
      </c>
      <c r="K31" s="307">
        <f>SUM(J31+0.45)</f>
        <v>0.45</v>
      </c>
      <c r="L31" s="307">
        <f>SUM(J31+0.9)</f>
        <v>0.9</v>
      </c>
      <c r="M31" s="307">
        <f>SUM(J31+1.35)</f>
        <v>1.35</v>
      </c>
      <c r="N31" s="74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</row>
    <row r="32" spans="1:49" s="7" customFormat="1" ht="15.75" x14ac:dyDescent="0.2">
      <c r="A32" s="6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74"/>
    </row>
    <row r="33" spans="1:14" s="7" customFormat="1" ht="18" x14ac:dyDescent="0.2">
      <c r="A33" s="6"/>
      <c r="B33" s="101" t="s">
        <v>50</v>
      </c>
      <c r="H33" s="62"/>
      <c r="I33" s="62"/>
      <c r="J33" s="62"/>
      <c r="K33" s="62"/>
      <c r="L33" s="62"/>
      <c r="M33" s="62"/>
      <c r="N33" s="8"/>
    </row>
    <row r="34" spans="1:14" s="7" customFormat="1" ht="16.5" x14ac:dyDescent="0.2">
      <c r="A34" s="6"/>
      <c r="B34" s="87"/>
      <c r="N34" s="8"/>
    </row>
    <row r="35" spans="1:14" s="7" customFormat="1" ht="18" x14ac:dyDescent="0.2">
      <c r="A35" s="6"/>
      <c r="B35" s="101" t="s">
        <v>51</v>
      </c>
      <c r="N35" s="8"/>
    </row>
    <row r="36" spans="1:14" s="7" customFormat="1" ht="16.5" x14ac:dyDescent="0.2">
      <c r="A36" s="6"/>
      <c r="B36" s="87"/>
      <c r="N36" s="8"/>
    </row>
    <row r="37" spans="1:14" s="7" customFormat="1" ht="18" x14ac:dyDescent="0.2">
      <c r="A37" s="6"/>
      <c r="B37" s="101" t="s">
        <v>52</v>
      </c>
      <c r="N37" s="8"/>
    </row>
    <row r="38" spans="1:14" s="7" customFormat="1" ht="16.5" x14ac:dyDescent="0.2">
      <c r="A38" s="6"/>
      <c r="B38" s="87"/>
      <c r="N38" s="8"/>
    </row>
    <row r="39" spans="1:14" s="7" customFormat="1" ht="16.5" x14ac:dyDescent="0.2">
      <c r="A39" s="6"/>
      <c r="B39" s="87"/>
      <c r="N39" s="8"/>
    </row>
    <row r="40" spans="1:14" s="7" customFormat="1" x14ac:dyDescent="0.2">
      <c r="A40" s="6"/>
      <c r="N40" s="8"/>
    </row>
    <row r="41" spans="1:14" s="7" customFormat="1" ht="15.75" x14ac:dyDescent="0.2">
      <c r="A41" s="6"/>
      <c r="B41" s="11"/>
      <c r="N41" s="8"/>
    </row>
    <row r="42" spans="1:14" s="7" customFormat="1" ht="15.75" x14ac:dyDescent="0.2">
      <c r="A42" s="6"/>
      <c r="B42" s="10"/>
      <c r="N42" s="8"/>
    </row>
    <row r="43" spans="1:14" s="7" customFormat="1" x14ac:dyDescent="0.2">
      <c r="A43" s="6"/>
      <c r="N43" s="8"/>
    </row>
    <row r="44" spans="1:14" s="7" customFormat="1" x14ac:dyDescent="0.2">
      <c r="A44" s="6"/>
      <c r="N44" s="8"/>
    </row>
    <row r="45" spans="1:14" s="7" customFormat="1" x14ac:dyDescent="0.2">
      <c r="A45" s="6"/>
      <c r="N45" s="8"/>
    </row>
    <row r="46" spans="1:14" s="7" customFormat="1" x14ac:dyDescent="0.2">
      <c r="A46" s="6"/>
      <c r="N46" s="8"/>
    </row>
    <row r="47" spans="1:14" s="7" customFormat="1" x14ac:dyDescent="0.2">
      <c r="A47" s="6"/>
      <c r="N47" s="8"/>
    </row>
    <row r="48" spans="1:14" s="7" customFormat="1" x14ac:dyDescent="0.2">
      <c r="A48" s="6"/>
      <c r="N48" s="8"/>
    </row>
    <row r="49" spans="1:16" s="7" customFormat="1" x14ac:dyDescent="0.2">
      <c r="A49" s="6"/>
      <c r="N49" s="8"/>
    </row>
    <row r="50" spans="1:16" s="7" customFormat="1" x14ac:dyDescent="0.2">
      <c r="A50" s="6"/>
      <c r="N50" s="8"/>
    </row>
    <row r="51" spans="1:16" s="7" customFormat="1" x14ac:dyDescent="0.2">
      <c r="A51" s="6"/>
      <c r="N51" s="8"/>
    </row>
    <row r="52" spans="1:16" s="7" customFormat="1" x14ac:dyDescent="0.2">
      <c r="A52" s="6"/>
      <c r="N52" s="8"/>
    </row>
    <row r="53" spans="1:16" s="18" customFormat="1" x14ac:dyDescent="0.2">
      <c r="A53" s="75"/>
      <c r="H53" s="7"/>
      <c r="I53" s="7"/>
      <c r="J53" s="7"/>
      <c r="K53" s="7"/>
      <c r="L53" s="7"/>
      <c r="M53" s="7"/>
      <c r="N53" s="76"/>
    </row>
    <row r="54" spans="1:16" s="18" customFormat="1" x14ac:dyDescent="0.2">
      <c r="A54" s="75"/>
      <c r="N54" s="76"/>
    </row>
    <row r="55" spans="1:16" s="18" customFormat="1" x14ac:dyDescent="0.2">
      <c r="A55" s="75"/>
      <c r="N55" s="76"/>
    </row>
    <row r="56" spans="1:16" s="18" customFormat="1" ht="12.75" thickBot="1" x14ac:dyDescent="0.25">
      <c r="A56" s="78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80"/>
    </row>
    <row r="57" spans="1:16" s="18" customFormat="1" x14ac:dyDescent="0.2"/>
    <row r="58" spans="1:16" s="18" customFormat="1" x14ac:dyDescent="0.2"/>
    <row r="59" spans="1:16" s="18" customFormat="1" x14ac:dyDescent="0.2"/>
    <row r="60" spans="1:16" s="18" customFormat="1" x14ac:dyDescent="0.2"/>
    <row r="61" spans="1:1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x14ac:dyDescent="0.2">
      <c r="H91" s="18"/>
      <c r="I91" s="18"/>
      <c r="J91" s="18"/>
      <c r="K91" s="18"/>
      <c r="L91" s="18"/>
      <c r="M91" s="18"/>
    </row>
  </sheetData>
  <sheetProtection formatCells="0" formatColumns="0" formatRows="0" insertColumns="0" insertRows="0" deleteColumns="0" deleteRows="0"/>
  <mergeCells count="27">
    <mergeCell ref="C27:F27"/>
    <mergeCell ref="B28:F28"/>
    <mergeCell ref="C29:F29"/>
    <mergeCell ref="C30:F30"/>
    <mergeCell ref="C31:F31"/>
    <mergeCell ref="B24:F24"/>
    <mergeCell ref="C25:F25"/>
    <mergeCell ref="C20:F20"/>
    <mergeCell ref="B21:F21"/>
    <mergeCell ref="C22:F22"/>
    <mergeCell ref="C23:F23"/>
    <mergeCell ref="C26:F26"/>
    <mergeCell ref="D1:I1"/>
    <mergeCell ref="J1:N1"/>
    <mergeCell ref="B10:F10"/>
    <mergeCell ref="C11:F11"/>
    <mergeCell ref="C3:I3"/>
    <mergeCell ref="H9:L9"/>
    <mergeCell ref="B9:G9"/>
    <mergeCell ref="C12:F12"/>
    <mergeCell ref="C13:F13"/>
    <mergeCell ref="C14:F14"/>
    <mergeCell ref="C15:F15"/>
    <mergeCell ref="C16:F16"/>
    <mergeCell ref="C17:F17"/>
    <mergeCell ref="C18:F18"/>
    <mergeCell ref="C19:F19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N80"/>
  <sheetViews>
    <sheetView showGridLines="0" zoomScale="85" zoomScaleNormal="85" workbookViewId="0">
      <selection activeCell="M17" sqref="M17"/>
    </sheetView>
  </sheetViews>
  <sheetFormatPr baseColWidth="10" defaultRowHeight="12" x14ac:dyDescent="0.2"/>
  <cols>
    <col min="1" max="1" width="10.5" customWidth="1"/>
    <col min="2" max="2" width="16" customWidth="1"/>
    <col min="3" max="3" width="14.5" customWidth="1"/>
    <col min="4" max="4" width="11" customWidth="1"/>
    <col min="5" max="5" width="15.6640625" customWidth="1"/>
    <col min="6" max="6" width="21.1640625" customWidth="1"/>
    <col min="7" max="7" width="14.6640625" customWidth="1"/>
    <col min="8" max="11" width="12.1640625" customWidth="1"/>
    <col min="12" max="12" width="14.6640625" customWidth="1"/>
    <col min="13" max="13" width="30" customWidth="1"/>
    <col min="14" max="18" width="12.6640625" customWidth="1"/>
  </cols>
  <sheetData>
    <row r="1" spans="1:14" s="1" customFormat="1" ht="38.450000000000003" customHeight="1" thickBot="1" x14ac:dyDescent="0.25">
      <c r="A1" s="111"/>
      <c r="B1" s="112"/>
      <c r="C1" s="112"/>
      <c r="D1" s="409" t="s">
        <v>45</v>
      </c>
      <c r="E1" s="409"/>
      <c r="F1" s="409"/>
      <c r="G1" s="409"/>
      <c r="H1" s="409"/>
      <c r="I1" s="409"/>
      <c r="J1" s="409"/>
      <c r="K1" s="409" t="str">
        <f>'TECHNICAL SHEET OUTER GARMENT'!J1</f>
        <v>WINTER 19/20</v>
      </c>
      <c r="L1" s="409"/>
      <c r="M1" s="410"/>
    </row>
    <row r="2" spans="1:14" s="5" customFormat="1" ht="19.5" thickBot="1" x14ac:dyDescent="0.25">
      <c r="A2" s="274" t="str">
        <f>'TECHNICAL SHEET OUTER GARMENT'!A2</f>
        <v>MIV8567</v>
      </c>
      <c r="B2" s="259"/>
      <c r="C2" s="259"/>
      <c r="D2" s="259"/>
      <c r="E2" s="265" t="str">
        <f>'TECHNICAL SHEET OUTER GARMENT'!D2</f>
        <v>LD TRIVOR PARKA</v>
      </c>
      <c r="F2" s="259"/>
      <c r="G2" s="259"/>
      <c r="H2" s="259"/>
      <c r="I2" s="259"/>
      <c r="J2" s="259"/>
      <c r="K2" s="231" t="str">
        <f>'TECHNICAL SHEET OUTER GARMENT'!J2</f>
        <v>DEVELOPPER</v>
      </c>
      <c r="L2" s="252"/>
      <c r="M2" s="295" t="str">
        <f>'TECHNICAL SHEET OUTER GARMENT'!L2</f>
        <v>FRANÇOISE</v>
      </c>
    </row>
    <row r="3" spans="1:14" s="3" customFormat="1" ht="18.600000000000001" customHeight="1" thickBot="1" x14ac:dyDescent="0.25">
      <c r="A3" s="298" t="s">
        <v>2</v>
      </c>
      <c r="B3" s="300">
        <f>'TECHNICAL SHEET INNER GARMENT'!B3</f>
        <v>1</v>
      </c>
      <c r="C3" s="474"/>
      <c r="D3" s="474"/>
      <c r="E3" s="474"/>
      <c r="F3" s="474"/>
      <c r="G3" s="474"/>
      <c r="H3" s="474"/>
      <c r="I3" s="474"/>
      <c r="J3" s="474"/>
      <c r="K3" s="249" t="str">
        <f>'TECHNICAL SHEET OUTER GARMENT'!J3</f>
        <v>PRODUCT MANAGER</v>
      </c>
      <c r="L3" s="288"/>
      <c r="M3" s="299" t="str">
        <f>'TECHNICAL SHEET OUTER GARMENT'!L3</f>
        <v>CAMILLE</v>
      </c>
    </row>
    <row r="4" spans="1:14" s="3" customFormat="1" ht="18.600000000000001" customHeight="1" thickBot="1" x14ac:dyDescent="0.25">
      <c r="A4" s="296" t="s">
        <v>1</v>
      </c>
      <c r="B4" s="297">
        <f>'TECHNICAL SHEET OUTER GARMENT'!B4</f>
        <v>43214</v>
      </c>
      <c r="C4" s="19"/>
      <c r="D4" s="10"/>
      <c r="E4" s="10"/>
      <c r="F4" s="10"/>
      <c r="G4" s="10"/>
      <c r="H4" s="10"/>
      <c r="I4" s="10"/>
      <c r="J4" s="10"/>
      <c r="N4" s="261"/>
    </row>
    <row r="5" spans="1:14" s="1" customFormat="1" ht="15.75" x14ac:dyDescent="0.2">
      <c r="A5" s="32"/>
      <c r="B5" s="3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  <c r="N5" s="7"/>
    </row>
    <row r="6" spans="1:14" s="7" customFormat="1" ht="15.75" x14ac:dyDescent="0.2">
      <c r="A6" s="6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8"/>
    </row>
    <row r="7" spans="1:14" s="7" customFormat="1" ht="15.75" x14ac:dyDescent="0.2">
      <c r="A7" s="6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8"/>
    </row>
    <row r="8" spans="1:14" s="7" customFormat="1" ht="15.75" x14ac:dyDescent="0.2">
      <c r="A8" s="6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8"/>
    </row>
    <row r="9" spans="1:14" s="7" customFormat="1" ht="15.75" x14ac:dyDescent="0.2">
      <c r="A9" s="6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8"/>
    </row>
    <row r="10" spans="1:14" s="7" customFormat="1" ht="15.75" x14ac:dyDescent="0.2">
      <c r="A10" s="6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8"/>
    </row>
    <row r="11" spans="1:14" s="7" customFormat="1" x14ac:dyDescent="0.2">
      <c r="A11" s="6"/>
      <c r="M11" s="8"/>
    </row>
    <row r="12" spans="1:14" s="7" customFormat="1" x14ac:dyDescent="0.2">
      <c r="A12" s="6"/>
      <c r="M12" s="8"/>
    </row>
    <row r="13" spans="1:14" s="7" customFormat="1" ht="15.75" x14ac:dyDescent="0.2">
      <c r="A13" s="6"/>
      <c r="B13" s="11"/>
      <c r="M13" s="8"/>
    </row>
    <row r="14" spans="1:14" s="7" customFormat="1" ht="15.75" x14ac:dyDescent="0.2">
      <c r="A14" s="6"/>
      <c r="B14" s="10"/>
      <c r="M14" s="8"/>
    </row>
    <row r="15" spans="1:14" s="7" customFormat="1" x14ac:dyDescent="0.2">
      <c r="A15" s="6"/>
      <c r="M15" s="8"/>
    </row>
    <row r="16" spans="1:14" s="7" customFormat="1" x14ac:dyDescent="0.2">
      <c r="A16" s="6"/>
      <c r="M16" s="8"/>
    </row>
    <row r="17" spans="1:13" s="7" customFormat="1" x14ac:dyDescent="0.2">
      <c r="A17" s="6"/>
      <c r="M17" s="8"/>
    </row>
    <row r="18" spans="1:13" s="7" customFormat="1" x14ac:dyDescent="0.2">
      <c r="A18" s="6"/>
      <c r="M18" s="8"/>
    </row>
    <row r="19" spans="1:13" s="7" customFormat="1" x14ac:dyDescent="0.2">
      <c r="A19" s="6"/>
      <c r="D19" s="85"/>
      <c r="E19" s="85"/>
      <c r="M19" s="8"/>
    </row>
    <row r="20" spans="1:13" s="7" customFormat="1" x14ac:dyDescent="0.2">
      <c r="A20" s="6"/>
      <c r="M20" s="8"/>
    </row>
    <row r="21" spans="1:13" s="7" customFormat="1" x14ac:dyDescent="0.2">
      <c r="A21" s="6"/>
      <c r="M21" s="8"/>
    </row>
    <row r="22" spans="1:13" s="7" customFormat="1" x14ac:dyDescent="0.2">
      <c r="A22" s="6"/>
      <c r="M22" s="8"/>
    </row>
    <row r="23" spans="1:13" s="7" customFormat="1" ht="15.75" x14ac:dyDescent="0.2">
      <c r="A23" s="6"/>
      <c r="B23" s="11"/>
      <c r="M23" s="8"/>
    </row>
    <row r="24" spans="1:13" s="7" customFormat="1" ht="15.75" x14ac:dyDescent="0.2">
      <c r="A24" s="6"/>
      <c r="B24" s="10"/>
      <c r="M24" s="8"/>
    </row>
    <row r="25" spans="1:13" s="7" customFormat="1" x14ac:dyDescent="0.2">
      <c r="A25" s="6"/>
      <c r="M25" s="8"/>
    </row>
    <row r="26" spans="1:13" s="7" customFormat="1" x14ac:dyDescent="0.2">
      <c r="A26" s="6"/>
      <c r="M26" s="8"/>
    </row>
    <row r="27" spans="1:13" s="7" customFormat="1" x14ac:dyDescent="0.2">
      <c r="A27" s="6"/>
      <c r="M27" s="8"/>
    </row>
    <row r="28" spans="1:13" s="7" customFormat="1" x14ac:dyDescent="0.2">
      <c r="A28" s="6"/>
      <c r="M28" s="8"/>
    </row>
    <row r="29" spans="1:13" s="7" customFormat="1" x14ac:dyDescent="0.2">
      <c r="A29" s="6"/>
      <c r="M29" s="8"/>
    </row>
    <row r="30" spans="1:13" s="7" customFormat="1" x14ac:dyDescent="0.2">
      <c r="A30" s="6"/>
      <c r="M30" s="8"/>
    </row>
    <row r="31" spans="1:13" s="7" customFormat="1" x14ac:dyDescent="0.2">
      <c r="A31" s="6"/>
      <c r="M31" s="8"/>
    </row>
    <row r="32" spans="1:13" s="7" customFormat="1" x14ac:dyDescent="0.2">
      <c r="A32" s="6"/>
      <c r="M32" s="8"/>
    </row>
    <row r="33" spans="1:13" s="7" customFormat="1" x14ac:dyDescent="0.2">
      <c r="A33" s="6"/>
      <c r="M33" s="8"/>
    </row>
    <row r="34" spans="1:13" s="7" customFormat="1" x14ac:dyDescent="0.2">
      <c r="A34" s="6"/>
      <c r="M34" s="8"/>
    </row>
    <row r="35" spans="1:13" s="18" customFormat="1" x14ac:dyDescent="0.2">
      <c r="A35" s="75"/>
      <c r="M35" s="76"/>
    </row>
    <row r="36" spans="1:13" s="18" customFormat="1" x14ac:dyDescent="0.2">
      <c r="A36" s="75"/>
      <c r="M36" s="76"/>
    </row>
    <row r="37" spans="1:13" s="18" customFormat="1" x14ac:dyDescent="0.2">
      <c r="A37" s="75"/>
      <c r="M37" s="76"/>
    </row>
    <row r="38" spans="1:13" s="18" customFormat="1" x14ac:dyDescent="0.2">
      <c r="A38" s="75"/>
      <c r="M38" s="76"/>
    </row>
    <row r="39" spans="1:13" s="18" customFormat="1" x14ac:dyDescent="0.2">
      <c r="A39" s="75"/>
      <c r="M39" s="76"/>
    </row>
    <row r="40" spans="1:13" s="18" customFormat="1" x14ac:dyDescent="0.2">
      <c r="A40" s="75"/>
      <c r="M40" s="76"/>
    </row>
    <row r="41" spans="1:13" s="18" customFormat="1" x14ac:dyDescent="0.2">
      <c r="A41" s="75"/>
      <c r="M41" s="76"/>
    </row>
    <row r="42" spans="1:13" s="18" customFormat="1" x14ac:dyDescent="0.2">
      <c r="A42" s="75"/>
      <c r="M42" s="76"/>
    </row>
    <row r="43" spans="1:13" x14ac:dyDescent="0.2">
      <c r="A43" s="7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76"/>
    </row>
    <row r="44" spans="1:13" x14ac:dyDescent="0.2">
      <c r="A44" s="7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76"/>
    </row>
    <row r="45" spans="1:13" x14ac:dyDescent="0.2">
      <c r="A45" s="7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76"/>
    </row>
    <row r="46" spans="1:13" x14ac:dyDescent="0.2">
      <c r="A46" s="7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76"/>
    </row>
    <row r="47" spans="1:13" x14ac:dyDescent="0.2">
      <c r="A47" s="7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76"/>
    </row>
    <row r="48" spans="1:13" x14ac:dyDescent="0.2">
      <c r="A48" s="7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76"/>
    </row>
    <row r="49" spans="1:13" x14ac:dyDescent="0.2">
      <c r="A49" s="7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76"/>
    </row>
    <row r="50" spans="1:13" x14ac:dyDescent="0.2">
      <c r="A50" s="7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76"/>
    </row>
    <row r="51" spans="1:13" x14ac:dyDescent="0.2">
      <c r="A51" s="7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76"/>
    </row>
    <row r="52" spans="1:13" x14ac:dyDescent="0.2">
      <c r="A52" s="7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76"/>
    </row>
    <row r="53" spans="1:13" x14ac:dyDescent="0.2">
      <c r="A53" s="7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76"/>
    </row>
    <row r="54" spans="1:13" x14ac:dyDescent="0.2">
      <c r="A54" s="7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76"/>
    </row>
    <row r="55" spans="1:13" x14ac:dyDescent="0.2">
      <c r="A55" s="7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76"/>
    </row>
    <row r="56" spans="1:13" x14ac:dyDescent="0.2">
      <c r="A56" s="7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76"/>
    </row>
    <row r="57" spans="1:13" x14ac:dyDescent="0.2">
      <c r="A57" s="7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76"/>
    </row>
    <row r="58" spans="1:13" x14ac:dyDescent="0.2">
      <c r="A58" s="7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76"/>
    </row>
    <row r="59" spans="1:13" x14ac:dyDescent="0.2">
      <c r="A59" s="7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76"/>
    </row>
    <row r="60" spans="1:13" x14ac:dyDescent="0.2">
      <c r="A60" s="7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76"/>
    </row>
    <row r="61" spans="1:13" x14ac:dyDescent="0.2">
      <c r="A61" s="7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76"/>
    </row>
    <row r="62" spans="1:13" x14ac:dyDescent="0.2">
      <c r="A62" s="7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76"/>
    </row>
    <row r="63" spans="1:13" x14ac:dyDescent="0.2">
      <c r="A63" s="7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76"/>
    </row>
    <row r="64" spans="1:13" x14ac:dyDescent="0.2">
      <c r="A64" s="7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76"/>
    </row>
    <row r="65" spans="1:13" x14ac:dyDescent="0.2">
      <c r="A65" s="7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76"/>
    </row>
    <row r="66" spans="1:13" x14ac:dyDescent="0.2">
      <c r="A66" s="7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76"/>
    </row>
    <row r="67" spans="1:13" x14ac:dyDescent="0.2">
      <c r="A67" s="7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76"/>
    </row>
    <row r="68" spans="1:13" x14ac:dyDescent="0.2">
      <c r="A68" s="7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76"/>
    </row>
    <row r="69" spans="1:13" x14ac:dyDescent="0.2">
      <c r="A69" s="7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76"/>
    </row>
    <row r="70" spans="1:13" x14ac:dyDescent="0.2">
      <c r="A70" s="7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76"/>
    </row>
    <row r="71" spans="1:13" x14ac:dyDescent="0.2">
      <c r="A71" s="7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76"/>
    </row>
    <row r="72" spans="1:13" x14ac:dyDescent="0.2">
      <c r="A72" s="7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76"/>
    </row>
    <row r="73" spans="1:13" x14ac:dyDescent="0.2">
      <c r="A73" s="7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76"/>
    </row>
    <row r="74" spans="1:13" x14ac:dyDescent="0.2">
      <c r="A74" s="7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76"/>
    </row>
    <row r="75" spans="1:13" x14ac:dyDescent="0.2">
      <c r="A75" s="7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76"/>
    </row>
    <row r="76" spans="1:13" x14ac:dyDescent="0.2">
      <c r="A76" s="7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76"/>
    </row>
    <row r="77" spans="1:13" x14ac:dyDescent="0.2">
      <c r="A77" s="7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76"/>
    </row>
    <row r="78" spans="1:13" x14ac:dyDescent="0.2">
      <c r="A78" s="7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76"/>
    </row>
    <row r="79" spans="1:13" x14ac:dyDescent="0.2">
      <c r="A79" s="7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76"/>
    </row>
    <row r="80" spans="1:13" ht="12.75" thickBot="1" x14ac:dyDescent="0.25">
      <c r="A80" s="78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80"/>
    </row>
  </sheetData>
  <sheetProtection insertRows="0" deleteRows="0"/>
  <mergeCells count="3">
    <mergeCell ref="D1:J1"/>
    <mergeCell ref="K1:M1"/>
    <mergeCell ref="C3:J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showGridLines="0" zoomScaleNormal="100" workbookViewId="0">
      <selection activeCell="Q30" sqref="Q30"/>
    </sheetView>
  </sheetViews>
  <sheetFormatPr baseColWidth="10" defaultRowHeight="12" x14ac:dyDescent="0.2"/>
  <cols>
    <col min="1" max="1" width="12" style="61" customWidth="1"/>
    <col min="2" max="2" width="16" style="61" customWidth="1"/>
    <col min="3" max="3" width="12" style="61"/>
    <col min="4" max="4" width="20.33203125" style="61" customWidth="1"/>
    <col min="5" max="8" width="12" style="61"/>
    <col min="9" max="9" width="29" style="61" customWidth="1"/>
    <col min="10" max="10" width="12.1640625" style="61" customWidth="1"/>
    <col min="11" max="11" width="16" style="61" customWidth="1"/>
    <col min="12" max="12" width="21.5" style="61" customWidth="1"/>
    <col min="13" max="16384" width="12" style="61"/>
  </cols>
  <sheetData>
    <row r="1" spans="1:12" s="59" customFormat="1" ht="38.450000000000003" customHeight="1" thickBot="1" x14ac:dyDescent="0.25">
      <c r="A1" s="104"/>
      <c r="B1" s="105"/>
      <c r="C1" s="105"/>
      <c r="D1" s="404" t="s">
        <v>0</v>
      </c>
      <c r="E1" s="404"/>
      <c r="F1" s="404"/>
      <c r="G1" s="404"/>
      <c r="H1" s="404"/>
      <c r="I1" s="404"/>
      <c r="J1" s="406" t="str">
        <f>'TECHNICAL SHEET OUTER GARMENT'!J1:L1</f>
        <v>WINTER 19/20</v>
      </c>
      <c r="K1" s="406"/>
      <c r="L1" s="407"/>
    </row>
    <row r="2" spans="1:12" s="5" customFormat="1" ht="18.75" customHeight="1" thickBot="1" x14ac:dyDescent="0.25">
      <c r="A2" s="245" t="str">
        <f>'TECHNICAL SHEET OUTER GARMENT'!A2</f>
        <v>MIV8567</v>
      </c>
      <c r="B2" s="241"/>
      <c r="C2" s="241"/>
      <c r="D2" s="242" t="str">
        <f>'TECHNICAL SHEET OUTER GARMENT'!D2</f>
        <v>LD TRIVOR PARKA</v>
      </c>
      <c r="E2" s="241"/>
      <c r="F2" s="241"/>
      <c r="G2" s="243"/>
      <c r="H2" s="243"/>
      <c r="I2" s="243"/>
      <c r="J2" s="227" t="s">
        <v>15</v>
      </c>
      <c r="K2" s="227"/>
      <c r="L2" s="239" t="str">
        <f>'TECHNICAL SHEET OUTER GARMENT'!L2</f>
        <v>FRANÇOISE</v>
      </c>
    </row>
    <row r="3" spans="1:12" s="3" customFormat="1" ht="18.75" customHeight="1" thickBot="1" x14ac:dyDescent="0.25">
      <c r="A3" s="236" t="s">
        <v>2</v>
      </c>
      <c r="B3" s="221">
        <f>'TECHNICAL SHEET OUTER GARMENT'!B3</f>
        <v>1</v>
      </c>
      <c r="C3" s="408"/>
      <c r="D3" s="408"/>
      <c r="E3" s="408"/>
      <c r="F3" s="408"/>
      <c r="G3" s="408"/>
      <c r="H3" s="408"/>
      <c r="I3" s="408"/>
      <c r="J3" s="237" t="s">
        <v>30</v>
      </c>
      <c r="K3" s="223"/>
      <c r="L3" s="238" t="str">
        <f>'TECHNICAL SHEET OUTER GARMENT'!L3</f>
        <v>CAMILLE</v>
      </c>
    </row>
    <row r="4" spans="1:12" s="3" customFormat="1" ht="18.600000000000001" customHeight="1" thickBot="1" x14ac:dyDescent="0.25">
      <c r="A4" s="246" t="s">
        <v>1</v>
      </c>
      <c r="B4" s="247">
        <v>43214</v>
      </c>
      <c r="C4" s="227"/>
      <c r="D4" s="221"/>
      <c r="E4" s="221"/>
      <c r="F4" s="221"/>
      <c r="G4" s="227"/>
      <c r="H4" s="221"/>
      <c r="I4" s="223"/>
      <c r="L4" s="222"/>
    </row>
    <row r="5" spans="1:12" s="59" customFormat="1" ht="15.75" x14ac:dyDescent="0.2">
      <c r="A5" s="234"/>
      <c r="B5" s="219"/>
      <c r="C5" s="219"/>
      <c r="D5" s="235"/>
      <c r="E5" s="33"/>
      <c r="F5" s="33"/>
      <c r="G5" s="34"/>
      <c r="H5" s="33"/>
      <c r="I5" s="33"/>
      <c r="J5" s="33"/>
      <c r="K5" s="33"/>
      <c r="L5" s="35"/>
    </row>
    <row r="6" spans="1:12" s="59" customFormat="1" ht="15.75" x14ac:dyDescent="0.2">
      <c r="A6" s="84"/>
      <c r="B6" s="220"/>
      <c r="C6" s="220"/>
      <c r="D6" s="220"/>
      <c r="E6" s="34"/>
      <c r="F6" s="34"/>
      <c r="G6" s="34"/>
      <c r="H6" s="34"/>
      <c r="I6" s="34"/>
      <c r="J6" s="34"/>
      <c r="K6" s="34"/>
      <c r="L6" s="36"/>
    </row>
    <row r="7" spans="1:12" s="59" customFormat="1" ht="15.75" x14ac:dyDescent="0.2">
      <c r="A7" s="84"/>
      <c r="B7" s="220"/>
      <c r="C7" s="220"/>
      <c r="D7" s="220"/>
      <c r="E7" s="65"/>
      <c r="F7" s="65"/>
      <c r="G7" s="65"/>
      <c r="H7" s="65"/>
      <c r="I7" s="65"/>
      <c r="J7" s="65"/>
      <c r="K7" s="65"/>
      <c r="L7" s="66"/>
    </row>
    <row r="8" spans="1:12" s="59" customFormat="1" ht="15.75" x14ac:dyDescent="0.2">
      <c r="A8" s="84"/>
      <c r="B8" s="220"/>
      <c r="C8" s="220"/>
      <c r="D8" s="220"/>
      <c r="E8" s="65"/>
      <c r="F8" s="65"/>
      <c r="G8" s="65"/>
      <c r="H8" s="65"/>
      <c r="I8" s="65"/>
      <c r="J8" s="65"/>
      <c r="K8" s="65"/>
      <c r="L8" s="66"/>
    </row>
    <row r="9" spans="1:12" s="59" customFormat="1" ht="15.75" x14ac:dyDescent="0.2">
      <c r="A9" s="84"/>
      <c r="B9" s="220"/>
      <c r="C9" s="220"/>
      <c r="D9" s="220"/>
      <c r="E9" s="65"/>
      <c r="F9" s="65"/>
      <c r="G9" s="65"/>
      <c r="H9" s="65"/>
      <c r="I9" s="65"/>
      <c r="J9" s="65"/>
      <c r="K9" s="65"/>
      <c r="L9" s="66"/>
    </row>
    <row r="10" spans="1:12" s="59" customFormat="1" ht="15.75" x14ac:dyDescent="0.2">
      <c r="A10" s="221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6"/>
    </row>
    <row r="11" spans="1:12" s="59" customFormat="1" ht="15.75" x14ac:dyDescent="0.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6"/>
    </row>
    <row r="12" spans="1:12" s="59" customFormat="1" x14ac:dyDescent="0.2">
      <c r="A12" s="63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</row>
    <row r="13" spans="1:12" s="59" customFormat="1" x14ac:dyDescent="0.2">
      <c r="A13" s="63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/>
    </row>
    <row r="14" spans="1:12" s="59" customFormat="1" x14ac:dyDescent="0.2">
      <c r="A14" s="6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6"/>
    </row>
    <row r="15" spans="1:12" s="59" customFormat="1" x14ac:dyDescent="0.2">
      <c r="A15" s="63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/>
    </row>
    <row r="16" spans="1:12" s="59" customFormat="1" x14ac:dyDescent="0.2">
      <c r="A16" s="63"/>
      <c r="B16" s="65"/>
      <c r="C16" s="65"/>
      <c r="D16" s="65"/>
      <c r="E16" s="65"/>
      <c r="F16" s="65"/>
      <c r="G16" s="65"/>
      <c r="H16" s="103"/>
      <c r="I16" s="65"/>
      <c r="J16" s="65"/>
      <c r="K16" s="65"/>
      <c r="L16" s="66"/>
    </row>
    <row r="17" spans="1:13" s="59" customFormat="1" x14ac:dyDescent="0.2">
      <c r="A17" s="63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6"/>
    </row>
    <row r="18" spans="1:13" s="59" customFormat="1" x14ac:dyDescent="0.2">
      <c r="A18" s="63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6"/>
    </row>
    <row r="19" spans="1:13" s="59" customFormat="1" x14ac:dyDescent="0.2">
      <c r="A19" s="63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/>
    </row>
    <row r="20" spans="1:13" s="59" customFormat="1" x14ac:dyDescent="0.2">
      <c r="A20" s="63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/>
    </row>
    <row r="21" spans="1:13" s="59" customFormat="1" x14ac:dyDescent="0.2">
      <c r="A21" s="63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6"/>
    </row>
    <row r="22" spans="1:13" s="59" customFormat="1" x14ac:dyDescent="0.2">
      <c r="A22" s="63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6"/>
    </row>
    <row r="23" spans="1:13" s="59" customFormat="1" x14ac:dyDescent="0.2">
      <c r="A23" s="63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6"/>
    </row>
    <row r="24" spans="1:13" s="59" customFormat="1" x14ac:dyDescent="0.2">
      <c r="A24" s="63"/>
      <c r="B24" s="65"/>
      <c r="C24" s="65"/>
      <c r="D24" s="65"/>
      <c r="E24" s="65"/>
      <c r="F24" s="65"/>
      <c r="G24" s="65"/>
      <c r="H24" s="65"/>
      <c r="I24" s="65"/>
      <c r="J24" s="65"/>
      <c r="K24" s="103"/>
      <c r="L24" s="66"/>
    </row>
    <row r="25" spans="1:13" s="59" customFormat="1" x14ac:dyDescent="0.2">
      <c r="A25" s="63"/>
      <c r="B25" s="65"/>
      <c r="C25" s="65"/>
      <c r="D25" s="65"/>
      <c r="E25" s="65"/>
      <c r="F25" s="65"/>
      <c r="G25" s="65"/>
      <c r="H25" s="65"/>
      <c r="I25" s="65"/>
      <c r="J25" s="103"/>
      <c r="K25" s="65"/>
      <c r="L25" s="106"/>
    </row>
    <row r="26" spans="1:13" s="59" customFormat="1" x14ac:dyDescent="0.2">
      <c r="A26" s="63"/>
      <c r="B26" s="65"/>
      <c r="C26" s="65"/>
      <c r="D26" s="65"/>
      <c r="E26" s="65"/>
      <c r="F26" s="65"/>
      <c r="G26" s="65"/>
      <c r="H26" s="65"/>
      <c r="I26" s="65"/>
      <c r="J26" s="65"/>
      <c r="K26" s="103"/>
      <c r="L26" s="66"/>
      <c r="M26" s="107"/>
    </row>
    <row r="27" spans="1:13" s="59" customFormat="1" x14ac:dyDescent="0.2">
      <c r="A27" s="63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6"/>
    </row>
    <row r="28" spans="1:13" s="59" customFormat="1" x14ac:dyDescent="0.2">
      <c r="A28" s="63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6"/>
    </row>
    <row r="29" spans="1:13" s="59" customFormat="1" x14ac:dyDescent="0.2">
      <c r="A29" s="63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6"/>
    </row>
    <row r="30" spans="1:13" s="59" customFormat="1" x14ac:dyDescent="0.2">
      <c r="A30" s="63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</row>
    <row r="31" spans="1:13" s="59" customFormat="1" x14ac:dyDescent="0.2">
      <c r="A31" s="63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6"/>
    </row>
    <row r="32" spans="1:13" s="59" customFormat="1" x14ac:dyDescent="0.2">
      <c r="A32" s="63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/>
    </row>
    <row r="33" spans="1:12" s="59" customFormat="1" x14ac:dyDescent="0.2">
      <c r="A33" s="63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6"/>
    </row>
    <row r="34" spans="1:12" s="59" customFormat="1" x14ac:dyDescent="0.2">
      <c r="A34" s="63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6"/>
    </row>
    <row r="35" spans="1:12" s="59" customFormat="1" x14ac:dyDescent="0.2">
      <c r="A35" s="63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6"/>
    </row>
    <row r="36" spans="1:12" s="59" customFormat="1" ht="57" customHeight="1" thickBo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9"/>
    </row>
    <row r="37" spans="1:12" s="59" customFormat="1" x14ac:dyDescent="0.2"/>
  </sheetData>
  <sheetProtection insertRow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showGridLines="0" zoomScaleNormal="100" workbookViewId="0">
      <selection activeCell="H14" sqref="H14"/>
    </sheetView>
  </sheetViews>
  <sheetFormatPr baseColWidth="10" defaultRowHeight="12" x14ac:dyDescent="0.2"/>
  <cols>
    <col min="1" max="1" width="12" style="61" customWidth="1"/>
    <col min="2" max="2" width="16" style="61" customWidth="1"/>
    <col min="3" max="3" width="12" style="61"/>
    <col min="4" max="4" width="20.33203125" style="61" customWidth="1"/>
    <col min="5" max="8" width="12" style="61"/>
    <col min="9" max="9" width="29" style="61" customWidth="1"/>
    <col min="10" max="10" width="12.1640625" style="61" customWidth="1"/>
    <col min="11" max="11" width="16" style="61" customWidth="1"/>
    <col min="12" max="12" width="21.5" style="61" customWidth="1"/>
    <col min="13" max="16384" width="12" style="61"/>
  </cols>
  <sheetData>
    <row r="1" spans="1:12" s="59" customFormat="1" ht="38.450000000000003" customHeight="1" thickBot="1" x14ac:dyDescent="0.25">
      <c r="A1" s="104"/>
      <c r="B1" s="105"/>
      <c r="C1" s="105"/>
      <c r="D1" s="404" t="s">
        <v>0</v>
      </c>
      <c r="E1" s="404"/>
      <c r="F1" s="404"/>
      <c r="G1" s="404"/>
      <c r="H1" s="404"/>
      <c r="I1" s="404"/>
      <c r="J1" s="406" t="str">
        <f>'TECHNICAL SHEET OUTER GARMENT'!J1:L1</f>
        <v>WINTER 19/20</v>
      </c>
      <c r="K1" s="406"/>
      <c r="L1" s="407"/>
    </row>
    <row r="2" spans="1:12" s="5" customFormat="1" ht="18.75" customHeight="1" thickBot="1" x14ac:dyDescent="0.25">
      <c r="A2" s="245" t="str">
        <f>'TECHNICAL SHEET OUTER GARMENT'!A2</f>
        <v>MIV8567</v>
      </c>
      <c r="B2" s="241"/>
      <c r="C2" s="241"/>
      <c r="D2" s="242" t="str">
        <f>'TECHNICAL SHEET OUTER GARMENT'!D2</f>
        <v>LD TRIVOR PARKA</v>
      </c>
      <c r="E2" s="241"/>
      <c r="F2" s="241"/>
      <c r="G2" s="243"/>
      <c r="H2" s="243"/>
      <c r="I2" s="243"/>
      <c r="J2" s="227" t="s">
        <v>15</v>
      </c>
      <c r="K2" s="227"/>
      <c r="L2" s="239" t="str">
        <f>'TECHNICAL SHEET OUTER GARMENT'!L2</f>
        <v>FRANÇOISE</v>
      </c>
    </row>
    <row r="3" spans="1:12" s="3" customFormat="1" ht="18.75" customHeight="1" thickBot="1" x14ac:dyDescent="0.25">
      <c r="A3" s="236" t="s">
        <v>2</v>
      </c>
      <c r="B3" s="221">
        <f>'TECHNICAL SHEET OUTER GARMENT'!B3</f>
        <v>1</v>
      </c>
      <c r="C3" s="408"/>
      <c r="D3" s="408"/>
      <c r="E3" s="408"/>
      <c r="F3" s="408"/>
      <c r="G3" s="408"/>
      <c r="H3" s="408"/>
      <c r="I3" s="408"/>
      <c r="J3" s="237" t="s">
        <v>30</v>
      </c>
      <c r="K3" s="223"/>
      <c r="L3" s="238" t="str">
        <f>'TECHNICAL SHEET OUTER GARMENT'!L3</f>
        <v>CAMILLE</v>
      </c>
    </row>
    <row r="4" spans="1:12" s="3" customFormat="1" ht="18.600000000000001" customHeight="1" thickBot="1" x14ac:dyDescent="0.25">
      <c r="A4" s="246" t="s">
        <v>1</v>
      </c>
      <c r="B4" s="247">
        <v>42075</v>
      </c>
      <c r="C4" s="227"/>
      <c r="D4" s="221"/>
      <c r="E4" s="221"/>
      <c r="F4" s="221"/>
      <c r="G4" s="227"/>
      <c r="H4" s="221"/>
      <c r="I4" s="223"/>
      <c r="L4" s="222"/>
    </row>
    <row r="5" spans="1:12" s="59" customFormat="1" ht="15.75" x14ac:dyDescent="0.2">
      <c r="A5" s="234"/>
      <c r="B5" s="219"/>
      <c r="C5" s="219"/>
      <c r="D5" s="235"/>
      <c r="E5" s="33"/>
      <c r="F5" s="33"/>
      <c r="G5" s="34"/>
      <c r="H5" s="33"/>
      <c r="I5" s="33"/>
      <c r="J5" s="33"/>
      <c r="K5" s="33"/>
      <c r="L5" s="35"/>
    </row>
    <row r="6" spans="1:12" s="59" customFormat="1" ht="15.75" x14ac:dyDescent="0.2">
      <c r="A6" s="84"/>
      <c r="B6" s="220"/>
      <c r="C6" s="220"/>
      <c r="D6" s="220"/>
      <c r="E6" s="34"/>
      <c r="F6" s="34"/>
      <c r="G6" s="34"/>
      <c r="H6" s="34"/>
      <c r="I6" s="34"/>
      <c r="J6" s="34"/>
      <c r="K6" s="34"/>
      <c r="L6" s="36"/>
    </row>
    <row r="7" spans="1:12" s="59" customFormat="1" ht="15.75" x14ac:dyDescent="0.2">
      <c r="A7" s="84"/>
      <c r="B7" s="220"/>
      <c r="C7" s="220"/>
      <c r="D7" s="220"/>
      <c r="E7" s="65"/>
      <c r="F7" s="65"/>
      <c r="G7" s="65"/>
      <c r="H7" s="65"/>
      <c r="I7" s="65"/>
      <c r="J7" s="65"/>
      <c r="K7" s="65"/>
      <c r="L7" s="66"/>
    </row>
    <row r="8" spans="1:12" s="59" customFormat="1" ht="15.75" x14ac:dyDescent="0.2">
      <c r="A8" s="84"/>
      <c r="B8" s="220"/>
      <c r="C8" s="220"/>
      <c r="D8" s="220"/>
      <c r="E8" s="65"/>
      <c r="F8" s="65"/>
      <c r="G8" s="65"/>
      <c r="H8" s="65"/>
      <c r="I8" s="65"/>
      <c r="J8" s="65"/>
      <c r="K8" s="65"/>
      <c r="L8" s="66"/>
    </row>
    <row r="9" spans="1:12" s="59" customFormat="1" ht="15.75" x14ac:dyDescent="0.2">
      <c r="A9" s="84"/>
      <c r="B9" s="220"/>
      <c r="C9" s="220"/>
      <c r="D9" s="220"/>
      <c r="E9" s="65"/>
      <c r="F9" s="65"/>
      <c r="G9" s="65"/>
      <c r="H9" s="65"/>
      <c r="I9" s="65"/>
      <c r="J9" s="65"/>
      <c r="K9" s="65"/>
      <c r="L9" s="66"/>
    </row>
    <row r="10" spans="1:12" s="59" customFormat="1" ht="15.75" x14ac:dyDescent="0.2">
      <c r="A10" s="221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6"/>
    </row>
    <row r="11" spans="1:12" s="59" customFormat="1" ht="15.75" x14ac:dyDescent="0.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6"/>
    </row>
    <row r="12" spans="1:12" s="59" customFormat="1" x14ac:dyDescent="0.2">
      <c r="A12" s="63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</row>
    <row r="13" spans="1:12" s="59" customFormat="1" x14ac:dyDescent="0.2">
      <c r="A13" s="63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/>
    </row>
    <row r="14" spans="1:12" s="59" customFormat="1" x14ac:dyDescent="0.2">
      <c r="A14" s="6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6"/>
    </row>
    <row r="15" spans="1:12" s="59" customFormat="1" x14ac:dyDescent="0.2">
      <c r="A15" s="63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/>
    </row>
    <row r="16" spans="1:12" s="59" customFormat="1" x14ac:dyDescent="0.2">
      <c r="A16" s="63"/>
      <c r="B16" s="65"/>
      <c r="C16" s="65"/>
      <c r="D16" s="65"/>
      <c r="E16" s="65"/>
      <c r="F16" s="65"/>
      <c r="G16" s="65"/>
      <c r="H16" s="103"/>
      <c r="I16" s="65"/>
      <c r="J16" s="65"/>
      <c r="K16" s="65"/>
      <c r="L16" s="66"/>
    </row>
    <row r="17" spans="1:13" s="59" customFormat="1" x14ac:dyDescent="0.2">
      <c r="A17" s="63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6"/>
    </row>
    <row r="18" spans="1:13" s="59" customFormat="1" x14ac:dyDescent="0.2">
      <c r="A18" s="63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6"/>
    </row>
    <row r="19" spans="1:13" s="59" customFormat="1" x14ac:dyDescent="0.2">
      <c r="A19" s="63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/>
    </row>
    <row r="20" spans="1:13" s="59" customFormat="1" x14ac:dyDescent="0.2">
      <c r="A20" s="63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/>
    </row>
    <row r="21" spans="1:13" s="59" customFormat="1" x14ac:dyDescent="0.2">
      <c r="A21" s="63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6"/>
    </row>
    <row r="22" spans="1:13" s="59" customFormat="1" x14ac:dyDescent="0.2">
      <c r="A22" s="63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6"/>
    </row>
    <row r="23" spans="1:13" s="59" customFormat="1" ht="34.5" customHeight="1" x14ac:dyDescent="0.2">
      <c r="A23" s="63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6"/>
    </row>
    <row r="24" spans="1:13" s="59" customFormat="1" x14ac:dyDescent="0.2">
      <c r="A24" s="63"/>
      <c r="B24" s="65"/>
      <c r="C24" s="65"/>
      <c r="D24" s="65"/>
      <c r="E24" s="65"/>
      <c r="F24" s="65"/>
      <c r="G24" s="65"/>
      <c r="H24" s="65"/>
      <c r="I24" s="65"/>
      <c r="J24" s="65"/>
      <c r="K24" s="103"/>
      <c r="L24" s="66"/>
    </row>
    <row r="25" spans="1:13" s="59" customFormat="1" x14ac:dyDescent="0.2">
      <c r="A25" s="63"/>
      <c r="B25" s="65"/>
      <c r="C25" s="65"/>
      <c r="D25" s="65"/>
      <c r="E25" s="65"/>
      <c r="F25" s="65"/>
      <c r="G25" s="65"/>
      <c r="H25" s="65"/>
      <c r="I25" s="65"/>
      <c r="J25" s="103"/>
      <c r="K25" s="65"/>
      <c r="L25" s="106"/>
    </row>
    <row r="26" spans="1:13" s="59" customFormat="1" x14ac:dyDescent="0.2">
      <c r="A26" s="63"/>
      <c r="B26" s="65"/>
      <c r="C26" s="65"/>
      <c r="D26" s="65"/>
      <c r="E26" s="65"/>
      <c r="F26" s="65"/>
      <c r="G26" s="65"/>
      <c r="H26" s="65"/>
      <c r="I26" s="65"/>
      <c r="J26" s="65"/>
      <c r="K26" s="103"/>
      <c r="L26" s="66"/>
      <c r="M26" s="107"/>
    </row>
    <row r="27" spans="1:13" s="59" customFormat="1" x14ac:dyDescent="0.2">
      <c r="A27" s="63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6"/>
    </row>
    <row r="28" spans="1:13" s="59" customFormat="1" x14ac:dyDescent="0.2">
      <c r="A28" s="63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6"/>
    </row>
    <row r="29" spans="1:13" s="59" customFormat="1" x14ac:dyDescent="0.2">
      <c r="A29" s="63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6"/>
    </row>
    <row r="30" spans="1:13" s="59" customFormat="1" x14ac:dyDescent="0.2">
      <c r="A30" s="63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</row>
    <row r="31" spans="1:13" s="59" customFormat="1" x14ac:dyDescent="0.2">
      <c r="A31" s="63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6"/>
    </row>
    <row r="32" spans="1:13" s="59" customFormat="1" x14ac:dyDescent="0.2">
      <c r="A32" s="63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/>
    </row>
    <row r="33" spans="1:12" s="59" customFormat="1" x14ac:dyDescent="0.2">
      <c r="A33" s="63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6"/>
    </row>
    <row r="34" spans="1:12" s="59" customFormat="1" x14ac:dyDescent="0.2">
      <c r="A34" s="63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6"/>
    </row>
    <row r="35" spans="1:12" s="59" customFormat="1" x14ac:dyDescent="0.2">
      <c r="A35" s="63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6"/>
    </row>
    <row r="36" spans="1:12" s="59" customFormat="1" ht="57" customHeight="1" thickBo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9"/>
    </row>
    <row r="37" spans="1:12" s="59" customFormat="1" x14ac:dyDescent="0.2"/>
  </sheetData>
  <sheetProtection insertRow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zoomScaleNormal="100" workbookViewId="0">
      <selection activeCell="O28" sqref="O28"/>
    </sheetView>
  </sheetViews>
  <sheetFormatPr baseColWidth="10" defaultRowHeight="12" x14ac:dyDescent="0.2"/>
  <cols>
    <col min="1" max="1" width="10.1640625" customWidth="1"/>
    <col min="2" max="2" width="17" customWidth="1"/>
    <col min="9" max="9" width="29" customWidth="1"/>
    <col min="11" max="11" width="17.5" customWidth="1"/>
    <col min="12" max="12" width="24.1640625" customWidth="1"/>
  </cols>
  <sheetData>
    <row r="1" spans="1:12" s="1" customFormat="1" ht="38.450000000000003" customHeight="1" thickBot="1" x14ac:dyDescent="0.25">
      <c r="A1" s="108"/>
      <c r="B1" s="109"/>
      <c r="C1" s="109"/>
      <c r="D1" s="409" t="s">
        <v>78</v>
      </c>
      <c r="E1" s="409"/>
      <c r="F1" s="409"/>
      <c r="G1" s="409"/>
      <c r="H1" s="409"/>
      <c r="I1" s="409"/>
      <c r="J1" s="409" t="str">
        <f>'TECHNICAL SHEET OUTER GARMENT'!J1:L1</f>
        <v>WINTER 19/20</v>
      </c>
      <c r="K1" s="409"/>
      <c r="L1" s="410"/>
    </row>
    <row r="2" spans="1:12" s="5" customFormat="1" ht="18.600000000000001" customHeight="1" thickBot="1" x14ac:dyDescent="0.25">
      <c r="A2" s="229" t="str">
        <f>'TECHNICAL SHEET OUTER GARMENT'!A2</f>
        <v>MIV8567</v>
      </c>
      <c r="B2" s="226"/>
      <c r="C2" s="226"/>
      <c r="D2" s="228" t="str">
        <f>'TECHNICAL SHEET OUTER GARMENT'!D2</f>
        <v>LD TRIVOR PARKA</v>
      </c>
      <c r="E2" s="226"/>
      <c r="F2" s="226"/>
      <c r="G2" s="226"/>
      <c r="H2" s="226"/>
      <c r="I2" s="226"/>
      <c r="J2" s="205" t="str">
        <f>'TECHNICAL SHEET OUTER GARMENT'!J2</f>
        <v>DEVELOPPER</v>
      </c>
      <c r="K2" s="227"/>
      <c r="L2" s="232" t="str">
        <f>'TECHNICAL SHEET OUTER GARMENT'!L2</f>
        <v>FRANÇOISE</v>
      </c>
    </row>
    <row r="3" spans="1:12" s="3" customFormat="1" ht="18.600000000000001" customHeight="1" thickBot="1" x14ac:dyDescent="0.25">
      <c r="A3" s="230" t="s">
        <v>2</v>
      </c>
      <c r="B3" s="227">
        <f>'TECHNICAL SHEET OUTER GARMENT'!B3</f>
        <v>1</v>
      </c>
      <c r="C3" s="408"/>
      <c r="D3" s="408"/>
      <c r="E3" s="408"/>
      <c r="F3" s="408"/>
      <c r="G3" s="408"/>
      <c r="H3" s="408"/>
      <c r="I3" s="408"/>
      <c r="J3" s="231" t="str">
        <f>'TECHNICAL SHEET OUTER GARMENT'!J3</f>
        <v>PRODUCT MANAGER</v>
      </c>
      <c r="K3" s="223"/>
      <c r="L3" s="233" t="str">
        <f>'TECHNICAL SHEET OUTER GARMENT'!L3</f>
        <v>CAMILLE</v>
      </c>
    </row>
    <row r="4" spans="1:12" s="3" customFormat="1" ht="18.600000000000001" customHeight="1" thickBot="1" x14ac:dyDescent="0.25">
      <c r="A4" s="225" t="s">
        <v>1</v>
      </c>
      <c r="B4" s="224">
        <f>'TECHNICAL SHEET OUTER GARMENT'!B4</f>
        <v>43214</v>
      </c>
      <c r="C4" s="223"/>
      <c r="D4" s="223"/>
      <c r="E4" s="223"/>
      <c r="F4" s="223"/>
      <c r="G4" s="223"/>
      <c r="H4" s="223"/>
      <c r="I4" s="223"/>
      <c r="L4" s="222"/>
    </row>
    <row r="5" spans="1:12" s="1" customFormat="1" ht="15.75" x14ac:dyDescent="0.2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2" s="1" customFormat="1" ht="15.75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2" s="1" customForma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1:12" s="1" customFormat="1" x14ac:dyDescent="0.2">
      <c r="A8" s="119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</row>
    <row r="9" spans="1:12" s="1" customFormat="1" x14ac:dyDescent="0.2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1"/>
    </row>
    <row r="10" spans="1:12" s="1" customFormat="1" ht="10.9" customHeight="1" x14ac:dyDescent="0.2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1"/>
    </row>
    <row r="11" spans="1:12" s="1" customFormat="1" x14ac:dyDescent="0.2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s="1" customFormat="1" ht="12.6" customHeight="1" x14ac:dyDescent="0.2">
      <c r="A12" s="11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s="1" customFormat="1" ht="12.6" customHeight="1" x14ac:dyDescent="0.2">
      <c r="A13" s="119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s="1" customFormat="1" x14ac:dyDescent="0.2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1"/>
    </row>
    <row r="15" spans="1:12" s="1" customFormat="1" x14ac:dyDescent="0.2">
      <c r="A15" s="119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16" spans="1:12" s="1" customFormat="1" x14ac:dyDescent="0.2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</row>
    <row r="17" spans="1:16" s="1" customFormat="1" x14ac:dyDescent="0.2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6" s="1" customFormat="1" x14ac:dyDescent="0.2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</row>
    <row r="19" spans="1:16" s="1" customFormat="1" x14ac:dyDescent="0.2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6" s="1" customFormat="1" x14ac:dyDescent="0.2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</row>
    <row r="21" spans="1:16" s="1" customFormat="1" x14ac:dyDescent="0.2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1:16" s="1" customFormat="1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</row>
    <row r="23" spans="1:16" s="1" customFormat="1" x14ac:dyDescent="0.2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/>
    </row>
    <row r="24" spans="1:16" s="1" customFormat="1" x14ac:dyDescent="0.2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6" s="1" customFormat="1" x14ac:dyDescent="0.2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1"/>
    </row>
    <row r="26" spans="1:16" s="1" customFormat="1" x14ac:dyDescent="0.2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</row>
    <row r="27" spans="1:16" s="1" customFormat="1" x14ac:dyDescent="0.2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6" s="1" customFormat="1" x14ac:dyDescent="0.2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1"/>
    </row>
    <row r="29" spans="1:16" s="1" customFormat="1" x14ac:dyDescent="0.2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1"/>
    </row>
    <row r="30" spans="1:16" s="1" customFormat="1" x14ac:dyDescent="0.2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6" s="1" customForma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  <c r="P31" s="1" t="s">
        <v>157</v>
      </c>
    </row>
    <row r="32" spans="1:16" s="1" customFormat="1" x14ac:dyDescent="0.2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1"/>
    </row>
    <row r="33" spans="1:12" s="1" customFormat="1" x14ac:dyDescent="0.2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1"/>
    </row>
    <row r="34" spans="1:12" s="1" customFormat="1" ht="43.9" customHeight="1" x14ac:dyDescent="0.2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1"/>
    </row>
    <row r="35" spans="1:12" s="1" customFormat="1" ht="28.15" customHeight="1" thickBot="1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4"/>
    </row>
    <row r="36" spans="1:12" s="1" customFormat="1" x14ac:dyDescent="0.2"/>
    <row r="37" spans="1:12" s="1" customFormat="1" x14ac:dyDescent="0.2"/>
  </sheetData>
  <sheetProtection formatCells="0" formatColumns="0" formatRows="0" insertColumns="0" insertRows="0" insertHyperlinks="0" deleteColumns="0" deleteRows="0" sort="0" autoFilter="0" pivotTable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zoomScale="85" zoomScaleNormal="85" workbookViewId="0">
      <selection activeCell="I48" sqref="I48"/>
    </sheetView>
  </sheetViews>
  <sheetFormatPr baseColWidth="10" defaultRowHeight="12" x14ac:dyDescent="0.2"/>
  <cols>
    <col min="1" max="1" width="10.1640625" customWidth="1"/>
    <col min="2" max="2" width="17" customWidth="1"/>
    <col min="9" max="9" width="29" customWidth="1"/>
    <col min="11" max="11" width="17.5" customWidth="1"/>
    <col min="12" max="12" width="23" customWidth="1"/>
  </cols>
  <sheetData>
    <row r="1" spans="1:12" s="1" customFormat="1" ht="38.450000000000003" customHeight="1" thickBot="1" x14ac:dyDescent="0.25">
      <c r="A1" s="108"/>
      <c r="B1" s="109"/>
      <c r="C1" s="109"/>
      <c r="D1" s="409" t="s">
        <v>78</v>
      </c>
      <c r="E1" s="409"/>
      <c r="F1" s="409"/>
      <c r="G1" s="409"/>
      <c r="H1" s="409"/>
      <c r="I1" s="409"/>
      <c r="J1" s="409" t="str">
        <f>'TECHNICAL SHEET OUTER GARMENT'!J1</f>
        <v>WINTER 19/20</v>
      </c>
      <c r="K1" s="409"/>
      <c r="L1" s="410"/>
    </row>
    <row r="2" spans="1:12" s="5" customFormat="1" ht="18.600000000000001" customHeight="1" x14ac:dyDescent="0.2">
      <c r="A2" s="86" t="str">
        <f>'TECHNICAL SHEET OUTER GARMENT'!A2</f>
        <v>MIV8567</v>
      </c>
      <c r="B2" s="41"/>
      <c r="C2" s="41"/>
      <c r="D2" s="42" t="str">
        <f>'TECHNICAL SHEET OUTER GARMENT'!D2</f>
        <v>LD TRIVOR PARKA</v>
      </c>
      <c r="E2" s="41"/>
      <c r="F2" s="41"/>
      <c r="G2" s="41"/>
      <c r="H2" s="41"/>
      <c r="I2" s="41"/>
      <c r="J2" s="46" t="str">
        <f>'TECHNICAL SHEET OUTER GARMENT'!J2</f>
        <v>DEVELOPPER</v>
      </c>
      <c r="K2" s="38"/>
      <c r="L2" s="54" t="str">
        <f>'TECHNICAL SHEET OUTER GARMENT'!L2</f>
        <v>FRANÇOISE</v>
      </c>
    </row>
    <row r="3" spans="1:12" s="3" customFormat="1" ht="18.600000000000001" customHeight="1" x14ac:dyDescent="0.2">
      <c r="A3" s="70" t="s">
        <v>2</v>
      </c>
      <c r="B3" s="38">
        <f>'TECHNICAL SHEET OUTER GARMENT'!B3</f>
        <v>1</v>
      </c>
      <c r="C3" s="411"/>
      <c r="D3" s="411"/>
      <c r="E3" s="411"/>
      <c r="F3" s="411"/>
      <c r="G3" s="411"/>
      <c r="H3" s="411"/>
      <c r="I3" s="411"/>
      <c r="J3" s="46" t="str">
        <f>'TECHNICAL SHEET OUTER GARMENT'!J3</f>
        <v>PRODUCT MANAGER</v>
      </c>
      <c r="K3" s="38"/>
      <c r="L3" s="54" t="str">
        <f>'TECHNICAL SHEET OUTER GARMENT'!L3</f>
        <v>CAMILLE</v>
      </c>
    </row>
    <row r="4" spans="1:12" s="3" customFormat="1" ht="18.600000000000001" customHeight="1" thickBot="1" x14ac:dyDescent="0.25">
      <c r="A4" s="71" t="s">
        <v>1</v>
      </c>
      <c r="B4" s="39">
        <f>'TECHNICAL SHEET OUTER GARMENT'!B4</f>
        <v>43214</v>
      </c>
      <c r="C4" s="40"/>
      <c r="D4" s="40"/>
      <c r="E4" s="40"/>
      <c r="F4" s="40"/>
      <c r="G4" s="40"/>
      <c r="H4" s="40"/>
      <c r="I4" s="40"/>
      <c r="L4" s="244"/>
    </row>
    <row r="5" spans="1:12" s="1" customFormat="1" ht="15.75" x14ac:dyDescent="0.2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2" s="1" customFormat="1" ht="15.75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2" s="1" customForma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1:12" s="1" customFormat="1" x14ac:dyDescent="0.2">
      <c r="A8" s="119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</row>
    <row r="9" spans="1:12" s="1" customFormat="1" x14ac:dyDescent="0.2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1"/>
    </row>
    <row r="10" spans="1:12" s="1" customFormat="1" ht="10.9" customHeight="1" x14ac:dyDescent="0.2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1"/>
    </row>
    <row r="11" spans="1:12" s="1" customFormat="1" x14ac:dyDescent="0.2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s="1" customFormat="1" ht="12.6" customHeight="1" x14ac:dyDescent="0.2">
      <c r="A12" s="11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s="1" customFormat="1" ht="12.6" customHeight="1" x14ac:dyDescent="0.2">
      <c r="A13" s="119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s="1" customFormat="1" x14ac:dyDescent="0.2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1"/>
    </row>
    <row r="15" spans="1:12" s="1" customFormat="1" x14ac:dyDescent="0.2">
      <c r="A15" s="119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16" spans="1:12" s="1" customFormat="1" x14ac:dyDescent="0.2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</row>
    <row r="17" spans="1:12" s="1" customFormat="1" x14ac:dyDescent="0.2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1" customFormat="1" x14ac:dyDescent="0.2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</row>
    <row r="19" spans="1:12" s="1" customFormat="1" x14ac:dyDescent="0.2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2" s="1" customFormat="1" x14ac:dyDescent="0.2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</row>
    <row r="21" spans="1:12" s="1" customFormat="1" x14ac:dyDescent="0.2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1:12" s="1" customFormat="1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</row>
    <row r="23" spans="1:12" s="1" customFormat="1" x14ac:dyDescent="0.2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/>
    </row>
    <row r="24" spans="1:12" s="1" customFormat="1" x14ac:dyDescent="0.2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2" s="1" customFormat="1" x14ac:dyDescent="0.2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1"/>
    </row>
    <row r="26" spans="1:12" s="1" customFormat="1" x14ac:dyDescent="0.2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</row>
    <row r="27" spans="1:12" s="1" customFormat="1" x14ac:dyDescent="0.2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2" s="1" customFormat="1" x14ac:dyDescent="0.2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1"/>
    </row>
    <row r="29" spans="1:12" s="1" customFormat="1" ht="15.75" x14ac:dyDescent="0.2">
      <c r="A29" s="119"/>
      <c r="B29" s="120"/>
      <c r="C29" s="355" t="s">
        <v>165</v>
      </c>
      <c r="D29" s="120"/>
      <c r="E29" s="120"/>
      <c r="F29" s="120"/>
      <c r="G29" s="120"/>
      <c r="H29" s="120"/>
      <c r="I29" s="120"/>
      <c r="J29" s="120"/>
      <c r="K29" s="120"/>
      <c r="L29" s="121"/>
    </row>
    <row r="30" spans="1:12" s="1" customFormat="1" x14ac:dyDescent="0.2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2" s="1" customForma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</row>
    <row r="32" spans="1:12" s="1" customFormat="1" x14ac:dyDescent="0.2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1"/>
    </row>
    <row r="33" spans="1:12" s="1" customFormat="1" x14ac:dyDescent="0.2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1"/>
    </row>
    <row r="34" spans="1:12" s="1" customFormat="1" ht="43.9" customHeight="1" x14ac:dyDescent="0.2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1"/>
    </row>
    <row r="35" spans="1:12" s="1" customFormat="1" ht="28.15" customHeight="1" thickBot="1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4"/>
    </row>
    <row r="36" spans="1:12" s="1" customFormat="1" x14ac:dyDescent="0.2"/>
    <row r="37" spans="1:12" s="1" customFormat="1" x14ac:dyDescent="0.2"/>
  </sheetData>
  <sheetProtection formatCells="0" formatColumns="0" formatRows="0" insertColumns="0" insertRows="0" insertHyperlinks="0" deleteColumns="0" deleteRows="0" sort="0" autoFilter="0" pivotTable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L37"/>
  <sheetViews>
    <sheetView showGridLines="0" zoomScaleNormal="100" workbookViewId="0">
      <selection activeCell="O35" sqref="O35"/>
    </sheetView>
  </sheetViews>
  <sheetFormatPr baseColWidth="10" defaultRowHeight="12" x14ac:dyDescent="0.2"/>
  <cols>
    <col min="1" max="1" width="10.1640625" customWidth="1"/>
    <col min="2" max="2" width="17.33203125" customWidth="1"/>
    <col min="9" max="9" width="29" customWidth="1"/>
    <col min="11" max="11" width="17" customWidth="1"/>
    <col min="12" max="12" width="23.5" customWidth="1"/>
  </cols>
  <sheetData>
    <row r="1" spans="1:12" s="1" customFormat="1" ht="38.450000000000003" customHeight="1" thickBot="1" x14ac:dyDescent="0.25">
      <c r="A1" s="108"/>
      <c r="B1" s="109"/>
      <c r="C1" s="109"/>
      <c r="D1" s="409" t="s">
        <v>3</v>
      </c>
      <c r="E1" s="409"/>
      <c r="F1" s="409"/>
      <c r="G1" s="409"/>
      <c r="H1" s="409"/>
      <c r="I1" s="409"/>
      <c r="J1" s="409" t="str">
        <f>'TECHNICAL SHEET OUTER GARMENT'!J1</f>
        <v>WINTER 19/20</v>
      </c>
      <c r="K1" s="409"/>
      <c r="L1" s="410"/>
    </row>
    <row r="2" spans="1:12" s="5" customFormat="1" ht="18.600000000000001" customHeight="1" thickBot="1" x14ac:dyDescent="0.25">
      <c r="A2" s="229" t="str">
        <f>'TECHNICAL SHEET OUTER GARMENT'!A2</f>
        <v>MIV8567</v>
      </c>
      <c r="B2" s="243"/>
      <c r="C2" s="243"/>
      <c r="D2" s="248" t="str">
        <f>'TECHNICAL SHEET OUTER GARMENT'!D2</f>
        <v>LD TRIVOR PARKA</v>
      </c>
      <c r="E2" s="243"/>
      <c r="F2" s="243"/>
      <c r="G2" s="243"/>
      <c r="H2" s="243"/>
      <c r="I2" s="243"/>
      <c r="J2" s="231" t="str">
        <f>'TECHNICAL SHEET OUTER GARMENT'!J2</f>
        <v>DEVELOPPER</v>
      </c>
      <c r="K2" s="227"/>
      <c r="L2" s="233" t="str">
        <f>'TECHNICAL SHEET OUTER GARMENT'!L2</f>
        <v>FRANÇOISE</v>
      </c>
    </row>
    <row r="3" spans="1:12" s="3" customFormat="1" ht="18.600000000000001" customHeight="1" thickBot="1" x14ac:dyDescent="0.25">
      <c r="A3" s="230" t="s">
        <v>2</v>
      </c>
      <c r="B3" s="221">
        <f>'TECHNICAL SHEET OUTER GARMENT'!B3</f>
        <v>1</v>
      </c>
      <c r="C3" s="405"/>
      <c r="D3" s="405"/>
      <c r="E3" s="405"/>
      <c r="F3" s="405"/>
      <c r="G3" s="405"/>
      <c r="H3" s="405"/>
      <c r="I3" s="405"/>
      <c r="J3" s="249" t="str">
        <f>'TECHNICAL SHEET OUTER GARMENT'!J3</f>
        <v>PRODUCT MANAGER</v>
      </c>
      <c r="K3" s="223"/>
      <c r="L3" s="250" t="str">
        <f>'TECHNICAL SHEET OUTER GARMENT'!L3</f>
        <v>CAMILLE</v>
      </c>
    </row>
    <row r="4" spans="1:12" s="3" customFormat="1" ht="18.600000000000001" customHeight="1" thickBot="1" x14ac:dyDescent="0.25">
      <c r="A4" s="230" t="s">
        <v>1</v>
      </c>
      <c r="B4" s="247">
        <f>'TECHNICAL SHEET OUTER GARMENT'!B4</f>
        <v>43214</v>
      </c>
      <c r="C4" s="223"/>
      <c r="D4" s="223"/>
      <c r="E4" s="223"/>
      <c r="F4" s="223"/>
      <c r="G4" s="223"/>
      <c r="H4" s="223"/>
      <c r="I4" s="223"/>
      <c r="L4" s="222"/>
    </row>
    <row r="5" spans="1:12" s="1" customFormat="1" ht="15.75" x14ac:dyDescent="0.2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2" s="1" customFormat="1" ht="15.75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2" s="1" customForma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1:12" s="1" customFormat="1" x14ac:dyDescent="0.2">
      <c r="A8" s="119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</row>
    <row r="9" spans="1:12" s="1" customFormat="1" x14ac:dyDescent="0.2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1"/>
    </row>
    <row r="10" spans="1:12" s="1" customFormat="1" x14ac:dyDescent="0.2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1"/>
    </row>
    <row r="11" spans="1:12" s="1" customFormat="1" x14ac:dyDescent="0.2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s="1" customFormat="1" x14ac:dyDescent="0.2">
      <c r="A12" s="11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s="1" customFormat="1" x14ac:dyDescent="0.2">
      <c r="A13" s="119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s="1" customFormat="1" x14ac:dyDescent="0.2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1"/>
    </row>
    <row r="15" spans="1:12" s="1" customFormat="1" ht="12" customHeight="1" x14ac:dyDescent="0.2">
      <c r="A15" s="119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16" spans="1:12" s="1" customFormat="1" x14ac:dyDescent="0.2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</row>
    <row r="17" spans="1:12" s="1" customFormat="1" x14ac:dyDescent="0.2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1" customFormat="1" ht="26.25" x14ac:dyDescent="0.2">
      <c r="A18" s="119"/>
      <c r="B18" s="120"/>
      <c r="C18" s="120"/>
      <c r="D18" s="120"/>
      <c r="E18" s="120"/>
      <c r="F18" s="353" t="s">
        <v>155</v>
      </c>
      <c r="G18" s="120"/>
      <c r="H18" s="120"/>
      <c r="I18" s="120"/>
      <c r="J18" s="120"/>
      <c r="K18" s="120"/>
      <c r="L18" s="121"/>
    </row>
    <row r="19" spans="1:12" s="1" customFormat="1" x14ac:dyDescent="0.2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2" s="1" customFormat="1" x14ac:dyDescent="0.2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</row>
    <row r="21" spans="1:12" s="1" customFormat="1" x14ac:dyDescent="0.2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1:12" s="1" customFormat="1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</row>
    <row r="23" spans="1:12" s="1" customFormat="1" x14ac:dyDescent="0.2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/>
    </row>
    <row r="24" spans="1:12" s="1" customFormat="1" x14ac:dyDescent="0.2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2" s="1" customFormat="1" x14ac:dyDescent="0.2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1"/>
    </row>
    <row r="26" spans="1:12" s="1" customFormat="1" x14ac:dyDescent="0.2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</row>
    <row r="27" spans="1:12" s="1" customFormat="1" x14ac:dyDescent="0.2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2" s="1" customFormat="1" x14ac:dyDescent="0.2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1"/>
    </row>
    <row r="29" spans="1:12" s="1" customFormat="1" x14ac:dyDescent="0.2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1"/>
    </row>
    <row r="30" spans="1:12" s="1" customFormat="1" x14ac:dyDescent="0.2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2" s="1" customForma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</row>
    <row r="32" spans="1:12" s="1" customFormat="1" x14ac:dyDescent="0.2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1"/>
    </row>
    <row r="33" spans="1:12" s="1" customFormat="1" x14ac:dyDescent="0.2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1"/>
    </row>
    <row r="34" spans="1:12" s="1" customFormat="1" x14ac:dyDescent="0.2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1"/>
    </row>
    <row r="35" spans="1:12" s="1" customFormat="1" ht="48.6" customHeight="1" thickBot="1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4"/>
    </row>
    <row r="36" spans="1:12" s="1" customFormat="1" x14ac:dyDescent="0.2"/>
    <row r="37" spans="1:12" s="1" customFormat="1" x14ac:dyDescent="0.2"/>
  </sheetData>
  <sheetProtection formatCells="0" formatColumns="0" formatRows="0" insertRows="0" deleteColumn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zoomScale="60" zoomScaleNormal="60" workbookViewId="0">
      <selection activeCell="AA58" sqref="AA58"/>
    </sheetView>
  </sheetViews>
  <sheetFormatPr baseColWidth="10" defaultRowHeight="12" x14ac:dyDescent="0.2"/>
  <cols>
    <col min="1" max="1" width="10.1640625" customWidth="1"/>
    <col min="2" max="2" width="16.33203125" customWidth="1"/>
    <col min="9" max="9" width="28" customWidth="1"/>
    <col min="11" max="11" width="24.33203125" customWidth="1"/>
    <col min="12" max="12" width="25.6640625" customWidth="1"/>
  </cols>
  <sheetData>
    <row r="1" spans="1:12" s="1" customFormat="1" ht="38.450000000000003" customHeight="1" thickBot="1" x14ac:dyDescent="0.25">
      <c r="A1" s="108"/>
      <c r="B1" s="109"/>
      <c r="C1" s="109"/>
      <c r="D1" s="404" t="s">
        <v>81</v>
      </c>
      <c r="E1" s="404"/>
      <c r="F1" s="404"/>
      <c r="G1" s="404"/>
      <c r="H1" s="404"/>
      <c r="I1" s="404"/>
      <c r="J1" s="404" t="str">
        <f>'TECHNICAL SHEET OUTER GARMENT'!J1</f>
        <v>WINTER 19/20</v>
      </c>
      <c r="K1" s="404"/>
      <c r="L1" s="412"/>
    </row>
    <row r="2" spans="1:12" s="5" customFormat="1" ht="18.600000000000001" customHeight="1" thickBot="1" x14ac:dyDescent="0.25">
      <c r="A2" s="258" t="str">
        <f>'TECHNICAL SHEET OUTER GARMENT'!A2</f>
        <v>MIV8567</v>
      </c>
      <c r="B2" s="259"/>
      <c r="C2" s="204"/>
      <c r="D2" s="256" t="str">
        <f>'TECHNICAL SHEET OUTER GARMENT'!D2</f>
        <v>LD TRIVOR PARKA</v>
      </c>
      <c r="E2" s="204"/>
      <c r="F2" s="204"/>
      <c r="G2" s="204"/>
      <c r="H2" s="204"/>
      <c r="I2" s="204"/>
      <c r="J2" s="47" t="str">
        <f>'TECHNICAL SHEET OUTER GARMENT'!J2</f>
        <v>DEVELOPPER</v>
      </c>
      <c r="K2" s="43"/>
      <c r="L2" s="55" t="str">
        <f>'TECHNICAL SHEET OUTER GARMENT'!L2</f>
        <v>FRANÇOISE</v>
      </c>
    </row>
    <row r="3" spans="1:12" s="3" customFormat="1" ht="18.600000000000001" customHeight="1" thickBot="1" x14ac:dyDescent="0.25">
      <c r="A3" s="257" t="s">
        <v>2</v>
      </c>
      <c r="B3" s="10">
        <f>'TECHNICAL SHEET OUTER GARMENT'!B3</f>
        <v>1</v>
      </c>
      <c r="C3" s="413"/>
      <c r="D3" s="413"/>
      <c r="E3" s="413"/>
      <c r="F3" s="413"/>
      <c r="G3" s="413"/>
      <c r="H3" s="413"/>
      <c r="I3" s="413"/>
      <c r="J3" s="251" t="str">
        <f>'TECHNICAL SHEET OUTER GARMENT'!J3</f>
        <v>PRODUCT MANAGER</v>
      </c>
      <c r="K3" s="10"/>
      <c r="L3" s="260" t="str">
        <f>'TECHNICAL SHEET OUTER GARMENT'!L3</f>
        <v>CAMILLE</v>
      </c>
    </row>
    <row r="4" spans="1:12" s="3" customFormat="1" ht="18.600000000000001" customHeight="1" thickBot="1" x14ac:dyDescent="0.25">
      <c r="A4" s="253" t="s">
        <v>1</v>
      </c>
      <c r="B4" s="254">
        <f>'TECHNICAL SHEET OUTER GARMENT'!B4</f>
        <v>43214</v>
      </c>
      <c r="C4" s="255"/>
      <c r="D4" s="255"/>
      <c r="E4" s="255"/>
      <c r="F4" s="255"/>
      <c r="G4" s="255"/>
      <c r="H4" s="255"/>
      <c r="I4" s="255"/>
      <c r="J4" s="252"/>
      <c r="K4" s="252"/>
      <c r="L4" s="222"/>
    </row>
    <row r="5" spans="1:12" s="1" customFormat="1" ht="15.75" x14ac:dyDescent="0.2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2" s="1" customFormat="1" ht="15.75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2" s="1" customForma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1:12" s="1" customFormat="1" x14ac:dyDescent="0.2">
      <c r="A8" s="119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</row>
    <row r="9" spans="1:12" s="1" customFormat="1" x14ac:dyDescent="0.2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1"/>
    </row>
    <row r="10" spans="1:12" s="1" customFormat="1" x14ac:dyDescent="0.2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1"/>
    </row>
    <row r="11" spans="1:12" s="1" customFormat="1" x14ac:dyDescent="0.2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s="1" customFormat="1" x14ac:dyDescent="0.2">
      <c r="A12" s="11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s="1" customFormat="1" x14ac:dyDescent="0.2">
      <c r="A13" s="119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s="1" customFormat="1" x14ac:dyDescent="0.2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1"/>
    </row>
    <row r="15" spans="1:12" s="1" customFormat="1" x14ac:dyDescent="0.2">
      <c r="A15" s="119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16" spans="1:12" s="1" customFormat="1" x14ac:dyDescent="0.2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</row>
    <row r="17" spans="1:12" s="1" customFormat="1" x14ac:dyDescent="0.2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1" customFormat="1" x14ac:dyDescent="0.2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</row>
    <row r="19" spans="1:12" s="1" customFormat="1" x14ac:dyDescent="0.2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2" s="1" customFormat="1" x14ac:dyDescent="0.2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</row>
    <row r="21" spans="1:12" s="1" customFormat="1" x14ac:dyDescent="0.2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1:12" s="1" customFormat="1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</row>
    <row r="23" spans="1:12" s="1" customFormat="1" x14ac:dyDescent="0.2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/>
    </row>
    <row r="24" spans="1:12" s="1" customFormat="1" x14ac:dyDescent="0.2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2" s="1" customFormat="1" x14ac:dyDescent="0.2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1"/>
    </row>
    <row r="26" spans="1:12" s="1" customFormat="1" x14ac:dyDescent="0.2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</row>
    <row r="27" spans="1:12" s="1" customFormat="1" x14ac:dyDescent="0.2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2" s="1" customFormat="1" x14ac:dyDescent="0.2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1"/>
    </row>
    <row r="29" spans="1:12" s="1" customFormat="1" x14ac:dyDescent="0.2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1"/>
    </row>
    <row r="30" spans="1:12" s="1" customFormat="1" x14ac:dyDescent="0.2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2" s="1" customForma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</row>
    <row r="32" spans="1:12" s="1" customFormat="1" x14ac:dyDescent="0.2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1"/>
    </row>
    <row r="33" spans="1:12" s="1" customFormat="1" x14ac:dyDescent="0.2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1"/>
    </row>
    <row r="34" spans="1:12" s="1" customFormat="1" x14ac:dyDescent="0.2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1"/>
    </row>
    <row r="35" spans="1:12" s="1" customFormat="1" ht="54.75" customHeight="1" x14ac:dyDescent="0.2">
      <c r="A35" s="119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1"/>
    </row>
    <row r="36" spans="1:12" s="1" customFormat="1" ht="82.5" customHeight="1" thickBot="1" x14ac:dyDescent="0.25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4"/>
    </row>
    <row r="37" spans="1:12" s="1" customFormat="1" x14ac:dyDescent="0.2"/>
    <row r="38" spans="1:12" s="1" customFormat="1" x14ac:dyDescent="0.2"/>
  </sheetData>
  <sheetProtection formatCells="0" formatColumns="0" formatRows="0" insertColumns="0" insertRows="0" deleteColumn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showGridLines="0" topLeftCell="A40" zoomScale="85" zoomScaleNormal="85" workbookViewId="0">
      <selection activeCell="F40" sqref="F40"/>
    </sheetView>
  </sheetViews>
  <sheetFormatPr baseColWidth="10" defaultRowHeight="12" x14ac:dyDescent="0.2"/>
  <cols>
    <col min="1" max="1" width="12.33203125" customWidth="1"/>
    <col min="2" max="2" width="16.5" customWidth="1"/>
    <col min="3" max="3" width="24" customWidth="1"/>
    <col min="4" max="4" width="18" customWidth="1"/>
    <col min="5" max="5" width="27.6640625" customWidth="1"/>
    <col min="6" max="6" width="36" customWidth="1"/>
    <col min="7" max="7" width="8" customWidth="1"/>
    <col min="8" max="8" width="31.1640625" style="20" customWidth="1"/>
    <col min="9" max="9" width="34.5" style="20" customWidth="1"/>
    <col min="10" max="10" width="10.5" customWidth="1"/>
    <col min="11" max="11" width="8.6640625" customWidth="1"/>
    <col min="12" max="12" width="10.33203125" customWidth="1"/>
    <col min="13" max="14" width="8.6640625" customWidth="1"/>
    <col min="15" max="15" width="9.1640625" customWidth="1"/>
    <col min="16" max="17" width="7.6640625" customWidth="1"/>
  </cols>
  <sheetData>
    <row r="1" spans="1:21" s="1" customFormat="1" ht="38.450000000000003" customHeight="1" thickBot="1" x14ac:dyDescent="0.25">
      <c r="A1" s="271"/>
      <c r="B1" s="272"/>
      <c r="C1" s="272"/>
      <c r="D1" s="454" t="s">
        <v>4</v>
      </c>
      <c r="E1" s="454"/>
      <c r="F1" s="454"/>
      <c r="G1" s="454"/>
      <c r="H1" s="454"/>
      <c r="I1" s="454"/>
      <c r="J1" s="454" t="str">
        <f>'TECHNICAL SHEET OUTER GARMENT'!J1</f>
        <v>WINTER 19/20</v>
      </c>
      <c r="K1" s="454"/>
      <c r="L1" s="454"/>
      <c r="M1" s="454"/>
      <c r="N1" s="454"/>
      <c r="O1" s="455"/>
    </row>
    <row r="2" spans="1:21" s="5" customFormat="1" ht="21" customHeight="1" thickBot="1" x14ac:dyDescent="0.35">
      <c r="A2" s="274" t="str">
        <f>'TECHNICAL SHEET OUTER GARMENT'!A2</f>
        <v>MIV8567</v>
      </c>
      <c r="B2" s="275"/>
      <c r="C2" s="259"/>
      <c r="D2" s="276" t="str">
        <f>'TECHNICAL SHEET OUTER GARMENT'!D2</f>
        <v>LD TRIVOR PARKA</v>
      </c>
      <c r="E2" s="277"/>
      <c r="F2" s="259"/>
      <c r="G2" s="259"/>
      <c r="H2" s="278"/>
      <c r="I2" s="278"/>
      <c r="J2" s="231" t="str">
        <f>'TECHNICAL SHEET OUTER GARMENT'!J2</f>
        <v>DEVELOPPER</v>
      </c>
      <c r="K2" s="252"/>
      <c r="L2" s="252"/>
      <c r="M2" s="270" t="str">
        <f>'TECHNICAL SHEET OUTER GARMENT'!L2</f>
        <v>FRANÇOISE</v>
      </c>
      <c r="N2" s="270"/>
      <c r="O2" s="222"/>
    </row>
    <row r="3" spans="1:21" s="3" customFormat="1" ht="21" customHeight="1" thickBot="1" x14ac:dyDescent="0.25">
      <c r="A3" s="268" t="s">
        <v>2</v>
      </c>
      <c r="B3" s="279">
        <f>'TECHNICAL SHEET OUTER GARMENT'!B3</f>
        <v>1</v>
      </c>
      <c r="C3" s="413"/>
      <c r="D3" s="413"/>
      <c r="E3" s="413"/>
      <c r="F3" s="413"/>
      <c r="G3" s="413"/>
      <c r="H3" s="413"/>
      <c r="I3" s="413"/>
      <c r="J3" s="231" t="str">
        <f>'TECHNICAL SHEET OUTER GARMENT'!J3</f>
        <v>PRODUCT MANAGER</v>
      </c>
      <c r="K3" s="252"/>
      <c r="L3" s="19"/>
      <c r="M3" s="273" t="str">
        <f>'TECHNICAL SHEET OUTER GARMENT'!L3</f>
        <v>CAMILLE</v>
      </c>
      <c r="N3" s="273"/>
      <c r="O3" s="252"/>
      <c r="P3" s="261"/>
    </row>
    <row r="4" spans="1:21" s="3" customFormat="1" ht="21" customHeight="1" x14ac:dyDescent="0.25">
      <c r="A4" s="280" t="s">
        <v>1</v>
      </c>
      <c r="B4" s="269">
        <f>'TECHNICAL SHEET OUTER GARMENT'!B4</f>
        <v>43214</v>
      </c>
      <c r="C4" s="19"/>
      <c r="D4" s="19"/>
      <c r="E4" s="10"/>
      <c r="F4" s="10"/>
      <c r="G4" s="10"/>
      <c r="H4" s="266"/>
      <c r="I4" s="267"/>
      <c r="L4" s="281"/>
      <c r="M4" s="281"/>
      <c r="N4" s="281"/>
      <c r="O4" s="282"/>
    </row>
    <row r="5" spans="1:21" s="2" customFormat="1" ht="25.5" customHeight="1" x14ac:dyDescent="0.2">
      <c r="A5" s="456" t="s">
        <v>93</v>
      </c>
      <c r="B5" s="457"/>
      <c r="C5" s="457"/>
      <c r="D5" s="457"/>
      <c r="E5" s="457"/>
      <c r="F5" s="206"/>
      <c r="G5" s="206"/>
      <c r="H5" s="207"/>
      <c r="I5" s="208" t="s">
        <v>31</v>
      </c>
      <c r="J5" s="209" t="s">
        <v>68</v>
      </c>
      <c r="K5" s="210"/>
      <c r="L5" s="211"/>
      <c r="M5" s="206"/>
      <c r="N5" s="206"/>
      <c r="O5" s="212"/>
      <c r="P5" s="13"/>
      <c r="Q5" s="14"/>
      <c r="R5" s="14"/>
      <c r="S5" s="15"/>
      <c r="T5" s="15"/>
      <c r="U5" s="15"/>
    </row>
    <row r="6" spans="1:21" s="4" customFormat="1" ht="25.5" customHeight="1" x14ac:dyDescent="0.2">
      <c r="A6" s="421" t="s">
        <v>5</v>
      </c>
      <c r="B6" s="422"/>
      <c r="C6" s="422"/>
      <c r="D6" s="422"/>
      <c r="E6" s="423"/>
      <c r="F6" s="125" t="s">
        <v>14</v>
      </c>
      <c r="G6" s="126"/>
      <c r="H6" s="126" t="s">
        <v>152</v>
      </c>
      <c r="I6" s="126" t="s">
        <v>153</v>
      </c>
      <c r="J6" s="126" t="s">
        <v>9</v>
      </c>
      <c r="K6" s="127" t="s">
        <v>10</v>
      </c>
      <c r="L6" s="128" t="s">
        <v>11</v>
      </c>
      <c r="M6" s="127" t="s">
        <v>12</v>
      </c>
      <c r="N6" s="127" t="s">
        <v>13</v>
      </c>
      <c r="O6" s="127" t="s">
        <v>90</v>
      </c>
      <c r="P6" s="11"/>
      <c r="Q6" s="12"/>
      <c r="R6" s="12"/>
      <c r="S6" s="10"/>
      <c r="T6" s="10"/>
      <c r="U6" s="10"/>
    </row>
    <row r="7" spans="1:21" s="51" customFormat="1" ht="29.25" customHeight="1" x14ac:dyDescent="0.2">
      <c r="A7" s="443" t="s">
        <v>190</v>
      </c>
      <c r="B7" s="445"/>
      <c r="C7" s="445"/>
      <c r="D7" s="445"/>
      <c r="E7" s="444"/>
      <c r="F7" s="443" t="s">
        <v>94</v>
      </c>
      <c r="G7" s="444"/>
      <c r="H7" s="129" t="s">
        <v>152</v>
      </c>
      <c r="I7" s="130"/>
      <c r="J7" s="131"/>
      <c r="K7" s="131"/>
      <c r="L7" s="131"/>
      <c r="M7" s="131"/>
      <c r="N7" s="131"/>
      <c r="O7" s="132"/>
      <c r="P7" s="50"/>
      <c r="Q7" s="12"/>
      <c r="R7" s="12"/>
      <c r="S7" s="10"/>
      <c r="T7" s="10"/>
      <c r="U7" s="10"/>
    </row>
    <row r="8" spans="1:21" s="51" customFormat="1" ht="29.25" customHeight="1" x14ac:dyDescent="0.2">
      <c r="A8" s="448" t="s">
        <v>164</v>
      </c>
      <c r="B8" s="449"/>
      <c r="C8" s="449"/>
      <c r="D8" s="449"/>
      <c r="E8" s="450"/>
      <c r="F8" s="311" t="s">
        <v>95</v>
      </c>
      <c r="G8" s="312"/>
      <c r="H8" s="130" t="s">
        <v>152</v>
      </c>
      <c r="I8" s="130"/>
      <c r="J8" s="131"/>
      <c r="K8" s="131"/>
      <c r="L8" s="131"/>
      <c r="M8" s="131"/>
      <c r="N8" s="131"/>
      <c r="O8" s="132"/>
      <c r="P8" s="11"/>
      <c r="Q8" s="12"/>
      <c r="R8" s="12"/>
      <c r="S8" s="10"/>
      <c r="T8" s="10"/>
      <c r="U8" s="10"/>
    </row>
    <row r="9" spans="1:21" s="51" customFormat="1" ht="29.25" customHeight="1" x14ac:dyDescent="0.2">
      <c r="A9" s="451" t="s">
        <v>144</v>
      </c>
      <c r="B9" s="452"/>
      <c r="C9" s="452"/>
      <c r="D9" s="452"/>
      <c r="E9" s="453"/>
      <c r="F9" s="451" t="s">
        <v>145</v>
      </c>
      <c r="G9" s="453"/>
      <c r="H9" s="129" t="s">
        <v>85</v>
      </c>
      <c r="I9" s="130"/>
      <c r="J9" s="131"/>
      <c r="K9" s="131"/>
      <c r="L9" s="131"/>
      <c r="M9" s="131"/>
      <c r="N9" s="131"/>
      <c r="O9" s="132"/>
      <c r="P9" s="11"/>
      <c r="Q9" s="12"/>
      <c r="R9" s="12"/>
      <c r="S9" s="10"/>
      <c r="T9" s="10"/>
      <c r="U9" s="10"/>
    </row>
    <row r="10" spans="1:21" s="51" customFormat="1" ht="40.5" customHeight="1" x14ac:dyDescent="0.2">
      <c r="A10" s="443" t="s">
        <v>96</v>
      </c>
      <c r="B10" s="445"/>
      <c r="C10" s="445"/>
      <c r="D10" s="445"/>
      <c r="E10" s="444"/>
      <c r="F10" s="446" t="s">
        <v>97</v>
      </c>
      <c r="G10" s="447"/>
      <c r="H10" s="129" t="s">
        <v>85</v>
      </c>
      <c r="I10" s="130"/>
      <c r="J10" s="131"/>
      <c r="K10" s="131"/>
      <c r="L10" s="131"/>
      <c r="M10" s="131"/>
      <c r="N10" s="131"/>
      <c r="O10" s="133"/>
      <c r="P10" s="11"/>
      <c r="Q10" s="10"/>
      <c r="R10" s="10"/>
      <c r="S10" s="10"/>
      <c r="T10" s="10"/>
      <c r="U10" s="10"/>
    </row>
    <row r="11" spans="1:21" s="51" customFormat="1" ht="29.25" customHeight="1" x14ac:dyDescent="0.2">
      <c r="A11" s="448" t="s">
        <v>98</v>
      </c>
      <c r="B11" s="449"/>
      <c r="C11" s="449"/>
      <c r="D11" s="449"/>
      <c r="E11" s="450"/>
      <c r="F11" s="443" t="s">
        <v>128</v>
      </c>
      <c r="G11" s="444"/>
      <c r="H11" s="129" t="s">
        <v>85</v>
      </c>
      <c r="I11" s="130"/>
      <c r="J11" s="131"/>
      <c r="K11" s="131"/>
      <c r="L11" s="131"/>
      <c r="M11" s="131"/>
      <c r="N11" s="131"/>
      <c r="O11" s="134"/>
      <c r="P11" s="52"/>
      <c r="Q11" s="53"/>
      <c r="R11" s="53"/>
      <c r="S11" s="53"/>
      <c r="T11" s="53"/>
      <c r="U11" s="53"/>
    </row>
    <row r="12" spans="1:21" s="51" customFormat="1" ht="35.25" customHeight="1" x14ac:dyDescent="0.2">
      <c r="A12" s="443" t="s">
        <v>99</v>
      </c>
      <c r="B12" s="445"/>
      <c r="C12" s="445"/>
      <c r="D12" s="445"/>
      <c r="E12" s="444"/>
      <c r="F12" s="443" t="s">
        <v>197</v>
      </c>
      <c r="G12" s="444"/>
      <c r="H12" s="129" t="s">
        <v>85</v>
      </c>
      <c r="I12" s="130"/>
      <c r="J12" s="131"/>
      <c r="K12" s="131"/>
      <c r="L12" s="131"/>
      <c r="M12" s="131"/>
      <c r="N12" s="131"/>
      <c r="O12" s="132"/>
      <c r="P12" s="50"/>
      <c r="Q12" s="10"/>
      <c r="R12" s="10"/>
      <c r="S12" s="10"/>
      <c r="T12" s="10"/>
      <c r="U12" s="10"/>
    </row>
    <row r="13" spans="1:21" s="51" customFormat="1" ht="35.25" customHeight="1" x14ac:dyDescent="0.2">
      <c r="A13" s="443" t="s">
        <v>163</v>
      </c>
      <c r="B13" s="445"/>
      <c r="C13" s="445"/>
      <c r="D13" s="445"/>
      <c r="E13" s="444"/>
      <c r="F13" s="443" t="s">
        <v>133</v>
      </c>
      <c r="G13" s="444"/>
      <c r="H13" s="129" t="s">
        <v>82</v>
      </c>
      <c r="I13" s="129"/>
      <c r="J13" s="131"/>
      <c r="K13" s="131"/>
      <c r="L13" s="131"/>
      <c r="M13" s="131"/>
      <c r="N13" s="131"/>
      <c r="O13" s="132"/>
      <c r="P13" s="50"/>
      <c r="Q13" s="10"/>
      <c r="R13" s="10"/>
      <c r="S13" s="10"/>
      <c r="T13" s="10"/>
      <c r="U13" s="10"/>
    </row>
    <row r="14" spans="1:21" s="51" customFormat="1" ht="35.25" customHeight="1" x14ac:dyDescent="0.2">
      <c r="A14" s="443" t="s">
        <v>131</v>
      </c>
      <c r="B14" s="445"/>
      <c r="C14" s="445"/>
      <c r="D14" s="445"/>
      <c r="E14" s="444"/>
      <c r="F14" s="443" t="s">
        <v>132</v>
      </c>
      <c r="G14" s="444"/>
      <c r="H14" s="129" t="s">
        <v>82</v>
      </c>
      <c r="I14" s="129"/>
      <c r="J14" s="131"/>
      <c r="K14" s="131"/>
      <c r="L14" s="131"/>
      <c r="M14" s="131"/>
      <c r="N14" s="131"/>
      <c r="O14" s="132"/>
      <c r="P14" s="50"/>
      <c r="Q14" s="10"/>
      <c r="R14" s="10"/>
      <c r="S14" s="10"/>
      <c r="T14" s="10"/>
      <c r="U14" s="10"/>
    </row>
    <row r="15" spans="1:21" s="51" customFormat="1" ht="35.25" customHeight="1" x14ac:dyDescent="0.2">
      <c r="A15" s="443" t="s">
        <v>129</v>
      </c>
      <c r="B15" s="445"/>
      <c r="C15" s="445"/>
      <c r="D15" s="445"/>
      <c r="E15" s="444"/>
      <c r="F15" s="443" t="s">
        <v>130</v>
      </c>
      <c r="G15" s="444"/>
      <c r="H15" s="129" t="s">
        <v>82</v>
      </c>
      <c r="I15" s="129"/>
      <c r="J15" s="131"/>
      <c r="K15" s="131"/>
      <c r="L15" s="131"/>
      <c r="M15" s="131"/>
      <c r="N15" s="131"/>
      <c r="O15" s="132"/>
      <c r="P15" s="50"/>
      <c r="Q15" s="10"/>
      <c r="R15" s="10"/>
      <c r="S15" s="10"/>
      <c r="T15" s="10"/>
      <c r="U15" s="10"/>
    </row>
    <row r="16" spans="1:21" s="2" customFormat="1" ht="25.5" customHeight="1" x14ac:dyDescent="0.2">
      <c r="A16" s="456" t="s">
        <v>100</v>
      </c>
      <c r="B16" s="457"/>
      <c r="C16" s="457"/>
      <c r="D16" s="457"/>
      <c r="E16" s="457"/>
      <c r="F16" s="457"/>
      <c r="G16" s="457"/>
      <c r="H16" s="457"/>
      <c r="I16" s="457"/>
      <c r="J16" s="457"/>
      <c r="K16" s="457"/>
      <c r="L16" s="457"/>
      <c r="M16" s="457"/>
      <c r="N16" s="457"/>
      <c r="O16" s="458"/>
      <c r="P16" s="16"/>
      <c r="Q16" s="15"/>
      <c r="R16" s="15"/>
      <c r="S16" s="15"/>
      <c r="T16" s="15"/>
      <c r="U16" s="15"/>
    </row>
    <row r="17" spans="1:21" s="2" customFormat="1" ht="25.5" customHeight="1" x14ac:dyDescent="0.2">
      <c r="A17" s="421" t="s">
        <v>5</v>
      </c>
      <c r="B17" s="422"/>
      <c r="C17" s="423"/>
      <c r="D17" s="135" t="s">
        <v>79</v>
      </c>
      <c r="E17" s="136" t="s">
        <v>48</v>
      </c>
      <c r="F17" s="137" t="s">
        <v>14</v>
      </c>
      <c r="G17" s="138" t="s">
        <v>8</v>
      </c>
      <c r="H17" s="137" t="str">
        <f>H6</f>
        <v>COLOR 1</v>
      </c>
      <c r="I17" s="137" t="str">
        <f>I6</f>
        <v>COLOR 2</v>
      </c>
      <c r="J17" s="137" t="s">
        <v>9</v>
      </c>
      <c r="K17" s="137" t="s">
        <v>10</v>
      </c>
      <c r="L17" s="139" t="s">
        <v>11</v>
      </c>
      <c r="M17" s="137" t="s">
        <v>12</v>
      </c>
      <c r="N17" s="127" t="s">
        <v>13</v>
      </c>
      <c r="O17" s="127" t="s">
        <v>90</v>
      </c>
      <c r="R17" s="17"/>
      <c r="S17" s="414"/>
      <c r="T17" s="414"/>
      <c r="U17" s="414"/>
    </row>
    <row r="18" spans="1:21" s="48" customFormat="1" ht="39.75" customHeight="1" x14ac:dyDescent="0.2">
      <c r="A18" s="415" t="s">
        <v>101</v>
      </c>
      <c r="B18" s="416"/>
      <c r="C18" s="417"/>
      <c r="D18" s="141" t="s">
        <v>160</v>
      </c>
      <c r="E18" s="140" t="s">
        <v>102</v>
      </c>
      <c r="F18" s="314" t="s">
        <v>103</v>
      </c>
      <c r="G18" s="140">
        <v>1</v>
      </c>
      <c r="H18" s="141" t="s">
        <v>125</v>
      </c>
      <c r="I18" s="141"/>
      <c r="J18" s="142"/>
      <c r="K18" s="142"/>
      <c r="L18" s="143" t="s">
        <v>104</v>
      </c>
      <c r="M18" s="142"/>
      <c r="N18" s="142"/>
      <c r="O18" s="142"/>
    </row>
    <row r="19" spans="1:21" s="48" customFormat="1" ht="51" customHeight="1" x14ac:dyDescent="0.2">
      <c r="A19" s="415" t="s">
        <v>159</v>
      </c>
      <c r="B19" s="418"/>
      <c r="C19" s="419"/>
      <c r="D19" s="141" t="s">
        <v>161</v>
      </c>
      <c r="E19" s="140" t="s">
        <v>102</v>
      </c>
      <c r="F19" s="313" t="s">
        <v>106</v>
      </c>
      <c r="G19" s="140">
        <v>2</v>
      </c>
      <c r="H19" s="141" t="s">
        <v>125</v>
      </c>
      <c r="I19" s="141"/>
      <c r="J19" s="142"/>
      <c r="K19" s="142"/>
      <c r="L19" s="143" t="s">
        <v>107</v>
      </c>
      <c r="M19" s="142"/>
      <c r="N19" s="142"/>
      <c r="O19" s="142"/>
    </row>
    <row r="20" spans="1:21" s="48" customFormat="1" ht="51" customHeight="1" x14ac:dyDescent="0.2">
      <c r="A20" s="415" t="s">
        <v>108</v>
      </c>
      <c r="B20" s="418"/>
      <c r="C20" s="419"/>
      <c r="D20" s="141" t="s">
        <v>162</v>
      </c>
      <c r="E20" s="140" t="s">
        <v>102</v>
      </c>
      <c r="F20" s="313" t="s">
        <v>109</v>
      </c>
      <c r="G20" s="140">
        <v>1</v>
      </c>
      <c r="H20" s="141" t="s">
        <v>125</v>
      </c>
      <c r="I20" s="141"/>
      <c r="J20" s="144"/>
      <c r="K20" s="144"/>
      <c r="L20" s="100" t="s">
        <v>110</v>
      </c>
      <c r="M20" s="144"/>
      <c r="N20" s="144"/>
      <c r="O20" s="144"/>
    </row>
    <row r="21" spans="1:21" s="48" customFormat="1" ht="60" customHeight="1" thickBot="1" x14ac:dyDescent="0.25">
      <c r="A21" s="420"/>
      <c r="B21" s="420"/>
      <c r="C21" s="420"/>
      <c r="D21" s="362"/>
      <c r="E21" s="362" t="s">
        <v>105</v>
      </c>
      <c r="F21" s="366" t="s">
        <v>111</v>
      </c>
      <c r="G21" s="362">
        <v>3</v>
      </c>
      <c r="H21" s="367" t="s">
        <v>154</v>
      </c>
      <c r="I21" s="367"/>
      <c r="J21" s="368"/>
      <c r="K21" s="368"/>
      <c r="L21" s="369"/>
      <c r="M21" s="368"/>
      <c r="N21" s="368"/>
      <c r="O21" s="368"/>
      <c r="S21" s="49"/>
      <c r="T21" s="49"/>
      <c r="U21" s="49"/>
    </row>
    <row r="22" spans="1:21" s="48" customFormat="1" ht="66" customHeight="1" x14ac:dyDescent="0.2">
      <c r="A22" s="427"/>
      <c r="B22" s="428"/>
      <c r="C22" s="429"/>
      <c r="D22" s="180" t="s">
        <v>137</v>
      </c>
      <c r="E22" s="180" t="s">
        <v>113</v>
      </c>
      <c r="F22" s="459" t="s">
        <v>112</v>
      </c>
      <c r="G22" s="180">
        <v>2</v>
      </c>
      <c r="H22" s="352" t="s">
        <v>154</v>
      </c>
      <c r="I22" s="352"/>
      <c r="J22" s="364"/>
      <c r="K22" s="364"/>
      <c r="L22" s="365"/>
      <c r="M22" s="364"/>
      <c r="N22" s="364"/>
      <c r="O22" s="364"/>
      <c r="S22" s="49"/>
      <c r="T22" s="49"/>
      <c r="U22" s="49"/>
    </row>
    <row r="23" spans="1:21" s="48" customFormat="1" ht="67.5" customHeight="1" x14ac:dyDescent="0.2">
      <c r="A23" s="430"/>
      <c r="B23" s="431"/>
      <c r="C23" s="432"/>
      <c r="D23" s="140" t="s">
        <v>138</v>
      </c>
      <c r="E23" s="140" t="s">
        <v>114</v>
      </c>
      <c r="F23" s="459"/>
      <c r="G23" s="140">
        <v>2</v>
      </c>
      <c r="H23" s="141" t="s">
        <v>154</v>
      </c>
      <c r="I23" s="141"/>
      <c r="J23" s="142"/>
      <c r="K23" s="142"/>
      <c r="L23" s="143"/>
      <c r="M23" s="142"/>
      <c r="N23" s="142"/>
      <c r="O23" s="142"/>
    </row>
    <row r="24" spans="1:21" s="48" customFormat="1" ht="59.25" customHeight="1" x14ac:dyDescent="0.2">
      <c r="A24" s="430"/>
      <c r="B24" s="431"/>
      <c r="C24" s="432"/>
      <c r="D24" s="140" t="s">
        <v>139</v>
      </c>
      <c r="E24" s="140" t="s">
        <v>114</v>
      </c>
      <c r="F24" s="459"/>
      <c r="G24" s="140">
        <v>1</v>
      </c>
      <c r="H24" s="141" t="s">
        <v>154</v>
      </c>
      <c r="I24" s="141"/>
      <c r="J24" s="142"/>
      <c r="K24" s="142"/>
      <c r="L24" s="143"/>
      <c r="M24" s="142"/>
      <c r="N24" s="142"/>
      <c r="O24" s="142"/>
    </row>
    <row r="25" spans="1:21" s="48" customFormat="1" ht="61.5" customHeight="1" x14ac:dyDescent="0.2">
      <c r="A25" s="435"/>
      <c r="B25" s="435"/>
      <c r="C25" s="435"/>
      <c r="D25" s="140" t="s">
        <v>136</v>
      </c>
      <c r="E25" s="140" t="s">
        <v>113</v>
      </c>
      <c r="F25" s="459"/>
      <c r="G25" s="140">
        <v>2</v>
      </c>
      <c r="H25" s="141" t="s">
        <v>154</v>
      </c>
      <c r="I25" s="141"/>
      <c r="J25" s="142"/>
      <c r="K25" s="142"/>
      <c r="L25" s="143"/>
      <c r="M25" s="142"/>
      <c r="N25" s="142"/>
      <c r="O25" s="142"/>
    </row>
    <row r="26" spans="1:21" s="48" customFormat="1" ht="61.5" customHeight="1" thickBot="1" x14ac:dyDescent="0.25">
      <c r="A26" s="436"/>
      <c r="B26" s="436"/>
      <c r="C26" s="436"/>
      <c r="D26" s="362" t="s">
        <v>135</v>
      </c>
      <c r="E26" s="362" t="s">
        <v>113</v>
      </c>
      <c r="F26" s="460"/>
      <c r="G26" s="362">
        <v>4</v>
      </c>
      <c r="H26" s="367" t="s">
        <v>154</v>
      </c>
      <c r="I26" s="367"/>
      <c r="J26" s="368"/>
      <c r="K26" s="368"/>
      <c r="L26" s="369"/>
      <c r="M26" s="368"/>
      <c r="N26" s="368"/>
      <c r="O26" s="368"/>
    </row>
    <row r="27" spans="1:21" s="48" customFormat="1" ht="60.75" customHeight="1" x14ac:dyDescent="0.2">
      <c r="A27" s="427"/>
      <c r="B27" s="428"/>
      <c r="C27" s="429"/>
      <c r="D27" s="180" t="s">
        <v>137</v>
      </c>
      <c r="E27" s="180" t="s">
        <v>113</v>
      </c>
      <c r="F27" s="433" t="s">
        <v>115</v>
      </c>
      <c r="G27" s="180">
        <v>1</v>
      </c>
      <c r="H27" s="352" t="s">
        <v>154</v>
      </c>
      <c r="I27" s="352"/>
      <c r="J27" s="364"/>
      <c r="K27" s="364"/>
      <c r="L27" s="365"/>
      <c r="M27" s="364"/>
      <c r="N27" s="364"/>
      <c r="O27" s="364"/>
    </row>
    <row r="28" spans="1:21" s="48" customFormat="1" ht="61.5" customHeight="1" x14ac:dyDescent="0.2">
      <c r="A28" s="430"/>
      <c r="B28" s="431"/>
      <c r="C28" s="432"/>
      <c r="D28" s="140" t="s">
        <v>138</v>
      </c>
      <c r="E28" s="140" t="s">
        <v>114</v>
      </c>
      <c r="F28" s="433"/>
      <c r="G28" s="140">
        <v>1</v>
      </c>
      <c r="H28" s="141" t="s">
        <v>154</v>
      </c>
      <c r="I28" s="141"/>
      <c r="J28" s="142"/>
      <c r="K28" s="142"/>
      <c r="L28" s="143"/>
      <c r="M28" s="142"/>
      <c r="N28" s="142"/>
      <c r="O28" s="142"/>
    </row>
    <row r="29" spans="1:21" s="48" customFormat="1" ht="59.25" customHeight="1" x14ac:dyDescent="0.2">
      <c r="A29" s="430"/>
      <c r="B29" s="431"/>
      <c r="C29" s="432"/>
      <c r="D29" s="140" t="s">
        <v>139</v>
      </c>
      <c r="E29" s="140" t="s">
        <v>114</v>
      </c>
      <c r="F29" s="433"/>
      <c r="G29" s="140">
        <v>1</v>
      </c>
      <c r="H29" s="141" t="s">
        <v>154</v>
      </c>
      <c r="I29" s="141"/>
      <c r="J29" s="142"/>
      <c r="K29" s="142"/>
      <c r="L29" s="143"/>
      <c r="M29" s="142"/>
      <c r="N29" s="142"/>
      <c r="O29" s="142"/>
    </row>
    <row r="30" spans="1:21" s="48" customFormat="1" ht="61.5" customHeight="1" x14ac:dyDescent="0.2">
      <c r="A30" s="435"/>
      <c r="B30" s="435"/>
      <c r="C30" s="435"/>
      <c r="D30" s="140" t="s">
        <v>135</v>
      </c>
      <c r="E30" s="140" t="s">
        <v>113</v>
      </c>
      <c r="F30" s="433"/>
      <c r="G30" s="140">
        <v>2</v>
      </c>
      <c r="H30" s="141" t="s">
        <v>154</v>
      </c>
      <c r="I30" s="141"/>
      <c r="J30" s="142"/>
      <c r="K30" s="142"/>
      <c r="L30" s="143"/>
      <c r="M30" s="142"/>
      <c r="N30" s="142"/>
      <c r="O30" s="142"/>
    </row>
    <row r="31" spans="1:21" s="48" customFormat="1" ht="64.5" customHeight="1" thickBot="1" x14ac:dyDescent="0.25">
      <c r="A31" s="436"/>
      <c r="B31" s="436"/>
      <c r="C31" s="436"/>
      <c r="D31" s="362" t="s">
        <v>136</v>
      </c>
      <c r="E31" s="362" t="s">
        <v>113</v>
      </c>
      <c r="F31" s="434"/>
      <c r="G31" s="362">
        <v>1</v>
      </c>
      <c r="H31" s="367" t="s">
        <v>154</v>
      </c>
      <c r="I31" s="367"/>
      <c r="J31" s="368"/>
      <c r="K31" s="368"/>
      <c r="L31" s="369"/>
      <c r="M31" s="368"/>
      <c r="N31" s="368"/>
      <c r="O31" s="368"/>
    </row>
    <row r="32" spans="1:21" s="48" customFormat="1" ht="79.5" customHeight="1" x14ac:dyDescent="0.2">
      <c r="A32" s="392"/>
      <c r="B32" s="393"/>
      <c r="C32" s="394"/>
      <c r="D32" s="180" t="s">
        <v>137</v>
      </c>
      <c r="E32" s="180" t="s">
        <v>113</v>
      </c>
      <c r="F32" s="467" t="s">
        <v>189</v>
      </c>
      <c r="G32" s="395">
        <v>2</v>
      </c>
      <c r="H32" s="396" t="s">
        <v>154</v>
      </c>
      <c r="I32" s="396"/>
      <c r="J32" s="397"/>
      <c r="K32" s="397"/>
      <c r="L32" s="398"/>
      <c r="M32" s="397"/>
      <c r="N32" s="397"/>
      <c r="O32" s="397"/>
    </row>
    <row r="33" spans="1:21" s="48" customFormat="1" ht="79.5" customHeight="1" x14ac:dyDescent="0.2">
      <c r="A33" s="385"/>
      <c r="B33" s="386"/>
      <c r="C33" s="387"/>
      <c r="D33" s="140" t="s">
        <v>138</v>
      </c>
      <c r="E33" s="140" t="s">
        <v>114</v>
      </c>
      <c r="F33" s="459"/>
      <c r="G33" s="180">
        <v>2</v>
      </c>
      <c r="H33" s="352" t="s">
        <v>154</v>
      </c>
      <c r="I33" s="352"/>
      <c r="J33" s="364"/>
      <c r="K33" s="364"/>
      <c r="L33" s="365"/>
      <c r="M33" s="364"/>
      <c r="N33" s="364"/>
      <c r="O33" s="364"/>
    </row>
    <row r="34" spans="1:21" s="48" customFormat="1" ht="79.5" customHeight="1" x14ac:dyDescent="0.2">
      <c r="A34" s="385"/>
      <c r="B34" s="386"/>
      <c r="C34" s="387"/>
      <c r="D34" s="140" t="s">
        <v>139</v>
      </c>
      <c r="E34" s="140" t="s">
        <v>114</v>
      </c>
      <c r="F34" s="459"/>
      <c r="G34" s="180">
        <v>1</v>
      </c>
      <c r="H34" s="352" t="s">
        <v>154</v>
      </c>
      <c r="I34" s="352"/>
      <c r="J34" s="364"/>
      <c r="K34" s="364"/>
      <c r="L34" s="365"/>
      <c r="M34" s="364"/>
      <c r="N34" s="364"/>
      <c r="O34" s="364"/>
    </row>
    <row r="35" spans="1:21" s="48" customFormat="1" ht="79.5" customHeight="1" x14ac:dyDescent="0.2">
      <c r="A35" s="357"/>
      <c r="B35" s="358"/>
      <c r="C35" s="359"/>
      <c r="D35" s="140" t="s">
        <v>135</v>
      </c>
      <c r="E35" s="140" t="s">
        <v>113</v>
      </c>
      <c r="F35" s="459"/>
      <c r="G35" s="140">
        <v>4</v>
      </c>
      <c r="H35" s="141" t="s">
        <v>154</v>
      </c>
      <c r="I35" s="141"/>
      <c r="J35" s="142"/>
      <c r="K35" s="142"/>
      <c r="L35" s="143"/>
      <c r="M35" s="142"/>
      <c r="N35" s="142"/>
      <c r="O35" s="142"/>
    </row>
    <row r="36" spans="1:21" s="48" customFormat="1" ht="79.5" customHeight="1" thickBot="1" x14ac:dyDescent="0.25">
      <c r="A36" s="399"/>
      <c r="B36" s="400"/>
      <c r="C36" s="401"/>
      <c r="D36" s="362" t="s">
        <v>136</v>
      </c>
      <c r="E36" s="362" t="s">
        <v>113</v>
      </c>
      <c r="F36" s="460"/>
      <c r="G36" s="362">
        <v>2</v>
      </c>
      <c r="H36" s="367" t="s">
        <v>154</v>
      </c>
      <c r="I36" s="367"/>
      <c r="J36" s="368"/>
      <c r="K36" s="368"/>
      <c r="L36" s="369"/>
      <c r="M36" s="368"/>
      <c r="N36" s="368"/>
      <c r="O36" s="368"/>
    </row>
    <row r="37" spans="1:21" s="48" customFormat="1" ht="64.5" customHeight="1" thickBot="1" x14ac:dyDescent="0.25">
      <c r="A37" s="388" t="s">
        <v>188</v>
      </c>
      <c r="B37" s="386"/>
      <c r="C37" s="387"/>
      <c r="D37" s="356" t="s">
        <v>186</v>
      </c>
      <c r="E37" s="356" t="s">
        <v>7</v>
      </c>
      <c r="F37" s="351" t="s">
        <v>191</v>
      </c>
      <c r="G37" s="363">
        <v>2</v>
      </c>
      <c r="H37" s="389" t="s">
        <v>187</v>
      </c>
      <c r="I37" s="389"/>
      <c r="J37" s="390"/>
      <c r="K37" s="390"/>
      <c r="L37" s="391"/>
      <c r="M37" s="390"/>
      <c r="N37" s="390"/>
      <c r="O37" s="390"/>
    </row>
    <row r="38" spans="1:21" s="48" customFormat="1" ht="69.75" customHeight="1" x14ac:dyDescent="0.2">
      <c r="A38" s="379" t="s">
        <v>167</v>
      </c>
      <c r="B38" s="380"/>
      <c r="C38" s="381"/>
      <c r="D38" s="465" t="s">
        <v>158</v>
      </c>
      <c r="E38" s="465" t="s">
        <v>7</v>
      </c>
      <c r="F38" s="360" t="s">
        <v>168</v>
      </c>
      <c r="G38" s="180">
        <v>4</v>
      </c>
      <c r="H38" s="352" t="s">
        <v>125</v>
      </c>
      <c r="I38" s="352"/>
      <c r="J38" s="364"/>
      <c r="K38" s="364"/>
      <c r="L38" s="365"/>
      <c r="M38" s="364"/>
      <c r="N38" s="364"/>
      <c r="O38" s="364"/>
    </row>
    <row r="39" spans="1:21" s="48" customFormat="1" ht="69.75" customHeight="1" thickBot="1" x14ac:dyDescent="0.25">
      <c r="A39" s="382" t="s">
        <v>166</v>
      </c>
      <c r="B39" s="383"/>
      <c r="C39" s="384"/>
      <c r="D39" s="466"/>
      <c r="E39" s="466"/>
      <c r="F39" s="361" t="s">
        <v>168</v>
      </c>
      <c r="G39" s="362">
        <v>4</v>
      </c>
      <c r="H39" s="367" t="s">
        <v>125</v>
      </c>
      <c r="I39" s="367"/>
      <c r="J39" s="368"/>
      <c r="K39" s="368"/>
      <c r="L39" s="369"/>
      <c r="M39" s="368"/>
      <c r="N39" s="368"/>
      <c r="O39" s="368"/>
    </row>
    <row r="40" spans="1:21" s="48" customFormat="1" ht="69.75" customHeight="1" x14ac:dyDescent="0.2">
      <c r="A40" s="451" t="s">
        <v>141</v>
      </c>
      <c r="B40" s="452"/>
      <c r="C40" s="453"/>
      <c r="D40" s="140" t="s">
        <v>140</v>
      </c>
      <c r="E40" s="185" t="s">
        <v>7</v>
      </c>
      <c r="F40" s="354" t="s">
        <v>156</v>
      </c>
      <c r="G40" s="180">
        <v>2</v>
      </c>
      <c r="H40" s="352" t="s">
        <v>142</v>
      </c>
      <c r="I40" s="352"/>
      <c r="J40" s="364"/>
      <c r="K40" s="364"/>
      <c r="L40" s="365"/>
      <c r="M40" s="364"/>
      <c r="N40" s="364"/>
      <c r="O40" s="364"/>
    </row>
    <row r="41" spans="1:21" s="48" customFormat="1" ht="38.25" customHeight="1" x14ac:dyDescent="0.2">
      <c r="A41" s="424" t="s">
        <v>116</v>
      </c>
      <c r="B41" s="425"/>
      <c r="C41" s="426"/>
      <c r="D41" s="140"/>
      <c r="E41" s="140" t="s">
        <v>7</v>
      </c>
      <c r="F41" s="202"/>
      <c r="G41" s="140">
        <v>1</v>
      </c>
      <c r="H41" s="141" t="s">
        <v>126</v>
      </c>
      <c r="I41" s="141"/>
      <c r="J41" s="142"/>
      <c r="K41" s="142"/>
      <c r="L41" s="143"/>
      <c r="M41" s="142"/>
      <c r="N41" s="142"/>
      <c r="O41" s="142"/>
    </row>
    <row r="42" spans="1:21" s="48" customFormat="1" ht="42.75" customHeight="1" x14ac:dyDescent="0.2">
      <c r="A42" s="464" t="s">
        <v>127</v>
      </c>
      <c r="B42" s="418"/>
      <c r="C42" s="419"/>
      <c r="D42" s="140"/>
      <c r="E42" s="141" t="s">
        <v>118</v>
      </c>
      <c r="F42" s="202"/>
      <c r="G42" s="140"/>
      <c r="H42" s="141" t="s">
        <v>117</v>
      </c>
      <c r="I42" s="141"/>
      <c r="J42" s="142"/>
      <c r="K42" s="142"/>
      <c r="L42" s="143"/>
      <c r="M42" s="142"/>
      <c r="N42" s="142"/>
      <c r="O42" s="142"/>
    </row>
    <row r="43" spans="1:21" s="2" customFormat="1" ht="25.5" customHeight="1" x14ac:dyDescent="0.2">
      <c r="A43" s="145" t="s">
        <v>16</v>
      </c>
      <c r="B43" s="146"/>
      <c r="C43" s="146"/>
      <c r="D43" s="146"/>
      <c r="E43" s="146"/>
      <c r="F43" s="147"/>
      <c r="G43" s="146"/>
      <c r="H43" s="146"/>
      <c r="I43" s="146"/>
      <c r="J43" s="146"/>
      <c r="K43" s="146"/>
      <c r="L43" s="146"/>
      <c r="M43" s="146"/>
      <c r="N43" s="305"/>
      <c r="O43" s="148"/>
      <c r="P43" s="16"/>
      <c r="Q43" s="15"/>
      <c r="R43" s="15"/>
      <c r="S43" s="15"/>
      <c r="T43" s="15"/>
      <c r="U43" s="15"/>
    </row>
    <row r="44" spans="1:21" s="2" customFormat="1" ht="24" customHeight="1" x14ac:dyDescent="0.2">
      <c r="A44" s="421" t="s">
        <v>5</v>
      </c>
      <c r="B44" s="422"/>
      <c r="C44" s="423"/>
      <c r="D44" s="135" t="s">
        <v>79</v>
      </c>
      <c r="E44" s="136" t="s">
        <v>48</v>
      </c>
      <c r="F44" s="149" t="s">
        <v>14</v>
      </c>
      <c r="G44" s="138" t="s">
        <v>8</v>
      </c>
      <c r="H44" s="137" t="str">
        <f>H17</f>
        <v>COLOR 1</v>
      </c>
      <c r="I44" s="137" t="str">
        <f>I17</f>
        <v>COLOR 2</v>
      </c>
      <c r="J44" s="137" t="s">
        <v>9</v>
      </c>
      <c r="K44" s="137" t="s">
        <v>10</v>
      </c>
      <c r="L44" s="139" t="s">
        <v>11</v>
      </c>
      <c r="M44" s="137" t="s">
        <v>12</v>
      </c>
      <c r="N44" s="127" t="s">
        <v>13</v>
      </c>
      <c r="O44" s="127" t="s">
        <v>90</v>
      </c>
      <c r="R44" s="17"/>
      <c r="S44" s="414"/>
      <c r="T44" s="414"/>
      <c r="U44" s="414"/>
    </row>
    <row r="45" spans="1:21" s="48" customFormat="1" ht="144" customHeight="1" x14ac:dyDescent="0.2">
      <c r="A45" s="430"/>
      <c r="B45" s="431"/>
      <c r="C45" s="432"/>
      <c r="D45" s="140"/>
      <c r="E45" s="141" t="s">
        <v>119</v>
      </c>
      <c r="F45" s="48" t="s">
        <v>123</v>
      </c>
      <c r="G45" s="140">
        <v>1</v>
      </c>
      <c r="H45" s="141" t="s">
        <v>152</v>
      </c>
      <c r="I45" s="141"/>
      <c r="J45" s="144"/>
      <c r="K45" s="144"/>
      <c r="L45" s="144"/>
      <c r="M45" s="144"/>
      <c r="N45" s="144"/>
      <c r="O45" s="144"/>
    </row>
    <row r="46" spans="1:21" s="48" customFormat="1" ht="119.25" customHeight="1" x14ac:dyDescent="0.2">
      <c r="A46" s="440"/>
      <c r="B46" s="441"/>
      <c r="C46" s="442"/>
      <c r="D46" s="140"/>
      <c r="E46" s="140" t="s">
        <v>105</v>
      </c>
      <c r="F46" s="202" t="s">
        <v>194</v>
      </c>
      <c r="G46" s="140">
        <v>1</v>
      </c>
      <c r="H46" s="141" t="s">
        <v>124</v>
      </c>
      <c r="I46" s="141"/>
      <c r="J46" s="144"/>
      <c r="K46" s="144"/>
      <c r="L46" s="144"/>
      <c r="M46" s="144"/>
      <c r="N46" s="144"/>
      <c r="O46" s="325"/>
    </row>
    <row r="47" spans="1:21" s="2" customFormat="1" ht="25.5" customHeight="1" x14ac:dyDescent="0.2">
      <c r="A47" s="145" t="s">
        <v>29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305"/>
      <c r="O47" s="148"/>
      <c r="P47" s="16"/>
      <c r="Q47" s="15"/>
      <c r="R47" s="15"/>
      <c r="S47" s="15"/>
      <c r="T47" s="15"/>
      <c r="U47" s="15"/>
    </row>
    <row r="48" spans="1:21" s="2" customFormat="1" ht="25.5" customHeight="1" x14ac:dyDescent="0.2">
      <c r="A48" s="421" t="s">
        <v>5</v>
      </c>
      <c r="B48" s="422"/>
      <c r="C48" s="423"/>
      <c r="D48" s="135" t="s">
        <v>48</v>
      </c>
      <c r="E48" s="136" t="s">
        <v>83</v>
      </c>
      <c r="F48" s="137" t="s">
        <v>14</v>
      </c>
      <c r="G48" s="138" t="s">
        <v>8</v>
      </c>
      <c r="H48" s="137" t="str">
        <f>H44</f>
        <v>COLOR 1</v>
      </c>
      <c r="I48" s="137" t="str">
        <f>I44</f>
        <v>COLOR 2</v>
      </c>
      <c r="J48" s="137" t="s">
        <v>9</v>
      </c>
      <c r="K48" s="137" t="s">
        <v>10</v>
      </c>
      <c r="L48" s="139" t="s">
        <v>11</v>
      </c>
      <c r="M48" s="137" t="s">
        <v>12</v>
      </c>
      <c r="N48" s="127" t="s">
        <v>13</v>
      </c>
      <c r="O48" s="127" t="s">
        <v>90</v>
      </c>
      <c r="R48" s="17"/>
      <c r="S48" s="414"/>
      <c r="T48" s="414"/>
      <c r="U48" s="414"/>
    </row>
    <row r="49" spans="1:15" s="48" customFormat="1" ht="69.75" customHeight="1" x14ac:dyDescent="0.2">
      <c r="A49" s="430"/>
      <c r="B49" s="431"/>
      <c r="C49" s="432"/>
      <c r="D49" s="141" t="s">
        <v>86</v>
      </c>
      <c r="E49" s="141"/>
      <c r="F49" s="310" t="s">
        <v>80</v>
      </c>
      <c r="G49" s="140">
        <v>1</v>
      </c>
      <c r="H49" s="141" t="s">
        <v>117</v>
      </c>
      <c r="I49" s="141"/>
      <c r="J49" s="144"/>
      <c r="K49" s="144"/>
      <c r="L49" s="144"/>
      <c r="M49" s="144"/>
      <c r="N49" s="144"/>
      <c r="O49" s="144"/>
    </row>
    <row r="50" spans="1:15" s="48" customFormat="1" ht="247.5" customHeight="1" x14ac:dyDescent="0.2">
      <c r="A50" s="437"/>
      <c r="B50" s="438"/>
      <c r="C50" s="439"/>
      <c r="D50" s="141" t="s">
        <v>49</v>
      </c>
      <c r="E50" s="141"/>
      <c r="F50" s="310" t="s">
        <v>80</v>
      </c>
      <c r="G50" s="140">
        <v>1</v>
      </c>
      <c r="H50" s="141" t="s">
        <v>117</v>
      </c>
      <c r="I50" s="141"/>
      <c r="J50" s="144"/>
      <c r="K50" s="144"/>
      <c r="L50" s="144"/>
      <c r="M50" s="144"/>
      <c r="N50" s="144"/>
      <c r="O50" s="144"/>
    </row>
    <row r="51" spans="1:15" s="48" customFormat="1" ht="90" customHeight="1" x14ac:dyDescent="0.2">
      <c r="A51" s="464"/>
      <c r="B51" s="418"/>
      <c r="C51" s="419"/>
      <c r="D51" s="140" t="s">
        <v>49</v>
      </c>
      <c r="E51" s="141"/>
      <c r="F51" s="144" t="s">
        <v>88</v>
      </c>
      <c r="G51" s="140"/>
      <c r="H51" s="141" t="s">
        <v>117</v>
      </c>
      <c r="I51" s="141"/>
      <c r="J51" s="144"/>
      <c r="K51" s="144"/>
      <c r="L51" s="144"/>
      <c r="M51" s="144"/>
      <c r="N51" s="144"/>
      <c r="O51" s="144"/>
    </row>
    <row r="52" spans="1:15" s="48" customFormat="1" ht="90.6" customHeight="1" x14ac:dyDescent="0.2">
      <c r="A52" s="464"/>
      <c r="B52" s="418"/>
      <c r="C52" s="419"/>
      <c r="D52" s="140" t="s">
        <v>49</v>
      </c>
      <c r="E52" s="141"/>
      <c r="F52" s="144" t="s">
        <v>88</v>
      </c>
      <c r="G52" s="140"/>
      <c r="H52" s="141" t="s">
        <v>117</v>
      </c>
      <c r="I52" s="141"/>
      <c r="J52" s="144"/>
      <c r="K52" s="144"/>
      <c r="L52" s="144"/>
      <c r="M52" s="144"/>
      <c r="N52" s="144"/>
      <c r="O52" s="144"/>
    </row>
    <row r="53" spans="1:15" s="48" customFormat="1" ht="100.15" customHeight="1" x14ac:dyDescent="0.2">
      <c r="A53" s="464"/>
      <c r="B53" s="418"/>
      <c r="C53" s="419"/>
      <c r="D53" s="141" t="s">
        <v>49</v>
      </c>
      <c r="E53" s="141"/>
      <c r="F53" s="144" t="s">
        <v>88</v>
      </c>
      <c r="G53" s="140"/>
      <c r="H53" s="141" t="s">
        <v>117</v>
      </c>
      <c r="I53" s="141"/>
      <c r="J53" s="144"/>
      <c r="K53" s="144"/>
      <c r="L53" s="144"/>
      <c r="M53" s="144"/>
      <c r="N53" s="144"/>
      <c r="O53" s="144"/>
    </row>
    <row r="54" spans="1:15" s="48" customFormat="1" ht="219.75" customHeight="1" x14ac:dyDescent="0.2">
      <c r="A54" s="430"/>
      <c r="B54" s="431"/>
      <c r="C54" s="432"/>
      <c r="D54" s="140" t="s">
        <v>120</v>
      </c>
      <c r="E54" s="141"/>
      <c r="F54" s="144" t="s">
        <v>17</v>
      </c>
      <c r="G54" s="140">
        <v>1</v>
      </c>
      <c r="H54" s="141" t="s">
        <v>117</v>
      </c>
      <c r="I54" s="141"/>
      <c r="J54" s="144"/>
      <c r="K54" s="144"/>
      <c r="L54" s="144"/>
      <c r="M54" s="144"/>
      <c r="N54" s="144"/>
      <c r="O54" s="144"/>
    </row>
    <row r="55" spans="1:15" s="48" customFormat="1" ht="160.5" customHeight="1" x14ac:dyDescent="0.2">
      <c r="A55" s="430"/>
      <c r="B55" s="431"/>
      <c r="C55" s="432"/>
      <c r="D55" s="140" t="s">
        <v>120</v>
      </c>
      <c r="E55" s="141"/>
      <c r="F55" s="144" t="s">
        <v>17</v>
      </c>
      <c r="G55" s="140">
        <v>1</v>
      </c>
      <c r="H55" s="141" t="s">
        <v>117</v>
      </c>
      <c r="I55" s="141"/>
      <c r="J55" s="144"/>
      <c r="K55" s="144"/>
      <c r="L55" s="144"/>
      <c r="M55" s="144"/>
      <c r="N55" s="144"/>
      <c r="O55" s="144"/>
    </row>
    <row r="56" spans="1:15" s="48" customFormat="1" ht="191.25" customHeight="1" x14ac:dyDescent="0.2">
      <c r="A56" s="333"/>
      <c r="B56" s="334"/>
      <c r="C56" s="335"/>
      <c r="D56" s="140" t="s">
        <v>120</v>
      </c>
      <c r="E56" s="141"/>
      <c r="F56" s="144" t="s">
        <v>17</v>
      </c>
      <c r="G56" s="140">
        <v>1</v>
      </c>
      <c r="H56" s="141" t="s">
        <v>117</v>
      </c>
      <c r="I56" s="141"/>
      <c r="J56" s="144"/>
      <c r="K56" s="144"/>
      <c r="L56" s="144"/>
      <c r="M56" s="144"/>
      <c r="N56" s="144"/>
      <c r="O56" s="144"/>
    </row>
    <row r="57" spans="1:15" s="48" customFormat="1" ht="160.5" customHeight="1" x14ac:dyDescent="0.2">
      <c r="A57" s="333"/>
      <c r="B57" s="334"/>
      <c r="C57" s="335"/>
      <c r="D57" s="140" t="s">
        <v>120</v>
      </c>
      <c r="E57" s="141"/>
      <c r="F57" s="144" t="s">
        <v>17</v>
      </c>
      <c r="G57" s="140">
        <v>1</v>
      </c>
      <c r="H57" s="141" t="s">
        <v>117</v>
      </c>
      <c r="I57" s="141"/>
      <c r="J57" s="144"/>
      <c r="K57" s="144"/>
      <c r="L57" s="144"/>
      <c r="M57" s="144"/>
      <c r="N57" s="144"/>
      <c r="O57" s="144"/>
    </row>
    <row r="58" spans="1:15" s="2" customFormat="1" ht="60" customHeight="1" x14ac:dyDescent="0.25">
      <c r="A58" s="430"/>
      <c r="B58" s="431"/>
      <c r="C58" s="432"/>
      <c r="D58" s="140" t="s">
        <v>120</v>
      </c>
      <c r="E58" s="141"/>
      <c r="F58" s="144" t="s">
        <v>121</v>
      </c>
      <c r="G58" s="339">
        <v>2</v>
      </c>
      <c r="H58" s="141" t="s">
        <v>85</v>
      </c>
      <c r="I58" s="150"/>
      <c r="J58" s="151"/>
      <c r="K58" s="151"/>
      <c r="L58" s="151"/>
      <c r="M58" s="151"/>
      <c r="N58" s="151"/>
      <c r="O58" s="151"/>
    </row>
    <row r="59" spans="1:15" s="1" customFormat="1" ht="162.75" customHeight="1" x14ac:dyDescent="0.25">
      <c r="A59" s="461"/>
      <c r="B59" s="462"/>
      <c r="C59" s="463"/>
      <c r="D59" s="140" t="s">
        <v>84</v>
      </c>
      <c r="E59" s="141"/>
      <c r="F59" s="202" t="s">
        <v>87</v>
      </c>
      <c r="G59" s="140">
        <v>2</v>
      </c>
      <c r="H59" s="141" t="s">
        <v>117</v>
      </c>
      <c r="I59" s="150"/>
      <c r="J59" s="151"/>
      <c r="K59" s="151"/>
      <c r="L59" s="151"/>
      <c r="M59" s="151"/>
      <c r="N59" s="151"/>
      <c r="O59" s="151"/>
    </row>
    <row r="60" spans="1:15" s="1" customFormat="1" ht="119.25" customHeight="1" x14ac:dyDescent="0.25">
      <c r="A60" s="468"/>
      <c r="B60" s="469"/>
      <c r="C60" s="470"/>
      <c r="D60" s="140" t="s">
        <v>84</v>
      </c>
      <c r="E60" s="141"/>
      <c r="F60" s="310" t="s">
        <v>76</v>
      </c>
      <c r="G60" s="140">
        <v>1</v>
      </c>
      <c r="H60" s="141" t="s">
        <v>117</v>
      </c>
      <c r="I60" s="150"/>
      <c r="J60" s="151"/>
      <c r="K60" s="151"/>
      <c r="L60" s="151"/>
      <c r="M60" s="151"/>
      <c r="N60" s="151"/>
      <c r="O60" s="151"/>
    </row>
  </sheetData>
  <sheetProtection formatCells="0" formatColumns="0" formatRows="0" insertColumns="0" insertRows="0" deleteRows="0"/>
  <mergeCells count="63">
    <mergeCell ref="A60:C60"/>
    <mergeCell ref="A42:C42"/>
    <mergeCell ref="A58:C58"/>
    <mergeCell ref="A59:C59"/>
    <mergeCell ref="A55:C55"/>
    <mergeCell ref="A29:C29"/>
    <mergeCell ref="A45:C45"/>
    <mergeCell ref="A54:C54"/>
    <mergeCell ref="A51:C51"/>
    <mergeCell ref="A52:C52"/>
    <mergeCell ref="A53:C53"/>
    <mergeCell ref="A40:C40"/>
    <mergeCell ref="A15:E15"/>
    <mergeCell ref="F15:G15"/>
    <mergeCell ref="A8:E8"/>
    <mergeCell ref="A22:C22"/>
    <mergeCell ref="A26:C26"/>
    <mergeCell ref="A17:C17"/>
    <mergeCell ref="A14:E14"/>
    <mergeCell ref="F14:G14"/>
    <mergeCell ref="A16:O16"/>
    <mergeCell ref="F22:F26"/>
    <mergeCell ref="A25:C25"/>
    <mergeCell ref="A23:C23"/>
    <mergeCell ref="A24:C24"/>
    <mergeCell ref="D1:I1"/>
    <mergeCell ref="J1:O1"/>
    <mergeCell ref="C3:I3"/>
    <mergeCell ref="A5:E5"/>
    <mergeCell ref="A6:E6"/>
    <mergeCell ref="F7:G7"/>
    <mergeCell ref="A12:E12"/>
    <mergeCell ref="F12:G12"/>
    <mergeCell ref="A13:E13"/>
    <mergeCell ref="F10:G10"/>
    <mergeCell ref="F13:G13"/>
    <mergeCell ref="A7:E7"/>
    <mergeCell ref="A10:E10"/>
    <mergeCell ref="F11:G11"/>
    <mergeCell ref="A11:E11"/>
    <mergeCell ref="A9:E9"/>
    <mergeCell ref="F9:G9"/>
    <mergeCell ref="S48:U48"/>
    <mergeCell ref="A49:C49"/>
    <mergeCell ref="A50:C50"/>
    <mergeCell ref="A46:C46"/>
    <mergeCell ref="A48:C48"/>
    <mergeCell ref="S44:U44"/>
    <mergeCell ref="A44:C44"/>
    <mergeCell ref="A41:C41"/>
    <mergeCell ref="A27:C27"/>
    <mergeCell ref="A28:C28"/>
    <mergeCell ref="F27:F31"/>
    <mergeCell ref="A30:C30"/>
    <mergeCell ref="A31:C31"/>
    <mergeCell ref="D38:D39"/>
    <mergeCell ref="E38:E39"/>
    <mergeCell ref="F32:F36"/>
    <mergeCell ref="S17:U17"/>
    <mergeCell ref="A18:C18"/>
    <mergeCell ref="A19:C19"/>
    <mergeCell ref="A20:C20"/>
    <mergeCell ref="A21:C21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62" fitToHeight="3" orientation="landscape" r:id="rId1"/>
  <rowBreaks count="1" manualBreakCount="1">
    <brk id="42" max="1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L43"/>
  <sheetViews>
    <sheetView showGridLines="0" zoomScale="85" zoomScaleNormal="85" workbookViewId="0">
      <selection activeCell="S35" sqref="S35"/>
    </sheetView>
  </sheetViews>
  <sheetFormatPr baseColWidth="10" defaultRowHeight="12" x14ac:dyDescent="0.2"/>
  <cols>
    <col min="1" max="1" width="10.1640625" customWidth="1"/>
    <col min="2" max="2" width="17.83203125" customWidth="1"/>
    <col min="4" max="4" width="11" customWidth="1"/>
    <col min="9" max="9" width="29" customWidth="1"/>
    <col min="11" max="11" width="14.1640625" customWidth="1"/>
    <col min="12" max="12" width="31.33203125" customWidth="1"/>
  </cols>
  <sheetData>
    <row r="1" spans="1:12" s="1" customFormat="1" ht="37.9" customHeight="1" thickBot="1" x14ac:dyDescent="0.25">
      <c r="A1" s="111"/>
      <c r="B1" s="112"/>
      <c r="C1" s="112"/>
      <c r="D1" s="409" t="s">
        <v>16</v>
      </c>
      <c r="E1" s="409"/>
      <c r="F1" s="409"/>
      <c r="G1" s="409"/>
      <c r="H1" s="409"/>
      <c r="I1" s="409"/>
      <c r="J1" s="409" t="str">
        <f>'TECHNICAL SHEET OUTER GARMENT'!J1</f>
        <v>WINTER 19/20</v>
      </c>
      <c r="K1" s="409"/>
      <c r="L1" s="410"/>
    </row>
    <row r="2" spans="1:12" s="5" customFormat="1" ht="18.75" customHeight="1" thickBot="1" x14ac:dyDescent="0.25">
      <c r="A2" s="258" t="str">
        <f>'TECHNICAL SHEET OUTER GARMENT'!A2</f>
        <v>MIV8567</v>
      </c>
      <c r="B2" s="259"/>
      <c r="C2" s="259"/>
      <c r="D2" s="265" t="str">
        <f>'TECHNICAL SHEET OUTER GARMENT'!D2</f>
        <v>LD TRIVOR PARKA</v>
      </c>
      <c r="E2" s="259"/>
      <c r="F2" s="259"/>
      <c r="G2" s="259"/>
      <c r="H2" s="259"/>
      <c r="I2" s="259"/>
      <c r="J2" s="231" t="str">
        <f>'TECHNICAL SHEET OUTER GARMENT'!J2</f>
        <v>DEVELOPPER</v>
      </c>
      <c r="K2" s="255"/>
      <c r="L2" s="285" t="str">
        <f>'TECHNICAL SHEET OUTER GARMENT'!L2</f>
        <v>FRANÇOISE</v>
      </c>
    </row>
    <row r="3" spans="1:12" s="3" customFormat="1" ht="18.75" customHeight="1" thickBot="1" x14ac:dyDescent="0.25">
      <c r="A3" s="253" t="s">
        <v>2</v>
      </c>
      <c r="B3" s="255">
        <f>'TECHNICAL SHEET OUTER GARMENT'!B3</f>
        <v>1</v>
      </c>
      <c r="C3" s="413"/>
      <c r="D3" s="413"/>
      <c r="E3" s="413"/>
      <c r="F3" s="413"/>
      <c r="G3" s="413"/>
      <c r="H3" s="413"/>
      <c r="I3" s="413"/>
      <c r="J3" s="231" t="str">
        <f>'TECHNICAL SHEET OUTER GARMENT'!J3</f>
        <v>PRODUCT MANAGER</v>
      </c>
      <c r="K3" s="255"/>
      <c r="L3" s="285" t="str">
        <f>'TECHNICAL SHEET OUTER GARMENT'!L3</f>
        <v>CAMILLE</v>
      </c>
    </row>
    <row r="4" spans="1:12" s="3" customFormat="1" ht="18.75" customHeight="1" thickBot="1" x14ac:dyDescent="0.25">
      <c r="A4" s="263" t="s">
        <v>1</v>
      </c>
      <c r="B4" s="264">
        <f>'TECHNICAL SHEET OUTER GARMENT'!B4</f>
        <v>43214</v>
      </c>
      <c r="C4" s="262"/>
      <c r="D4" s="262"/>
      <c r="E4" s="262"/>
      <c r="F4" s="262"/>
      <c r="G4" s="262"/>
      <c r="H4" s="262"/>
      <c r="I4" s="262"/>
      <c r="L4" s="244"/>
    </row>
    <row r="5" spans="1:12" s="3" customFormat="1" ht="25.5" customHeight="1" thickBot="1" x14ac:dyDescent="0.25">
      <c r="A5" s="471" t="s">
        <v>14</v>
      </c>
      <c r="B5" s="472"/>
      <c r="C5" s="472"/>
      <c r="D5" s="472"/>
      <c r="E5" s="472"/>
      <c r="F5" s="472"/>
      <c r="G5" s="473"/>
      <c r="H5" s="471" t="s">
        <v>6</v>
      </c>
      <c r="I5" s="472"/>
      <c r="J5" s="472"/>
      <c r="K5" s="472"/>
      <c r="L5" s="473"/>
    </row>
    <row r="6" spans="1:12" s="1" customFormat="1" ht="15.75" x14ac:dyDescent="0.2">
      <c r="A6" s="152"/>
      <c r="B6" s="153"/>
      <c r="C6" s="153"/>
      <c r="D6" s="153"/>
      <c r="E6" s="153"/>
      <c r="F6" s="153"/>
      <c r="G6" s="153"/>
      <c r="H6" s="154"/>
      <c r="I6" s="153"/>
      <c r="J6" s="153"/>
      <c r="K6" s="153"/>
      <c r="L6" s="155"/>
    </row>
    <row r="7" spans="1:12" s="1" customFormat="1" ht="15.75" x14ac:dyDescent="0.2">
      <c r="A7" s="156"/>
      <c r="B7" s="157"/>
      <c r="C7" s="157"/>
      <c r="D7" s="157"/>
      <c r="E7" s="157"/>
      <c r="F7" s="157"/>
      <c r="G7" s="157"/>
      <c r="H7" s="158"/>
      <c r="I7" s="157"/>
      <c r="J7" s="157"/>
      <c r="K7" s="157"/>
      <c r="L7" s="159"/>
    </row>
    <row r="8" spans="1:12" s="1" customFormat="1" x14ac:dyDescent="0.2">
      <c r="A8" s="160"/>
      <c r="B8" s="161"/>
      <c r="C8" s="161"/>
      <c r="D8" s="161"/>
      <c r="E8" s="161"/>
      <c r="F8" s="161"/>
      <c r="G8" s="161"/>
      <c r="H8" s="160"/>
      <c r="I8" s="161"/>
      <c r="J8" s="161"/>
      <c r="K8" s="161"/>
      <c r="L8" s="162"/>
    </row>
    <row r="9" spans="1:12" s="1" customFormat="1" ht="21" x14ac:dyDescent="0.2">
      <c r="A9" s="160"/>
      <c r="B9" s="161"/>
      <c r="C9" s="161"/>
      <c r="D9" s="161"/>
      <c r="E9" s="161"/>
      <c r="F9" s="161"/>
      <c r="G9" s="161"/>
      <c r="H9" s="160"/>
      <c r="I9" s="315"/>
      <c r="J9" s="161"/>
      <c r="K9" s="161"/>
      <c r="L9" s="162"/>
    </row>
    <row r="10" spans="1:12" s="1" customFormat="1" x14ac:dyDescent="0.2">
      <c r="A10" s="160"/>
      <c r="B10" s="161"/>
      <c r="C10" s="161"/>
      <c r="D10" s="161"/>
      <c r="E10" s="161"/>
      <c r="F10" s="161"/>
      <c r="G10" s="161"/>
      <c r="H10" s="160"/>
      <c r="I10" s="161"/>
      <c r="J10" s="161"/>
      <c r="K10" s="161"/>
      <c r="L10" s="162"/>
    </row>
    <row r="11" spans="1:12" s="1" customFormat="1" x14ac:dyDescent="0.2">
      <c r="A11" s="160"/>
      <c r="B11" s="161"/>
      <c r="C11" s="161"/>
      <c r="D11" s="161"/>
      <c r="E11" s="161"/>
      <c r="F11" s="161"/>
      <c r="G11" s="161"/>
      <c r="H11" s="160"/>
      <c r="I11" s="161"/>
      <c r="J11" s="161"/>
      <c r="K11" s="161"/>
      <c r="L11" s="162"/>
    </row>
    <row r="12" spans="1:12" s="1" customFormat="1" x14ac:dyDescent="0.2">
      <c r="A12" s="160"/>
      <c r="B12" s="161"/>
      <c r="C12" s="161"/>
      <c r="D12" s="161"/>
      <c r="E12" s="161"/>
      <c r="F12" s="161"/>
      <c r="G12" s="161"/>
      <c r="H12" s="160"/>
      <c r="I12" s="161"/>
      <c r="J12" s="161"/>
      <c r="K12" s="161"/>
      <c r="L12" s="162"/>
    </row>
    <row r="13" spans="1:12" s="1" customFormat="1" x14ac:dyDescent="0.2">
      <c r="A13" s="160"/>
      <c r="B13" s="161"/>
      <c r="C13" s="161"/>
      <c r="D13" s="161"/>
      <c r="E13" s="161"/>
      <c r="F13" s="161"/>
      <c r="G13" s="161"/>
      <c r="H13" s="160"/>
      <c r="I13" s="161"/>
      <c r="J13" s="161"/>
      <c r="K13" s="161"/>
      <c r="L13" s="162"/>
    </row>
    <row r="14" spans="1:12" s="1" customFormat="1" x14ac:dyDescent="0.2">
      <c r="A14" s="160"/>
      <c r="B14" s="161"/>
      <c r="C14" s="161"/>
      <c r="D14" s="161"/>
      <c r="E14" s="161"/>
      <c r="F14" s="161"/>
      <c r="G14" s="161"/>
      <c r="H14" s="160"/>
      <c r="I14" s="161"/>
      <c r="J14" s="161"/>
      <c r="K14" s="161"/>
      <c r="L14" s="162"/>
    </row>
    <row r="15" spans="1:12" s="1" customFormat="1" x14ac:dyDescent="0.2">
      <c r="A15" s="160"/>
      <c r="B15" s="161"/>
      <c r="C15" s="161"/>
      <c r="D15" s="161"/>
      <c r="E15" s="161"/>
      <c r="F15" s="161"/>
      <c r="G15" s="161"/>
      <c r="H15" s="160"/>
      <c r="I15" s="161"/>
      <c r="J15" s="161"/>
      <c r="K15" s="161"/>
      <c r="L15" s="162"/>
    </row>
    <row r="16" spans="1:12" s="1" customFormat="1" x14ac:dyDescent="0.2">
      <c r="A16" s="160"/>
      <c r="B16" s="161"/>
      <c r="C16" s="161"/>
      <c r="D16" s="161"/>
      <c r="E16" s="161"/>
      <c r="F16" s="161"/>
      <c r="G16" s="161"/>
      <c r="H16" s="160"/>
      <c r="I16" s="161"/>
      <c r="J16" s="161"/>
      <c r="K16" s="161"/>
      <c r="L16" s="162"/>
    </row>
    <row r="17" spans="1:12" s="1" customFormat="1" x14ac:dyDescent="0.2">
      <c r="A17" s="160"/>
      <c r="B17" s="161"/>
      <c r="C17" s="161"/>
      <c r="D17" s="161"/>
      <c r="E17" s="161"/>
      <c r="F17" s="161"/>
      <c r="G17" s="161"/>
      <c r="H17" s="160"/>
      <c r="I17" s="161"/>
      <c r="J17" s="161"/>
      <c r="K17" s="161"/>
      <c r="L17" s="162"/>
    </row>
    <row r="18" spans="1:12" s="1" customFormat="1" x14ac:dyDescent="0.2">
      <c r="A18" s="160"/>
      <c r="B18" s="161"/>
      <c r="C18" s="161"/>
      <c r="D18" s="161"/>
      <c r="E18" s="161"/>
      <c r="F18" s="161"/>
      <c r="G18" s="161"/>
      <c r="H18" s="160"/>
      <c r="I18" s="161"/>
      <c r="J18" s="161"/>
      <c r="K18" s="161"/>
      <c r="L18" s="162"/>
    </row>
    <row r="19" spans="1:12" s="1" customFormat="1" x14ac:dyDescent="0.2">
      <c r="A19" s="160"/>
      <c r="B19" s="161"/>
      <c r="C19" s="161"/>
      <c r="D19" s="161"/>
      <c r="E19" s="161"/>
      <c r="F19" s="161"/>
      <c r="G19" s="161"/>
      <c r="H19" s="160"/>
      <c r="I19" s="161"/>
      <c r="J19" s="161"/>
      <c r="K19" s="161"/>
      <c r="L19" s="162"/>
    </row>
    <row r="20" spans="1:12" s="1" customFormat="1" x14ac:dyDescent="0.2">
      <c r="A20" s="160"/>
      <c r="B20" s="161"/>
      <c r="C20" s="161"/>
      <c r="D20" s="161"/>
      <c r="E20" s="161"/>
      <c r="F20" s="161"/>
      <c r="G20" s="161"/>
      <c r="H20" s="160"/>
      <c r="I20" s="161"/>
      <c r="J20" s="161"/>
      <c r="K20" s="161"/>
      <c r="L20" s="162"/>
    </row>
    <row r="21" spans="1:12" s="1" customFormat="1" x14ac:dyDescent="0.2">
      <c r="A21" s="160"/>
      <c r="B21" s="161"/>
      <c r="C21" s="161"/>
      <c r="D21" s="161"/>
      <c r="E21" s="161"/>
      <c r="F21" s="161"/>
      <c r="G21" s="161"/>
      <c r="H21" s="160"/>
      <c r="I21" s="161"/>
      <c r="J21" s="161"/>
      <c r="K21" s="161"/>
      <c r="L21" s="162"/>
    </row>
    <row r="22" spans="1:12" s="1" customFormat="1" x14ac:dyDescent="0.2">
      <c r="A22" s="160"/>
      <c r="B22" s="161"/>
      <c r="C22" s="161"/>
      <c r="D22" s="161"/>
      <c r="E22" s="161"/>
      <c r="F22" s="161"/>
      <c r="G22" s="161"/>
      <c r="H22" s="160"/>
      <c r="I22" s="161"/>
      <c r="J22" s="161"/>
      <c r="K22" s="161"/>
      <c r="L22" s="162"/>
    </row>
    <row r="23" spans="1:12" s="1" customFormat="1" x14ac:dyDescent="0.2">
      <c r="A23" s="160"/>
      <c r="B23" s="161"/>
      <c r="C23" s="161"/>
      <c r="D23" s="161"/>
      <c r="E23" s="161"/>
      <c r="F23" s="161"/>
      <c r="G23" s="161"/>
      <c r="H23" s="160"/>
      <c r="I23" s="161"/>
      <c r="J23" s="161"/>
      <c r="K23" s="161"/>
      <c r="L23" s="162"/>
    </row>
    <row r="24" spans="1:12" s="1" customFormat="1" x14ac:dyDescent="0.2">
      <c r="A24" s="160"/>
      <c r="B24" s="161"/>
      <c r="C24" s="161"/>
      <c r="D24" s="161"/>
      <c r="E24" s="161"/>
      <c r="F24" s="161"/>
      <c r="G24" s="161"/>
      <c r="H24" s="160"/>
      <c r="I24" s="161"/>
      <c r="J24" s="161"/>
      <c r="K24" s="161"/>
      <c r="L24" s="162"/>
    </row>
    <row r="25" spans="1:12" s="1" customFormat="1" x14ac:dyDescent="0.2">
      <c r="A25" s="160"/>
      <c r="B25" s="161"/>
      <c r="C25" s="161"/>
      <c r="D25" s="161"/>
      <c r="E25" s="161"/>
      <c r="F25" s="161"/>
      <c r="G25" s="161"/>
      <c r="H25" s="160"/>
      <c r="I25" s="161"/>
      <c r="J25" s="161"/>
      <c r="K25" s="161"/>
      <c r="L25" s="162"/>
    </row>
    <row r="26" spans="1:12" s="1" customFormat="1" x14ac:dyDescent="0.2">
      <c r="A26" s="160"/>
      <c r="B26" s="161"/>
      <c r="C26" s="161"/>
      <c r="D26" s="161"/>
      <c r="E26" s="161"/>
      <c r="F26" s="161"/>
      <c r="G26" s="161"/>
      <c r="H26" s="160"/>
      <c r="I26" s="161"/>
      <c r="J26" s="161"/>
      <c r="K26" s="161"/>
      <c r="L26" s="162"/>
    </row>
    <row r="27" spans="1:12" s="1" customFormat="1" x14ac:dyDescent="0.2">
      <c r="A27" s="160"/>
      <c r="B27" s="161"/>
      <c r="C27" s="161"/>
      <c r="D27" s="161"/>
      <c r="E27" s="161"/>
      <c r="F27" s="161"/>
      <c r="G27" s="161"/>
      <c r="H27" s="160"/>
      <c r="I27" s="161"/>
      <c r="J27" s="161"/>
      <c r="K27" s="161"/>
      <c r="L27" s="162"/>
    </row>
    <row r="28" spans="1:12" s="1" customFormat="1" x14ac:dyDescent="0.2">
      <c r="A28" s="160"/>
      <c r="B28" s="161"/>
      <c r="C28" s="161"/>
      <c r="D28" s="161"/>
      <c r="E28" s="161"/>
      <c r="F28" s="161"/>
      <c r="G28" s="161"/>
      <c r="H28" s="160"/>
      <c r="I28" s="402" t="s">
        <v>196</v>
      </c>
      <c r="J28" s="161"/>
      <c r="K28" s="161"/>
      <c r="L28" s="162"/>
    </row>
    <row r="29" spans="1:12" s="1" customFormat="1" ht="28.5" customHeight="1" thickBot="1" x14ac:dyDescent="0.25">
      <c r="A29" s="163"/>
      <c r="B29" s="164"/>
      <c r="C29" s="164"/>
      <c r="D29" s="164"/>
      <c r="E29" s="164"/>
      <c r="F29" s="164"/>
      <c r="G29" s="164"/>
      <c r="H29" s="163"/>
      <c r="I29" s="164"/>
      <c r="J29" s="164"/>
      <c r="K29" s="164"/>
      <c r="L29" s="165"/>
    </row>
    <row r="30" spans="1:12" s="1" customFormat="1" x14ac:dyDescent="0.2">
      <c r="A30" s="166"/>
      <c r="B30" s="167"/>
      <c r="C30" s="167"/>
      <c r="D30" s="168"/>
      <c r="E30" s="168"/>
      <c r="F30" s="167"/>
      <c r="G30" s="167"/>
      <c r="H30" s="166"/>
      <c r="I30" s="167"/>
      <c r="J30" s="167"/>
      <c r="K30" s="167"/>
      <c r="L30" s="169"/>
    </row>
    <row r="31" spans="1:12" s="1" customFormat="1" ht="15.75" x14ac:dyDescent="0.2">
      <c r="A31" s="170"/>
      <c r="B31" s="161"/>
      <c r="C31" s="161"/>
      <c r="D31" s="161"/>
      <c r="E31" s="161"/>
      <c r="F31" s="161"/>
      <c r="G31" s="161"/>
      <c r="H31" s="160"/>
      <c r="I31" s="161"/>
      <c r="J31" s="161"/>
      <c r="K31" s="161"/>
      <c r="L31" s="162"/>
    </row>
    <row r="32" spans="1:12" s="1" customFormat="1" ht="15.75" x14ac:dyDescent="0.2">
      <c r="A32" s="156"/>
      <c r="B32" s="161"/>
      <c r="C32" s="161"/>
      <c r="D32" s="161"/>
      <c r="E32" s="161"/>
      <c r="F32" s="161"/>
      <c r="G32" s="161"/>
      <c r="H32" s="160"/>
      <c r="I32" s="161"/>
      <c r="J32" s="161"/>
      <c r="K32" s="161"/>
      <c r="L32" s="162"/>
    </row>
    <row r="33" spans="1:12" s="1" customFormat="1" x14ac:dyDescent="0.2">
      <c r="A33" s="160"/>
      <c r="B33" s="161"/>
      <c r="C33" s="161"/>
      <c r="D33" s="161"/>
      <c r="E33" s="161"/>
      <c r="F33" s="161"/>
      <c r="G33" s="161"/>
      <c r="H33" s="160"/>
      <c r="I33" s="161"/>
      <c r="J33" s="161"/>
      <c r="K33" s="161"/>
      <c r="L33" s="162"/>
    </row>
    <row r="34" spans="1:12" s="1" customFormat="1" x14ac:dyDescent="0.2">
      <c r="A34" s="160"/>
      <c r="B34" s="161"/>
      <c r="C34" s="161"/>
      <c r="D34" s="161"/>
      <c r="E34" s="161"/>
      <c r="F34" s="161"/>
      <c r="G34" s="161"/>
      <c r="H34" s="160"/>
      <c r="I34" s="161"/>
      <c r="J34" s="161"/>
      <c r="K34" s="161"/>
      <c r="L34" s="162"/>
    </row>
    <row r="35" spans="1:12" s="1" customFormat="1" x14ac:dyDescent="0.2">
      <c r="A35" s="160"/>
      <c r="B35" s="161"/>
      <c r="C35" s="161"/>
      <c r="D35" s="161"/>
      <c r="E35" s="161"/>
      <c r="F35" s="161"/>
      <c r="G35" s="161"/>
      <c r="H35" s="160"/>
      <c r="I35" s="161"/>
      <c r="J35" s="161"/>
      <c r="K35" s="161"/>
      <c r="L35" s="162"/>
    </row>
    <row r="36" spans="1:12" s="1" customFormat="1" x14ac:dyDescent="0.2">
      <c r="A36" s="160"/>
      <c r="B36" s="161"/>
      <c r="C36" s="161"/>
      <c r="D36" s="161"/>
      <c r="E36" s="161"/>
      <c r="F36" s="161"/>
      <c r="G36" s="161"/>
      <c r="H36" s="160"/>
      <c r="I36" s="161"/>
      <c r="J36" s="161"/>
      <c r="K36" s="161"/>
      <c r="L36" s="162"/>
    </row>
    <row r="37" spans="1:12" s="1" customFormat="1" x14ac:dyDescent="0.2">
      <c r="A37" s="160"/>
      <c r="B37" s="161"/>
      <c r="C37" s="161"/>
      <c r="D37" s="161"/>
      <c r="E37" s="161"/>
      <c r="F37" s="161"/>
      <c r="G37" s="161"/>
      <c r="H37" s="160"/>
      <c r="I37" s="161"/>
      <c r="J37" s="161"/>
      <c r="K37" s="161"/>
      <c r="L37" s="162"/>
    </row>
    <row r="38" spans="1:12" s="1" customFormat="1" x14ac:dyDescent="0.2">
      <c r="A38" s="160"/>
      <c r="B38" s="161"/>
      <c r="C38" s="161"/>
      <c r="D38" s="161"/>
      <c r="E38" s="161"/>
      <c r="F38" s="161"/>
      <c r="G38" s="161"/>
      <c r="H38" s="160"/>
      <c r="I38" s="161"/>
      <c r="J38" s="161"/>
      <c r="K38" s="161"/>
      <c r="L38" s="162"/>
    </row>
    <row r="39" spans="1:12" s="1" customFormat="1" x14ac:dyDescent="0.2">
      <c r="A39" s="160"/>
      <c r="B39" s="161"/>
      <c r="C39" s="161"/>
      <c r="D39" s="161"/>
      <c r="E39" s="161"/>
      <c r="F39" s="161"/>
      <c r="G39" s="161"/>
      <c r="H39" s="160"/>
      <c r="I39" s="161"/>
      <c r="J39" s="161"/>
      <c r="K39" s="161"/>
      <c r="L39" s="162"/>
    </row>
    <row r="40" spans="1:12" s="1" customFormat="1" x14ac:dyDescent="0.2">
      <c r="A40" s="160"/>
      <c r="B40" s="161"/>
      <c r="C40" s="161"/>
      <c r="D40" s="161"/>
      <c r="E40" s="161"/>
      <c r="F40" s="161"/>
      <c r="G40" s="161"/>
      <c r="H40" s="160"/>
      <c r="I40" s="161"/>
      <c r="J40" s="161"/>
      <c r="K40" s="161"/>
      <c r="L40" s="162"/>
    </row>
    <row r="41" spans="1:12" s="1" customFormat="1" ht="156" customHeight="1" thickBot="1" x14ac:dyDescent="0.25">
      <c r="A41" s="163"/>
      <c r="B41" s="164"/>
      <c r="C41" s="164"/>
      <c r="D41" s="164"/>
      <c r="E41" s="164"/>
      <c r="F41" s="164"/>
      <c r="G41" s="164"/>
      <c r="H41" s="163"/>
      <c r="I41" s="164"/>
      <c r="J41" s="164"/>
      <c r="K41" s="164"/>
      <c r="L41" s="165"/>
    </row>
    <row r="42" spans="1:12" s="1" customFormat="1" x14ac:dyDescent="0.2"/>
    <row r="43" spans="1:12" s="1" customFormat="1" x14ac:dyDescent="0.2"/>
  </sheetData>
  <sheetProtection formatCells="0" formatColumns="0" formatRows="0" insertColumns="0" insertRows="0" deleteColumns="0" deleteRows="0"/>
  <mergeCells count="5">
    <mergeCell ref="H5:L5"/>
    <mergeCell ref="A5:G5"/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TECHNICAL SHEET OUTER GARMENT</vt:lpstr>
      <vt:lpstr>TECHNICAL SHEET INNER GARMENT</vt:lpstr>
      <vt:lpstr>TECHNICAL SHEET INNER GARME (2)</vt:lpstr>
      <vt:lpstr>DESIGN DETAIL #1</vt:lpstr>
      <vt:lpstr>DESIGN DETAIL #2</vt:lpstr>
      <vt:lpstr>COLOR SKETCH</vt:lpstr>
      <vt:lpstr>LINING OUTER</vt:lpstr>
      <vt:lpstr>COLOR COMBINATION ALPHA</vt:lpstr>
      <vt:lpstr>MARKING</vt:lpstr>
      <vt:lpstr>LADY JACKET COUNTER SAMPLE</vt:lpstr>
      <vt:lpstr>LADY JACKET SIZE SPEC</vt:lpstr>
      <vt:lpstr>JACKET SKETCH MEASUREMENTS</vt:lpstr>
      <vt:lpstr>'COLOR COMBINATION ALPHA'!Zone_d_impression</vt:lpstr>
    </vt:vector>
  </TitlesOfParts>
  <Company>lafuma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FNGOMA</cp:lastModifiedBy>
  <cp:lastPrinted>2018-04-24T10:12:11Z</cp:lastPrinted>
  <dcterms:created xsi:type="dcterms:W3CDTF">2011-09-29T10:06:07Z</dcterms:created>
  <dcterms:modified xsi:type="dcterms:W3CDTF">2018-04-24T16:32:41Z</dcterms:modified>
</cp:coreProperties>
</file>