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rvmsabc01\Brands$\BR_MILLET\MIL_Apparel\MIL_App_Products\MIL_FW1920\MIL_FW1920_Technical files\PRIMA\ALPINE LEISURE\MIV8620 POBEDA II 3 IN 1 JKT M\"/>
    </mc:Choice>
  </mc:AlternateContent>
  <bookViews>
    <workbookView xWindow="360" yWindow="300" windowWidth="18570" windowHeight="5745" tabRatio="967"/>
  </bookViews>
  <sheets>
    <sheet name="TECHNICAL SHEET OUTER JKT" sheetId="1" r:id="rId1"/>
    <sheet name="TECHNICAL SHEET INNER GARMENT" sheetId="36" r:id="rId2"/>
    <sheet name="MARKING § TRIMS OUTER JKT " sheetId="26" r:id="rId3"/>
    <sheet name="MARKING § TRIMS INNER JKT" sheetId="37" r:id="rId4"/>
    <sheet name="DESIGN DETAIL" sheetId="25" r:id="rId5"/>
    <sheet name="COLOR SKETCH" sheetId="4" r:id="rId6"/>
    <sheet name="LINING OUTER JKT" sheetId="40" r:id="rId7"/>
    <sheet name="LINING INNER JKT" sheetId="7" r:id="rId8"/>
    <sheet name="COLOR COMBINATION ALPHA" sheetId="33" r:id="rId9"/>
    <sheet name="MARKING" sheetId="9" r:id="rId10"/>
    <sheet name="MEN JKT COUNTER SAMPLE" sheetId="41" r:id="rId11"/>
    <sheet name="MEN JKT SIZE SPEC " sheetId="42" r:id="rId12"/>
    <sheet name="JACKET SKETCH MEASUREMENTS (2)" sheetId="43" r:id="rId13"/>
  </sheets>
  <externalReferences>
    <externalReference r:id="rId14"/>
  </externalReferences>
  <definedNames>
    <definedName name="_xlnm.Print_Area" localSheetId="8">'COLOR COMBINATION ALPHA'!$A$1:$S$85</definedName>
  </definedNames>
  <calcPr calcId="171027"/>
</workbook>
</file>

<file path=xl/calcChain.xml><?xml version="1.0" encoding="utf-8"?>
<calcChain xmlns="http://schemas.openxmlformats.org/spreadsheetml/2006/main">
  <c r="M23" i="42" l="1"/>
  <c r="O23" i="42" s="1"/>
  <c r="L23" i="42"/>
  <c r="N23" i="42" s="1"/>
  <c r="J23" i="42"/>
  <c r="I23" i="42"/>
  <c r="H23" i="42"/>
  <c r="O22" i="42"/>
  <c r="M22" i="42"/>
  <c r="L22" i="42"/>
  <c r="N22" i="42" s="1"/>
  <c r="J22" i="42"/>
  <c r="I22" i="42"/>
  <c r="H22" i="42"/>
  <c r="O21" i="42"/>
  <c r="N21" i="42"/>
  <c r="M21" i="42"/>
  <c r="L21" i="42"/>
  <c r="J21" i="42"/>
  <c r="H21" i="42" s="1"/>
  <c r="I21" i="42"/>
  <c r="L17" i="42" l="1"/>
  <c r="M17" i="42" s="1"/>
  <c r="N17" i="42" s="1"/>
  <c r="O17" i="42" s="1"/>
  <c r="J17" i="42"/>
  <c r="I17" i="42" s="1"/>
  <c r="H17" i="42" s="1"/>
  <c r="O54" i="42"/>
  <c r="N54" i="42"/>
  <c r="M54" i="42"/>
  <c r="L54" i="42"/>
  <c r="J54" i="42"/>
  <c r="I54" i="42"/>
  <c r="H54" i="42"/>
  <c r="O53" i="42"/>
  <c r="N53" i="42"/>
  <c r="M53" i="42"/>
  <c r="L53" i="42"/>
  <c r="J53" i="42"/>
  <c r="I53" i="42"/>
  <c r="H53" i="42"/>
  <c r="O51" i="42"/>
  <c r="N51" i="42"/>
  <c r="M51" i="42"/>
  <c r="L51" i="42"/>
  <c r="J51" i="42"/>
  <c r="I51" i="42"/>
  <c r="H51" i="42"/>
  <c r="L50" i="42"/>
  <c r="M50" i="42"/>
  <c r="N50" i="42"/>
  <c r="O50" i="42"/>
  <c r="J50" i="42"/>
  <c r="I50" i="42"/>
  <c r="H50" i="42"/>
  <c r="L48" i="42"/>
  <c r="M48" i="42"/>
  <c r="N48" i="42"/>
  <c r="O48" i="42"/>
  <c r="J48" i="42"/>
  <c r="I48" i="42"/>
  <c r="H48" i="42"/>
  <c r="O42" i="42"/>
  <c r="N42" i="42"/>
  <c r="M42" i="42"/>
  <c r="L42" i="42"/>
  <c r="J42" i="42"/>
  <c r="I42" i="42"/>
  <c r="H42" i="42"/>
  <c r="L38" i="42"/>
  <c r="M38" i="42"/>
  <c r="N38" i="42"/>
  <c r="O38" i="42"/>
  <c r="J38" i="42"/>
  <c r="I38" i="42"/>
  <c r="H38" i="42"/>
  <c r="L47" i="42"/>
  <c r="M47" i="42"/>
  <c r="N47" i="42"/>
  <c r="O47" i="42"/>
  <c r="J47" i="42"/>
  <c r="I47" i="42"/>
  <c r="H47" i="42"/>
  <c r="L46" i="42"/>
  <c r="M46" i="42"/>
  <c r="N46" i="42"/>
  <c r="O46" i="42"/>
  <c r="J46" i="42"/>
  <c r="I46" i="42"/>
  <c r="H46" i="42"/>
  <c r="H45" i="42"/>
  <c r="I45" i="42"/>
  <c r="J45" i="42"/>
  <c r="L45" i="42"/>
  <c r="N45" i="42"/>
  <c r="M45" i="42"/>
  <c r="O45" i="42"/>
  <c r="K1" i="43"/>
  <c r="L1" i="42"/>
  <c r="N1" i="41"/>
  <c r="N2" i="41"/>
  <c r="M56" i="42"/>
  <c r="O56" i="42"/>
  <c r="L56" i="42"/>
  <c r="N56" i="42"/>
  <c r="J56" i="42"/>
  <c r="H56" i="42"/>
  <c r="I56" i="42"/>
  <c r="M55" i="42"/>
  <c r="O55" i="42"/>
  <c r="L55" i="42"/>
  <c r="N55" i="42"/>
  <c r="J55" i="42"/>
  <c r="H55" i="42"/>
  <c r="I55" i="42"/>
  <c r="M44" i="42"/>
  <c r="O44" i="42"/>
  <c r="L44" i="42"/>
  <c r="N44" i="42"/>
  <c r="J44" i="42"/>
  <c r="I44" i="42"/>
  <c r="H44" i="42"/>
  <c r="M43" i="42"/>
  <c r="O43" i="42"/>
  <c r="L43" i="42"/>
  <c r="N43" i="42"/>
  <c r="J43" i="42"/>
  <c r="I43" i="42"/>
  <c r="H43" i="42"/>
  <c r="M41" i="42"/>
  <c r="O41" i="42"/>
  <c r="L41" i="42"/>
  <c r="N41" i="42"/>
  <c r="J41" i="42"/>
  <c r="I41" i="42"/>
  <c r="H41" i="42"/>
  <c r="M40" i="42"/>
  <c r="O40" i="42"/>
  <c r="L40" i="42"/>
  <c r="N40" i="42"/>
  <c r="J40" i="42"/>
  <c r="I40" i="42"/>
  <c r="H40" i="42"/>
  <c r="M39" i="42"/>
  <c r="O39" i="42"/>
  <c r="L39" i="42"/>
  <c r="N39" i="42"/>
  <c r="J39" i="42"/>
  <c r="I39" i="42"/>
  <c r="H39" i="42"/>
  <c r="L19" i="42"/>
  <c r="M68" i="33"/>
  <c r="N68" i="33"/>
  <c r="O68" i="33"/>
  <c r="P68" i="33"/>
  <c r="Q68" i="33"/>
  <c r="R68" i="33"/>
  <c r="M64" i="33"/>
  <c r="N64" i="33"/>
  <c r="O64" i="33"/>
  <c r="P64" i="33"/>
  <c r="Q64" i="33"/>
  <c r="R64" i="33"/>
  <c r="I57" i="33"/>
  <c r="I64" i="33" s="1"/>
  <c r="J57" i="33"/>
  <c r="J64" i="33" s="1"/>
  <c r="K57" i="33"/>
  <c r="K64" i="33" s="1"/>
  <c r="L57" i="33"/>
  <c r="L64" i="33" s="1"/>
  <c r="L17" i="33"/>
  <c r="K17" i="33"/>
  <c r="J17" i="33"/>
  <c r="J24" i="33" s="1"/>
  <c r="J68" i="33" s="1"/>
  <c r="J73" i="33" s="1"/>
  <c r="I17" i="33"/>
  <c r="I24" i="33" s="1"/>
  <c r="I68" i="33" s="1"/>
  <c r="I73" i="33" s="1"/>
  <c r="H17" i="33"/>
  <c r="O30" i="42"/>
  <c r="N30" i="42"/>
  <c r="M30" i="42"/>
  <c r="L30" i="42"/>
  <c r="H30" i="42"/>
  <c r="I30" i="42"/>
  <c r="J30" i="42"/>
  <c r="L32" i="42"/>
  <c r="O32" i="42"/>
  <c r="N32" i="42"/>
  <c r="M32" i="42"/>
  <c r="J32" i="42"/>
  <c r="I32" i="42"/>
  <c r="H32" i="42"/>
  <c r="O31" i="42"/>
  <c r="N31" i="42"/>
  <c r="M31" i="42"/>
  <c r="L31" i="42"/>
  <c r="H31" i="42"/>
  <c r="I31" i="42"/>
  <c r="J31" i="42"/>
  <c r="O26" i="42"/>
  <c r="N26" i="42"/>
  <c r="M26" i="42"/>
  <c r="L26" i="42"/>
  <c r="L25" i="42"/>
  <c r="N25" i="42"/>
  <c r="O25" i="42"/>
  <c r="M25" i="42"/>
  <c r="J26" i="42"/>
  <c r="I26" i="42"/>
  <c r="H26" i="42"/>
  <c r="H25" i="42"/>
  <c r="I25" i="42"/>
  <c r="J25" i="42"/>
  <c r="O19" i="42"/>
  <c r="N19" i="42"/>
  <c r="M19" i="42"/>
  <c r="J19" i="42"/>
  <c r="I19" i="42"/>
  <c r="H19" i="42"/>
  <c r="O13" i="42"/>
  <c r="N13" i="42"/>
  <c r="J13" i="42"/>
  <c r="I13" i="42"/>
  <c r="J16" i="42"/>
  <c r="I16" i="42" s="1"/>
  <c r="H16" i="42" s="1"/>
  <c r="L16" i="42"/>
  <c r="M16" i="42"/>
  <c r="N16" i="42" s="1"/>
  <c r="O16" i="42" s="1"/>
  <c r="M13" i="42"/>
  <c r="L13" i="42"/>
  <c r="H13" i="42"/>
  <c r="L10" i="42"/>
  <c r="M10" i="42" s="1"/>
  <c r="N10" i="42" s="1"/>
  <c r="O10" i="42" s="1"/>
  <c r="L11" i="42"/>
  <c r="M11" i="42" s="1"/>
  <c r="N11" i="42" s="1"/>
  <c r="O11" i="42" s="1"/>
  <c r="L12" i="42"/>
  <c r="M12" i="42" s="1"/>
  <c r="N12" i="42" s="1"/>
  <c r="O12" i="42" s="1"/>
  <c r="L14" i="42"/>
  <c r="N14" i="42" s="1"/>
  <c r="L15" i="42"/>
  <c r="N15" i="42" s="1"/>
  <c r="L27" i="42"/>
  <c r="N27" i="42" s="1"/>
  <c r="L28" i="42"/>
  <c r="N28" i="42" s="1"/>
  <c r="C4" i="41"/>
  <c r="P3" i="41"/>
  <c r="P2" i="41"/>
  <c r="C4" i="42"/>
  <c r="P3" i="42"/>
  <c r="P2" i="42"/>
  <c r="A2" i="42"/>
  <c r="D2" i="42"/>
  <c r="A2" i="41"/>
  <c r="D2" i="41"/>
  <c r="D2" i="36"/>
  <c r="D2" i="43" s="1"/>
  <c r="C3" i="42"/>
  <c r="C3" i="41"/>
  <c r="B3" i="9"/>
  <c r="B3" i="33"/>
  <c r="B3" i="7"/>
  <c r="B3" i="40"/>
  <c r="B3" i="4"/>
  <c r="B3" i="25"/>
  <c r="B3" i="37"/>
  <c r="B3" i="26"/>
  <c r="B4" i="36"/>
  <c r="B4" i="43" s="1"/>
  <c r="B3" i="36"/>
  <c r="B3" i="43" s="1"/>
  <c r="J1" i="36"/>
  <c r="L3" i="36"/>
  <c r="M3" i="43" s="1"/>
  <c r="L2" i="36"/>
  <c r="M2" i="43" s="1"/>
  <c r="L2" i="25"/>
  <c r="K2" i="43"/>
  <c r="K3" i="43"/>
  <c r="L2" i="42"/>
  <c r="L3" i="42"/>
  <c r="H10" i="42"/>
  <c r="I10" i="42"/>
  <c r="J10" i="42"/>
  <c r="H11" i="42"/>
  <c r="I11" i="42"/>
  <c r="J11" i="42"/>
  <c r="H12" i="42"/>
  <c r="I12" i="42"/>
  <c r="J12" i="42"/>
  <c r="H14" i="42"/>
  <c r="I14" i="42"/>
  <c r="J14" i="42"/>
  <c r="M14" i="42"/>
  <c r="O14" i="42"/>
  <c r="H15" i="42"/>
  <c r="I15" i="42"/>
  <c r="J15" i="42"/>
  <c r="M15" i="42"/>
  <c r="O15" i="42" s="1"/>
  <c r="I27" i="42"/>
  <c r="J27" i="42"/>
  <c r="H27" i="42"/>
  <c r="M27" i="42"/>
  <c r="O27" i="42"/>
  <c r="I28" i="42"/>
  <c r="J28" i="42"/>
  <c r="H28" i="42" s="1"/>
  <c r="M28" i="42"/>
  <c r="O28" i="42" s="1"/>
  <c r="N3" i="41"/>
  <c r="A2" i="36"/>
  <c r="A2" i="43" s="1"/>
  <c r="H57" i="33"/>
  <c r="H64" i="33" s="1"/>
  <c r="L3" i="40"/>
  <c r="J3" i="40"/>
  <c r="B4" i="40"/>
  <c r="L2" i="40"/>
  <c r="J2" i="40"/>
  <c r="D2" i="40"/>
  <c r="A2" i="40"/>
  <c r="J1" i="40"/>
  <c r="L3" i="37"/>
  <c r="J3" i="37"/>
  <c r="B4" i="37"/>
  <c r="L2" i="37"/>
  <c r="J2" i="37"/>
  <c r="D2" i="37"/>
  <c r="A2" i="37"/>
  <c r="J1" i="37"/>
  <c r="J1" i="9"/>
  <c r="A2" i="9"/>
  <c r="D2" i="9"/>
  <c r="J2" i="9"/>
  <c r="L2" i="9"/>
  <c r="B4" i="9"/>
  <c r="J3" i="9"/>
  <c r="L3" i="9"/>
  <c r="M1" i="33"/>
  <c r="A2" i="33"/>
  <c r="D2" i="33"/>
  <c r="M2" i="33"/>
  <c r="P2" i="33"/>
  <c r="B4" i="33"/>
  <c r="M3" i="33"/>
  <c r="P3" i="33"/>
  <c r="H24" i="33"/>
  <c r="H68" i="33" s="1"/>
  <c r="H73" i="33" s="1"/>
  <c r="K24" i="33"/>
  <c r="L24" i="33"/>
  <c r="L68" i="33" s="1"/>
  <c r="L73" i="33" s="1"/>
  <c r="J1" i="7"/>
  <c r="A2" i="7"/>
  <c r="D2" i="7"/>
  <c r="J2" i="7"/>
  <c r="L2" i="7"/>
  <c r="B4" i="7"/>
  <c r="J3" i="7"/>
  <c r="L3" i="7"/>
  <c r="J1" i="4"/>
  <c r="A2" i="4"/>
  <c r="D2" i="4"/>
  <c r="J2" i="4"/>
  <c r="L2" i="4"/>
  <c r="B4" i="4"/>
  <c r="J3" i="4"/>
  <c r="L3" i="4"/>
  <c r="L1" i="25"/>
  <c r="A2" i="25"/>
  <c r="D2" i="25"/>
  <c r="N2" i="25"/>
  <c r="B4" i="25"/>
  <c r="L3" i="25"/>
  <c r="N3" i="25"/>
  <c r="J1" i="26"/>
  <c r="A2" i="26"/>
  <c r="D2" i="26"/>
  <c r="J2" i="26"/>
  <c r="L2" i="26"/>
  <c r="B4" i="26"/>
  <c r="J3" i="26"/>
  <c r="L3" i="26"/>
  <c r="K68" i="33"/>
  <c r="K73" i="33" s="1"/>
</calcChain>
</file>

<file path=xl/sharedStrings.xml><?xml version="1.0" encoding="utf-8"?>
<sst xmlns="http://schemas.openxmlformats.org/spreadsheetml/2006/main" count="780" uniqueCount="267">
  <si>
    <t>TECHNICAL SHEET GARMENT</t>
  </si>
  <si>
    <t>DATE</t>
  </si>
  <si>
    <t>INDEX</t>
  </si>
  <si>
    <t>COLOR SKETCH</t>
  </si>
  <si>
    <t>COLOR COMBINATION</t>
  </si>
  <si>
    <t>DESCRIPTION</t>
  </si>
  <si>
    <t>POSITION</t>
  </si>
  <si>
    <t>QTY</t>
  </si>
  <si>
    <t>XS</t>
  </si>
  <si>
    <t>S</t>
  </si>
  <si>
    <t>M</t>
  </si>
  <si>
    <t>L</t>
  </si>
  <si>
    <t>XL</t>
  </si>
  <si>
    <t>DESIGNATION</t>
  </si>
  <si>
    <t>DEVELOPPER</t>
  </si>
  <si>
    <t>MARKING</t>
  </si>
  <si>
    <t>COUNTER SAMPLE</t>
  </si>
  <si>
    <t>MEASUREMENTS TAKEN ON FINISH PRODUCT</t>
  </si>
  <si>
    <t>ALLOWANCES</t>
  </si>
  <si>
    <t xml:space="preserve">Comments asked the : </t>
  </si>
  <si>
    <t xml:space="preserve">SALESMAN SAMPLE  </t>
  </si>
  <si>
    <t>1/2 CHEST ROUND</t>
  </si>
  <si>
    <t xml:space="preserve"> +/- 1 cm</t>
  </si>
  <si>
    <t xml:space="preserve"> +/- 0,5 cm</t>
  </si>
  <si>
    <t>CENTER BACK LENGTH</t>
  </si>
  <si>
    <t>PRODUCT MANAGER</t>
  </si>
  <si>
    <t>WEIGHT (PRODUCT FINISH) M SIZE</t>
  </si>
  <si>
    <t>Comments asked the :</t>
  </si>
  <si>
    <t>JB</t>
  </si>
  <si>
    <t xml:space="preserve">1/2 BOTTOM RELAXED ROUND </t>
  </si>
  <si>
    <t>1/2 CUFF WIDTH STRETCHED</t>
  </si>
  <si>
    <t>CENTER FRONT LENGTH</t>
  </si>
  <si>
    <t>COLLAR HEIGHT AT CENTER BACK</t>
  </si>
  <si>
    <t>HOOD LENGTH</t>
  </si>
  <si>
    <t>1/2 CENTER HOOD WIDTH</t>
  </si>
  <si>
    <t>GRADATION BY SIZE</t>
  </si>
  <si>
    <t>HOW TO TAKE MEASUREMENTS</t>
  </si>
  <si>
    <t>KA</t>
  </si>
  <si>
    <t>SUPPLIER</t>
  </si>
  <si>
    <t>SML</t>
  </si>
  <si>
    <t>COLLAR HEIGHT AT MIDDLE FRONT</t>
  </si>
  <si>
    <t>B</t>
  </si>
  <si>
    <t>C</t>
  </si>
  <si>
    <t>D</t>
  </si>
  <si>
    <t>IA</t>
  </si>
  <si>
    <t>LA</t>
  </si>
  <si>
    <t>LB</t>
  </si>
  <si>
    <t>LC</t>
  </si>
  <si>
    <t>LC'</t>
  </si>
  <si>
    <t>N</t>
  </si>
  <si>
    <t>R</t>
  </si>
  <si>
    <t>UB1</t>
  </si>
  <si>
    <t>UB2</t>
  </si>
  <si>
    <t xml:space="preserve">VA </t>
  </si>
  <si>
    <t>VB</t>
  </si>
  <si>
    <t>VHA</t>
  </si>
  <si>
    <t xml:space="preserve">1/2 CUFF WIDTH </t>
  </si>
  <si>
    <t>UC1</t>
  </si>
  <si>
    <t>UC3</t>
  </si>
  <si>
    <t>...g</t>
  </si>
  <si>
    <t>SHOULDER LENGTH</t>
  </si>
  <si>
    <t>INNER NECKLINE LENGTH</t>
  </si>
  <si>
    <t>COLLAR LENGTH AT THE TOP EDGE</t>
  </si>
  <si>
    <t>1/2 CENTER HOOD HEIGHT RELAXED</t>
  </si>
  <si>
    <t>INSIDE EACH POLYBAG</t>
  </si>
  <si>
    <t>WIDTH</t>
  </si>
  <si>
    <t>LINING OUTER</t>
  </si>
  <si>
    <t>LINING INNER</t>
  </si>
  <si>
    <r>
      <t xml:space="preserve">TRIMS AND ACCESSORIES // </t>
    </r>
    <r>
      <rPr>
        <b/>
        <sz val="14"/>
        <color indexed="13"/>
        <rFont val="Calibri"/>
        <family val="2"/>
      </rPr>
      <t>OUTER JKT</t>
    </r>
  </si>
  <si>
    <t>REFERENCE</t>
  </si>
  <si>
    <t xml:space="preserve">LOCAL </t>
  </si>
  <si>
    <t xml:space="preserve">BLACK </t>
  </si>
  <si>
    <t>ON MAIN HANGTAG AND 
ON POLYBAG</t>
  </si>
  <si>
    <r>
      <t xml:space="preserve">BACK BREADTH </t>
    </r>
    <r>
      <rPr>
        <sz val="12"/>
        <color indexed="10"/>
        <rFont val="Calibri"/>
        <family val="2"/>
      </rPr>
      <t>AT 15CM FROM HSP</t>
    </r>
  </si>
  <si>
    <t>TOTAL SLEEVE LENGTH</t>
  </si>
  <si>
    <r>
      <t xml:space="preserve">1/2 ELBOW WIDTH </t>
    </r>
    <r>
      <rPr>
        <sz val="12"/>
        <color indexed="10"/>
        <rFont val="Calibri"/>
        <family val="2"/>
      </rPr>
      <t>AT 30 CM FROM SLEEVE-END</t>
    </r>
  </si>
  <si>
    <t xml:space="preserve">1/2 UPPER ARM WIDTH </t>
  </si>
  <si>
    <r>
      <t xml:space="preserve">1/2 WAIST ROUND </t>
    </r>
    <r>
      <rPr>
        <sz val="12"/>
        <color indexed="10"/>
        <rFont val="Calibri"/>
        <family val="2"/>
      </rPr>
      <t>AT 44 CM FROM HSP</t>
    </r>
  </si>
  <si>
    <r>
      <t xml:space="preserve">FRONT BREADTH </t>
    </r>
    <r>
      <rPr>
        <sz val="12"/>
        <color indexed="10"/>
        <rFont val="Calibri"/>
        <family val="2"/>
      </rPr>
      <t>AT 15CM FROM HSP</t>
    </r>
  </si>
  <si>
    <r>
      <t xml:space="preserve">BACK BREADTH </t>
    </r>
    <r>
      <rPr>
        <sz val="12"/>
        <color indexed="10"/>
        <rFont val="Calibri"/>
        <family val="2"/>
      </rPr>
      <t>AT 15CM FROM HPS</t>
    </r>
  </si>
  <si>
    <r>
      <t xml:space="preserve">1/2 WAIST ROUND </t>
    </r>
    <r>
      <rPr>
        <sz val="12"/>
        <color indexed="10"/>
        <rFont val="Calibri"/>
        <family val="2"/>
      </rPr>
      <t>AT 44 CM FROM HPS</t>
    </r>
  </si>
  <si>
    <r>
      <t xml:space="preserve">FRONT BREADTH </t>
    </r>
    <r>
      <rPr>
        <sz val="12"/>
        <color indexed="10"/>
        <rFont val="Calibri"/>
        <family val="2"/>
      </rPr>
      <t>AT 15 CM FROM HPS</t>
    </r>
  </si>
  <si>
    <t>XXL</t>
  </si>
  <si>
    <t xml:space="preserve">MEN JACKET SIZE SPEC </t>
  </si>
  <si>
    <t xml:space="preserve">INDEX </t>
  </si>
  <si>
    <t>XXS</t>
  </si>
  <si>
    <t>XXXL</t>
  </si>
  <si>
    <t xml:space="preserve">1st counter sample size M received the :   </t>
  </si>
  <si>
    <t xml:space="preserve">2nd counter sample size M received the :  </t>
  </si>
  <si>
    <t>YKK</t>
  </si>
  <si>
    <t>FRONT ZIP</t>
  </si>
  <si>
    <t xml:space="preserve">DRAGON TIMES </t>
  </si>
  <si>
    <t xml:space="preserve">YKK </t>
  </si>
  <si>
    <t xml:space="preserve">HAND POCKETS </t>
  </si>
  <si>
    <t>CHEST POCKET</t>
  </si>
  <si>
    <t>FRONT ZIP + HAND POCKETS + CHEST POCKET</t>
  </si>
  <si>
    <t xml:space="preserve">REMOVABLE HOOD </t>
  </si>
  <si>
    <t>25mm</t>
  </si>
  <si>
    <t>45x27mm</t>
  </si>
  <si>
    <t xml:space="preserve">UNITEX </t>
  </si>
  <si>
    <t>18x17mm</t>
  </si>
  <si>
    <t xml:space="preserve">YF </t>
  </si>
  <si>
    <t xml:space="preserve">MEMORY CABLE CORD </t>
  </si>
  <si>
    <t>LOCAL</t>
  </si>
  <si>
    <t xml:space="preserve">VISOR EDGE </t>
  </si>
  <si>
    <t xml:space="preserve">TOPSTITCHING </t>
  </si>
  <si>
    <t xml:space="preserve">CUFF TABS </t>
  </si>
  <si>
    <t xml:space="preserve">COMMENTS </t>
  </si>
  <si>
    <t>CLOTEX</t>
  </si>
  <si>
    <t xml:space="preserve">LOGO ON LEFT SIDE OF CHEST </t>
  </si>
  <si>
    <t>18x19mm</t>
  </si>
  <si>
    <t xml:space="preserve">PRIMALOFT </t>
  </si>
  <si>
    <t>Neckline : Outer and inner JKT</t>
  </si>
  <si>
    <t>Inner front : Outer and inner JKT</t>
  </si>
  <si>
    <t xml:space="preserve">WILSON GARMENT ACCESSORIES </t>
  </si>
  <si>
    <t>15x6mm</t>
  </si>
  <si>
    <t xml:space="preserve">FRONT HOOD ADJUSTMENT </t>
  </si>
  <si>
    <t>60x12mm</t>
  </si>
  <si>
    <t>13mm height</t>
  </si>
  <si>
    <t>FOR 3 in 1 SYSTEM : COLLAR AND BOTTOM OF SLEEVES</t>
  </si>
  <si>
    <t xml:space="preserve">BACK HOOD ADJUSTMENT </t>
  </si>
  <si>
    <t>1cm</t>
  </si>
  <si>
    <t>Front hood under flap - 
connexion  hood/collar</t>
  </si>
  <si>
    <t>Back Hood/collar-  under flap</t>
  </si>
  <si>
    <t>BOTTOM ADJUSTMENT</t>
  </si>
  <si>
    <t>8mm height</t>
  </si>
  <si>
    <t>2cm</t>
  </si>
  <si>
    <t>4cm</t>
  </si>
  <si>
    <t>74cm</t>
  </si>
  <si>
    <t>70cm</t>
  </si>
  <si>
    <t>18cm</t>
  </si>
  <si>
    <t>PERTEX</t>
  </si>
  <si>
    <t>RIGHT BOTTOM</t>
  </si>
  <si>
    <t>NOIR</t>
  </si>
  <si>
    <t>WHITE</t>
  </si>
  <si>
    <t>TARMAC</t>
  </si>
  <si>
    <t>TONE ON TONE</t>
  </si>
  <si>
    <t>TRANSPARENT</t>
  </si>
  <si>
    <t>METAL SILVER</t>
  </si>
  <si>
    <t>STANDARD</t>
  </si>
  <si>
    <t>TRIPLE STAR</t>
  </si>
  <si>
    <t xml:space="preserve">TRIPLE STAR </t>
  </si>
  <si>
    <t>17cm</t>
  </si>
  <si>
    <t>20cm</t>
  </si>
  <si>
    <t>22cm</t>
  </si>
  <si>
    <t>26cm</t>
  </si>
  <si>
    <t>27cm</t>
  </si>
  <si>
    <t>28cm</t>
  </si>
  <si>
    <t>29cm</t>
  </si>
  <si>
    <t>30cm</t>
  </si>
  <si>
    <t>31cm</t>
  </si>
  <si>
    <r>
      <t xml:space="preserve">BACK JACKET MEASUREMENTS (IN CM) </t>
    </r>
    <r>
      <rPr>
        <b/>
        <sz val="12"/>
        <color rgb="FFFF0000"/>
        <rFont val="Calibri"/>
        <family val="2"/>
        <scheme val="minor"/>
      </rPr>
      <t xml:space="preserve">OUTER JACKET </t>
    </r>
  </si>
  <si>
    <r>
      <t xml:space="preserve">COLLAR MEASUREMENTS (IN CM) </t>
    </r>
    <r>
      <rPr>
        <b/>
        <sz val="12"/>
        <color rgb="FFFF0000"/>
        <rFont val="Calibri"/>
        <family val="2"/>
        <scheme val="minor"/>
      </rPr>
      <t xml:space="preserve">OUTER JACKET </t>
    </r>
  </si>
  <si>
    <r>
      <t xml:space="preserve">HOOD MEASUREMENTS (IN CM) </t>
    </r>
    <r>
      <rPr>
        <b/>
        <sz val="12"/>
        <color rgb="FFFF0000"/>
        <rFont val="Calibri"/>
        <family val="2"/>
        <scheme val="minor"/>
      </rPr>
      <t xml:space="preserve">OUTER JACKET </t>
    </r>
  </si>
  <si>
    <r>
      <t xml:space="preserve">BACK JACKET MEASUREMENTS (IN CM) </t>
    </r>
    <r>
      <rPr>
        <b/>
        <sz val="12"/>
        <color rgb="FFFF0000"/>
        <rFont val="Calibri"/>
        <family val="2"/>
        <scheme val="minor"/>
      </rPr>
      <t xml:space="preserve"> INNER JACKET </t>
    </r>
  </si>
  <si>
    <r>
      <t xml:space="preserve">COLLAR MEASUREMENTS (IN CM) </t>
    </r>
    <r>
      <rPr>
        <b/>
        <sz val="12"/>
        <color rgb="FFFF0000"/>
        <rFont val="Calibri"/>
        <family val="2"/>
        <scheme val="minor"/>
      </rPr>
      <t xml:space="preserve"> INNER JACKET </t>
    </r>
  </si>
  <si>
    <t>1/2 CUFF WIDTH RELAX</t>
  </si>
  <si>
    <t>16cm</t>
  </si>
  <si>
    <t xml:space="preserve">Primaloft </t>
  </si>
  <si>
    <t>PRIMALOFT BLACK INSULATION
HANG TAG</t>
  </si>
  <si>
    <t>MILLET WARRANTY HANGTAG 
BIG SIZE 
FIRST HANGTAG, BEFORE SUPPLIER HANGTAG</t>
  </si>
  <si>
    <t>78cm</t>
  </si>
  <si>
    <t xml:space="preserve">RECTIFY
SAMPLE  </t>
  </si>
  <si>
    <t>CAMILLE</t>
  </si>
  <si>
    <t>HIDDEN SNAP</t>
  </si>
  <si>
    <r>
      <t>FRAN</t>
    </r>
    <r>
      <rPr>
        <b/>
        <sz val="12"/>
        <color rgb="FF0000FF"/>
        <rFont val="Calibri"/>
        <family val="2"/>
      </rPr>
      <t>Ç</t>
    </r>
    <r>
      <rPr>
        <b/>
        <sz val="10.199999999999999"/>
        <color rgb="FF0000FF"/>
        <rFont val="Calibri"/>
        <family val="2"/>
      </rPr>
      <t>OISE</t>
    </r>
  </si>
  <si>
    <t>FALL WINTER 19/20</t>
  </si>
  <si>
    <t>POBEDA II 3 IN 1 JKT M</t>
  </si>
  <si>
    <t>MIV8620</t>
  </si>
  <si>
    <t>DESIGN DETAIL</t>
  </si>
  <si>
    <t>COLOUR 1</t>
  </si>
  <si>
    <t>COLOUR 2</t>
  </si>
  <si>
    <t>COLOUR 3</t>
  </si>
  <si>
    <t>COLOUR 4</t>
  </si>
  <si>
    <t>COLOUR 5</t>
  </si>
  <si>
    <r>
      <t xml:space="preserve">FABRICS // </t>
    </r>
    <r>
      <rPr>
        <b/>
        <sz val="14"/>
        <color rgb="FFFFFF00"/>
        <rFont val="Calibri"/>
        <family val="2"/>
      </rPr>
      <t xml:space="preserve">OUTER JKT </t>
    </r>
  </si>
  <si>
    <r>
      <t xml:space="preserve">FABRICS // </t>
    </r>
    <r>
      <rPr>
        <b/>
        <sz val="14"/>
        <color rgb="FFFFFF00"/>
        <rFont val="Calibri"/>
        <family val="2"/>
      </rPr>
      <t xml:space="preserve">INNER JKT </t>
    </r>
  </si>
  <si>
    <r>
      <t>TRIMS AND ACCESSORIES //</t>
    </r>
    <r>
      <rPr>
        <b/>
        <sz val="14"/>
        <color rgb="FFFFFF00"/>
        <rFont val="Calibri"/>
        <family val="2"/>
        <scheme val="minor"/>
      </rPr>
      <t xml:space="preserve"> </t>
    </r>
    <r>
      <rPr>
        <b/>
        <sz val="14"/>
        <color rgb="FFFFFF00"/>
        <rFont val="Calibri"/>
        <family val="2"/>
      </rPr>
      <t>INNER JKT</t>
    </r>
  </si>
  <si>
    <t xml:space="preserve">MARKING OUTER JACKET </t>
  </si>
  <si>
    <t xml:space="preserve">MARKING INNER JACKET </t>
  </si>
  <si>
    <t xml:space="preserve">LABELS AND HANG TAG OUTER JKT </t>
  </si>
  <si>
    <r>
      <rPr>
        <b/>
        <sz val="12"/>
        <color theme="1"/>
        <rFont val="Calibri"/>
        <family val="2"/>
        <scheme val="minor"/>
      </rPr>
      <t xml:space="preserve">LIBOLON </t>
    </r>
    <r>
      <rPr>
        <sz val="12"/>
        <color theme="1"/>
        <rFont val="Calibri"/>
        <family val="2"/>
        <scheme val="minor"/>
      </rPr>
      <t>// DRYEDGE HEATHER DOTS 2L / 06302 10K/10K</t>
    </r>
  </si>
  <si>
    <r>
      <rPr>
        <b/>
        <sz val="12"/>
        <color theme="1"/>
        <rFont val="Calibri"/>
        <family val="2"/>
        <scheme val="minor"/>
      </rPr>
      <t>FLYING TEX</t>
    </r>
    <r>
      <rPr>
        <sz val="12"/>
        <color theme="1"/>
        <rFont val="Calibri"/>
        <family val="2"/>
        <scheme val="minor"/>
      </rPr>
      <t xml:space="preserve"> // NEW DRYEDGE CANVAS 2LS / PFD0100Z07</t>
    </r>
  </si>
  <si>
    <r>
      <rPr>
        <b/>
        <sz val="12"/>
        <color theme="1"/>
        <rFont val="Calibri"/>
        <family val="2"/>
        <scheme val="minor"/>
      </rPr>
      <t>FLYING TEXTILE</t>
    </r>
    <r>
      <rPr>
        <sz val="12"/>
        <color theme="1"/>
        <rFont val="Calibri"/>
        <family val="2"/>
        <scheme val="minor"/>
      </rPr>
      <t xml:space="preserve"> // ULTRALIGHT DOWNPROOF / FY14035-2</t>
    </r>
  </si>
  <si>
    <t>LOCAL // NYLON 210T / NON COATED</t>
  </si>
  <si>
    <r>
      <rPr>
        <b/>
        <sz val="12"/>
        <color theme="1"/>
        <rFont val="Calibri"/>
        <family val="2"/>
        <scheme val="minor"/>
      </rPr>
      <t>ASIA FIT</t>
    </r>
    <r>
      <rPr>
        <sz val="12"/>
        <color theme="1"/>
        <rFont val="Calibri"/>
        <family val="2"/>
        <scheme val="minor"/>
      </rPr>
      <t xml:space="preserve"> // BRUSHED MESH PES / AM1050</t>
    </r>
  </si>
  <si>
    <r>
      <rPr>
        <b/>
        <sz val="12"/>
        <color theme="1"/>
        <rFont val="Calibri"/>
        <family val="2"/>
        <scheme val="minor"/>
      </rPr>
      <t>ASIA FIT</t>
    </r>
    <r>
      <rPr>
        <sz val="12"/>
        <color theme="1"/>
        <rFont val="Calibri"/>
        <family val="2"/>
        <scheme val="minor"/>
      </rPr>
      <t xml:space="preserve"> // BRUSHED TRICOT / AM1378</t>
    </r>
  </si>
  <si>
    <r>
      <rPr>
        <b/>
        <sz val="12"/>
        <color theme="1"/>
        <rFont val="Calibri"/>
        <family val="2"/>
        <scheme val="minor"/>
      </rPr>
      <t>ASIA FIT</t>
    </r>
    <r>
      <rPr>
        <sz val="12"/>
        <color theme="1"/>
        <rFont val="Calibri"/>
        <family val="2"/>
        <scheme val="minor"/>
      </rPr>
      <t xml:space="preserve"> // PES MESH 2x2 / AM493</t>
    </r>
  </si>
  <si>
    <r>
      <rPr>
        <b/>
        <sz val="12"/>
        <color theme="1"/>
        <rFont val="Calibri"/>
        <family val="2"/>
        <scheme val="minor"/>
      </rPr>
      <t>ASIA FIT</t>
    </r>
    <r>
      <rPr>
        <sz val="12"/>
        <color theme="1"/>
        <rFont val="Calibri"/>
        <family val="2"/>
        <scheme val="minor"/>
      </rPr>
      <t xml:space="preserve"> // NYLON / FJ#118</t>
    </r>
  </si>
  <si>
    <r>
      <rPr>
        <b/>
        <sz val="12"/>
        <color theme="1"/>
        <rFont val="Calibri"/>
        <family val="2"/>
        <scheme val="minor"/>
      </rPr>
      <t>BRISTEX</t>
    </r>
    <r>
      <rPr>
        <sz val="12"/>
        <color theme="1"/>
        <rFont val="Calibri"/>
        <family val="2"/>
        <scheme val="minor"/>
      </rPr>
      <t xml:space="preserve"> // HEATHER LINING / BX-COMMON-QL-BC PU COATING TYPE</t>
    </r>
  </si>
  <si>
    <r>
      <rPr>
        <b/>
        <sz val="12"/>
        <color theme="1"/>
        <rFont val="Calibri"/>
        <family val="2"/>
        <scheme val="minor"/>
      </rPr>
      <t>PERTEX</t>
    </r>
    <r>
      <rPr>
        <sz val="12"/>
        <color theme="1"/>
        <rFont val="Calibri"/>
        <family val="2"/>
        <scheme val="minor"/>
      </rPr>
      <t xml:space="preserve"> // PERTEX SQUARE / PRP511-NFC</t>
    </r>
  </si>
  <si>
    <r>
      <rPr>
        <b/>
        <sz val="12"/>
        <color theme="1"/>
        <rFont val="Calibri"/>
        <family val="2"/>
        <scheme val="minor"/>
      </rPr>
      <t>ASIA FIT</t>
    </r>
    <r>
      <rPr>
        <sz val="12"/>
        <color theme="1"/>
        <rFont val="Calibri"/>
        <family val="2"/>
        <scheme val="minor"/>
      </rPr>
      <t xml:space="preserve"> // BRUSHED TRICOT / AM1378 </t>
    </r>
  </si>
  <si>
    <r>
      <rPr>
        <b/>
        <sz val="12"/>
        <color theme="1"/>
        <rFont val="Calibri"/>
        <family val="2"/>
        <scheme val="minor"/>
      </rPr>
      <t>PRIMALOFT</t>
    </r>
    <r>
      <rPr>
        <sz val="12"/>
        <color theme="1"/>
        <rFont val="Calibri"/>
        <family val="2"/>
        <scheme val="minor"/>
      </rPr>
      <t xml:space="preserve"> // BLACK INSULATION 100Gr // #I-30001 100GR</t>
    </r>
  </si>
  <si>
    <t>VELCRO NO SNAGGING ROUNDED  pile
#N10576</t>
  </si>
  <si>
    <t>VELCRO NO SNAGGING ROUNDED  hook 
#ETN-721</t>
  </si>
  <si>
    <t>VELCRO NO SNAGGING ROUNDED  pile 
#N10576</t>
  </si>
  <si>
    <r>
      <rPr>
        <sz val="14"/>
        <rFont val="Calibri"/>
        <family val="2"/>
      </rPr>
      <t xml:space="preserve">Ø </t>
    </r>
    <r>
      <rPr>
        <sz val="12"/>
        <rFont val="Calibri"/>
        <family val="2"/>
        <scheme val="minor"/>
      </rPr>
      <t>12,5mm</t>
    </r>
  </si>
  <si>
    <r>
      <rPr>
        <sz val="14"/>
        <rFont val="Calibri"/>
        <family val="2"/>
      </rPr>
      <t xml:space="preserve">Ø </t>
    </r>
    <r>
      <rPr>
        <sz val="12"/>
        <rFont val="Calibri"/>
        <family val="2"/>
        <scheme val="minor"/>
      </rPr>
      <t>2,8mm</t>
    </r>
  </si>
  <si>
    <r>
      <rPr>
        <sz val="14"/>
        <rFont val="Calibri"/>
        <family val="2"/>
        <scheme val="minor"/>
      </rPr>
      <t>Ø</t>
    </r>
    <r>
      <rPr>
        <sz val="12"/>
        <rFont val="Calibri"/>
        <family val="2"/>
        <scheme val="minor"/>
      </rPr>
      <t xml:space="preserve"> 9mm</t>
    </r>
  </si>
  <si>
    <t>2x10mm</t>
  </si>
  <si>
    <t>YKK VISLON ZIPPER #5mm
TWO-WAY SEPARATOR (M)
SLIDERS #DALH</t>
  </si>
  <si>
    <t>#5</t>
  </si>
  <si>
    <t>YKK VISLON ZIPPER #4 
OPEN END - 1 WAY
REVERSIBLE SLIDERS #DU</t>
  </si>
  <si>
    <t>#4</t>
  </si>
  <si>
    <t xml:space="preserve">INNER ZIP FOR CONSTRUCTION 3 IN 1 </t>
  </si>
  <si>
    <t>YKK REVERSE ZIPPER #3mm
Closed End - 1 way 
Slider #DFBW</t>
  </si>
  <si>
    <t>#3</t>
  </si>
  <si>
    <r>
      <t xml:space="preserve">YKK </t>
    </r>
    <r>
      <rPr>
        <b/>
        <sz val="12"/>
        <color rgb="FFFF0000"/>
        <rFont val="Calibri"/>
        <family val="2"/>
        <scheme val="minor"/>
      </rPr>
      <t>W/R</t>
    </r>
    <r>
      <rPr>
        <sz val="12"/>
        <rFont val="Calibri"/>
        <family val="2"/>
        <scheme val="minor"/>
      </rPr>
      <t xml:space="preserve"> REVERSE ZIPPER #5mm
Closed End - 1 way 
SLIDER #DFBW</t>
    </r>
  </si>
  <si>
    <t>YKK REVERSE zipper #3
Close-end, 1 way
SLIDER #DFBW</t>
  </si>
  <si>
    <t>INNER POCKET</t>
  </si>
  <si>
    <t>NAPOLEON POCKET
&gt; UNDER CENTER FRONT FLAP</t>
  </si>
  <si>
    <t>YKK COIL ZIPPER #5mm
Open End - 1 way
AUTOLOCK SLIDER #DA</t>
  </si>
  <si>
    <t xml:space="preserve">At Front hood under flap - 
connexion  hood/collar &amp; INSIDE CENTER FRONT FLAP </t>
  </si>
  <si>
    <t>YF ZIPPER</t>
  </si>
  <si>
    <t xml:space="preserve">INNER BACK </t>
  </si>
  <si>
    <t>CUFFS</t>
  </si>
  <si>
    <t>RUBBER TAB
&gt; RIGHT FRONT BOTTOM CUT</t>
  </si>
  <si>
    <t>INNER RIGHT SIDE SEAM</t>
  </si>
  <si>
    <t>ACIER 16-0000 TPX</t>
  </si>
  <si>
    <r>
      <rPr>
        <b/>
        <sz val="12"/>
        <color indexed="8"/>
        <rFont val="Calibri"/>
        <family val="2"/>
      </rPr>
      <t xml:space="preserve">LOCAL </t>
    </r>
    <r>
      <rPr>
        <sz val="12"/>
        <color indexed="8"/>
        <rFont val="Calibri"/>
        <family val="2"/>
      </rPr>
      <t>// LYCRA MICROFIBER FABRIC</t>
    </r>
  </si>
  <si>
    <r>
      <t xml:space="preserve">SHELL 1 - </t>
    </r>
    <r>
      <rPr>
        <b/>
        <sz val="12"/>
        <color theme="1"/>
        <rFont val="Calibri"/>
        <family val="2"/>
        <scheme val="minor"/>
      </rPr>
      <t>VERSION 1</t>
    </r>
  </si>
  <si>
    <r>
      <t xml:space="preserve">SHELL 1 - </t>
    </r>
    <r>
      <rPr>
        <b/>
        <sz val="12"/>
        <color theme="1"/>
        <rFont val="Calibri"/>
        <family val="2"/>
        <scheme val="minor"/>
      </rPr>
      <t>VERSION 2</t>
    </r>
  </si>
  <si>
    <r>
      <rPr>
        <b/>
        <sz val="12"/>
        <color rgb="FFFF0000"/>
        <rFont val="Calibri"/>
        <family val="2"/>
        <scheme val="minor"/>
      </rPr>
      <t>SHELL 2</t>
    </r>
    <r>
      <rPr>
        <b/>
        <sz val="12"/>
        <color theme="1"/>
        <rFont val="Calibri"/>
        <family val="2"/>
        <scheme val="minor"/>
      </rPr>
      <t xml:space="preserve"> - INNER LYCRA CUFFS</t>
    </r>
  </si>
  <si>
    <r>
      <rPr>
        <b/>
        <sz val="12"/>
        <color rgb="FFFF0000"/>
        <rFont val="Calibri"/>
        <family val="2"/>
        <scheme val="minor"/>
      </rPr>
      <t>LINING 1</t>
    </r>
    <r>
      <rPr>
        <b/>
        <sz val="12"/>
        <color theme="1"/>
        <rFont val="Calibri"/>
        <family val="2"/>
        <scheme val="minor"/>
      </rPr>
      <t xml:space="preserve"> - BODY + HOOD</t>
    </r>
  </si>
  <si>
    <r>
      <rPr>
        <b/>
        <sz val="12"/>
        <color rgb="FFFF0000"/>
        <rFont val="Calibri"/>
        <family val="2"/>
        <scheme val="minor"/>
      </rPr>
      <t>LINING 2</t>
    </r>
    <r>
      <rPr>
        <b/>
        <sz val="12"/>
        <color theme="1"/>
        <rFont val="Calibri"/>
        <family val="2"/>
        <scheme val="minor"/>
      </rPr>
      <t xml:space="preserve">  - NAPOLEON &amp; INNER POCKETS SACK + HAND POCKET SACK + SLEEVES </t>
    </r>
  </si>
  <si>
    <r>
      <rPr>
        <b/>
        <sz val="12"/>
        <color rgb="FFFF0000"/>
        <rFont val="Calibri"/>
        <family val="2"/>
        <scheme val="minor"/>
      </rPr>
      <t>LINING 5</t>
    </r>
    <r>
      <rPr>
        <b/>
        <sz val="12"/>
        <color theme="1"/>
        <rFont val="Calibri"/>
        <family val="2"/>
        <scheme val="minor"/>
      </rPr>
      <t xml:space="preserve"> - NAPOLEON &amp; HAND POCKET SACK + BOTTOM HEM </t>
    </r>
  </si>
  <si>
    <r>
      <rPr>
        <b/>
        <sz val="12"/>
        <color rgb="FFFF0000"/>
        <rFont val="Calibri"/>
        <family val="2"/>
        <scheme val="minor"/>
      </rPr>
      <t>LINING 6</t>
    </r>
    <r>
      <rPr>
        <b/>
        <sz val="12"/>
        <color theme="1"/>
        <rFont val="Calibri"/>
        <family val="2"/>
        <scheme val="minor"/>
      </rPr>
      <t xml:space="preserve"> - BOTTOM HEM + HOOD HEM + FRONT FLAP</t>
    </r>
  </si>
  <si>
    <t xml:space="preserve">INSULATION INNER JKT </t>
  </si>
  <si>
    <r>
      <rPr>
        <b/>
        <sz val="12"/>
        <color rgb="FFFF0000"/>
        <rFont val="Calibri"/>
        <family val="2"/>
        <scheme val="minor"/>
      </rPr>
      <t>LINING 1</t>
    </r>
    <r>
      <rPr>
        <b/>
        <sz val="12"/>
        <color theme="1"/>
        <rFont val="Calibri"/>
        <family val="2"/>
        <scheme val="minor"/>
      </rPr>
      <t xml:space="preserve"> - SLEEVES + HAND POCKETS SACKS</t>
    </r>
  </si>
  <si>
    <r>
      <rPr>
        <b/>
        <sz val="12"/>
        <color rgb="FFFF0000"/>
        <rFont val="Calibri"/>
        <family val="2"/>
        <scheme val="minor"/>
      </rPr>
      <t>LINING 2</t>
    </r>
    <r>
      <rPr>
        <b/>
        <sz val="12"/>
        <color theme="1"/>
        <rFont val="Calibri"/>
        <family val="2"/>
        <scheme val="minor"/>
      </rPr>
      <t xml:space="preserve"> - INNER JKT + INNER COLLAR</t>
    </r>
  </si>
  <si>
    <t>FABRIC HANGTAG</t>
  </si>
  <si>
    <t>INSERT HANGTAG
&gt; 2ND POSITION INSIDE MAIN HANGTAG
LOW IMPACT HANGTAG 
BIG SIZE</t>
  </si>
  <si>
    <t>INSERT HANGTAG
&gt; 1ST POSITION INSIDE MAIN HANGTAG
COMMITMENT HANGTAG 
BIG SIZE</t>
  </si>
  <si>
    <t>TO FIX ALL HANGTAGS</t>
  </si>
  <si>
    <r>
      <t xml:space="preserve">FRONT JACKET MEASUREMENTS (IN CM) </t>
    </r>
    <r>
      <rPr>
        <b/>
        <sz val="12"/>
        <color rgb="FFFFFF00"/>
        <rFont val="Calibri"/>
        <family val="2"/>
        <scheme val="minor"/>
      </rPr>
      <t xml:space="preserve">OUTER JACKET </t>
    </r>
  </si>
  <si>
    <r>
      <t xml:space="preserve">FRONT JACKET MEASUREMENTS (IN CM)  </t>
    </r>
    <r>
      <rPr>
        <b/>
        <sz val="12"/>
        <color rgb="FFFFFF00"/>
        <rFont val="Calibri"/>
        <family val="2"/>
        <scheme val="minor"/>
      </rPr>
      <t xml:space="preserve">INNER JACKET </t>
    </r>
  </si>
  <si>
    <t xml:space="preserve">Comments asked :  </t>
  </si>
  <si>
    <t xml:space="preserve">Comments asked the :  </t>
  </si>
  <si>
    <r>
      <t xml:space="preserve">Measures to follow for making 1st c/s </t>
    </r>
    <r>
      <rPr>
        <b/>
        <sz val="10"/>
        <rFont val="Calibri"/>
        <family val="2"/>
      </rPr>
      <t>SIZE M</t>
    </r>
  </si>
  <si>
    <r>
      <t xml:space="preserve">MEASUREMENTS IN CM </t>
    </r>
    <r>
      <rPr>
        <b/>
        <sz val="12"/>
        <color rgb="FFFFFF00"/>
        <rFont val="Calibri"/>
        <family val="2"/>
        <scheme val="minor"/>
      </rPr>
      <t>OUTER JACKET</t>
    </r>
  </si>
  <si>
    <r>
      <t xml:space="preserve">MEASUREMENTS IN CM </t>
    </r>
    <r>
      <rPr>
        <b/>
        <sz val="12"/>
        <color rgb="FFFFFF00"/>
        <rFont val="Calibri"/>
        <family val="2"/>
        <scheme val="minor"/>
      </rPr>
      <t>INNER JACKET</t>
    </r>
  </si>
  <si>
    <r>
      <t>FRONT JACKET MEASUREMENTS (IN CM)</t>
    </r>
    <r>
      <rPr>
        <b/>
        <sz val="12"/>
        <color rgb="FF00B0F0"/>
        <rFont val="Calibri"/>
        <family val="2"/>
        <scheme val="minor"/>
      </rPr>
      <t xml:space="preserve"> INNER JACKET </t>
    </r>
  </si>
  <si>
    <r>
      <t>FRONT JACKET MEASUREMENTS (IN CM)</t>
    </r>
    <r>
      <rPr>
        <b/>
        <sz val="12"/>
        <color rgb="FFFFFF00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 xml:space="preserve">OUTER JACKET </t>
    </r>
  </si>
  <si>
    <r>
      <t xml:space="preserve">BACK JACKET MEASUREMENTS (IN CM) </t>
    </r>
    <r>
      <rPr>
        <b/>
        <sz val="12"/>
        <color rgb="FF00B0F0"/>
        <rFont val="Calibri"/>
        <family val="2"/>
        <scheme val="minor"/>
      </rPr>
      <t>OUTER JACKET</t>
    </r>
  </si>
  <si>
    <r>
      <t xml:space="preserve">COLLAR MEASUREMENTS (IN CM) </t>
    </r>
    <r>
      <rPr>
        <b/>
        <sz val="12"/>
        <color rgb="FF00B0F0"/>
        <rFont val="Calibri"/>
        <family val="2"/>
        <scheme val="minor"/>
      </rPr>
      <t>OUTER JACKET</t>
    </r>
  </si>
  <si>
    <r>
      <t xml:space="preserve">HOOD MEASUREMENTS (IN CM) </t>
    </r>
    <r>
      <rPr>
        <b/>
        <sz val="12"/>
        <color rgb="FF00B0F0"/>
        <rFont val="Calibri"/>
        <family val="2"/>
        <scheme val="minor"/>
      </rPr>
      <t>OUTER JACKET</t>
    </r>
  </si>
  <si>
    <r>
      <t>COLLAR MEASUREMENTS (IN CM)</t>
    </r>
    <r>
      <rPr>
        <b/>
        <sz val="12"/>
        <color rgb="FF00B0F0"/>
        <rFont val="Calibri"/>
        <family val="2"/>
        <scheme val="minor"/>
      </rPr>
      <t xml:space="preserve"> INNER JACKET </t>
    </r>
  </si>
  <si>
    <r>
      <t>BACK JACKET MEASUREMENTS (IN CM)</t>
    </r>
    <r>
      <rPr>
        <b/>
        <sz val="12"/>
        <color rgb="FF00B0F0"/>
        <rFont val="Calibri"/>
        <family val="2"/>
        <scheme val="minor"/>
      </rPr>
      <t xml:space="preserve"> INNER JACKET </t>
    </r>
  </si>
  <si>
    <r>
      <rPr>
        <sz val="16"/>
        <color rgb="FFFF0000"/>
        <rFont val="Wingdings"/>
        <charset val="2"/>
      </rPr>
      <t>î</t>
    </r>
    <r>
      <rPr>
        <b/>
        <i/>
        <sz val="18"/>
        <color rgb="FFFF0000"/>
        <rFont val="Calibri"/>
        <family val="2"/>
        <scheme val="minor"/>
      </rPr>
      <t xml:space="preserve"> Please launch 1st sample asap. </t>
    </r>
  </si>
  <si>
    <t>INDEX 1 - PROTOTYPE REQUEST - 24/04/2018</t>
  </si>
  <si>
    <t xml:space="preserve">This is an EVO style from FW18/19 : same style than MIV7974 but with lycra cuffs on outer jacket (instead of cuffs with velcro tab). </t>
  </si>
  <si>
    <t>1/2 CUFF WIDTH</t>
  </si>
  <si>
    <t>LYCRA CUFF MEASUREMENTS (IN CM)</t>
  </si>
  <si>
    <t>MA</t>
  </si>
  <si>
    <t>1/2 LYCRA CUFF WIDTH</t>
  </si>
  <si>
    <t>MC</t>
  </si>
  <si>
    <t>TOTAL INNER CUFF LENGTH</t>
  </si>
  <si>
    <t>MB</t>
  </si>
  <si>
    <t>TOTAL INNER BOTTOM SLEEVE-END</t>
  </si>
  <si>
    <r>
      <t xml:space="preserve">LYCRA CUFF MEASUREMENTS (IN CM) </t>
    </r>
    <r>
      <rPr>
        <b/>
        <sz val="12"/>
        <color rgb="FF00B0F0"/>
        <rFont val="Calibri"/>
        <family val="2"/>
        <scheme val="minor"/>
      </rPr>
      <t>OUTER JACKET</t>
    </r>
  </si>
  <si>
    <r>
      <rPr>
        <b/>
        <sz val="12"/>
        <color rgb="FFFF0000"/>
        <rFont val="Calibri"/>
        <family val="2"/>
        <scheme val="minor"/>
      </rPr>
      <t>LINING 3</t>
    </r>
    <r>
      <rPr>
        <b/>
        <sz val="12"/>
        <color theme="1"/>
        <rFont val="Calibri"/>
        <family val="2"/>
        <scheme val="minor"/>
      </rPr>
      <t xml:space="preserve"> - UPPER BACK</t>
    </r>
  </si>
  <si>
    <r>
      <rPr>
        <b/>
        <sz val="12"/>
        <color rgb="FFFF0000"/>
        <rFont val="Calibri"/>
        <family val="2"/>
        <scheme val="minor"/>
      </rPr>
      <t>LINING 4</t>
    </r>
    <r>
      <rPr>
        <b/>
        <sz val="12"/>
        <color theme="1"/>
        <rFont val="Calibri"/>
        <family val="2"/>
        <scheme val="minor"/>
      </rPr>
      <t xml:space="preserve"> - COLLAR &amp; CHIN PROTECTIONS</t>
    </r>
  </si>
  <si>
    <t>MARKING AND TRIMS - OUTER JKT</t>
  </si>
  <si>
    <t>MARKING AND TRIMS - INNER JKT</t>
  </si>
  <si>
    <t xml:space="preserve">TO BE ADVISED LATER </t>
  </si>
  <si>
    <t xml:space="preserve">&gt;  Cuff construction </t>
  </si>
  <si>
    <t xml:space="preserve">See below pictures of lycra cuff construction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</si>
</sst>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&quot; cm&quot;"/>
    <numFmt numFmtId="165" formatCode="_(&quot;$&quot;* #,##0.000_);_(&quot;$&quot;* \(#,##0.000\);_(&quot;$&quot;* &quot;-&quot;??_);_(@_)"/>
    <numFmt numFmtId="166" formatCode="_(\$* #,##0.000_);_(\$* \(#,##0.000\);_(\$* \-??_);_(@_)"/>
    <numFmt numFmtId="167" formatCode="#,##0&quot;cm&quot;"/>
    <numFmt numFmtId="168" formatCode="_-* #,##0.00&quot; €&quot;_-;\-* #,##0.00&quot; €&quot;_-;_-* \-??&quot; €&quot;_-;_-@_-"/>
    <numFmt numFmtId="169" formatCode="_-* #,##0.00\ _€_-;\-* #,##0.00\ _€_-;_-* \-??\ _€_-;_-@_-"/>
    <numFmt numFmtId="170" formatCode="[$-409]d\-mmm\-yy;@"/>
  </numFmts>
  <fonts count="116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sz val="12"/>
      <color indexed="10"/>
      <name val="Calibri"/>
      <family val="2"/>
    </font>
    <font>
      <b/>
      <sz val="14"/>
      <color indexed="13"/>
      <name val="Calibri"/>
      <family val="2"/>
    </font>
    <font>
      <b/>
      <sz val="9"/>
      <color rgb="FFFF0000"/>
      <name val="Comic Sans MS"/>
      <family val="4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omic Sans MS"/>
      <family val="4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9"/>
      <color theme="0"/>
      <name val="OCR A Extended"/>
      <family val="3"/>
    </font>
    <font>
      <sz val="9"/>
      <color theme="1"/>
      <name val="OCR A Extended"/>
      <family val="3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0"/>
      <color theme="0"/>
      <name val="OCR A Extended"/>
      <family val="3"/>
    </font>
    <font>
      <b/>
      <sz val="18"/>
      <color theme="0"/>
      <name val="OCR A Extended"/>
      <family val="3"/>
    </font>
    <font>
      <b/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8"/>
      <name val="Arial"/>
      <family val="2"/>
    </font>
    <font>
      <sz val="7"/>
      <name val="Small Fonts"/>
      <family val="2"/>
    </font>
    <font>
      <sz val="11"/>
      <name val="돋움"/>
      <family val="2"/>
      <charset val="129"/>
    </font>
    <font>
      <sz val="12"/>
      <name val="宋体"/>
      <family val="3"/>
      <charset val="129"/>
    </font>
    <font>
      <b/>
      <sz val="11"/>
      <color indexed="8"/>
      <name val="Calibri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Calibri"/>
      <family val="2"/>
    </font>
    <font>
      <b/>
      <sz val="9"/>
      <name val="Comic Sans MS"/>
      <family val="4"/>
    </font>
    <font>
      <sz val="7"/>
      <name val="Small Fonts"/>
      <family val="2"/>
      <charset val="136"/>
    </font>
    <font>
      <sz val="11"/>
      <name val="돋움"/>
      <family val="2"/>
      <charset val="136"/>
    </font>
    <font>
      <sz val="12"/>
      <name val="宋体"/>
      <charset val="134"/>
    </font>
    <font>
      <sz val="12"/>
      <name val="Times New Roman"/>
      <family val="1"/>
    </font>
    <font>
      <u/>
      <sz val="7.7"/>
      <color indexed="12"/>
      <name val="Calibri"/>
      <family val="2"/>
    </font>
    <font>
      <sz val="9"/>
      <color theme="1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b/>
      <sz val="10"/>
      <color rgb="FFFF0000"/>
      <name val="Comic Sans MS"/>
      <family val="4"/>
    </font>
    <font>
      <sz val="12"/>
      <name val="宋体"/>
    </font>
    <font>
      <sz val="9"/>
      <color theme="1"/>
      <name val="Calibri"/>
      <family val="3"/>
      <charset val="134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name val="Arial"/>
      <family val="2"/>
    </font>
    <font>
      <sz val="11"/>
      <color indexed="58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4"/>
      <name val="Calibri"/>
      <family val="2"/>
    </font>
    <font>
      <b/>
      <sz val="12"/>
      <color rgb="FF0000FF"/>
      <name val="Calibri"/>
      <family val="2"/>
    </font>
    <font>
      <b/>
      <sz val="10.199999999999999"/>
      <color rgb="FF0000FF"/>
      <name val="Calibri"/>
      <family val="2"/>
    </font>
    <font>
      <b/>
      <sz val="14"/>
      <color rgb="FFFFFF00"/>
      <name val="Calibri"/>
      <family val="2"/>
    </font>
    <font>
      <b/>
      <sz val="14"/>
      <color rgb="FFFFFF0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rgb="FFFFFF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i/>
      <sz val="18"/>
      <color rgb="FFFF0000"/>
      <name val="Calibri"/>
      <family val="2"/>
      <charset val="2"/>
      <scheme val="minor"/>
    </font>
    <font>
      <sz val="16"/>
      <color rgb="FFFF0000"/>
      <name val="Wingdings"/>
      <charset val="2"/>
    </font>
    <font>
      <b/>
      <i/>
      <sz val="18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5"/>
      </patternFill>
    </fill>
    <fill>
      <patternFill patternType="solid">
        <fgColor indexed="27"/>
        <bgColor indexed="41"/>
      </patternFill>
    </fill>
    <fill>
      <patternFill patternType="solid">
        <fgColor indexed="55"/>
        <bgColor indexed="50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57"/>
      </patternFill>
    </fill>
    <fill>
      <patternFill patternType="solid">
        <fgColor indexed="29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19"/>
      </patternFill>
    </fill>
    <fill>
      <patternFill patternType="solid">
        <fgColor indexed="45"/>
        <bgColor indexed="46"/>
      </patternFill>
    </fill>
    <fill>
      <patternFill patternType="solid">
        <fgColor indexed="42"/>
        <bgColor indexed="41"/>
      </patternFill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500">
    <xf numFmtId="0" fontId="0" fillId="0" borderId="0"/>
    <xf numFmtId="0" fontId="6" fillId="0" borderId="0"/>
    <xf numFmtId="0" fontId="11" fillId="0" borderId="1" applyBorder="0"/>
    <xf numFmtId="0" fontId="6" fillId="0" borderId="0"/>
    <xf numFmtId="0" fontId="6" fillId="0" borderId="0"/>
    <xf numFmtId="0" fontId="48" fillId="10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3" borderId="0" applyNumberFormat="0" applyBorder="0" applyAlignment="0" applyProtection="0"/>
    <xf numFmtId="0" fontId="48" fillId="13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4" borderId="0" applyNumberFormat="0" applyBorder="0" applyAlignment="0" applyProtection="0"/>
    <xf numFmtId="0" fontId="56" fillId="24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6" borderId="0" applyNumberFormat="0" applyBorder="0" applyAlignment="0" applyProtection="0"/>
    <xf numFmtId="0" fontId="56" fillId="21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2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28" borderId="36" applyNumberFormat="0" applyAlignment="0" applyProtection="0"/>
    <xf numFmtId="0" fontId="58" fillId="28" borderId="36" applyNumberFormat="0" applyAlignment="0" applyProtection="0"/>
    <xf numFmtId="0" fontId="59" fillId="0" borderId="37" applyNumberFormat="0" applyFill="0" applyAlignment="0" applyProtection="0"/>
    <xf numFmtId="0" fontId="59" fillId="0" borderId="37" applyNumberFormat="0" applyFill="0" applyAlignment="0" applyProtection="0"/>
    <xf numFmtId="0" fontId="6" fillId="29" borderId="38" applyNumberFormat="0" applyFont="0" applyAlignment="0" applyProtection="0"/>
    <xf numFmtId="0" fontId="6" fillId="29" borderId="38" applyNumberFormat="0" applyFont="0" applyAlignment="0" applyProtection="0"/>
    <xf numFmtId="44" fontId="6" fillId="0" borderId="0" applyFont="0" applyFill="0" applyBorder="0" applyAlignment="0" applyProtection="0"/>
    <xf numFmtId="0" fontId="60" fillId="15" borderId="36" applyNumberFormat="0" applyAlignment="0" applyProtection="0"/>
    <xf numFmtId="0" fontId="60" fillId="15" borderId="36" applyNumberFormat="0" applyAlignment="0" applyProtection="0"/>
    <xf numFmtId="38" fontId="50" fillId="2" borderId="0" applyNumberFormat="0" applyBorder="0" applyAlignment="0" applyProtection="0"/>
    <xf numFmtId="0" fontId="50" fillId="30" borderId="0" applyNumberFormat="0" applyBorder="0" applyAlignment="0" applyProtection="0"/>
    <xf numFmtId="10" fontId="50" fillId="31" borderId="5" applyNumberFormat="0" applyBorder="0" applyAlignment="0" applyProtection="0"/>
    <xf numFmtId="0" fontId="50" fillId="32" borderId="0" applyNumberFormat="0" applyBorder="0" applyAlignment="0" applyProtection="0"/>
    <xf numFmtId="0" fontId="61" fillId="11" borderId="0" applyNumberFormat="0" applyBorder="0" applyAlignment="0" applyProtection="0"/>
    <xf numFmtId="0" fontId="61" fillId="11" borderId="0" applyNumberFormat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11" fillId="0" borderId="1"/>
    <xf numFmtId="43" fontId="44" fillId="0" borderId="0" applyFont="0" applyFill="0" applyBorder="0" applyAlignment="0" applyProtection="0"/>
    <xf numFmtId="0" fontId="62" fillId="33" borderId="0" applyNumberFormat="0" applyBorder="0" applyAlignment="0" applyProtection="0"/>
    <xf numFmtId="0" fontId="62" fillId="33" borderId="0" applyNumberFormat="0" applyBorder="0" applyAlignment="0" applyProtection="0"/>
    <xf numFmtId="37" fontId="51" fillId="0" borderId="0"/>
    <xf numFmtId="37" fontId="69" fillId="0" borderId="0"/>
    <xf numFmtId="165" fontId="6" fillId="0" borderId="0"/>
    <xf numFmtId="166" fontId="6" fillId="0" borderId="0"/>
    <xf numFmtId="0" fontId="4" fillId="0" borderId="0"/>
    <xf numFmtId="0" fontId="7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6" fillId="0" borderId="0"/>
    <xf numFmtId="0" fontId="43" fillId="0" borderId="0"/>
    <xf numFmtId="0" fontId="43" fillId="0" borderId="0"/>
    <xf numFmtId="0" fontId="74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75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6" fillId="0" borderId="0"/>
    <xf numFmtId="0" fontId="4" fillId="0" borderId="0"/>
    <xf numFmtId="0" fontId="75" fillId="0" borderId="0"/>
    <xf numFmtId="0" fontId="6" fillId="0" borderId="0"/>
    <xf numFmtId="0" fontId="49" fillId="0" borderId="0">
      <alignment vertical="center"/>
    </xf>
    <xf numFmtId="0" fontId="4" fillId="0" borderId="0"/>
    <xf numFmtId="0" fontId="4" fillId="0" borderId="0"/>
    <xf numFmtId="0" fontId="75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75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6" fillId="0" borderId="0"/>
    <xf numFmtId="0" fontId="4" fillId="0" borderId="0"/>
    <xf numFmtId="0" fontId="4" fillId="0" borderId="0"/>
    <xf numFmtId="0" fontId="74" fillId="0" borderId="0"/>
    <xf numFmtId="10" fontId="6" fillId="0" borderId="0" applyFont="0" applyFill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4" fillId="28" borderId="39" applyNumberFormat="0" applyAlignment="0" applyProtection="0"/>
    <xf numFmtId="0" fontId="64" fillId="28" borderId="39" applyNumberFormat="0" applyAlignment="0" applyProtection="0"/>
    <xf numFmtId="0" fontId="76" fillId="0" borderId="1" applyBorder="0">
      <alignment vertical="center"/>
    </xf>
    <xf numFmtId="0" fontId="68" fillId="0" borderId="0" applyBorder="0" applyAlignment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5" fillId="0" borderId="40" applyNumberFormat="0" applyFill="0" applyAlignment="0" applyProtection="0"/>
    <xf numFmtId="0" fontId="45" fillId="0" borderId="40" applyNumberFormat="0" applyFill="0" applyAlignment="0" applyProtection="0"/>
    <xf numFmtId="0" fontId="46" fillId="0" borderId="41" applyNumberFormat="0" applyFill="0" applyAlignment="0" applyProtection="0"/>
    <xf numFmtId="0" fontId="46" fillId="0" borderId="41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43" applyNumberFormat="0" applyFill="0" applyAlignment="0" applyProtection="0"/>
    <xf numFmtId="0" fontId="54" fillId="0" borderId="43" applyNumberFormat="0" applyFill="0" applyAlignment="0" applyProtection="0"/>
    <xf numFmtId="0" fontId="67" fillId="34" borderId="44" applyNumberFormat="0" applyAlignment="0" applyProtection="0"/>
    <xf numFmtId="0" fontId="67" fillId="34" borderId="44" applyNumberFormat="0" applyAlignment="0" applyProtection="0"/>
    <xf numFmtId="0" fontId="52" fillId="0" borderId="0">
      <alignment vertical="center"/>
    </xf>
    <xf numFmtId="0" fontId="70" fillId="0" borderId="0">
      <alignment vertical="center"/>
    </xf>
    <xf numFmtId="0" fontId="53" fillId="0" borderId="0"/>
    <xf numFmtId="0" fontId="71" fillId="0" borderId="0"/>
    <xf numFmtId="0" fontId="53" fillId="0" borderId="0"/>
    <xf numFmtId="0" fontId="4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0" fontId="6" fillId="0" borderId="0" applyFill="0" applyBorder="0" applyAlignment="0" applyProtection="0"/>
    <xf numFmtId="9" fontId="43" fillId="0" borderId="0" applyFont="0" applyFill="0" applyBorder="0" applyAlignment="0" applyProtection="0"/>
    <xf numFmtId="0" fontId="77" fillId="0" borderId="0"/>
    <xf numFmtId="0" fontId="52" fillId="0" borderId="0">
      <alignment vertical="center"/>
    </xf>
    <xf numFmtId="0" fontId="6" fillId="0" borderId="0"/>
    <xf numFmtId="0" fontId="78" fillId="0" borderId="0"/>
    <xf numFmtId="0" fontId="78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2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2" fillId="43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2" fillId="43" borderId="0" applyNumberFormat="0" applyBorder="0" applyAlignment="0" applyProtection="0"/>
    <xf numFmtId="170" fontId="2" fillId="43" borderId="0" applyNumberFormat="0" applyBorder="0" applyAlignment="0" applyProtection="0"/>
    <xf numFmtId="170" fontId="2" fillId="43" borderId="0" applyNumberFormat="0" applyBorder="0" applyAlignment="0" applyProtection="0"/>
    <xf numFmtId="170" fontId="2" fillId="43" borderId="0" applyNumberFormat="0" applyBorder="0" applyAlignment="0" applyProtection="0"/>
    <xf numFmtId="170" fontId="2" fillId="43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2" fillId="43" borderId="0" applyNumberFormat="0" applyBorder="0" applyAlignment="0" applyProtection="0"/>
    <xf numFmtId="170" fontId="2" fillId="43" borderId="0" applyNumberFormat="0" applyBorder="0" applyAlignment="0" applyProtection="0"/>
    <xf numFmtId="170" fontId="2" fillId="4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47" borderId="0" applyNumberFormat="0" applyBorder="0" applyAlignment="0" applyProtection="0"/>
    <xf numFmtId="170" fontId="2" fillId="47" borderId="0" applyNumberFormat="0" applyBorder="0" applyAlignment="0" applyProtection="0"/>
    <xf numFmtId="170" fontId="2" fillId="47" borderId="0" applyNumberFormat="0" applyBorder="0" applyAlignment="0" applyProtection="0"/>
    <xf numFmtId="170" fontId="2" fillId="47" borderId="0" applyNumberFormat="0" applyBorder="0" applyAlignment="0" applyProtection="0"/>
    <xf numFmtId="170" fontId="2" fillId="4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47" borderId="0" applyNumberFormat="0" applyBorder="0" applyAlignment="0" applyProtection="0"/>
    <xf numFmtId="170" fontId="2" fillId="47" borderId="0" applyNumberFormat="0" applyBorder="0" applyAlignment="0" applyProtection="0"/>
    <xf numFmtId="170" fontId="2" fillId="51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2" fillId="51" borderId="0" applyNumberFormat="0" applyBorder="0" applyAlignment="0" applyProtection="0"/>
    <xf numFmtId="170" fontId="2" fillId="51" borderId="0" applyNumberFormat="0" applyBorder="0" applyAlignment="0" applyProtection="0"/>
    <xf numFmtId="170" fontId="2" fillId="51" borderId="0" applyNumberFormat="0" applyBorder="0" applyAlignment="0" applyProtection="0"/>
    <xf numFmtId="170" fontId="2" fillId="51" borderId="0" applyNumberFormat="0" applyBorder="0" applyAlignment="0" applyProtection="0"/>
    <xf numFmtId="170" fontId="2" fillId="51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48" fillId="32" borderId="0" applyNumberFormat="0" applyBorder="0" applyAlignment="0" applyProtection="0"/>
    <xf numFmtId="170" fontId="2" fillId="51" borderId="0" applyNumberFormat="0" applyBorder="0" applyAlignment="0" applyProtection="0"/>
    <xf numFmtId="170" fontId="2" fillId="51" borderId="0" applyNumberFormat="0" applyBorder="0" applyAlignment="0" applyProtection="0"/>
    <xf numFmtId="170" fontId="2" fillId="55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2" fillId="55" borderId="0" applyNumberFormat="0" applyBorder="0" applyAlignment="0" applyProtection="0"/>
    <xf numFmtId="170" fontId="2" fillId="55" borderId="0" applyNumberFormat="0" applyBorder="0" applyAlignment="0" applyProtection="0"/>
    <xf numFmtId="170" fontId="2" fillId="55" borderId="0" applyNumberFormat="0" applyBorder="0" applyAlignment="0" applyProtection="0"/>
    <xf numFmtId="170" fontId="2" fillId="55" borderId="0" applyNumberFormat="0" applyBorder="0" applyAlignment="0" applyProtection="0"/>
    <xf numFmtId="170" fontId="2" fillId="55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48" fillId="66" borderId="0" applyNumberFormat="0" applyBorder="0" applyAlignment="0" applyProtection="0"/>
    <xf numFmtId="170" fontId="2" fillId="55" borderId="0" applyNumberFormat="0" applyBorder="0" applyAlignment="0" applyProtection="0"/>
    <xf numFmtId="170" fontId="2" fillId="55" borderId="0" applyNumberFormat="0" applyBorder="0" applyAlignment="0" applyProtection="0"/>
    <xf numFmtId="170" fontId="2" fillId="59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2" fillId="59" borderId="0" applyNumberFormat="0" applyBorder="0" applyAlignment="0" applyProtection="0"/>
    <xf numFmtId="170" fontId="2" fillId="59" borderId="0" applyNumberFormat="0" applyBorder="0" applyAlignment="0" applyProtection="0"/>
    <xf numFmtId="170" fontId="2" fillId="59" borderId="0" applyNumberFormat="0" applyBorder="0" applyAlignment="0" applyProtection="0"/>
    <xf numFmtId="170" fontId="2" fillId="59" borderId="0" applyNumberFormat="0" applyBorder="0" applyAlignment="0" applyProtection="0"/>
    <xf numFmtId="170" fontId="2" fillId="59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48" fillId="68" borderId="0" applyNumberFormat="0" applyBorder="0" applyAlignment="0" applyProtection="0"/>
    <xf numFmtId="170" fontId="2" fillId="59" borderId="0" applyNumberFormat="0" applyBorder="0" applyAlignment="0" applyProtection="0"/>
    <xf numFmtId="170" fontId="2" fillId="59" borderId="0" applyNumberFormat="0" applyBorder="0" applyAlignment="0" applyProtection="0"/>
    <xf numFmtId="170" fontId="2" fillId="63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63" borderId="0" applyNumberFormat="0" applyBorder="0" applyAlignment="0" applyProtection="0"/>
    <xf numFmtId="170" fontId="2" fillId="63" borderId="0" applyNumberFormat="0" applyBorder="0" applyAlignment="0" applyProtection="0"/>
    <xf numFmtId="170" fontId="2" fillId="63" borderId="0" applyNumberFormat="0" applyBorder="0" applyAlignment="0" applyProtection="0"/>
    <xf numFmtId="170" fontId="2" fillId="63" borderId="0" applyNumberFormat="0" applyBorder="0" applyAlignment="0" applyProtection="0"/>
    <xf numFmtId="170" fontId="2" fillId="63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63" borderId="0" applyNumberFormat="0" applyBorder="0" applyAlignment="0" applyProtection="0"/>
    <xf numFmtId="170" fontId="2" fillId="63" borderId="0" applyNumberFormat="0" applyBorder="0" applyAlignment="0" applyProtection="0"/>
    <xf numFmtId="170" fontId="2" fillId="44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2" fillId="44" borderId="0" applyNumberFormat="0" applyBorder="0" applyAlignment="0" applyProtection="0"/>
    <xf numFmtId="170" fontId="2" fillId="44" borderId="0" applyNumberFormat="0" applyBorder="0" applyAlignment="0" applyProtection="0"/>
    <xf numFmtId="170" fontId="2" fillId="44" borderId="0" applyNumberFormat="0" applyBorder="0" applyAlignment="0" applyProtection="0"/>
    <xf numFmtId="170" fontId="2" fillId="44" borderId="0" applyNumberFormat="0" applyBorder="0" applyAlignment="0" applyProtection="0"/>
    <xf numFmtId="170" fontId="2" fillId="44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2" fillId="44" borderId="0" applyNumberFormat="0" applyBorder="0" applyAlignment="0" applyProtection="0"/>
    <xf numFmtId="170" fontId="2" fillId="44" borderId="0" applyNumberFormat="0" applyBorder="0" applyAlignment="0" applyProtection="0"/>
    <xf numFmtId="170" fontId="2" fillId="48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48" borderId="0" applyNumberFormat="0" applyBorder="0" applyAlignment="0" applyProtection="0"/>
    <xf numFmtId="170" fontId="2" fillId="48" borderId="0" applyNumberFormat="0" applyBorder="0" applyAlignment="0" applyProtection="0"/>
    <xf numFmtId="170" fontId="2" fillId="48" borderId="0" applyNumberFormat="0" applyBorder="0" applyAlignment="0" applyProtection="0"/>
    <xf numFmtId="170" fontId="2" fillId="48" borderId="0" applyNumberFormat="0" applyBorder="0" applyAlignment="0" applyProtection="0"/>
    <xf numFmtId="170" fontId="2" fillId="48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48" borderId="0" applyNumberFormat="0" applyBorder="0" applyAlignment="0" applyProtection="0"/>
    <xf numFmtId="170" fontId="2" fillId="48" borderId="0" applyNumberFormat="0" applyBorder="0" applyAlignment="0" applyProtection="0"/>
    <xf numFmtId="170" fontId="2" fillId="52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2" fillId="52" borderId="0" applyNumberFormat="0" applyBorder="0" applyAlignment="0" applyProtection="0"/>
    <xf numFmtId="170" fontId="2" fillId="52" borderId="0" applyNumberFormat="0" applyBorder="0" applyAlignment="0" applyProtection="0"/>
    <xf numFmtId="170" fontId="2" fillId="52" borderId="0" applyNumberFormat="0" applyBorder="0" applyAlignment="0" applyProtection="0"/>
    <xf numFmtId="170" fontId="2" fillId="52" borderId="0" applyNumberFormat="0" applyBorder="0" applyAlignment="0" applyProtection="0"/>
    <xf numFmtId="170" fontId="2" fillId="52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48" fillId="70" borderId="0" applyNumberFormat="0" applyBorder="0" applyAlignment="0" applyProtection="0"/>
    <xf numFmtId="170" fontId="2" fillId="52" borderId="0" applyNumberFormat="0" applyBorder="0" applyAlignment="0" applyProtection="0"/>
    <xf numFmtId="170" fontId="2" fillId="52" borderId="0" applyNumberFormat="0" applyBorder="0" applyAlignment="0" applyProtection="0"/>
    <xf numFmtId="170" fontId="2" fillId="56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2" fillId="56" borderId="0" applyNumberFormat="0" applyBorder="0" applyAlignment="0" applyProtection="0"/>
    <xf numFmtId="170" fontId="2" fillId="56" borderId="0" applyNumberFormat="0" applyBorder="0" applyAlignment="0" applyProtection="0"/>
    <xf numFmtId="170" fontId="2" fillId="56" borderId="0" applyNumberFormat="0" applyBorder="0" applyAlignment="0" applyProtection="0"/>
    <xf numFmtId="170" fontId="2" fillId="56" borderId="0" applyNumberFormat="0" applyBorder="0" applyAlignment="0" applyProtection="0"/>
    <xf numFmtId="170" fontId="2" fillId="56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48" fillId="69" borderId="0" applyNumberFormat="0" applyBorder="0" applyAlignment="0" applyProtection="0"/>
    <xf numFmtId="170" fontId="2" fillId="56" borderId="0" applyNumberFormat="0" applyBorder="0" applyAlignment="0" applyProtection="0"/>
    <xf numFmtId="170" fontId="2" fillId="56" borderId="0" applyNumberFormat="0" applyBorder="0" applyAlignment="0" applyProtection="0"/>
    <xf numFmtId="170" fontId="2" fillId="60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2" fillId="60" borderId="0" applyNumberFormat="0" applyBorder="0" applyAlignment="0" applyProtection="0"/>
    <xf numFmtId="170" fontId="2" fillId="60" borderId="0" applyNumberFormat="0" applyBorder="0" applyAlignment="0" applyProtection="0"/>
    <xf numFmtId="170" fontId="2" fillId="60" borderId="0" applyNumberFormat="0" applyBorder="0" applyAlignment="0" applyProtection="0"/>
    <xf numFmtId="170" fontId="2" fillId="60" borderId="0" applyNumberFormat="0" applyBorder="0" applyAlignment="0" applyProtection="0"/>
    <xf numFmtId="170" fontId="2" fillId="60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48" fillId="71" borderId="0" applyNumberFormat="0" applyBorder="0" applyAlignment="0" applyProtection="0"/>
    <xf numFmtId="170" fontId="2" fillId="60" borderId="0" applyNumberFormat="0" applyBorder="0" applyAlignment="0" applyProtection="0"/>
    <xf numFmtId="170" fontId="2" fillId="60" borderId="0" applyNumberFormat="0" applyBorder="0" applyAlignment="0" applyProtection="0"/>
    <xf numFmtId="170" fontId="2" fillId="64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64" borderId="0" applyNumberFormat="0" applyBorder="0" applyAlignment="0" applyProtection="0"/>
    <xf numFmtId="170" fontId="2" fillId="64" borderId="0" applyNumberFormat="0" applyBorder="0" applyAlignment="0" applyProtection="0"/>
    <xf numFmtId="170" fontId="2" fillId="64" borderId="0" applyNumberFormat="0" applyBorder="0" applyAlignment="0" applyProtection="0"/>
    <xf numFmtId="170" fontId="2" fillId="64" borderId="0" applyNumberFormat="0" applyBorder="0" applyAlignment="0" applyProtection="0"/>
    <xf numFmtId="170" fontId="2" fillId="64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48" fillId="67" borderId="0" applyNumberFormat="0" applyBorder="0" applyAlignment="0" applyProtection="0"/>
    <xf numFmtId="170" fontId="2" fillId="64" borderId="0" applyNumberFormat="0" applyBorder="0" applyAlignment="0" applyProtection="0"/>
    <xf numFmtId="170" fontId="2" fillId="64" borderId="0" applyNumberFormat="0" applyBorder="0" applyAlignment="0" applyProtection="0"/>
    <xf numFmtId="170" fontId="94" fillId="45" borderId="0" applyNumberFormat="0" applyBorder="0" applyAlignment="0" applyProtection="0"/>
    <xf numFmtId="170" fontId="94" fillId="45" borderId="0" applyNumberFormat="0" applyBorder="0" applyAlignment="0" applyProtection="0"/>
    <xf numFmtId="170" fontId="94" fillId="45" borderId="0" applyNumberFormat="0" applyBorder="0" applyAlignment="0" applyProtection="0"/>
    <xf numFmtId="170" fontId="56" fillId="72" borderId="0" applyNumberFormat="0" applyBorder="0" applyAlignment="0" applyProtection="0"/>
    <xf numFmtId="170" fontId="94" fillId="45" borderId="0" applyNumberFormat="0" applyBorder="0" applyAlignment="0" applyProtection="0"/>
    <xf numFmtId="170" fontId="94" fillId="45" borderId="0" applyNumberFormat="0" applyBorder="0" applyAlignment="0" applyProtection="0"/>
    <xf numFmtId="170" fontId="94" fillId="45" borderId="0" applyNumberFormat="0" applyBorder="0" applyAlignment="0" applyProtection="0"/>
    <xf numFmtId="170" fontId="56" fillId="72" borderId="0" applyNumberFormat="0" applyBorder="0" applyAlignment="0" applyProtection="0"/>
    <xf numFmtId="170" fontId="94" fillId="45" borderId="0" applyNumberFormat="0" applyBorder="0" applyAlignment="0" applyProtection="0"/>
    <xf numFmtId="170" fontId="94" fillId="45" borderId="0" applyNumberFormat="0" applyBorder="0" applyAlignment="0" applyProtection="0"/>
    <xf numFmtId="170" fontId="94" fillId="49" borderId="0" applyNumberFormat="0" applyBorder="0" applyAlignment="0" applyProtection="0"/>
    <xf numFmtId="170" fontId="94" fillId="49" borderId="0" applyNumberFormat="0" applyBorder="0" applyAlignment="0" applyProtection="0"/>
    <xf numFmtId="170" fontId="94" fillId="49" borderId="0" applyNumberFormat="0" applyBorder="0" applyAlignment="0" applyProtection="0"/>
    <xf numFmtId="170" fontId="56" fillId="73" borderId="0" applyNumberFormat="0" applyBorder="0" applyAlignment="0" applyProtection="0"/>
    <xf numFmtId="170" fontId="94" fillId="49" borderId="0" applyNumberFormat="0" applyBorder="0" applyAlignment="0" applyProtection="0"/>
    <xf numFmtId="170" fontId="94" fillId="49" borderId="0" applyNumberFormat="0" applyBorder="0" applyAlignment="0" applyProtection="0"/>
    <xf numFmtId="170" fontId="94" fillId="49" borderId="0" applyNumberFormat="0" applyBorder="0" applyAlignment="0" applyProtection="0"/>
    <xf numFmtId="170" fontId="56" fillId="73" borderId="0" applyNumberFormat="0" applyBorder="0" applyAlignment="0" applyProtection="0"/>
    <xf numFmtId="170" fontId="94" fillId="49" borderId="0" applyNumberFormat="0" applyBorder="0" applyAlignment="0" applyProtection="0"/>
    <xf numFmtId="170" fontId="94" fillId="49" borderId="0" applyNumberFormat="0" applyBorder="0" applyAlignment="0" applyProtection="0"/>
    <xf numFmtId="170" fontId="94" fillId="53" borderId="0" applyNumberFormat="0" applyBorder="0" applyAlignment="0" applyProtection="0"/>
    <xf numFmtId="170" fontId="94" fillId="53" borderId="0" applyNumberFormat="0" applyBorder="0" applyAlignment="0" applyProtection="0"/>
    <xf numFmtId="170" fontId="94" fillId="53" borderId="0" applyNumberFormat="0" applyBorder="0" applyAlignment="0" applyProtection="0"/>
    <xf numFmtId="170" fontId="56" fillId="70" borderId="0" applyNumberFormat="0" applyBorder="0" applyAlignment="0" applyProtection="0"/>
    <xf numFmtId="170" fontId="94" fillId="53" borderId="0" applyNumberFormat="0" applyBorder="0" applyAlignment="0" applyProtection="0"/>
    <xf numFmtId="170" fontId="94" fillId="53" borderId="0" applyNumberFormat="0" applyBorder="0" applyAlignment="0" applyProtection="0"/>
    <xf numFmtId="170" fontId="94" fillId="53" borderId="0" applyNumberFormat="0" applyBorder="0" applyAlignment="0" applyProtection="0"/>
    <xf numFmtId="170" fontId="56" fillId="70" borderId="0" applyNumberFormat="0" applyBorder="0" applyAlignment="0" applyProtection="0"/>
    <xf numFmtId="170" fontId="94" fillId="53" borderId="0" applyNumberFormat="0" applyBorder="0" applyAlignment="0" applyProtection="0"/>
    <xf numFmtId="170" fontId="94" fillId="53" borderId="0" applyNumberFormat="0" applyBorder="0" applyAlignment="0" applyProtection="0"/>
    <xf numFmtId="170" fontId="94" fillId="57" borderId="0" applyNumberFormat="0" applyBorder="0" applyAlignment="0" applyProtection="0"/>
    <xf numFmtId="170" fontId="94" fillId="57" borderId="0" applyNumberFormat="0" applyBorder="0" applyAlignment="0" applyProtection="0"/>
    <xf numFmtId="170" fontId="94" fillId="57" borderId="0" applyNumberFormat="0" applyBorder="0" applyAlignment="0" applyProtection="0"/>
    <xf numFmtId="170" fontId="56" fillId="69" borderId="0" applyNumberFormat="0" applyBorder="0" applyAlignment="0" applyProtection="0"/>
    <xf numFmtId="170" fontId="94" fillId="57" borderId="0" applyNumberFormat="0" applyBorder="0" applyAlignment="0" applyProtection="0"/>
    <xf numFmtId="170" fontId="94" fillId="57" borderId="0" applyNumberFormat="0" applyBorder="0" applyAlignment="0" applyProtection="0"/>
    <xf numFmtId="170" fontId="94" fillId="57" borderId="0" applyNumberFormat="0" applyBorder="0" applyAlignment="0" applyProtection="0"/>
    <xf numFmtId="170" fontId="56" fillId="69" borderId="0" applyNumberFormat="0" applyBorder="0" applyAlignment="0" applyProtection="0"/>
    <xf numFmtId="170" fontId="94" fillId="57" borderId="0" applyNumberFormat="0" applyBorder="0" applyAlignment="0" applyProtection="0"/>
    <xf numFmtId="170" fontId="94" fillId="57" borderId="0" applyNumberFormat="0" applyBorder="0" applyAlignment="0" applyProtection="0"/>
    <xf numFmtId="170" fontId="94" fillId="61" borderId="0" applyNumberFormat="0" applyBorder="0" applyAlignment="0" applyProtection="0"/>
    <xf numFmtId="170" fontId="94" fillId="61" borderId="0" applyNumberFormat="0" applyBorder="0" applyAlignment="0" applyProtection="0"/>
    <xf numFmtId="170" fontId="94" fillId="61" borderId="0" applyNumberFormat="0" applyBorder="0" applyAlignment="0" applyProtection="0"/>
    <xf numFmtId="170" fontId="56" fillId="72" borderId="0" applyNumberFormat="0" applyBorder="0" applyAlignment="0" applyProtection="0"/>
    <xf numFmtId="170" fontId="94" fillId="61" borderId="0" applyNumberFormat="0" applyBorder="0" applyAlignment="0" applyProtection="0"/>
    <xf numFmtId="170" fontId="94" fillId="61" borderId="0" applyNumberFormat="0" applyBorder="0" applyAlignment="0" applyProtection="0"/>
    <xf numFmtId="170" fontId="94" fillId="61" borderId="0" applyNumberFormat="0" applyBorder="0" applyAlignment="0" applyProtection="0"/>
    <xf numFmtId="170" fontId="56" fillId="72" borderId="0" applyNumberFormat="0" applyBorder="0" applyAlignment="0" applyProtection="0"/>
    <xf numFmtId="170" fontId="94" fillId="61" borderId="0" applyNumberFormat="0" applyBorder="0" applyAlignment="0" applyProtection="0"/>
    <xf numFmtId="170" fontId="94" fillId="61" borderId="0" applyNumberFormat="0" applyBorder="0" applyAlignment="0" applyProtection="0"/>
    <xf numFmtId="170" fontId="94" fillId="65" borderId="0" applyNumberFormat="0" applyBorder="0" applyAlignment="0" applyProtection="0"/>
    <xf numFmtId="170" fontId="94" fillId="65" borderId="0" applyNumberFormat="0" applyBorder="0" applyAlignment="0" applyProtection="0"/>
    <xf numFmtId="170" fontId="94" fillId="65" borderId="0" applyNumberFormat="0" applyBorder="0" applyAlignment="0" applyProtection="0"/>
    <xf numFmtId="170" fontId="56" fillId="67" borderId="0" applyNumberFormat="0" applyBorder="0" applyAlignment="0" applyProtection="0"/>
    <xf numFmtId="170" fontId="94" fillId="65" borderId="0" applyNumberFormat="0" applyBorder="0" applyAlignment="0" applyProtection="0"/>
    <xf numFmtId="170" fontId="94" fillId="65" borderId="0" applyNumberFormat="0" applyBorder="0" applyAlignment="0" applyProtection="0"/>
    <xf numFmtId="170" fontId="94" fillId="65" borderId="0" applyNumberFormat="0" applyBorder="0" applyAlignment="0" applyProtection="0"/>
    <xf numFmtId="170" fontId="56" fillId="67" borderId="0" applyNumberFormat="0" applyBorder="0" applyAlignment="0" applyProtection="0"/>
    <xf numFmtId="170" fontId="94" fillId="65" borderId="0" applyNumberFormat="0" applyBorder="0" applyAlignment="0" applyProtection="0"/>
    <xf numFmtId="170" fontId="94" fillId="65" borderId="0" applyNumberFormat="0" applyBorder="0" applyAlignment="0" applyProtection="0"/>
    <xf numFmtId="170" fontId="94" fillId="42" borderId="0" applyNumberFormat="0" applyBorder="0" applyAlignment="0" applyProtection="0"/>
    <xf numFmtId="170" fontId="94" fillId="42" borderId="0" applyNumberFormat="0" applyBorder="0" applyAlignment="0" applyProtection="0"/>
    <xf numFmtId="170" fontId="94" fillId="42" borderId="0" applyNumberFormat="0" applyBorder="0" applyAlignment="0" applyProtection="0"/>
    <xf numFmtId="170" fontId="56" fillId="72" borderId="0" applyNumberFormat="0" applyBorder="0" applyAlignment="0" applyProtection="0"/>
    <xf numFmtId="170" fontId="94" fillId="42" borderId="0" applyNumberFormat="0" applyBorder="0" applyAlignment="0" applyProtection="0"/>
    <xf numFmtId="170" fontId="94" fillId="42" borderId="0" applyNumberFormat="0" applyBorder="0" applyAlignment="0" applyProtection="0"/>
    <xf numFmtId="170" fontId="94" fillId="42" borderId="0" applyNumberFormat="0" applyBorder="0" applyAlignment="0" applyProtection="0"/>
    <xf numFmtId="170" fontId="56" fillId="72" borderId="0" applyNumberFormat="0" applyBorder="0" applyAlignment="0" applyProtection="0"/>
    <xf numFmtId="170" fontId="94" fillId="42" borderId="0" applyNumberFormat="0" applyBorder="0" applyAlignment="0" applyProtection="0"/>
    <xf numFmtId="170" fontId="94" fillId="42" borderId="0" applyNumberFormat="0" applyBorder="0" applyAlignment="0" applyProtection="0"/>
    <xf numFmtId="170" fontId="94" fillId="46" borderId="0" applyNumberFormat="0" applyBorder="0" applyAlignment="0" applyProtection="0"/>
    <xf numFmtId="170" fontId="94" fillId="46" borderId="0" applyNumberFormat="0" applyBorder="0" applyAlignment="0" applyProtection="0"/>
    <xf numFmtId="170" fontId="94" fillId="46" borderId="0" applyNumberFormat="0" applyBorder="0" applyAlignment="0" applyProtection="0"/>
    <xf numFmtId="170" fontId="56" fillId="74" borderId="0" applyNumberFormat="0" applyBorder="0" applyAlignment="0" applyProtection="0"/>
    <xf numFmtId="170" fontId="94" fillId="46" borderId="0" applyNumberFormat="0" applyBorder="0" applyAlignment="0" applyProtection="0"/>
    <xf numFmtId="170" fontId="94" fillId="46" borderId="0" applyNumberFormat="0" applyBorder="0" applyAlignment="0" applyProtection="0"/>
    <xf numFmtId="170" fontId="94" fillId="46" borderId="0" applyNumberFormat="0" applyBorder="0" applyAlignment="0" applyProtection="0"/>
    <xf numFmtId="170" fontId="56" fillId="74" borderId="0" applyNumberFormat="0" applyBorder="0" applyAlignment="0" applyProtection="0"/>
    <xf numFmtId="170" fontId="94" fillId="46" borderId="0" applyNumberFormat="0" applyBorder="0" applyAlignment="0" applyProtection="0"/>
    <xf numFmtId="170" fontId="94" fillId="46" borderId="0" applyNumberFormat="0" applyBorder="0" applyAlignment="0" applyProtection="0"/>
    <xf numFmtId="170" fontId="94" fillId="50" borderId="0" applyNumberFormat="0" applyBorder="0" applyAlignment="0" applyProtection="0"/>
    <xf numFmtId="170" fontId="94" fillId="50" borderId="0" applyNumberFormat="0" applyBorder="0" applyAlignment="0" applyProtection="0"/>
    <xf numFmtId="170" fontId="94" fillId="50" borderId="0" applyNumberFormat="0" applyBorder="0" applyAlignment="0" applyProtection="0"/>
    <xf numFmtId="170" fontId="56" fillId="75" borderId="0" applyNumberFormat="0" applyBorder="0" applyAlignment="0" applyProtection="0"/>
    <xf numFmtId="170" fontId="94" fillId="50" borderId="0" applyNumberFormat="0" applyBorder="0" applyAlignment="0" applyProtection="0"/>
    <xf numFmtId="170" fontId="94" fillId="50" borderId="0" applyNumberFormat="0" applyBorder="0" applyAlignment="0" applyProtection="0"/>
    <xf numFmtId="170" fontId="94" fillId="50" borderId="0" applyNumberFormat="0" applyBorder="0" applyAlignment="0" applyProtection="0"/>
    <xf numFmtId="170" fontId="56" fillId="75" borderId="0" applyNumberFormat="0" applyBorder="0" applyAlignment="0" applyProtection="0"/>
    <xf numFmtId="170" fontId="94" fillId="50" borderId="0" applyNumberFormat="0" applyBorder="0" applyAlignment="0" applyProtection="0"/>
    <xf numFmtId="170" fontId="94" fillId="50" borderId="0" applyNumberFormat="0" applyBorder="0" applyAlignment="0" applyProtection="0"/>
    <xf numFmtId="170" fontId="94" fillId="54" borderId="0" applyNumberFormat="0" applyBorder="0" applyAlignment="0" applyProtection="0"/>
    <xf numFmtId="170" fontId="94" fillId="54" borderId="0" applyNumberFormat="0" applyBorder="0" applyAlignment="0" applyProtection="0"/>
    <xf numFmtId="170" fontId="94" fillId="54" borderId="0" applyNumberFormat="0" applyBorder="0" applyAlignment="0" applyProtection="0"/>
    <xf numFmtId="170" fontId="56" fillId="76" borderId="0" applyNumberFormat="0" applyBorder="0" applyAlignment="0" applyProtection="0"/>
    <xf numFmtId="170" fontId="94" fillId="54" borderId="0" applyNumberFormat="0" applyBorder="0" applyAlignment="0" applyProtection="0"/>
    <xf numFmtId="170" fontId="94" fillId="54" borderId="0" applyNumberFormat="0" applyBorder="0" applyAlignment="0" applyProtection="0"/>
    <xf numFmtId="170" fontId="94" fillId="54" borderId="0" applyNumberFormat="0" applyBorder="0" applyAlignment="0" applyProtection="0"/>
    <xf numFmtId="170" fontId="56" fillId="76" borderId="0" applyNumberFormat="0" applyBorder="0" applyAlignment="0" applyProtection="0"/>
    <xf numFmtId="170" fontId="94" fillId="54" borderId="0" applyNumberFormat="0" applyBorder="0" applyAlignment="0" applyProtection="0"/>
    <xf numFmtId="170" fontId="94" fillId="54" borderId="0" applyNumberFormat="0" applyBorder="0" applyAlignment="0" applyProtection="0"/>
    <xf numFmtId="170" fontId="94" fillId="58" borderId="0" applyNumberFormat="0" applyBorder="0" applyAlignment="0" applyProtection="0"/>
    <xf numFmtId="170" fontId="94" fillId="58" borderId="0" applyNumberFormat="0" applyBorder="0" applyAlignment="0" applyProtection="0"/>
    <xf numFmtId="170" fontId="94" fillId="58" borderId="0" applyNumberFormat="0" applyBorder="0" applyAlignment="0" applyProtection="0"/>
    <xf numFmtId="170" fontId="56" fillId="72" borderId="0" applyNumberFormat="0" applyBorder="0" applyAlignment="0" applyProtection="0"/>
    <xf numFmtId="170" fontId="94" fillId="58" borderId="0" applyNumberFormat="0" applyBorder="0" applyAlignment="0" applyProtection="0"/>
    <xf numFmtId="170" fontId="94" fillId="58" borderId="0" applyNumberFormat="0" applyBorder="0" applyAlignment="0" applyProtection="0"/>
    <xf numFmtId="170" fontId="94" fillId="58" borderId="0" applyNumberFormat="0" applyBorder="0" applyAlignment="0" applyProtection="0"/>
    <xf numFmtId="170" fontId="56" fillId="72" borderId="0" applyNumberFormat="0" applyBorder="0" applyAlignment="0" applyProtection="0"/>
    <xf numFmtId="170" fontId="94" fillId="58" borderId="0" applyNumberFormat="0" applyBorder="0" applyAlignment="0" applyProtection="0"/>
    <xf numFmtId="170" fontId="94" fillId="58" borderId="0" applyNumberFormat="0" applyBorder="0" applyAlignment="0" applyProtection="0"/>
    <xf numFmtId="170" fontId="94" fillId="62" borderId="0" applyNumberFormat="0" applyBorder="0" applyAlignment="0" applyProtection="0"/>
    <xf numFmtId="170" fontId="94" fillId="62" borderId="0" applyNumberFormat="0" applyBorder="0" applyAlignment="0" applyProtection="0"/>
    <xf numFmtId="170" fontId="94" fillId="62" borderId="0" applyNumberFormat="0" applyBorder="0" applyAlignment="0" applyProtection="0"/>
    <xf numFmtId="170" fontId="56" fillId="73" borderId="0" applyNumberFormat="0" applyBorder="0" applyAlignment="0" applyProtection="0"/>
    <xf numFmtId="170" fontId="94" fillId="62" borderId="0" applyNumberFormat="0" applyBorder="0" applyAlignment="0" applyProtection="0"/>
    <xf numFmtId="170" fontId="94" fillId="62" borderId="0" applyNumberFormat="0" applyBorder="0" applyAlignment="0" applyProtection="0"/>
    <xf numFmtId="170" fontId="94" fillId="62" borderId="0" applyNumberFormat="0" applyBorder="0" applyAlignment="0" applyProtection="0"/>
    <xf numFmtId="170" fontId="56" fillId="73" borderId="0" applyNumberFormat="0" applyBorder="0" applyAlignment="0" applyProtection="0"/>
    <xf numFmtId="170" fontId="94" fillId="62" borderId="0" applyNumberFormat="0" applyBorder="0" applyAlignment="0" applyProtection="0"/>
    <xf numFmtId="170" fontId="94" fillId="62" borderId="0" applyNumberFormat="0" applyBorder="0" applyAlignment="0" applyProtection="0"/>
    <xf numFmtId="170" fontId="91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170" fontId="88" fillId="39" borderId="57" applyNumberFormat="0" applyAlignment="0" applyProtection="0"/>
    <xf numFmtId="170" fontId="88" fillId="39" borderId="57" applyNumberFormat="0" applyAlignment="0" applyProtection="0"/>
    <xf numFmtId="170" fontId="88" fillId="39" borderId="57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88" fillId="39" borderId="57" applyNumberFormat="0" applyAlignment="0" applyProtection="0"/>
    <xf numFmtId="170" fontId="88" fillId="39" borderId="57" applyNumberFormat="0" applyAlignment="0" applyProtection="0"/>
    <xf numFmtId="170" fontId="88" fillId="39" borderId="57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58" fillId="66" borderId="36" applyNumberFormat="0" applyAlignment="0" applyProtection="0"/>
    <xf numFmtId="170" fontId="88" fillId="39" borderId="57" applyNumberFormat="0" applyAlignment="0" applyProtection="0"/>
    <xf numFmtId="170" fontId="88" fillId="39" borderId="57" applyNumberFormat="0" applyAlignment="0" applyProtection="0"/>
    <xf numFmtId="170" fontId="89" fillId="0" borderId="59" applyNumberFormat="0" applyFill="0" applyAlignment="0" applyProtection="0"/>
    <xf numFmtId="170" fontId="89" fillId="0" borderId="59" applyNumberFormat="0" applyFill="0" applyAlignment="0" applyProtection="0"/>
    <xf numFmtId="170" fontId="89" fillId="0" borderId="59" applyNumberFormat="0" applyFill="0" applyAlignment="0" applyProtection="0"/>
    <xf numFmtId="170" fontId="59" fillId="0" borderId="37" applyNumberFormat="0" applyFill="0" applyAlignment="0" applyProtection="0"/>
    <xf numFmtId="170" fontId="89" fillId="0" borderId="59" applyNumberFormat="0" applyFill="0" applyAlignment="0" applyProtection="0"/>
    <xf numFmtId="170" fontId="89" fillId="0" borderId="59" applyNumberFormat="0" applyFill="0" applyAlignment="0" applyProtection="0"/>
    <xf numFmtId="170" fontId="89" fillId="0" borderId="59" applyNumberFormat="0" applyFill="0" applyAlignment="0" applyProtection="0"/>
    <xf numFmtId="170" fontId="59" fillId="0" borderId="37" applyNumberFormat="0" applyFill="0" applyAlignment="0" applyProtection="0"/>
    <xf numFmtId="170" fontId="89" fillId="0" borderId="59" applyNumberFormat="0" applyFill="0" applyAlignment="0" applyProtection="0"/>
    <xf numFmtId="170" fontId="89" fillId="0" borderId="59" applyNumberFormat="0" applyFill="0" applyAlignment="0" applyProtection="0"/>
    <xf numFmtId="170" fontId="2" fillId="41" borderId="61" applyNumberFormat="0" applyFont="0" applyAlignment="0" applyProtection="0"/>
    <xf numFmtId="170" fontId="2" fillId="41" borderId="61" applyNumberFormat="0" applyFont="0" applyAlignment="0" applyProtection="0"/>
    <xf numFmtId="170" fontId="2" fillId="41" borderId="61" applyNumberFormat="0" applyFon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2" fillId="41" borderId="61" applyNumberFormat="0" applyFont="0" applyAlignment="0" applyProtection="0"/>
    <xf numFmtId="170" fontId="2" fillId="41" borderId="61" applyNumberFormat="0" applyFont="0" applyAlignment="0" applyProtection="0"/>
    <xf numFmtId="170" fontId="2" fillId="41" borderId="61" applyNumberFormat="0" applyFon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6" fillId="32" borderId="63" applyNumberFormat="0" applyAlignment="0" applyProtection="0"/>
    <xf numFmtId="170" fontId="2" fillId="41" borderId="61" applyNumberFormat="0" applyFont="0" applyAlignment="0" applyProtection="0"/>
    <xf numFmtId="170" fontId="2" fillId="41" borderId="61" applyNumberFormat="0" applyFont="0" applyAlignment="0" applyProtection="0"/>
    <xf numFmtId="170" fontId="86" fillId="38" borderId="57" applyNumberFormat="0" applyAlignment="0" applyProtection="0"/>
    <xf numFmtId="170" fontId="86" fillId="38" borderId="57" applyNumberFormat="0" applyAlignment="0" applyProtection="0"/>
    <xf numFmtId="170" fontId="86" fillId="38" borderId="57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86" fillId="38" borderId="57" applyNumberFormat="0" applyAlignment="0" applyProtection="0"/>
    <xf numFmtId="170" fontId="86" fillId="38" borderId="57" applyNumberFormat="0" applyAlignment="0" applyProtection="0"/>
    <xf numFmtId="170" fontId="86" fillId="38" borderId="57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60" fillId="67" borderId="36" applyNumberFormat="0" applyAlignment="0" applyProtection="0"/>
    <xf numFmtId="170" fontId="86" fillId="38" borderId="57" applyNumberFormat="0" applyAlignment="0" applyProtection="0"/>
    <xf numFmtId="170" fontId="86" fillId="38" borderId="57" applyNumberFormat="0" applyAlignment="0" applyProtection="0"/>
    <xf numFmtId="168" fontId="6" fillId="0" borderId="0" applyFill="0" applyBorder="0" applyAlignment="0" applyProtection="0"/>
    <xf numFmtId="170" fontId="84" fillId="36" borderId="0" applyNumberFormat="0" applyBorder="0" applyAlignment="0" applyProtection="0"/>
    <xf numFmtId="170" fontId="84" fillId="36" borderId="0" applyNumberFormat="0" applyBorder="0" applyAlignment="0" applyProtection="0"/>
    <xf numFmtId="170" fontId="84" fillId="36" borderId="0" applyNumberFormat="0" applyBorder="0" applyAlignment="0" applyProtection="0"/>
    <xf numFmtId="170" fontId="61" fillId="77" borderId="0" applyNumberFormat="0" applyBorder="0" applyAlignment="0" applyProtection="0"/>
    <xf numFmtId="170" fontId="84" fillId="36" borderId="0" applyNumberFormat="0" applyBorder="0" applyAlignment="0" applyProtection="0"/>
    <xf numFmtId="170" fontId="84" fillId="36" borderId="0" applyNumberFormat="0" applyBorder="0" applyAlignment="0" applyProtection="0"/>
    <xf numFmtId="170" fontId="84" fillId="36" borderId="0" applyNumberFormat="0" applyBorder="0" applyAlignment="0" applyProtection="0"/>
    <xf numFmtId="170" fontId="61" fillId="77" borderId="0" applyNumberFormat="0" applyBorder="0" applyAlignment="0" applyProtection="0"/>
    <xf numFmtId="170" fontId="84" fillId="36" borderId="0" applyNumberFormat="0" applyBorder="0" applyAlignment="0" applyProtection="0"/>
    <xf numFmtId="170" fontId="84" fillId="36" borderId="0" applyNumberFormat="0" applyBorder="0" applyAlignment="0" applyProtection="0"/>
    <xf numFmtId="169" fontId="6" fillId="0" borderId="0" applyFill="0" applyBorder="0" applyAlignment="0" applyProtection="0"/>
    <xf numFmtId="44" fontId="6" fillId="0" borderId="0" applyFill="0" applyBorder="0" applyAlignment="0" applyProtection="0"/>
    <xf numFmtId="170" fontId="85" fillId="37" borderId="0" applyNumberFormat="0" applyBorder="0" applyAlignment="0" applyProtection="0"/>
    <xf numFmtId="170" fontId="85" fillId="37" borderId="0" applyNumberFormat="0" applyBorder="0" applyAlignment="0" applyProtection="0"/>
    <xf numFmtId="170" fontId="85" fillId="37" borderId="0" applyNumberFormat="0" applyBorder="0" applyAlignment="0" applyProtection="0"/>
    <xf numFmtId="170" fontId="62" fillId="70" borderId="0" applyNumberFormat="0" applyBorder="0" applyAlignment="0" applyProtection="0"/>
    <xf numFmtId="170" fontId="85" fillId="37" borderId="0" applyNumberFormat="0" applyBorder="0" applyAlignment="0" applyProtection="0"/>
    <xf numFmtId="170" fontId="85" fillId="37" borderId="0" applyNumberFormat="0" applyBorder="0" applyAlignment="0" applyProtection="0"/>
    <xf numFmtId="170" fontId="85" fillId="37" borderId="0" applyNumberFormat="0" applyBorder="0" applyAlignment="0" applyProtection="0"/>
    <xf numFmtId="170" fontId="62" fillId="70" borderId="0" applyNumberFormat="0" applyBorder="0" applyAlignment="0" applyProtection="0"/>
    <xf numFmtId="170" fontId="85" fillId="37" borderId="0" applyNumberFormat="0" applyBorder="0" applyAlignment="0" applyProtection="0"/>
    <xf numFmtId="170" fontId="85" fillId="37" borderId="0" applyNumberFormat="0" applyBorder="0" applyAlignment="0" applyProtection="0"/>
    <xf numFmtId="170" fontId="2" fillId="0" borderId="0"/>
    <xf numFmtId="0" fontId="2" fillId="0" borderId="0"/>
    <xf numFmtId="0" fontId="2" fillId="0" borderId="0"/>
    <xf numFmtId="170" fontId="2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2" fillId="0" borderId="0"/>
    <xf numFmtId="170" fontId="2" fillId="0" borderId="0"/>
    <xf numFmtId="170" fontId="6" fillId="0" borderId="0"/>
    <xf numFmtId="170" fontId="2" fillId="0" borderId="0"/>
    <xf numFmtId="170" fontId="2" fillId="0" borderId="0"/>
    <xf numFmtId="170" fontId="2" fillId="0" borderId="0"/>
    <xf numFmtId="170" fontId="6" fillId="0" borderId="0"/>
    <xf numFmtId="170" fontId="2" fillId="0" borderId="0"/>
    <xf numFmtId="170" fontId="2" fillId="0" borderId="0"/>
    <xf numFmtId="9" fontId="2" fillId="0" borderId="0" applyFont="0" applyFill="0" applyBorder="0" applyAlignment="0" applyProtection="0"/>
    <xf numFmtId="9" fontId="6" fillId="0" borderId="0" applyFill="0" applyBorder="0" applyAlignment="0" applyProtection="0"/>
    <xf numFmtId="170" fontId="95" fillId="0" borderId="0" applyNumberFormat="0" applyFill="0" applyBorder="0" applyAlignment="0" applyProtection="0"/>
    <xf numFmtId="170" fontId="95" fillId="0" borderId="0" applyNumberFormat="0" applyFill="0" applyBorder="0" applyAlignment="0" applyProtection="0"/>
    <xf numFmtId="170" fontId="83" fillId="35" borderId="0" applyNumberFormat="0" applyBorder="0" applyAlignment="0" applyProtection="0"/>
    <xf numFmtId="170" fontId="83" fillId="35" borderId="0" applyNumberFormat="0" applyBorder="0" applyAlignment="0" applyProtection="0"/>
    <xf numFmtId="170" fontId="83" fillId="35" borderId="0" applyNumberFormat="0" applyBorder="0" applyAlignment="0" applyProtection="0"/>
    <xf numFmtId="170" fontId="96" fillId="78" borderId="0" applyNumberFormat="0" applyBorder="0" applyAlignment="0" applyProtection="0"/>
    <xf numFmtId="170" fontId="83" fillId="35" borderId="0" applyNumberFormat="0" applyBorder="0" applyAlignment="0" applyProtection="0"/>
    <xf numFmtId="170" fontId="83" fillId="35" borderId="0" applyNumberFormat="0" applyBorder="0" applyAlignment="0" applyProtection="0"/>
    <xf numFmtId="170" fontId="83" fillId="35" borderId="0" applyNumberFormat="0" applyBorder="0" applyAlignment="0" applyProtection="0"/>
    <xf numFmtId="170" fontId="96" fillId="78" borderId="0" applyNumberFormat="0" applyBorder="0" applyAlignment="0" applyProtection="0"/>
    <xf numFmtId="170" fontId="83" fillId="35" borderId="0" applyNumberFormat="0" applyBorder="0" applyAlignment="0" applyProtection="0"/>
    <xf numFmtId="170" fontId="83" fillId="35" borderId="0" applyNumberFormat="0" applyBorder="0" applyAlignment="0" applyProtection="0"/>
    <xf numFmtId="170" fontId="87" fillId="39" borderId="58" applyNumberFormat="0" applyAlignment="0" applyProtection="0"/>
    <xf numFmtId="170" fontId="87" fillId="39" borderId="58" applyNumberFormat="0" applyAlignment="0" applyProtection="0"/>
    <xf numFmtId="170" fontId="87" fillId="39" borderId="58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87" fillId="39" borderId="58" applyNumberFormat="0" applyAlignment="0" applyProtection="0"/>
    <xf numFmtId="170" fontId="87" fillId="39" borderId="58" applyNumberFormat="0" applyAlignment="0" applyProtection="0"/>
    <xf numFmtId="170" fontId="87" fillId="39" borderId="58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64" fillId="66" borderId="39" applyNumberFormat="0" applyAlignment="0" applyProtection="0"/>
    <xf numFmtId="170" fontId="87" fillId="39" borderId="58" applyNumberFormat="0" applyAlignment="0" applyProtection="0"/>
    <xf numFmtId="170" fontId="87" fillId="39" borderId="58" applyNumberFormat="0" applyAlignment="0" applyProtection="0"/>
    <xf numFmtId="170" fontId="92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65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65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97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79" fillId="0" borderId="0" applyNumberFormat="0" applyFill="0" applyBorder="0" applyAlignment="0" applyProtection="0"/>
    <xf numFmtId="170" fontId="80" fillId="0" borderId="54" applyNumberFormat="0" applyFill="0" applyAlignment="0" applyProtection="0"/>
    <xf numFmtId="170" fontId="80" fillId="0" borderId="54" applyNumberFormat="0" applyFill="0" applyAlignment="0" applyProtection="0"/>
    <xf numFmtId="170" fontId="80" fillId="0" borderId="54" applyNumberFormat="0" applyFill="0" applyAlignment="0" applyProtection="0"/>
    <xf numFmtId="170" fontId="98" fillId="0" borderId="64" applyNumberFormat="0" applyFill="0" applyAlignment="0" applyProtection="0"/>
    <xf numFmtId="170" fontId="80" fillId="0" borderId="54" applyNumberFormat="0" applyFill="0" applyAlignment="0" applyProtection="0"/>
    <xf numFmtId="170" fontId="80" fillId="0" borderId="54" applyNumberFormat="0" applyFill="0" applyAlignment="0" applyProtection="0"/>
    <xf numFmtId="170" fontId="80" fillId="0" borderId="54" applyNumberFormat="0" applyFill="0" applyAlignment="0" applyProtection="0"/>
    <xf numFmtId="170" fontId="98" fillId="0" borderId="64" applyNumberFormat="0" applyFill="0" applyAlignment="0" applyProtection="0"/>
    <xf numFmtId="170" fontId="80" fillId="0" borderId="54" applyNumberFormat="0" applyFill="0" applyAlignment="0" applyProtection="0"/>
    <xf numFmtId="170" fontId="80" fillId="0" borderId="54" applyNumberFormat="0" applyFill="0" applyAlignment="0" applyProtection="0"/>
    <xf numFmtId="170" fontId="81" fillId="0" borderId="55" applyNumberFormat="0" applyFill="0" applyAlignment="0" applyProtection="0"/>
    <xf numFmtId="170" fontId="81" fillId="0" borderId="55" applyNumberFormat="0" applyFill="0" applyAlignment="0" applyProtection="0"/>
    <xf numFmtId="170" fontId="81" fillId="0" borderId="55" applyNumberFormat="0" applyFill="0" applyAlignment="0" applyProtection="0"/>
    <xf numFmtId="170" fontId="99" fillId="0" borderId="65" applyNumberFormat="0" applyFill="0" applyAlignment="0" applyProtection="0"/>
    <xf numFmtId="170" fontId="81" fillId="0" borderId="55" applyNumberFormat="0" applyFill="0" applyAlignment="0" applyProtection="0"/>
    <xf numFmtId="170" fontId="81" fillId="0" borderId="55" applyNumberFormat="0" applyFill="0" applyAlignment="0" applyProtection="0"/>
    <xf numFmtId="170" fontId="81" fillId="0" borderId="55" applyNumberFormat="0" applyFill="0" applyAlignment="0" applyProtection="0"/>
    <xf numFmtId="170" fontId="99" fillId="0" borderId="65" applyNumberFormat="0" applyFill="0" applyAlignment="0" applyProtection="0"/>
    <xf numFmtId="170" fontId="81" fillId="0" borderId="55" applyNumberFormat="0" applyFill="0" applyAlignment="0" applyProtection="0"/>
    <xf numFmtId="170" fontId="81" fillId="0" borderId="55" applyNumberFormat="0" applyFill="0" applyAlignment="0" applyProtection="0"/>
    <xf numFmtId="170" fontId="82" fillId="0" borderId="56" applyNumberFormat="0" applyFill="0" applyAlignment="0" applyProtection="0"/>
    <xf numFmtId="170" fontId="82" fillId="0" borderId="56" applyNumberFormat="0" applyFill="0" applyAlignment="0" applyProtection="0"/>
    <xf numFmtId="170" fontId="82" fillId="0" borderId="56" applyNumberFormat="0" applyFill="0" applyAlignment="0" applyProtection="0"/>
    <xf numFmtId="170" fontId="100" fillId="0" borderId="66" applyNumberFormat="0" applyFill="0" applyAlignment="0" applyProtection="0"/>
    <xf numFmtId="170" fontId="82" fillId="0" borderId="56" applyNumberFormat="0" applyFill="0" applyAlignment="0" applyProtection="0"/>
    <xf numFmtId="170" fontId="82" fillId="0" borderId="56" applyNumberFormat="0" applyFill="0" applyAlignment="0" applyProtection="0"/>
    <xf numFmtId="170" fontId="82" fillId="0" borderId="56" applyNumberFormat="0" applyFill="0" applyAlignment="0" applyProtection="0"/>
    <xf numFmtId="170" fontId="100" fillId="0" borderId="66" applyNumberFormat="0" applyFill="0" applyAlignment="0" applyProtection="0"/>
    <xf numFmtId="170" fontId="82" fillId="0" borderId="56" applyNumberFormat="0" applyFill="0" applyAlignment="0" applyProtection="0"/>
    <xf numFmtId="170" fontId="82" fillId="0" borderId="56" applyNumberFormat="0" applyFill="0" applyAlignment="0" applyProtection="0"/>
    <xf numFmtId="170" fontId="82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100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82" fillId="0" borderId="0" applyNumberFormat="0" applyFill="0" applyBorder="0" applyAlignment="0" applyProtection="0"/>
    <xf numFmtId="170" fontId="93" fillId="0" borderId="62" applyNumberFormat="0" applyFill="0" applyAlignment="0" applyProtection="0"/>
    <xf numFmtId="170" fontId="93" fillId="0" borderId="62" applyNumberFormat="0" applyFill="0" applyAlignment="0" applyProtection="0"/>
    <xf numFmtId="170" fontId="93" fillId="0" borderId="62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93" fillId="0" borderId="62" applyNumberFormat="0" applyFill="0" applyAlignment="0" applyProtection="0"/>
    <xf numFmtId="170" fontId="93" fillId="0" borderId="62" applyNumberFormat="0" applyFill="0" applyAlignment="0" applyProtection="0"/>
    <xf numFmtId="170" fontId="93" fillId="0" borderId="62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54" fillId="0" borderId="67" applyNumberFormat="0" applyFill="0" applyAlignment="0" applyProtection="0"/>
    <xf numFmtId="170" fontId="93" fillId="0" borderId="62" applyNumberFormat="0" applyFill="0" applyAlignment="0" applyProtection="0"/>
    <xf numFmtId="170" fontId="93" fillId="0" borderId="62" applyNumberFormat="0" applyFill="0" applyAlignment="0" applyProtection="0"/>
    <xf numFmtId="170" fontId="90" fillId="40" borderId="60" applyNumberFormat="0" applyAlignment="0" applyProtection="0"/>
    <xf numFmtId="170" fontId="90" fillId="40" borderId="60" applyNumberFormat="0" applyAlignment="0" applyProtection="0"/>
    <xf numFmtId="170" fontId="90" fillId="40" borderId="60" applyNumberFormat="0" applyAlignment="0" applyProtection="0"/>
    <xf numFmtId="170" fontId="67" fillId="69" borderId="44" applyNumberFormat="0" applyAlignment="0" applyProtection="0"/>
    <xf numFmtId="170" fontId="90" fillId="40" borderId="60" applyNumberFormat="0" applyAlignment="0" applyProtection="0"/>
    <xf numFmtId="170" fontId="90" fillId="40" borderId="60" applyNumberFormat="0" applyAlignment="0" applyProtection="0"/>
    <xf numFmtId="170" fontId="90" fillId="40" borderId="60" applyNumberFormat="0" applyAlignment="0" applyProtection="0"/>
    <xf numFmtId="170" fontId="67" fillId="69" borderId="44" applyNumberFormat="0" applyAlignment="0" applyProtection="0"/>
    <xf numFmtId="170" fontId="90" fillId="40" borderId="60" applyNumberFormat="0" applyAlignment="0" applyProtection="0"/>
    <xf numFmtId="170" fontId="90" fillId="40" borderId="60" applyNumberForma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68">
    <xf numFmtId="0" fontId="0" fillId="0" borderId="0" xfId="0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0" fillId="0" borderId="0" xfId="0" applyBorder="1"/>
    <xf numFmtId="0" fontId="13" fillId="0" borderId="0" xfId="0" applyFont="1" applyBorder="1" applyAlignment="1">
      <alignment vertical="center"/>
    </xf>
    <xf numFmtId="0" fontId="0" fillId="0" borderId="0" xfId="0" applyAlignment="1"/>
    <xf numFmtId="0" fontId="23" fillId="0" borderId="6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23" fillId="0" borderId="0" xfId="0" applyFont="1" applyBorder="1"/>
    <xf numFmtId="0" fontId="14" fillId="0" borderId="0" xfId="2" applyFont="1" applyBorder="1"/>
    <xf numFmtId="0" fontId="14" fillId="0" borderId="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3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21" fillId="0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center"/>
    </xf>
    <xf numFmtId="0" fontId="14" fillId="0" borderId="0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27" fillId="0" borderId="13" xfId="0" applyFont="1" applyFill="1" applyBorder="1" applyAlignment="1">
      <alignment vertical="center"/>
    </xf>
    <xf numFmtId="0" fontId="27" fillId="0" borderId="13" xfId="0" applyFont="1" applyBorder="1" applyAlignment="1">
      <alignment horizontal="left" vertical="center" indent="1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/>
    <xf numFmtId="0" fontId="0" fillId="0" borderId="0" xfId="0" applyFont="1"/>
    <xf numFmtId="0" fontId="23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3" fillId="0" borderId="0" xfId="0" applyFont="1"/>
    <xf numFmtId="0" fontId="16" fillId="0" borderId="21" xfId="0" applyFont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29" fillId="3" borderId="25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vertical="center"/>
      <protection locked="0"/>
    </xf>
    <xf numFmtId="0" fontId="28" fillId="4" borderId="10" xfId="1" applyFont="1" applyFill="1" applyBorder="1" applyAlignment="1" applyProtection="1">
      <alignment vertical="center"/>
      <protection locked="0"/>
    </xf>
    <xf numFmtId="0" fontId="15" fillId="0" borderId="27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0" fillId="7" borderId="9" xfId="0" applyFont="1" applyFill="1" applyBorder="1" applyAlignment="1">
      <alignment vertical="center"/>
    </xf>
    <xf numFmtId="0" fontId="0" fillId="7" borderId="6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7" borderId="9" xfId="0" applyFont="1" applyFill="1" applyBorder="1" applyAlignment="1">
      <alignment vertical="center"/>
    </xf>
    <xf numFmtId="0" fontId="33" fillId="7" borderId="6" xfId="0" applyFont="1" applyFill="1" applyBorder="1" applyAlignment="1">
      <alignment vertical="center"/>
    </xf>
    <xf numFmtId="0" fontId="34" fillId="7" borderId="9" xfId="0" applyFont="1" applyFill="1" applyBorder="1" applyAlignment="1">
      <alignment vertical="center"/>
    </xf>
    <xf numFmtId="0" fontId="34" fillId="7" borderId="6" xfId="0" applyFont="1" applyFill="1" applyBorder="1" applyAlignment="1">
      <alignment vertical="center"/>
    </xf>
    <xf numFmtId="0" fontId="33" fillId="7" borderId="26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0" fontId="33" fillId="7" borderId="28" xfId="0" applyFont="1" applyFill="1" applyBorder="1" applyAlignment="1">
      <alignment vertical="center"/>
    </xf>
    <xf numFmtId="0" fontId="33" fillId="7" borderId="29" xfId="0" applyFont="1" applyFill="1" applyBorder="1" applyAlignment="1">
      <alignment vertical="center"/>
    </xf>
    <xf numFmtId="0" fontId="23" fillId="0" borderId="9" xfId="0" applyFont="1" applyFill="1" applyBorder="1" applyAlignment="1" applyProtection="1">
      <alignment vertical="center"/>
      <protection locked="0"/>
    </xf>
    <xf numFmtId="0" fontId="23" fillId="0" borderId="6" xfId="0" applyFont="1" applyFill="1" applyBorder="1" applyAlignment="1" applyProtection="1">
      <alignment vertical="center"/>
      <protection locked="0"/>
    </xf>
    <xf numFmtId="0" fontId="23" fillId="0" borderId="7" xfId="0" applyFont="1" applyFill="1" applyBorder="1" applyAlignment="1" applyProtection="1">
      <alignment vertical="center"/>
      <protection locked="0"/>
    </xf>
    <xf numFmtId="0" fontId="23" fillId="0" borderId="2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3" fillId="0" borderId="3" xfId="0" applyFont="1" applyFill="1" applyBorder="1" applyAlignment="1" applyProtection="1">
      <alignment vertical="center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18" xfId="0" applyFill="1" applyBorder="1" applyAlignment="1" applyProtection="1">
      <alignment vertical="center"/>
      <protection locked="0"/>
    </xf>
    <xf numFmtId="0" fontId="0" fillId="0" borderId="19" xfId="0" applyFill="1" applyBorder="1" applyAlignment="1" applyProtection="1">
      <alignment vertical="center"/>
      <protection locked="0"/>
    </xf>
    <xf numFmtId="0" fontId="0" fillId="0" borderId="20" xfId="0" applyFill="1" applyBorder="1" applyAlignment="1" applyProtection="1">
      <alignment vertical="center"/>
      <protection locked="0"/>
    </xf>
    <xf numFmtId="0" fontId="21" fillId="4" borderId="17" xfId="0" applyFont="1" applyFill="1" applyBorder="1" applyAlignment="1" applyProtection="1">
      <alignment horizontal="center" vertical="center"/>
      <protection locked="0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21" fillId="5" borderId="4" xfId="0" applyFont="1" applyFill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vertical="center"/>
      <protection locked="0"/>
    </xf>
    <xf numFmtId="0" fontId="14" fillId="0" borderId="5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vertical="center"/>
      <protection locked="0"/>
    </xf>
    <xf numFmtId="0" fontId="14" fillId="0" borderId="5" xfId="0" applyFont="1" applyFill="1" applyBorder="1" applyAlignment="1" applyProtection="1">
      <alignment vertical="center" wrapText="1"/>
      <protection locked="0"/>
    </xf>
    <xf numFmtId="0" fontId="16" fillId="4" borderId="16" xfId="0" applyFont="1" applyFill="1" applyBorder="1" applyAlignment="1" applyProtection="1">
      <alignment horizontal="center" vertical="center" wrapText="1"/>
      <protection locked="0"/>
    </xf>
    <xf numFmtId="0" fontId="16" fillId="4" borderId="16" xfId="0" applyFont="1" applyFill="1" applyBorder="1" applyAlignment="1" applyProtection="1">
      <alignment horizontal="center" vertical="center"/>
      <protection locked="0"/>
    </xf>
    <xf numFmtId="0" fontId="21" fillId="4" borderId="5" xfId="0" applyFont="1" applyFill="1" applyBorder="1" applyAlignment="1" applyProtection="1">
      <alignment horizontal="center" vertical="center"/>
      <protection locked="0"/>
    </xf>
    <xf numFmtId="0" fontId="22" fillId="4" borderId="5" xfId="0" applyFont="1" applyFill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164" fontId="26" fillId="0" borderId="5" xfId="0" applyNumberFormat="1" applyFont="1" applyBorder="1" applyAlignment="1" applyProtection="1">
      <alignment horizontal="center" vertical="center"/>
      <protection locked="0"/>
    </xf>
    <xf numFmtId="164" fontId="21" fillId="0" borderId="5" xfId="0" applyNumberFormat="1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vertical="center"/>
      <protection locked="0"/>
    </xf>
    <xf numFmtId="0" fontId="15" fillId="5" borderId="10" xfId="0" applyFont="1" applyFill="1" applyBorder="1" applyAlignment="1" applyProtection="1">
      <alignment horizontal="left" vertical="center" indent="1"/>
      <protection locked="0"/>
    </xf>
    <xf numFmtId="0" fontId="15" fillId="5" borderId="10" xfId="0" applyFont="1" applyFill="1" applyBorder="1" applyAlignment="1" applyProtection="1">
      <alignment horizontal="left" vertical="center" wrapText="1"/>
      <protection locked="0"/>
    </xf>
    <xf numFmtId="0" fontId="15" fillId="5" borderId="16" xfId="0" applyFont="1" applyFill="1" applyBorder="1" applyAlignment="1" applyProtection="1">
      <alignment horizontal="left" vertical="center" indent="1"/>
      <protection locked="0"/>
    </xf>
    <xf numFmtId="0" fontId="21" fillId="4" borderId="5" xfId="0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horizontal="left" vertical="center" indent="1"/>
      <protection locked="0"/>
    </xf>
    <xf numFmtId="0" fontId="23" fillId="0" borderId="6" xfId="0" applyFont="1" applyBorder="1" applyAlignment="1" applyProtection="1">
      <alignment vertical="center"/>
      <protection locked="0"/>
    </xf>
    <xf numFmtId="0" fontId="23" fillId="0" borderId="9" xfId="0" applyFont="1" applyBorder="1" applyAlignment="1" applyProtection="1">
      <alignment vertical="center"/>
      <protection locked="0"/>
    </xf>
    <xf numFmtId="0" fontId="23" fillId="0" borderId="7" xfId="0" applyFont="1" applyBorder="1" applyAlignment="1" applyProtection="1">
      <alignment vertical="center"/>
      <protection locked="0"/>
    </xf>
    <xf numFmtId="0" fontId="16" fillId="0" borderId="2" xfId="0" applyFont="1" applyBorder="1" applyAlignment="1" applyProtection="1">
      <alignment horizontal="left" vertical="center" indent="1"/>
      <protection locked="0"/>
    </xf>
    <xf numFmtId="0" fontId="23" fillId="0" borderId="0" xfId="0" applyFont="1" applyBorder="1" applyAlignment="1" applyProtection="1">
      <alignment vertical="center"/>
      <protection locked="0"/>
    </xf>
    <xf numFmtId="0" fontId="23" fillId="0" borderId="2" xfId="0" applyFont="1" applyBorder="1" applyAlignment="1" applyProtection="1">
      <alignment vertical="center"/>
      <protection locked="0"/>
    </xf>
    <xf numFmtId="0" fontId="23" fillId="0" borderId="3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14" fillId="0" borderId="2" xfId="0" applyFont="1" applyBorder="1" applyAlignment="1" applyProtection="1">
      <alignment horizontal="left" vertical="center" indent="1"/>
      <protection locked="0"/>
    </xf>
    <xf numFmtId="0" fontId="14" fillId="0" borderId="6" xfId="0" applyFont="1" applyBorder="1" applyAlignment="1" applyProtection="1">
      <alignment vertical="center"/>
      <protection locked="0"/>
    </xf>
    <xf numFmtId="0" fontId="14" fillId="0" borderId="0" xfId="2" applyFont="1" applyBorder="1" applyProtection="1">
      <protection locked="0"/>
    </xf>
    <xf numFmtId="0" fontId="22" fillId="6" borderId="5" xfId="0" applyFont="1" applyFill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vertical="center"/>
      <protection locked="0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6" xfId="0" applyFont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23" fillId="0" borderId="0" xfId="0" applyFont="1" applyFill="1" applyBorder="1" applyAlignment="1" applyProtection="1">
      <alignment horizontal="left" vertical="center"/>
      <protection locked="0"/>
    </xf>
    <xf numFmtId="0" fontId="0" fillId="4" borderId="5" xfId="0" applyFill="1" applyBorder="1" applyAlignment="1" applyProtection="1">
      <alignment vertical="center"/>
      <protection locked="0"/>
    </xf>
    <xf numFmtId="0" fontId="27" fillId="0" borderId="13" xfId="0" applyFont="1" applyFill="1" applyBorder="1" applyAlignment="1">
      <alignment horizontal="left" vertical="center"/>
    </xf>
    <xf numFmtId="0" fontId="15" fillId="0" borderId="6" xfId="0" applyFont="1" applyBorder="1" applyAlignment="1">
      <alignment vertical="center"/>
    </xf>
    <xf numFmtId="0" fontId="21" fillId="4" borderId="5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>
      <alignment horizontal="left" vertical="center" indent="1"/>
    </xf>
    <xf numFmtId="0" fontId="12" fillId="5" borderId="10" xfId="0" applyFont="1" applyFill="1" applyBorder="1" applyAlignment="1" applyProtection="1">
      <alignment vertical="center"/>
      <protection locked="0"/>
    </xf>
    <xf numFmtId="0" fontId="31" fillId="5" borderId="10" xfId="0" applyFont="1" applyFill="1" applyBorder="1" applyAlignment="1" applyProtection="1">
      <protection locked="0"/>
    </xf>
    <xf numFmtId="0" fontId="16" fillId="5" borderId="10" xfId="0" applyFont="1" applyFill="1" applyBorder="1" applyAlignment="1" applyProtection="1">
      <alignment horizontal="left" vertical="center" indent="9"/>
      <protection locked="0"/>
    </xf>
    <xf numFmtId="0" fontId="16" fillId="5" borderId="10" xfId="0" applyFont="1" applyFill="1" applyBorder="1" applyAlignment="1" applyProtection="1">
      <alignment vertical="center"/>
      <protection locked="0"/>
    </xf>
    <xf numFmtId="0" fontId="31" fillId="5" borderId="10" xfId="0" applyFont="1" applyFill="1" applyBorder="1" applyAlignment="1" applyProtection="1">
      <alignment vertical="center"/>
      <protection locked="0"/>
    </xf>
    <xf numFmtId="0" fontId="16" fillId="5" borderId="10" xfId="0" applyFont="1" applyFill="1" applyBorder="1" applyAlignment="1" applyProtection="1">
      <alignment horizontal="center" vertical="center"/>
      <protection locked="0"/>
    </xf>
    <xf numFmtId="0" fontId="18" fillId="5" borderId="16" xfId="0" applyFont="1" applyFill="1" applyBorder="1" applyAlignment="1" applyProtection="1">
      <alignment vertical="center" wrapText="1"/>
      <protection locked="0"/>
    </xf>
    <xf numFmtId="0" fontId="26" fillId="0" borderId="27" xfId="0" applyFont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 vertical="center" wrapText="1"/>
      <protection locked="0"/>
    </xf>
    <xf numFmtId="164" fontId="26" fillId="0" borderId="4" xfId="0" applyNumberFormat="1" applyFont="1" applyBorder="1" applyAlignment="1" applyProtection="1">
      <alignment horizontal="center" vertical="center"/>
      <protection locked="0"/>
    </xf>
    <xf numFmtId="164" fontId="21" fillId="0" borderId="4" xfId="0" applyNumberFormat="1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0" fillId="2" borderId="2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 applyProtection="1">
      <alignment vertical="center"/>
    </xf>
    <xf numFmtId="0" fontId="0" fillId="0" borderId="3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32" fillId="0" borderId="0" xfId="0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vertical="center"/>
      <protection locked="0"/>
    </xf>
    <xf numFmtId="0" fontId="26" fillId="0" borderId="0" xfId="1" applyFont="1" applyFill="1" applyBorder="1" applyAlignment="1" applyProtection="1">
      <alignment horizontal="center" vertical="center"/>
      <protection locked="0"/>
    </xf>
    <xf numFmtId="0" fontId="26" fillId="0" borderId="5" xfId="1" applyFont="1" applyBorder="1" applyAlignment="1" applyProtection="1">
      <alignment horizontal="center" vertical="center"/>
      <protection locked="0"/>
    </xf>
    <xf numFmtId="0" fontId="26" fillId="0" borderId="16" xfId="1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vertical="center"/>
      <protection locked="0"/>
    </xf>
    <xf numFmtId="0" fontId="28" fillId="0" borderId="0" xfId="1" applyFont="1" applyFill="1" applyBorder="1" applyAlignment="1" applyProtection="1">
      <alignment horizontal="center" vertical="center"/>
      <protection locked="0"/>
    </xf>
    <xf numFmtId="0" fontId="28" fillId="4" borderId="16" xfId="1" applyFont="1" applyFill="1" applyBorder="1" applyAlignment="1" applyProtection="1">
      <alignment vertical="center"/>
      <protection locked="0"/>
    </xf>
    <xf numFmtId="0" fontId="28" fillId="4" borderId="26" xfId="1" applyFont="1" applyFill="1" applyBorder="1" applyAlignment="1" applyProtection="1">
      <alignment vertical="center"/>
      <protection locked="0"/>
    </xf>
    <xf numFmtId="0" fontId="0" fillId="4" borderId="26" xfId="0" applyFill="1" applyBorder="1" applyAlignment="1" applyProtection="1">
      <alignment vertical="center"/>
      <protection locked="0"/>
    </xf>
    <xf numFmtId="0" fontId="15" fillId="0" borderId="31" xfId="0" applyFont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28" fillId="2" borderId="25" xfId="1" applyFont="1" applyFill="1" applyBorder="1" applyAlignment="1" applyProtection="1">
      <alignment horizontal="center" vertical="center"/>
      <protection locked="0"/>
    </xf>
    <xf numFmtId="0" fontId="28" fillId="6" borderId="25" xfId="1" applyFont="1" applyFill="1" applyBorder="1" applyAlignment="1" applyProtection="1">
      <alignment horizontal="center" vertical="center"/>
      <protection locked="0"/>
    </xf>
    <xf numFmtId="0" fontId="28" fillId="2" borderId="24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>
      <alignment vertical="center"/>
      <protection locked="0"/>
    </xf>
    <xf numFmtId="0" fontId="16" fillId="0" borderId="11" xfId="0" applyFont="1" applyBorder="1" applyAlignment="1" applyProtection="1">
      <alignment vertical="center"/>
    </xf>
    <xf numFmtId="14" fontId="14" fillId="0" borderId="11" xfId="0" applyNumberFormat="1" applyFont="1" applyBorder="1" applyAlignment="1" applyProtection="1">
      <alignment vertical="center"/>
    </xf>
    <xf numFmtId="0" fontId="33" fillId="7" borderId="29" xfId="0" applyFont="1" applyFill="1" applyBorder="1" applyAlignment="1" applyProtection="1">
      <alignment vertical="center"/>
    </xf>
    <xf numFmtId="0" fontId="33" fillId="7" borderId="28" xfId="0" applyFont="1" applyFill="1" applyBorder="1" applyAlignment="1" applyProtection="1">
      <alignment vertical="center"/>
    </xf>
    <xf numFmtId="0" fontId="27" fillId="0" borderId="22" xfId="0" applyFont="1" applyBorder="1" applyAlignment="1" applyProtection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 indent="1"/>
    </xf>
    <xf numFmtId="0" fontId="23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vertical="center"/>
    </xf>
    <xf numFmtId="0" fontId="16" fillId="0" borderId="28" xfId="0" applyFont="1" applyFill="1" applyBorder="1" applyAlignment="1">
      <alignment horizontal="left" vertical="center" indent="1"/>
    </xf>
    <xf numFmtId="14" fontId="14" fillId="0" borderId="29" xfId="0" applyNumberFormat="1" applyFont="1" applyFill="1" applyBorder="1" applyAlignment="1">
      <alignment vertical="center"/>
    </xf>
    <xf numFmtId="0" fontId="16" fillId="0" borderId="29" xfId="0" applyFont="1" applyFill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16" fillId="0" borderId="2" xfId="0" applyFont="1" applyFill="1" applyBorder="1" applyAlignment="1">
      <alignment horizontal="left" vertical="center" indent="1"/>
    </xf>
    <xf numFmtId="0" fontId="27" fillId="0" borderId="3" xfId="0" applyFont="1" applyFill="1" applyBorder="1" applyAlignment="1">
      <alignment horizontal="left" vertical="center"/>
    </xf>
    <xf numFmtId="0" fontId="37" fillId="0" borderId="28" xfId="0" applyFont="1" applyFill="1" applyBorder="1" applyAlignment="1">
      <alignment horizontal="left" vertical="center" indent="1"/>
    </xf>
    <xf numFmtId="0" fontId="38" fillId="0" borderId="29" xfId="0" applyFont="1" applyFill="1" applyBorder="1" applyAlignment="1">
      <alignment vertical="center"/>
    </xf>
    <xf numFmtId="0" fontId="37" fillId="0" borderId="29" xfId="0" applyFont="1" applyFill="1" applyBorder="1" applyAlignment="1">
      <alignment horizontal="left" vertical="center" indent="16"/>
    </xf>
    <xf numFmtId="0" fontId="15" fillId="0" borderId="29" xfId="0" applyFont="1" applyFill="1" applyBorder="1" applyAlignment="1">
      <alignment vertical="center"/>
    </xf>
    <xf numFmtId="0" fontId="38" fillId="0" borderId="6" xfId="0" applyFont="1" applyFill="1" applyBorder="1" applyAlignment="1">
      <alignment vertical="center"/>
    </xf>
    <xf numFmtId="0" fontId="37" fillId="0" borderId="6" xfId="0" applyFont="1" applyFill="1" applyBorder="1" applyAlignment="1">
      <alignment horizontal="left" vertical="center" indent="16"/>
    </xf>
    <xf numFmtId="0" fontId="15" fillId="0" borderId="6" xfId="0" applyFont="1" applyFill="1" applyBorder="1" applyAlignment="1">
      <alignment vertical="center"/>
    </xf>
    <xf numFmtId="0" fontId="25" fillId="0" borderId="9" xfId="0" applyFont="1" applyFill="1" applyBorder="1" applyAlignment="1">
      <alignment horizontal="left" vertical="center" indent="1"/>
    </xf>
    <xf numFmtId="0" fontId="16" fillId="0" borderId="19" xfId="0" applyFont="1" applyFill="1" applyBorder="1" applyAlignment="1">
      <alignment vertical="center"/>
    </xf>
    <xf numFmtId="0" fontId="16" fillId="0" borderId="18" xfId="0" applyFont="1" applyFill="1" applyBorder="1" applyAlignment="1">
      <alignment horizontal="left" vertical="center" indent="1"/>
    </xf>
    <xf numFmtId="14" fontId="14" fillId="0" borderId="19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horizontal="left" vertical="center" indent="1"/>
    </xf>
    <xf numFmtId="0" fontId="21" fillId="0" borderId="29" xfId="0" applyFont="1" applyFill="1" applyBorder="1" applyAlignment="1">
      <alignment vertical="center"/>
    </xf>
    <xf numFmtId="0" fontId="27" fillId="0" borderId="20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 indent="16"/>
    </xf>
    <xf numFmtId="0" fontId="21" fillId="0" borderId="29" xfId="0" applyFont="1" applyFill="1" applyBorder="1" applyAlignment="1">
      <alignment horizontal="left" vertical="center" indent="1"/>
    </xf>
    <xf numFmtId="0" fontId="27" fillId="0" borderId="20" xfId="0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21" fillId="0" borderId="19" xfId="0" applyFont="1" applyFill="1" applyBorder="1" applyAlignment="1">
      <alignment horizontal="left" vertical="center" indent="1"/>
    </xf>
    <xf numFmtId="0" fontId="27" fillId="0" borderId="22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27" fillId="0" borderId="20" xfId="0" applyFont="1" applyBorder="1" applyAlignment="1">
      <alignment horizontal="left" vertical="center" indent="1"/>
    </xf>
    <xf numFmtId="0" fontId="25" fillId="0" borderId="28" xfId="0" applyFont="1" applyBorder="1" applyAlignment="1">
      <alignment horizontal="left" vertical="center" indent="1"/>
    </xf>
    <xf numFmtId="0" fontId="15" fillId="0" borderId="29" xfId="0" applyFont="1" applyBorder="1" applyAlignment="1">
      <alignment vertical="center"/>
    </xf>
    <xf numFmtId="0" fontId="25" fillId="0" borderId="29" xfId="0" applyFont="1" applyBorder="1" applyAlignment="1">
      <alignment horizontal="left" vertical="center" indent="16"/>
    </xf>
    <xf numFmtId="0" fontId="16" fillId="0" borderId="18" xfId="0" applyFont="1" applyBorder="1" applyAlignment="1">
      <alignment horizontal="left" vertical="center" indent="1"/>
    </xf>
    <xf numFmtId="14" fontId="14" fillId="0" borderId="19" xfId="0" applyNumberFormat="1" applyFont="1" applyBorder="1" applyAlignment="1">
      <alignment vertical="center"/>
    </xf>
    <xf numFmtId="0" fontId="16" fillId="0" borderId="28" xfId="0" applyFont="1" applyBorder="1" applyAlignment="1">
      <alignment horizontal="left" vertical="center" indent="1"/>
    </xf>
    <xf numFmtId="0" fontId="16" fillId="0" borderId="29" xfId="0" applyFont="1" applyBorder="1" applyAlignment="1">
      <alignment vertical="center"/>
    </xf>
    <xf numFmtId="0" fontId="25" fillId="0" borderId="9" xfId="0" applyFont="1" applyBorder="1" applyAlignment="1">
      <alignment horizontal="left" vertical="center" indent="1"/>
    </xf>
    <xf numFmtId="0" fontId="25" fillId="0" borderId="6" xfId="0" applyFont="1" applyBorder="1" applyAlignment="1">
      <alignment horizontal="left" vertical="center" indent="16"/>
    </xf>
    <xf numFmtId="0" fontId="27" fillId="0" borderId="11" xfId="0" applyFont="1" applyBorder="1" applyAlignment="1">
      <alignment horizontal="left" vertical="center"/>
    </xf>
    <xf numFmtId="0" fontId="13" fillId="0" borderId="15" xfId="0" applyFont="1" applyBorder="1" applyAlignment="1">
      <alignment vertical="center"/>
    </xf>
    <xf numFmtId="0" fontId="27" fillId="0" borderId="19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 indent="2"/>
    </xf>
    <xf numFmtId="0" fontId="25" fillId="0" borderId="11" xfId="0" applyFont="1" applyBorder="1" applyAlignment="1">
      <alignment horizontal="left" vertical="center" indent="2"/>
    </xf>
    <xf numFmtId="0" fontId="15" fillId="0" borderId="11" xfId="0" applyFont="1" applyBorder="1" applyAlignment="1">
      <alignment vertical="center"/>
    </xf>
    <xf numFmtId="0" fontId="25" fillId="0" borderId="11" xfId="0" applyFont="1" applyBorder="1" applyAlignment="1">
      <alignment horizontal="left" vertical="center" indent="26"/>
    </xf>
    <xf numFmtId="0" fontId="15" fillId="0" borderId="11" xfId="0" applyFont="1" applyBorder="1" applyAlignment="1">
      <alignment horizontal="left" vertical="center" indent="3"/>
    </xf>
    <xf numFmtId="0" fontId="15" fillId="0" borderId="11" xfId="0" applyFont="1" applyBorder="1" applyAlignment="1"/>
    <xf numFmtId="0" fontId="15" fillId="0" borderId="2" xfId="0" applyFont="1" applyBorder="1" applyAlignment="1">
      <alignment vertical="center"/>
    </xf>
    <xf numFmtId="0" fontId="16" fillId="0" borderId="0" xfId="0" applyFont="1" applyBorder="1" applyAlignment="1"/>
    <xf numFmtId="0" fontId="13" fillId="0" borderId="0" xfId="0" applyFont="1" applyBorder="1" applyAlignment="1"/>
    <xf numFmtId="0" fontId="21" fillId="0" borderId="34" xfId="0" applyFont="1" applyBorder="1" applyAlignment="1">
      <alignment horizontal="left" vertical="center" indent="2"/>
    </xf>
    <xf numFmtId="14" fontId="14" fillId="0" borderId="0" xfId="0" applyNumberFormat="1" applyFont="1" applyBorder="1" applyAlignment="1">
      <alignment horizontal="left" vertical="center"/>
    </xf>
    <xf numFmtId="0" fontId="21" fillId="0" borderId="35" xfId="0" applyFont="1" applyBorder="1" applyAlignment="1">
      <alignment horizontal="left" vertical="center" indent="2"/>
    </xf>
    <xf numFmtId="0" fontId="23" fillId="0" borderId="29" xfId="0" applyFont="1" applyBorder="1" applyAlignment="1">
      <alignment vertical="center"/>
    </xf>
    <xf numFmtId="0" fontId="27" fillId="0" borderId="20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16" fillId="0" borderId="29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6" fillId="0" borderId="29" xfId="0" applyFont="1" applyBorder="1" applyAlignment="1" applyProtection="1">
      <alignment vertical="center"/>
    </xf>
    <xf numFmtId="14" fontId="14" fillId="0" borderId="0" xfId="0" applyNumberFormat="1" applyFont="1" applyBorder="1" applyAlignment="1" applyProtection="1">
      <alignment vertical="center"/>
    </xf>
    <xf numFmtId="0" fontId="16" fillId="0" borderId="19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13" fillId="0" borderId="19" xfId="0" applyFont="1" applyBorder="1" applyAlignment="1" applyProtection="1">
      <alignment vertical="center"/>
    </xf>
    <xf numFmtId="0" fontId="13" fillId="0" borderId="35" xfId="0" applyFont="1" applyBorder="1" applyAlignment="1" applyProtection="1">
      <alignment vertical="center"/>
    </xf>
    <xf numFmtId="0" fontId="33" fillId="7" borderId="21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horizontal="left" vertical="center" indent="1"/>
    </xf>
    <xf numFmtId="0" fontId="13" fillId="0" borderId="0" xfId="0" applyFont="1" applyBorder="1" applyAlignment="1" applyProtection="1">
      <alignment vertical="center"/>
    </xf>
    <xf numFmtId="0" fontId="42" fillId="0" borderId="19" xfId="0" applyFont="1" applyBorder="1" applyAlignment="1" applyProtection="1">
      <alignment vertical="center"/>
    </xf>
    <xf numFmtId="0" fontId="13" fillId="0" borderId="20" xfId="0" applyFont="1" applyBorder="1" applyAlignment="1" applyProtection="1">
      <alignment vertical="center"/>
    </xf>
    <xf numFmtId="0" fontId="15" fillId="0" borderId="29" xfId="0" applyFont="1" applyBorder="1" applyAlignment="1" applyProtection="1">
      <alignment vertical="center"/>
    </xf>
    <xf numFmtId="0" fontId="25" fillId="0" borderId="29" xfId="0" applyFont="1" applyBorder="1" applyAlignment="1" applyProtection="1">
      <alignment horizontal="left" vertical="center" indent="30"/>
    </xf>
    <xf numFmtId="0" fontId="21" fillId="0" borderId="29" xfId="0" applyFont="1" applyFill="1" applyBorder="1" applyAlignment="1" applyProtection="1">
      <alignment horizontal="left" vertical="center" indent="1"/>
    </xf>
    <xf numFmtId="0" fontId="13" fillId="0" borderId="29" xfId="0" applyFont="1" applyBorder="1" applyAlignment="1" applyProtection="1">
      <alignment vertical="center"/>
    </xf>
    <xf numFmtId="0" fontId="42" fillId="0" borderId="29" xfId="0" applyFont="1" applyBorder="1" applyAlignment="1" applyProtection="1">
      <alignment vertical="center"/>
    </xf>
    <xf numFmtId="0" fontId="13" fillId="0" borderId="33" xfId="0" applyFont="1" applyBorder="1" applyAlignment="1" applyProtection="1">
      <alignment vertical="center"/>
    </xf>
    <xf numFmtId="0" fontId="13" fillId="0" borderId="34" xfId="0" applyFont="1" applyBorder="1" applyAlignment="1" applyProtection="1">
      <alignment vertical="center"/>
    </xf>
    <xf numFmtId="0" fontId="25" fillId="0" borderId="29" xfId="0" applyFont="1" applyBorder="1" applyAlignment="1" applyProtection="1">
      <alignment horizontal="left" vertical="center"/>
    </xf>
    <xf numFmtId="0" fontId="25" fillId="0" borderId="32" xfId="0" applyFont="1" applyBorder="1" applyAlignment="1" applyProtection="1">
      <alignment vertical="center"/>
    </xf>
    <xf numFmtId="0" fontId="21" fillId="0" borderId="21" xfId="0" applyFont="1" applyFill="1" applyBorder="1" applyAlignment="1" applyProtection="1">
      <alignment horizontal="left" vertical="center" indent="1"/>
    </xf>
    <xf numFmtId="0" fontId="16" fillId="0" borderId="28" xfId="0" applyFont="1" applyBorder="1" applyAlignment="1" applyProtection="1">
      <alignment horizontal="left" vertical="center" indent="2"/>
    </xf>
    <xf numFmtId="14" fontId="14" fillId="0" borderId="29" xfId="0" applyNumberFormat="1" applyFont="1" applyBorder="1" applyAlignment="1" applyProtection="1">
      <alignment vertical="center"/>
    </xf>
    <xf numFmtId="0" fontId="27" fillId="0" borderId="33" xfId="0" applyFont="1" applyBorder="1" applyAlignment="1" applyProtection="1">
      <alignment vertical="center"/>
    </xf>
    <xf numFmtId="0" fontId="15" fillId="0" borderId="6" xfId="0" applyFont="1" applyBorder="1" applyAlignment="1" applyProtection="1">
      <alignment vertical="center"/>
    </xf>
    <xf numFmtId="0" fontId="25" fillId="0" borderId="9" xfId="0" applyFont="1" applyBorder="1" applyAlignment="1" applyProtection="1">
      <alignment horizontal="left" vertical="center" indent="2"/>
    </xf>
    <xf numFmtId="0" fontId="16" fillId="0" borderId="33" xfId="0" applyFont="1" applyBorder="1" applyAlignment="1" applyProtection="1">
      <alignment vertical="center"/>
    </xf>
    <xf numFmtId="0" fontId="27" fillId="0" borderId="29" xfId="0" applyFont="1" applyBorder="1" applyAlignment="1" applyProtection="1">
      <alignment horizontal="left" vertical="center"/>
    </xf>
    <xf numFmtId="0" fontId="21" fillId="0" borderId="19" xfId="0" applyFont="1" applyFill="1" applyBorder="1" applyAlignment="1" applyProtection="1">
      <alignment horizontal="left" vertical="center" indent="1"/>
    </xf>
    <xf numFmtId="0" fontId="27" fillId="0" borderId="19" xfId="0" applyFont="1" applyBorder="1" applyAlignment="1" applyProtection="1">
      <alignment horizontal="left" vertical="center"/>
    </xf>
    <xf numFmtId="0" fontId="16" fillId="0" borderId="20" xfId="0" applyFont="1" applyBorder="1" applyAlignment="1" applyProtection="1">
      <alignment vertical="center"/>
    </xf>
    <xf numFmtId="0" fontId="25" fillId="0" borderId="29" xfId="0" applyFont="1" applyBorder="1" applyAlignment="1" applyProtection="1">
      <alignment vertical="center"/>
    </xf>
    <xf numFmtId="0" fontId="25" fillId="0" borderId="28" xfId="0" applyFont="1" applyBorder="1" applyAlignment="1" applyProtection="1">
      <alignment vertical="center"/>
    </xf>
    <xf numFmtId="0" fontId="25" fillId="0" borderId="29" xfId="0" applyFont="1" applyBorder="1" applyAlignment="1" applyProtection="1">
      <alignment horizontal="left" vertical="center" indent="21"/>
    </xf>
    <xf numFmtId="0" fontId="25" fillId="0" borderId="6" xfId="0" applyFont="1" applyBorder="1" applyAlignment="1" applyProtection="1">
      <alignment vertical="center"/>
    </xf>
    <xf numFmtId="0" fontId="15" fillId="5" borderId="1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>
      <alignment horizontal="left" vertical="center"/>
    </xf>
    <xf numFmtId="14" fontId="14" fillId="0" borderId="29" xfId="0" applyNumberFormat="1" applyFont="1" applyFill="1" applyBorder="1" applyAlignment="1">
      <alignment horizontal="left" vertical="center"/>
    </xf>
    <xf numFmtId="0" fontId="40" fillId="7" borderId="10" xfId="0" applyFont="1" applyFill="1" applyBorder="1" applyAlignment="1">
      <alignment vertical="center"/>
    </xf>
    <xf numFmtId="0" fontId="40" fillId="7" borderId="16" xfId="0" applyFont="1" applyFill="1" applyBorder="1" applyAlignment="1">
      <alignment vertical="center"/>
    </xf>
    <xf numFmtId="0" fontId="15" fillId="5" borderId="10" xfId="0" applyFont="1" applyFill="1" applyBorder="1" applyAlignment="1" applyProtection="1">
      <alignment horizontal="left" vertical="center" indent="1"/>
      <protection locked="0"/>
    </xf>
    <xf numFmtId="0" fontId="15" fillId="5" borderId="16" xfId="0" applyFont="1" applyFill="1" applyBorder="1" applyAlignment="1" applyProtection="1">
      <alignment horizontal="left" vertical="center" indent="1"/>
      <protection locked="0"/>
    </xf>
    <xf numFmtId="0" fontId="25" fillId="0" borderId="29" xfId="0" applyFont="1" applyFill="1" applyBorder="1" applyAlignment="1">
      <alignment horizontal="left" vertical="center" indent="16"/>
    </xf>
    <xf numFmtId="0" fontId="21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1" fillId="8" borderId="26" xfId="0" applyFont="1" applyFill="1" applyBorder="1" applyAlignment="1" applyProtection="1">
      <alignment horizontal="left" vertical="center" indent="1"/>
      <protection locked="0"/>
    </xf>
    <xf numFmtId="0" fontId="21" fillId="8" borderId="10" xfId="0" applyFont="1" applyFill="1" applyBorder="1" applyAlignment="1" applyProtection="1">
      <alignment horizontal="left" vertical="center" indent="1"/>
      <protection locked="0"/>
    </xf>
    <xf numFmtId="0" fontId="21" fillId="8" borderId="16" xfId="0" applyFont="1" applyFill="1" applyBorder="1" applyAlignment="1" applyProtection="1">
      <alignment horizontal="left" vertical="center" indent="1"/>
      <protection locked="0"/>
    </xf>
    <xf numFmtId="0" fontId="21" fillId="8" borderId="8" xfId="0" applyFont="1" applyFill="1" applyBorder="1" applyAlignment="1" applyProtection="1">
      <alignment horizontal="center" vertical="center"/>
      <protection locked="0"/>
    </xf>
    <xf numFmtId="0" fontId="21" fillId="8" borderId="4" xfId="0" applyFont="1" applyFill="1" applyBorder="1" applyAlignment="1" applyProtection="1">
      <alignment horizontal="center" vertical="center"/>
      <protection locked="0"/>
    </xf>
    <xf numFmtId="0" fontId="21" fillId="8" borderId="17" xfId="0" applyFont="1" applyFill="1" applyBorder="1" applyAlignment="1" applyProtection="1">
      <alignment horizontal="center" vertical="center"/>
      <protection locked="0"/>
    </xf>
    <xf numFmtId="0" fontId="23" fillId="8" borderId="16" xfId="0" applyFont="1" applyFill="1" applyBorder="1" applyAlignment="1" applyProtection="1">
      <alignment horizontal="center" vertical="center" wrapText="1"/>
      <protection locked="0"/>
    </xf>
    <xf numFmtId="0" fontId="23" fillId="8" borderId="16" xfId="0" applyFont="1" applyFill="1" applyBorder="1" applyAlignment="1" applyProtection="1">
      <alignment horizontal="center" vertical="center"/>
      <protection locked="0"/>
    </xf>
    <xf numFmtId="0" fontId="2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21" fillId="5" borderId="4" xfId="0" applyFont="1" applyFill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 vertical="center" wrapText="1"/>
      <protection locked="0"/>
    </xf>
    <xf numFmtId="0" fontId="26" fillId="8" borderId="26" xfId="0" applyFont="1" applyFill="1" applyBorder="1" applyAlignment="1" applyProtection="1">
      <alignment horizontal="left" vertical="center" indent="1"/>
      <protection locked="0"/>
    </xf>
    <xf numFmtId="0" fontId="26" fillId="8" borderId="10" xfId="0" applyFont="1" applyFill="1" applyBorder="1" applyAlignment="1" applyProtection="1">
      <alignment horizontal="left" vertical="center" indent="1"/>
      <protection locked="0"/>
    </xf>
    <xf numFmtId="0" fontId="26" fillId="8" borderId="16" xfId="0" applyFont="1" applyFill="1" applyBorder="1" applyAlignment="1" applyProtection="1">
      <alignment horizontal="left" vertical="center" indent="1"/>
      <protection locked="0"/>
    </xf>
    <xf numFmtId="0" fontId="26" fillId="8" borderId="17" xfId="0" applyFont="1" applyFill="1" applyBorder="1" applyAlignment="1" applyProtection="1">
      <alignment horizontal="left" vertical="center" indent="1"/>
      <protection locked="0"/>
    </xf>
    <xf numFmtId="0" fontId="26" fillId="8" borderId="23" xfId="0" applyFont="1" applyFill="1" applyBorder="1" applyAlignment="1" applyProtection="1">
      <alignment horizontal="left" vertical="center" indent="1"/>
      <protection locked="0"/>
    </xf>
    <xf numFmtId="0" fontId="26" fillId="8" borderId="8" xfId="0" applyFont="1" applyFill="1" applyBorder="1" applyAlignment="1" applyProtection="1">
      <alignment horizontal="left" vertical="center" indent="1"/>
      <protection locked="0"/>
    </xf>
    <xf numFmtId="0" fontId="26" fillId="0" borderId="4" xfId="0" applyFont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>
      <alignment horizontal="center" vertical="center" wrapText="1"/>
    </xf>
    <xf numFmtId="0" fontId="26" fillId="0" borderId="46" xfId="0" applyFont="1" applyBorder="1" applyAlignment="1" applyProtection="1">
      <alignment horizontal="center" vertical="center"/>
      <protection locked="0"/>
    </xf>
    <xf numFmtId="0" fontId="26" fillId="0" borderId="46" xfId="0" applyFont="1" applyBorder="1" applyAlignment="1" applyProtection="1">
      <alignment horizontal="center" vertical="center" wrapText="1"/>
      <protection locked="0"/>
    </xf>
    <xf numFmtId="164" fontId="26" fillId="0" borderId="46" xfId="0" applyNumberFormat="1" applyFont="1" applyBorder="1" applyAlignment="1" applyProtection="1">
      <alignment horizontal="center" vertical="center"/>
      <protection locked="0"/>
    </xf>
    <xf numFmtId="164" fontId="21" fillId="0" borderId="46" xfId="0" applyNumberFormat="1" applyFont="1" applyBorder="1" applyAlignment="1" applyProtection="1">
      <alignment horizontal="center" vertical="center"/>
      <protection locked="0"/>
    </xf>
    <xf numFmtId="0" fontId="26" fillId="0" borderId="51" xfId="0" applyFont="1" applyBorder="1" applyAlignment="1" applyProtection="1">
      <alignment horizontal="center" vertical="center"/>
      <protection locked="0"/>
    </xf>
    <xf numFmtId="0" fontId="26" fillId="0" borderId="51" xfId="0" applyFont="1" applyBorder="1" applyAlignment="1" applyProtection="1">
      <alignment horizontal="center" vertical="center" wrapText="1"/>
      <protection locked="0"/>
    </xf>
    <xf numFmtId="164" fontId="26" fillId="0" borderId="51" xfId="0" applyNumberFormat="1" applyFont="1" applyBorder="1" applyAlignment="1" applyProtection="1">
      <alignment horizontal="center" vertical="center"/>
      <protection locked="0"/>
    </xf>
    <xf numFmtId="164" fontId="21" fillId="0" borderId="51" xfId="0" applyNumberFormat="1" applyFont="1" applyBorder="1" applyAlignment="1" applyProtection="1">
      <alignment horizontal="center" vertical="center"/>
      <protection locked="0"/>
    </xf>
    <xf numFmtId="0" fontId="26" fillId="0" borderId="52" xfId="0" applyFont="1" applyBorder="1" applyAlignment="1" applyProtection="1">
      <alignment horizontal="center" vertical="center"/>
      <protection locked="0"/>
    </xf>
    <xf numFmtId="0" fontId="26" fillId="0" borderId="52" xfId="0" applyFont="1" applyBorder="1" applyAlignment="1" applyProtection="1">
      <alignment horizontal="center" vertical="center" wrapText="1"/>
      <protection locked="0"/>
    </xf>
    <xf numFmtId="164" fontId="26" fillId="0" borderId="52" xfId="0" applyNumberFormat="1" applyFont="1" applyBorder="1" applyAlignment="1" applyProtection="1">
      <alignment horizontal="center" vertical="center"/>
      <protection locked="0"/>
    </xf>
    <xf numFmtId="164" fontId="21" fillId="0" borderId="52" xfId="0" applyNumberFormat="1" applyFont="1" applyBorder="1" applyAlignment="1" applyProtection="1">
      <alignment horizontal="center" vertical="center"/>
      <protection locked="0"/>
    </xf>
    <xf numFmtId="164" fontId="26" fillId="0" borderId="53" xfId="0" applyNumberFormat="1" applyFont="1" applyBorder="1" applyAlignment="1" applyProtection="1">
      <alignment horizontal="center" vertical="center"/>
      <protection locked="0"/>
    </xf>
    <xf numFmtId="0" fontId="26" fillId="0" borderId="34" xfId="0" applyFont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167" fontId="21" fillId="0" borderId="5" xfId="0" applyNumberFormat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5" xfId="0" applyFont="1" applyBorder="1" applyAlignment="1" applyProtection="1">
      <alignment horizontal="center" vertical="center"/>
      <protection locked="0"/>
    </xf>
    <xf numFmtId="164" fontId="26" fillId="0" borderId="5" xfId="0" applyNumberFormat="1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>
      <alignment horizontal="center" vertical="center"/>
    </xf>
    <xf numFmtId="164" fontId="21" fillId="0" borderId="5" xfId="0" applyNumberFormat="1" applyFont="1" applyBorder="1" applyAlignment="1" applyProtection="1">
      <alignment horizontal="center" vertical="center"/>
      <protection locked="0"/>
    </xf>
    <xf numFmtId="0" fontId="26" fillId="0" borderId="5" xfId="0" applyFont="1" applyBorder="1" applyAlignment="1" applyProtection="1">
      <alignment horizontal="center" vertical="center"/>
      <protection locked="0"/>
    </xf>
    <xf numFmtId="0" fontId="26" fillId="0" borderId="5" xfId="0" applyFont="1" applyFill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1" fillId="4" borderId="8" xfId="0" applyFont="1" applyFill="1" applyBorder="1" applyAlignment="1" applyProtection="1">
      <alignment horizontal="center" vertical="center"/>
      <protection locked="0"/>
    </xf>
    <xf numFmtId="167" fontId="21" fillId="0" borderId="5" xfId="0" applyNumberFormat="1" applyFont="1" applyBorder="1" applyAlignment="1">
      <alignment horizontal="center" vertical="center"/>
    </xf>
    <xf numFmtId="167" fontId="21" fillId="0" borderId="5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5" xfId="0" applyFont="1" applyBorder="1" applyAlignment="1" applyProtection="1">
      <alignment vertical="center"/>
      <protection locked="0"/>
    </xf>
    <xf numFmtId="0" fontId="26" fillId="0" borderId="5" xfId="0" applyFont="1" applyBorder="1" applyAlignment="1">
      <alignment horizontal="center" vertical="center" wrapText="1"/>
    </xf>
    <xf numFmtId="0" fontId="26" fillId="0" borderId="5" xfId="0" applyFont="1" applyBorder="1" applyAlignment="1" applyProtection="1">
      <alignment vertical="center"/>
      <protection locked="0"/>
    </xf>
    <xf numFmtId="0" fontId="26" fillId="0" borderId="5" xfId="0" applyFont="1" applyBorder="1" applyAlignment="1">
      <alignment horizontal="center" vertical="center"/>
    </xf>
    <xf numFmtId="0" fontId="0" fillId="0" borderId="0" xfId="0"/>
    <xf numFmtId="0" fontId="23" fillId="0" borderId="0" xfId="0" applyFont="1"/>
    <xf numFmtId="0" fontId="21" fillId="0" borderId="5" xfId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26" fillId="0" borderId="5" xfId="1" applyFont="1" applyFill="1" applyBorder="1" applyAlignment="1" applyProtection="1">
      <alignment horizontal="center" vertical="center"/>
      <protection locked="0"/>
    </xf>
    <xf numFmtId="0" fontId="26" fillId="0" borderId="16" xfId="1" applyFont="1" applyFill="1" applyBorder="1" applyAlignment="1" applyProtection="1">
      <alignment horizontal="center" vertical="center"/>
      <protection locked="0"/>
    </xf>
    <xf numFmtId="0" fontId="15" fillId="5" borderId="10" xfId="0" applyFont="1" applyFill="1" applyBorder="1" applyAlignment="1" applyProtection="1">
      <alignment horizontal="left" vertical="center" indent="1"/>
      <protection locked="0"/>
    </xf>
    <xf numFmtId="0" fontId="26" fillId="8" borderId="5" xfId="0" applyFont="1" applyFill="1" applyBorder="1" applyAlignment="1" applyProtection="1">
      <alignment horizontal="center" vertical="center"/>
      <protection locked="0"/>
    </xf>
    <xf numFmtId="0" fontId="26" fillId="0" borderId="25" xfId="0" applyFont="1" applyBorder="1" applyAlignment="1" applyProtection="1">
      <alignment horizontal="center" vertical="center"/>
      <protection locked="0"/>
    </xf>
    <xf numFmtId="0" fontId="26" fillId="0" borderId="25" xfId="0" applyFont="1" applyBorder="1" applyAlignment="1" applyProtection="1">
      <alignment horizontal="center" vertical="center" wrapText="1"/>
      <protection locked="0"/>
    </xf>
    <xf numFmtId="164" fontId="26" fillId="0" borderId="25" xfId="0" applyNumberFormat="1" applyFont="1" applyBorder="1" applyAlignment="1" applyProtection="1">
      <alignment horizontal="center" vertical="center"/>
      <protection locked="0"/>
    </xf>
    <xf numFmtId="164" fontId="21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26" fillId="0" borderId="5" xfId="0" applyFont="1" applyFill="1" applyBorder="1" applyAlignment="1" applyProtection="1">
      <alignment horizontal="center" vertical="center" wrapText="1"/>
      <protection locked="0"/>
    </xf>
    <xf numFmtId="0" fontId="26" fillId="0" borderId="27" xfId="0" applyFont="1" applyFill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4" fillId="4" borderId="10" xfId="0" applyFont="1" applyFill="1" applyBorder="1" applyAlignment="1">
      <alignment vertical="center"/>
    </xf>
    <xf numFmtId="0" fontId="26" fillId="0" borderId="8" xfId="0" quotePrefix="1" applyFont="1" applyBorder="1" applyAlignment="1">
      <alignment horizontal="center" vertical="center"/>
    </xf>
    <xf numFmtId="164" fontId="26" fillId="0" borderId="5" xfId="0" applyNumberFormat="1" applyFont="1" applyFill="1" applyBorder="1" applyAlignment="1" applyProtection="1">
      <alignment horizontal="center" vertical="center"/>
      <protection locked="0"/>
    </xf>
    <xf numFmtId="164" fontId="26" fillId="0" borderId="26" xfId="0" applyNumberFormat="1" applyFont="1" applyBorder="1" applyAlignment="1" applyProtection="1">
      <alignment horizontal="center" vertical="center"/>
      <protection locked="0"/>
    </xf>
    <xf numFmtId="0" fontId="0" fillId="0" borderId="2" xfId="0" applyFont="1" applyBorder="1"/>
    <xf numFmtId="0" fontId="0" fillId="0" borderId="3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164" fontId="26" fillId="0" borderId="5" xfId="0" applyNumberFormat="1" applyFont="1" applyBorder="1" applyAlignment="1">
      <alignment horizontal="center" vertical="center"/>
    </xf>
    <xf numFmtId="167" fontId="26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 applyProtection="1">
      <alignment horizontal="left" vertical="center" wrapText="1" indent="1"/>
      <protection locked="0"/>
    </xf>
    <xf numFmtId="0" fontId="21" fillId="0" borderId="0" xfId="0" applyFont="1" applyFill="1" applyBorder="1" applyAlignment="1">
      <alignment horizontal="center" vertical="center"/>
    </xf>
    <xf numFmtId="0" fontId="28" fillId="0" borderId="0" xfId="1" applyFont="1" applyFill="1" applyBorder="1" applyAlignment="1" applyProtection="1">
      <alignment vertical="center"/>
      <protection locked="0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center"/>
    </xf>
    <xf numFmtId="0" fontId="26" fillId="8" borderId="26" xfId="0" applyFont="1" applyFill="1" applyBorder="1" applyAlignment="1" applyProtection="1">
      <alignment horizontal="left" vertical="center" indent="1"/>
      <protection locked="0"/>
    </xf>
    <xf numFmtId="0" fontId="26" fillId="8" borderId="10" xfId="0" applyFont="1" applyFill="1" applyBorder="1" applyAlignment="1" applyProtection="1">
      <alignment horizontal="left" vertical="center" indent="1"/>
      <protection locked="0"/>
    </xf>
    <xf numFmtId="0" fontId="26" fillId="8" borderId="16" xfId="0" applyFont="1" applyFill="1" applyBorder="1" applyAlignment="1" applyProtection="1">
      <alignment horizontal="left" vertical="center" indent="1"/>
      <protection locked="0"/>
    </xf>
    <xf numFmtId="0" fontId="26" fillId="8" borderId="26" xfId="0" applyFont="1" applyFill="1" applyBorder="1" applyAlignment="1" applyProtection="1">
      <alignment vertical="center"/>
      <protection locked="0"/>
    </xf>
    <xf numFmtId="0" fontId="26" fillId="8" borderId="10" xfId="0" applyFont="1" applyFill="1" applyBorder="1" applyAlignment="1" applyProtection="1">
      <alignment vertical="center"/>
      <protection locked="0"/>
    </xf>
    <xf numFmtId="0" fontId="26" fillId="8" borderId="16" xfId="0" applyFont="1" applyFill="1" applyBorder="1" applyAlignment="1" applyProtection="1">
      <alignment vertical="center"/>
      <protection locked="0"/>
    </xf>
    <xf numFmtId="0" fontId="105" fillId="5" borderId="26" xfId="0" applyFont="1" applyFill="1" applyBorder="1" applyAlignment="1" applyProtection="1">
      <alignment horizontal="left" vertical="center" indent="1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0" fontId="23" fillId="0" borderId="16" xfId="0" applyFont="1" applyFill="1" applyBorder="1" applyAlignment="1" applyProtection="1">
      <alignment horizontal="center" vertical="center"/>
      <protection locked="0"/>
    </xf>
    <xf numFmtId="0" fontId="26" fillId="0" borderId="25" xfId="0" applyFont="1" applyFill="1" applyBorder="1" applyAlignment="1" applyProtection="1">
      <alignment horizontal="center" vertical="center"/>
      <protection locked="0"/>
    </xf>
    <xf numFmtId="0" fontId="26" fillId="0" borderId="27" xfId="0" applyFont="1" applyBorder="1" applyAlignment="1" applyProtection="1">
      <alignment horizontal="left" vertical="center" wrapText="1" indent="1"/>
      <protection locked="0"/>
    </xf>
    <xf numFmtId="0" fontId="26" fillId="0" borderId="5" xfId="0" applyFont="1" applyFill="1" applyBorder="1" applyAlignment="1">
      <alignment horizontal="left" vertical="center" wrapText="1" indent="1"/>
    </xf>
    <xf numFmtId="0" fontId="26" fillId="0" borderId="25" xfId="0" applyFont="1" applyFill="1" applyBorder="1" applyAlignment="1" applyProtection="1">
      <alignment horizontal="left" vertical="center" wrapText="1" indent="1"/>
      <protection locked="0"/>
    </xf>
    <xf numFmtId="0" fontId="26" fillId="0" borderId="5" xfId="0" applyFont="1" applyBorder="1" applyAlignment="1">
      <alignment horizontal="left" vertical="center" indent="1"/>
    </xf>
    <xf numFmtId="0" fontId="26" fillId="0" borderId="5" xfId="0" applyFont="1" applyBorder="1" applyAlignment="1">
      <alignment horizontal="left" vertical="center" wrapText="1" indent="1"/>
    </xf>
    <xf numFmtId="0" fontId="16" fillId="8" borderId="26" xfId="0" applyFont="1" applyFill="1" applyBorder="1" applyAlignment="1" applyProtection="1">
      <alignment horizontal="left" vertical="center" indent="1"/>
      <protection locked="0"/>
    </xf>
    <xf numFmtId="0" fontId="16" fillId="8" borderId="16" xfId="0" applyFont="1" applyFill="1" applyBorder="1" applyAlignment="1" applyProtection="1">
      <alignment horizontal="left" vertical="center" indent="1"/>
      <protection locked="0"/>
    </xf>
    <xf numFmtId="0" fontId="26" fillId="0" borderId="5" xfId="0" applyFont="1" applyBorder="1" applyAlignment="1" applyProtection="1">
      <alignment horizontal="left" vertical="center" indent="1"/>
      <protection locked="0"/>
    </xf>
    <xf numFmtId="0" fontId="109" fillId="4" borderId="10" xfId="0" applyFont="1" applyFill="1" applyBorder="1" applyAlignment="1" applyProtection="1">
      <alignment vertical="center"/>
      <protection locked="0"/>
    </xf>
    <xf numFmtId="0" fontId="14" fillId="0" borderId="5" xfId="1" applyFont="1" applyFill="1" applyBorder="1" applyAlignment="1" applyProtection="1">
      <alignment horizontal="center" vertical="center"/>
      <protection locked="0"/>
    </xf>
    <xf numFmtId="0" fontId="25" fillId="4" borderId="10" xfId="1" applyFont="1" applyFill="1" applyBorder="1" applyAlignment="1" applyProtection="1">
      <alignment vertical="center"/>
      <protection locked="0"/>
    </xf>
    <xf numFmtId="0" fontId="38" fillId="79" borderId="0" xfId="0" applyFont="1" applyFill="1" applyBorder="1" applyAlignment="1">
      <alignment horizontal="left" vertical="center"/>
    </xf>
    <xf numFmtId="0" fontId="36" fillId="79" borderId="0" xfId="0" applyFont="1" applyFill="1" applyBorder="1" applyAlignment="1">
      <alignment horizontal="left" vertical="center"/>
    </xf>
    <xf numFmtId="0" fontId="111" fillId="0" borderId="0" xfId="0" applyFont="1" applyBorder="1" applyAlignment="1">
      <alignment horizontal="left" vertical="center"/>
    </xf>
    <xf numFmtId="0" fontId="26" fillId="0" borderId="16" xfId="0" applyFont="1" applyFill="1" applyBorder="1" applyAlignment="1">
      <alignment horizontal="center" vertical="center"/>
    </xf>
    <xf numFmtId="0" fontId="40" fillId="7" borderId="6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41" fillId="7" borderId="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 indent="1"/>
    </xf>
    <xf numFmtId="0" fontId="14" fillId="0" borderId="29" xfId="0" applyFont="1" applyFill="1" applyBorder="1" applyAlignment="1">
      <alignment horizontal="left" vertical="center" wrapText="1" indent="1"/>
    </xf>
    <xf numFmtId="0" fontId="40" fillId="7" borderId="29" xfId="0" applyFont="1" applyFill="1" applyBorder="1" applyAlignment="1">
      <alignment horizontal="center" vertical="center"/>
    </xf>
    <xf numFmtId="0" fontId="40" fillId="7" borderId="33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/>
    </xf>
    <xf numFmtId="0" fontId="38" fillId="0" borderId="0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 wrapText="1" indent="1"/>
    </xf>
    <xf numFmtId="164" fontId="21" fillId="0" borderId="26" xfId="0" applyNumberFormat="1" applyFont="1" applyBorder="1" applyAlignment="1" applyProtection="1">
      <alignment horizontal="center" vertical="center"/>
      <protection locked="0"/>
    </xf>
    <xf numFmtId="164" fontId="21" fillId="0" borderId="10" xfId="0" applyNumberFormat="1" applyFont="1" applyBorder="1" applyAlignment="1" applyProtection="1">
      <alignment horizontal="center" vertical="center"/>
      <protection locked="0"/>
    </xf>
    <xf numFmtId="164" fontId="21" fillId="0" borderId="16" xfId="0" applyNumberFormat="1" applyFont="1" applyBorder="1" applyAlignment="1" applyProtection="1">
      <alignment horizontal="center" vertical="center"/>
      <protection locked="0"/>
    </xf>
    <xf numFmtId="0" fontId="26" fillId="8" borderId="10" xfId="0" applyFont="1" applyFill="1" applyBorder="1" applyAlignment="1" applyProtection="1">
      <alignment horizontal="left" vertical="center" wrapText="1" indent="1"/>
      <protection locked="0"/>
    </xf>
    <xf numFmtId="0" fontId="26" fillId="8" borderId="16" xfId="0" applyFont="1" applyFill="1" applyBorder="1" applyAlignment="1" applyProtection="1">
      <alignment horizontal="left" vertical="center" wrapText="1" indent="1"/>
      <protection locked="0"/>
    </xf>
    <xf numFmtId="164" fontId="21" fillId="0" borderId="26" xfId="0" applyNumberFormat="1" applyFont="1" applyFill="1" applyBorder="1" applyAlignment="1" applyProtection="1">
      <alignment horizontal="center" vertical="center"/>
      <protection locked="0"/>
    </xf>
    <xf numFmtId="164" fontId="21" fillId="0" borderId="10" xfId="0" applyNumberFormat="1" applyFont="1" applyFill="1" applyBorder="1" applyAlignment="1" applyProtection="1">
      <alignment horizontal="center" vertical="center"/>
      <protection locked="0"/>
    </xf>
    <xf numFmtId="164" fontId="21" fillId="0" borderId="16" xfId="0" applyNumberFormat="1" applyFont="1" applyFill="1" applyBorder="1" applyAlignment="1" applyProtection="1">
      <alignment horizontal="center" vertical="center"/>
      <protection locked="0"/>
    </xf>
    <xf numFmtId="0" fontId="26" fillId="8" borderId="5" xfId="0" applyFont="1" applyFill="1" applyBorder="1" applyAlignment="1" applyProtection="1">
      <alignment horizontal="left" vertical="top" indent="1"/>
      <protection locked="0"/>
    </xf>
    <xf numFmtId="0" fontId="26" fillId="8" borderId="14" xfId="0" applyFont="1" applyFill="1" applyBorder="1" applyAlignment="1" applyProtection="1">
      <alignment horizontal="left" vertical="center" indent="1"/>
      <protection locked="0"/>
    </xf>
    <xf numFmtId="0" fontId="26" fillId="8" borderId="1" xfId="0" applyFont="1" applyFill="1" applyBorder="1" applyAlignment="1" applyProtection="1">
      <alignment horizontal="left" vertical="center" indent="1"/>
      <protection locked="0"/>
    </xf>
    <xf numFmtId="0" fontId="26" fillId="8" borderId="45" xfId="0" applyFont="1" applyFill="1" applyBorder="1" applyAlignment="1" applyProtection="1">
      <alignment horizontal="left" vertical="center" indent="1"/>
      <protection locked="0"/>
    </xf>
    <xf numFmtId="0" fontId="26" fillId="8" borderId="48" xfId="0" applyFont="1" applyFill="1" applyBorder="1" applyAlignment="1" applyProtection="1">
      <alignment horizontal="left" vertical="center" indent="1"/>
      <protection locked="0"/>
    </xf>
    <xf numFmtId="0" fontId="26" fillId="8" borderId="23" xfId="0" applyFont="1" applyFill="1" applyBorder="1" applyAlignment="1" applyProtection="1">
      <alignment horizontal="left" vertical="center" indent="1"/>
      <protection locked="0"/>
    </xf>
    <xf numFmtId="0" fontId="26" fillId="8" borderId="8" xfId="0" applyFont="1" applyFill="1" applyBorder="1" applyAlignment="1" applyProtection="1">
      <alignment horizontal="left" vertical="center" indent="1"/>
      <protection locked="0"/>
    </xf>
    <xf numFmtId="0" fontId="26" fillId="8" borderId="12" xfId="0" applyFont="1" applyFill="1" applyBorder="1" applyAlignment="1" applyProtection="1">
      <alignment horizontal="center" vertical="center"/>
      <protection locked="0"/>
    </xf>
    <xf numFmtId="0" fontId="26" fillId="8" borderId="10" xfId="0" applyFont="1" applyFill="1" applyBorder="1" applyAlignment="1" applyProtection="1">
      <alignment horizontal="center" vertical="center"/>
      <protection locked="0"/>
    </xf>
    <xf numFmtId="0" fontId="26" fillId="8" borderId="16" xfId="0" applyFont="1" applyFill="1" applyBorder="1" applyAlignment="1" applyProtection="1">
      <alignment horizontal="center" vertical="center"/>
      <protection locked="0"/>
    </xf>
    <xf numFmtId="0" fontId="23" fillId="0" borderId="26" xfId="0" applyFont="1" applyBorder="1" applyAlignment="1" applyProtection="1">
      <alignment vertical="center"/>
      <protection locked="0"/>
    </xf>
    <xf numFmtId="0" fontId="23" fillId="0" borderId="10" xfId="0" applyFont="1" applyBorder="1" applyAlignment="1" applyProtection="1">
      <alignment vertical="center"/>
      <protection locked="0"/>
    </xf>
    <xf numFmtId="0" fontId="23" fillId="0" borderId="16" xfId="0" applyFont="1" applyBorder="1" applyAlignment="1" applyProtection="1">
      <alignment vertical="center"/>
      <protection locked="0"/>
    </xf>
    <xf numFmtId="0" fontId="26" fillId="8" borderId="26" xfId="0" applyFont="1" applyFill="1" applyBorder="1" applyAlignment="1" applyProtection="1">
      <alignment horizontal="left" vertical="center" indent="1"/>
      <protection locked="0"/>
    </xf>
    <xf numFmtId="0" fontId="26" fillId="8" borderId="10" xfId="0" applyFont="1" applyFill="1" applyBorder="1" applyAlignment="1" applyProtection="1">
      <alignment horizontal="left" vertical="center" indent="1"/>
      <protection locked="0"/>
    </xf>
    <xf numFmtId="0" fontId="26" fillId="8" borderId="16" xfId="0" applyFont="1" applyFill="1" applyBorder="1" applyAlignment="1" applyProtection="1">
      <alignment horizontal="left" vertical="center" indent="1"/>
      <protection locked="0"/>
    </xf>
    <xf numFmtId="0" fontId="26" fillId="8" borderId="26" xfId="0" applyFont="1" applyFill="1" applyBorder="1" applyAlignment="1" applyProtection="1">
      <alignment vertical="center"/>
      <protection locked="0"/>
    </xf>
    <xf numFmtId="0" fontId="26" fillId="8" borderId="10" xfId="0" applyFont="1" applyFill="1" applyBorder="1" applyAlignment="1" applyProtection="1">
      <alignment vertical="center"/>
      <protection locked="0"/>
    </xf>
    <xf numFmtId="0" fontId="26" fillId="8" borderId="16" xfId="0" applyFont="1" applyFill="1" applyBorder="1" applyAlignment="1" applyProtection="1">
      <alignment vertical="center"/>
      <protection locked="0"/>
    </xf>
    <xf numFmtId="0" fontId="16" fillId="8" borderId="26" xfId="0" applyFont="1" applyFill="1" applyBorder="1" applyAlignment="1" applyProtection="1">
      <alignment horizontal="left" vertical="center" wrapText="1" indent="1"/>
      <protection locked="0"/>
    </xf>
    <xf numFmtId="0" fontId="16" fillId="8" borderId="16" xfId="0" applyFont="1" applyFill="1" applyBorder="1" applyAlignment="1" applyProtection="1">
      <alignment horizontal="left" vertical="center" wrapText="1" indent="1"/>
      <protection locked="0"/>
    </xf>
    <xf numFmtId="0" fontId="8" fillId="0" borderId="12" xfId="0" applyFont="1" applyFill="1" applyBorder="1" applyAlignment="1">
      <alignment horizontal="left" vertical="center" wrapText="1" indent="1"/>
    </xf>
    <xf numFmtId="0" fontId="26" fillId="0" borderId="10" xfId="0" applyFont="1" applyFill="1" applyBorder="1" applyAlignment="1">
      <alignment horizontal="left" vertical="center" wrapText="1" indent="1"/>
    </xf>
    <xf numFmtId="0" fontId="26" fillId="0" borderId="16" xfId="0" applyFont="1" applyFill="1" applyBorder="1" applyAlignment="1">
      <alignment horizontal="left" vertical="center" wrapText="1" indent="1"/>
    </xf>
    <xf numFmtId="0" fontId="23" fillId="8" borderId="26" xfId="0" applyFont="1" applyFill="1" applyBorder="1" applyAlignment="1" applyProtection="1">
      <alignment horizontal="left" vertical="center" wrapText="1" indent="1"/>
      <protection locked="0"/>
    </xf>
    <xf numFmtId="0" fontId="23" fillId="8" borderId="10" xfId="0" applyFont="1" applyFill="1" applyBorder="1" applyAlignment="1" applyProtection="1">
      <alignment horizontal="left" vertical="center" wrapText="1" indent="1"/>
      <protection locked="0"/>
    </xf>
    <xf numFmtId="0" fontId="23" fillId="8" borderId="16" xfId="0" applyFont="1" applyFill="1" applyBorder="1" applyAlignment="1" applyProtection="1">
      <alignment horizontal="left" vertical="center" wrapText="1" indent="1"/>
      <protection locked="0"/>
    </xf>
    <xf numFmtId="0" fontId="26" fillId="8" borderId="17" xfId="0" applyFont="1" applyFill="1" applyBorder="1" applyAlignment="1" applyProtection="1">
      <alignment horizontal="left" vertical="center" wrapText="1" indent="1"/>
      <protection locked="0"/>
    </xf>
    <xf numFmtId="0" fontId="21" fillId="4" borderId="26" xfId="0" applyFont="1" applyFill="1" applyBorder="1" applyAlignment="1" applyProtection="1">
      <alignment horizontal="left" vertical="center" indent="1"/>
      <protection locked="0"/>
    </xf>
    <xf numFmtId="0" fontId="21" fillId="4" borderId="10" xfId="0" applyFont="1" applyFill="1" applyBorder="1" applyAlignment="1" applyProtection="1">
      <alignment horizontal="left" vertical="center" indent="1"/>
      <protection locked="0"/>
    </xf>
    <xf numFmtId="0" fontId="21" fillId="4" borderId="16" xfId="0" applyFont="1" applyFill="1" applyBorder="1" applyAlignment="1" applyProtection="1">
      <alignment horizontal="left" vertical="center" indent="1"/>
      <protection locked="0"/>
    </xf>
    <xf numFmtId="0" fontId="26" fillId="8" borderId="49" xfId="0" applyFont="1" applyFill="1" applyBorder="1" applyAlignment="1" applyProtection="1">
      <alignment horizontal="center" vertical="center"/>
      <protection locked="0"/>
    </xf>
    <xf numFmtId="0" fontId="26" fillId="8" borderId="11" xfId="0" applyFont="1" applyFill="1" applyBorder="1" applyAlignment="1" applyProtection="1">
      <alignment horizontal="center" vertical="center"/>
      <protection locked="0"/>
    </xf>
    <xf numFmtId="0" fontId="26" fillId="8" borderId="50" xfId="0" applyFont="1" applyFill="1" applyBorder="1" applyAlignment="1" applyProtection="1">
      <alignment horizontal="center" vertical="center"/>
      <protection locked="0"/>
    </xf>
    <xf numFmtId="0" fontId="26" fillId="8" borderId="14" xfId="0" applyFont="1" applyFill="1" applyBorder="1" applyAlignment="1" applyProtection="1">
      <alignment horizontal="center" vertical="center"/>
      <protection locked="0"/>
    </xf>
    <xf numFmtId="0" fontId="26" fillId="8" borderId="1" xfId="0" applyFont="1" applyFill="1" applyBorder="1" applyAlignment="1" applyProtection="1">
      <alignment horizontal="center" vertical="center"/>
      <protection locked="0"/>
    </xf>
    <xf numFmtId="0" fontId="26" fillId="8" borderId="45" xfId="0" applyFont="1" applyFill="1" applyBorder="1" applyAlignment="1" applyProtection="1">
      <alignment horizontal="center" vertical="center"/>
      <protection locked="0"/>
    </xf>
    <xf numFmtId="0" fontId="26" fillId="0" borderId="11" xfId="0" applyFont="1" applyFill="1" applyBorder="1" applyAlignment="1" applyProtection="1">
      <alignment horizontal="left" vertical="center" indent="1"/>
      <protection locked="0"/>
    </xf>
    <xf numFmtId="0" fontId="26" fillId="0" borderId="50" xfId="0" applyFont="1" applyFill="1" applyBorder="1" applyAlignment="1" applyProtection="1">
      <alignment horizontal="left" vertical="center" indent="1"/>
      <protection locked="0"/>
    </xf>
    <xf numFmtId="0" fontId="26" fillId="8" borderId="26" xfId="0" applyFont="1" applyFill="1" applyBorder="1" applyAlignment="1" applyProtection="1">
      <alignment horizontal="left" vertical="center" wrapText="1" indent="1"/>
      <protection locked="0"/>
    </xf>
    <xf numFmtId="0" fontId="15" fillId="5" borderId="26" xfId="0" applyFont="1" applyFill="1" applyBorder="1" applyAlignment="1" applyProtection="1">
      <alignment horizontal="left" vertical="center" indent="1"/>
      <protection locked="0"/>
    </xf>
    <xf numFmtId="0" fontId="15" fillId="5" borderId="10" xfId="0" applyFont="1" applyFill="1" applyBorder="1" applyAlignment="1" applyProtection="1">
      <alignment horizontal="left" vertical="center" indent="1"/>
      <protection locked="0"/>
    </xf>
    <xf numFmtId="0" fontId="15" fillId="5" borderId="16" xfId="0" applyFont="1" applyFill="1" applyBorder="1" applyAlignment="1" applyProtection="1">
      <alignment horizontal="left" vertical="center" indent="1"/>
      <protection locked="0"/>
    </xf>
    <xf numFmtId="0" fontId="14" fillId="8" borderId="26" xfId="0" applyFont="1" applyFill="1" applyBorder="1" applyAlignment="1" applyProtection="1">
      <alignment horizontal="left" vertical="center" indent="1"/>
      <protection locked="0"/>
    </xf>
    <xf numFmtId="0" fontId="16" fillId="8" borderId="16" xfId="0" applyFont="1" applyFill="1" applyBorder="1" applyAlignment="1" applyProtection="1">
      <alignment horizontal="left" vertical="center" indent="1"/>
      <protection locked="0"/>
    </xf>
    <xf numFmtId="0" fontId="26" fillId="0" borderId="47" xfId="0" applyFont="1" applyBorder="1" applyAlignment="1" applyProtection="1">
      <alignment horizontal="left" vertical="center" wrapText="1" indent="1"/>
      <protection locked="0"/>
    </xf>
    <xf numFmtId="0" fontId="26" fillId="0" borderId="25" xfId="0" applyFont="1" applyBorder="1" applyAlignment="1" applyProtection="1">
      <alignment horizontal="left" vertical="center" wrapText="1" indent="1"/>
      <protection locked="0"/>
    </xf>
    <xf numFmtId="0" fontId="26" fillId="0" borderId="52" xfId="0" applyFont="1" applyBorder="1" applyAlignment="1" applyProtection="1">
      <alignment horizontal="left" vertical="center" wrapText="1" indent="1"/>
      <protection locked="0"/>
    </xf>
    <xf numFmtId="0" fontId="26" fillId="8" borderId="12" xfId="0" applyFont="1" applyFill="1" applyBorder="1" applyAlignment="1" applyProtection="1">
      <alignment horizontal="left" vertical="center" indent="1"/>
      <protection locked="0"/>
    </xf>
    <xf numFmtId="0" fontId="26" fillId="8" borderId="12" xfId="0" applyFont="1" applyFill="1" applyBorder="1" applyAlignment="1">
      <alignment horizontal="left" vertical="center" wrapText="1" indent="1"/>
    </xf>
    <xf numFmtId="0" fontId="26" fillId="8" borderId="10" xfId="0" applyFont="1" applyFill="1" applyBorder="1" applyAlignment="1">
      <alignment horizontal="left" vertical="center" wrapText="1" indent="1"/>
    </xf>
    <xf numFmtId="0" fontId="26" fillId="8" borderId="16" xfId="0" applyFont="1" applyFill="1" applyBorder="1" applyAlignment="1">
      <alignment horizontal="left" vertical="center" wrapText="1" indent="1"/>
    </xf>
    <xf numFmtId="0" fontId="106" fillId="8" borderId="26" xfId="0" applyFont="1" applyFill="1" applyBorder="1" applyAlignment="1" applyProtection="1">
      <alignment horizontal="left" vertical="center" wrapText="1" indent="1"/>
      <protection locked="0"/>
    </xf>
    <xf numFmtId="0" fontId="23" fillId="8" borderId="10" xfId="0" applyFont="1" applyFill="1" applyBorder="1" applyAlignment="1" applyProtection="1">
      <alignment horizontal="left" vertical="center" indent="1"/>
      <protection locked="0"/>
    </xf>
    <xf numFmtId="0" fontId="23" fillId="8" borderId="16" xfId="0" applyFont="1" applyFill="1" applyBorder="1" applyAlignment="1" applyProtection="1">
      <alignment horizontal="left" vertical="center" indent="1"/>
      <protection locked="0"/>
    </xf>
    <xf numFmtId="0" fontId="26" fillId="8" borderId="26" xfId="0" applyFont="1" applyFill="1" applyBorder="1" applyAlignment="1" applyProtection="1">
      <alignment horizontal="center" vertical="center"/>
      <protection locked="0"/>
    </xf>
    <xf numFmtId="0" fontId="40" fillId="7" borderId="10" xfId="0" applyFont="1" applyFill="1" applyBorder="1" applyAlignment="1">
      <alignment horizontal="center" vertical="center"/>
    </xf>
    <xf numFmtId="0" fontId="16" fillId="8" borderId="26" xfId="0" applyFont="1" applyFill="1" applyBorder="1" applyAlignment="1" applyProtection="1">
      <alignment horizontal="left" vertical="center" indent="1"/>
      <protection locked="0"/>
    </xf>
    <xf numFmtId="0" fontId="20" fillId="0" borderId="0" xfId="0" applyFont="1" applyBorder="1" applyAlignment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  <protection locked="0"/>
    </xf>
    <xf numFmtId="0" fontId="16" fillId="4" borderId="29" xfId="0" applyFont="1" applyFill="1" applyBorder="1" applyAlignment="1" applyProtection="1">
      <alignment horizontal="center" vertical="center"/>
      <protection locked="0"/>
    </xf>
    <xf numFmtId="0" fontId="16" fillId="4" borderId="33" xfId="0" applyFont="1" applyFill="1" applyBorder="1" applyAlignment="1" applyProtection="1">
      <alignment horizontal="center" vertical="center"/>
      <protection locked="0"/>
    </xf>
    <xf numFmtId="0" fontId="26" fillId="0" borderId="26" xfId="0" applyFont="1" applyBorder="1" applyAlignment="1">
      <alignment horizontal="left" vertical="center" indent="1"/>
    </xf>
    <xf numFmtId="0" fontId="26" fillId="0" borderId="10" xfId="0" applyFont="1" applyBorder="1" applyAlignment="1">
      <alignment horizontal="left" vertical="center" indent="1"/>
    </xf>
    <xf numFmtId="0" fontId="26" fillId="0" borderId="16" xfId="0" applyFont="1" applyBorder="1" applyAlignment="1">
      <alignment horizontal="left" vertical="center" indent="1"/>
    </xf>
    <xf numFmtId="0" fontId="16" fillId="4" borderId="26" xfId="0" applyFont="1" applyFill="1" applyBorder="1" applyAlignment="1">
      <alignment horizontal="left" vertical="center" indent="1"/>
    </xf>
    <xf numFmtId="0" fontId="16" fillId="4" borderId="10" xfId="0" applyFont="1" applyFill="1" applyBorder="1" applyAlignment="1">
      <alignment horizontal="left" vertical="center" indent="1"/>
    </xf>
    <xf numFmtId="0" fontId="16" fillId="4" borderId="16" xfId="0" applyFont="1" applyFill="1" applyBorder="1" applyAlignment="1">
      <alignment horizontal="left" vertical="center" indent="1"/>
    </xf>
    <xf numFmtId="0" fontId="21" fillId="6" borderId="27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6" xfId="0" applyFill="1" applyBorder="1" applyAlignment="1">
      <alignment horizontal="left" vertical="center" indent="1"/>
    </xf>
    <xf numFmtId="0" fontId="40" fillId="7" borderId="21" xfId="0" applyFont="1" applyFill="1" applyBorder="1" applyAlignment="1" applyProtection="1">
      <alignment horizontal="center" vertical="center"/>
    </xf>
    <xf numFmtId="0" fontId="40" fillId="7" borderId="30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 wrapText="1" indent="1"/>
    </xf>
    <xf numFmtId="0" fontId="16" fillId="4" borderId="26" xfId="0" applyFont="1" applyFill="1" applyBorder="1" applyAlignment="1" applyProtection="1">
      <alignment vertical="center"/>
      <protection locked="0"/>
    </xf>
    <xf numFmtId="0" fontId="16" fillId="4" borderId="10" xfId="0" applyFont="1" applyFill="1" applyBorder="1" applyAlignment="1" applyProtection="1">
      <alignment vertical="center"/>
      <protection locked="0"/>
    </xf>
    <xf numFmtId="0" fontId="16" fillId="4" borderId="16" xfId="0" applyFont="1" applyFill="1" applyBorder="1" applyAlignment="1" applyProtection="1">
      <alignment vertical="center"/>
      <protection locked="0"/>
    </xf>
    <xf numFmtId="0" fontId="26" fillId="0" borderId="26" xfId="0" applyFont="1" applyFill="1" applyBorder="1" applyAlignment="1" applyProtection="1">
      <alignment horizontal="left" vertical="center" indent="1"/>
      <protection locked="0"/>
    </xf>
    <xf numFmtId="0" fontId="26" fillId="0" borderId="10" xfId="0" applyFont="1" applyFill="1" applyBorder="1" applyAlignment="1" applyProtection="1">
      <alignment horizontal="left" vertical="center" indent="1"/>
      <protection locked="0"/>
    </xf>
    <xf numFmtId="0" fontId="26" fillId="0" borderId="16" xfId="0" applyFont="1" applyFill="1" applyBorder="1" applyAlignment="1" applyProtection="1">
      <alignment horizontal="left" vertical="center" indent="1"/>
      <protection locked="0"/>
    </xf>
    <xf numFmtId="0" fontId="28" fillId="9" borderId="26" xfId="1" applyFont="1" applyFill="1" applyBorder="1" applyAlignment="1" applyProtection="1">
      <alignment horizontal="center" vertical="center"/>
      <protection locked="0"/>
    </xf>
    <xf numFmtId="0" fontId="28" fillId="9" borderId="10" xfId="1" applyFont="1" applyFill="1" applyBorder="1" applyAlignment="1" applyProtection="1">
      <alignment horizontal="center" vertical="center"/>
      <protection locked="0"/>
    </xf>
    <xf numFmtId="0" fontId="28" fillId="9" borderId="16" xfId="1" applyFont="1" applyFill="1" applyBorder="1" applyAlignment="1" applyProtection="1">
      <alignment horizontal="center" vertical="center"/>
      <protection locked="0"/>
    </xf>
    <xf numFmtId="0" fontId="15" fillId="9" borderId="26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6" xfId="0" applyFont="1" applyFill="1" applyBorder="1" applyAlignment="1" applyProtection="1">
      <alignment horizontal="center" vertical="center"/>
      <protection locked="0"/>
    </xf>
    <xf numFmtId="0" fontId="16" fillId="6" borderId="26" xfId="0" applyFont="1" applyFill="1" applyBorder="1" applyAlignment="1" applyProtection="1">
      <alignment horizontal="left" vertical="center" indent="1"/>
      <protection locked="0"/>
    </xf>
    <xf numFmtId="0" fontId="16" fillId="6" borderId="10" xfId="0" applyFont="1" applyFill="1" applyBorder="1" applyAlignment="1" applyProtection="1">
      <alignment horizontal="left" vertical="center" indent="1"/>
      <protection locked="0"/>
    </xf>
    <xf numFmtId="0" fontId="16" fillId="6" borderId="16" xfId="0" applyFont="1" applyFill="1" applyBorder="1" applyAlignment="1" applyProtection="1">
      <alignment horizontal="left" vertical="center" indent="1"/>
      <protection locked="0"/>
    </xf>
    <xf numFmtId="0" fontId="16" fillId="4" borderId="26" xfId="0" applyFont="1" applyFill="1" applyBorder="1" applyAlignment="1" applyProtection="1">
      <alignment horizontal="left" vertical="center" indent="1"/>
      <protection locked="0"/>
    </xf>
    <xf numFmtId="0" fontId="16" fillId="4" borderId="10" xfId="0" applyFont="1" applyFill="1" applyBorder="1" applyAlignment="1" applyProtection="1">
      <alignment horizontal="left" vertical="center" indent="1"/>
      <protection locked="0"/>
    </xf>
    <xf numFmtId="0" fontId="16" fillId="4" borderId="16" xfId="0" applyFont="1" applyFill="1" applyBorder="1" applyAlignment="1" applyProtection="1">
      <alignment horizontal="left" vertical="center" indent="1"/>
      <protection locked="0"/>
    </xf>
    <xf numFmtId="0" fontId="26" fillId="0" borderId="26" xfId="0" applyFont="1" applyBorder="1" applyAlignment="1" applyProtection="1">
      <alignment horizontal="left" vertical="center" indent="1"/>
      <protection locked="0"/>
    </xf>
    <xf numFmtId="0" fontId="26" fillId="0" borderId="10" xfId="0" applyFont="1" applyBorder="1" applyAlignment="1" applyProtection="1">
      <alignment horizontal="left" vertical="center" indent="1"/>
      <protection locked="0"/>
    </xf>
    <xf numFmtId="0" fontId="26" fillId="0" borderId="16" xfId="0" applyFont="1" applyBorder="1" applyAlignment="1" applyProtection="1">
      <alignment horizontal="left" vertical="center" indent="1"/>
      <protection locked="0"/>
    </xf>
    <xf numFmtId="0" fontId="40" fillId="7" borderId="29" xfId="0" applyFont="1" applyFill="1" applyBorder="1" applyAlignment="1" applyProtection="1">
      <alignment horizontal="center" vertical="center"/>
    </xf>
    <xf numFmtId="0" fontId="40" fillId="7" borderId="33" xfId="0" applyFont="1" applyFill="1" applyBorder="1" applyAlignment="1" applyProtection="1">
      <alignment horizontal="center" vertical="center"/>
    </xf>
    <xf numFmtId="0" fontId="28" fillId="9" borderId="5" xfId="1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 applyProtection="1">
      <alignment horizontal="left" vertical="center" wrapText="1" indent="1"/>
    </xf>
    <xf numFmtId="0" fontId="114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Border="1" applyAlignment="1">
      <alignment horizontal="left" vertical="center"/>
    </xf>
    <xf numFmtId="0" fontId="115" fillId="0" borderId="0" xfId="0" applyFont="1"/>
    <xf numFmtId="0" fontId="38" fillId="0" borderId="5" xfId="0" applyFont="1" applyBorder="1" applyAlignment="1">
      <alignment horizontal="center"/>
    </xf>
  </cellXfs>
  <cellStyles count="2500">
    <cellStyle name="0,0_x000a__x000a_NA_x000a__x000a_" xfId="3"/>
    <cellStyle name="0,0_x000a__x000a_NA_x000a__x000a_ 2" xfId="4"/>
    <cellStyle name="0,0_x000a__x000a_NA_x000a__x000a_ 2 2" xfId="270"/>
    <cellStyle name="0,0_x000a__x000a_NA_x000a__x000a_ 2 3" xfId="271"/>
    <cellStyle name="0,0_x000a__x000a_NA_x000a__x000a_ 2 4" xfId="269"/>
    <cellStyle name="0,0_x000a__x000a_NA_x000a__x000a_ 3" xfId="272"/>
    <cellStyle name="0,0_x000a__x000a_NA_x000a__x000a_ 4" xfId="273"/>
    <cellStyle name="0,0_x000a__x000a_NA_x000a__x000a_ 5" xfId="268"/>
    <cellStyle name="20 % - Accent1 2" xfId="5"/>
    <cellStyle name="20 % - Accent1 2 2" xfId="276"/>
    <cellStyle name="20 % - Accent1 2 2 2" xfId="277"/>
    <cellStyle name="20 % - Accent1 2 2 2 2" xfId="278"/>
    <cellStyle name="20 % - Accent1 2 2 3" xfId="279"/>
    <cellStyle name="20 % - Accent1 2 3" xfId="280"/>
    <cellStyle name="20 % - Accent1 2 3 2" xfId="281"/>
    <cellStyle name="20 % - Accent1 2 3 2 2" xfId="282"/>
    <cellStyle name="20 % - Accent1 2 3 3" xfId="283"/>
    <cellStyle name="20 % - Accent1 2 4" xfId="284"/>
    <cellStyle name="20 % - Accent1 2 4 2" xfId="285"/>
    <cellStyle name="20 % - Accent1 2 5" xfId="286"/>
    <cellStyle name="20 % - Accent1 2 6" xfId="275"/>
    <cellStyle name="20 % - Accent1 3" xfId="6"/>
    <cellStyle name="20 % - Accent1 3 2" xfId="288"/>
    <cellStyle name="20 % - Accent1 3 3" xfId="287"/>
    <cellStyle name="20 % - Accent1 4" xfId="289"/>
    <cellStyle name="20 % - Accent1 4 2" xfId="290"/>
    <cellStyle name="20 % - Accent1 5" xfId="291"/>
    <cellStyle name="20 % - Accent1 6" xfId="292"/>
    <cellStyle name="20 % - Accent1 6 2" xfId="293"/>
    <cellStyle name="20 % - Accent1 6 2 2" xfId="294"/>
    <cellStyle name="20 % - Accent1 6 3" xfId="295"/>
    <cellStyle name="20 % - Accent1 7" xfId="296"/>
    <cellStyle name="20 % - Accent1 8" xfId="297"/>
    <cellStyle name="20 % - Accent1 9" xfId="274"/>
    <cellStyle name="20 % - Accent2 2" xfId="7"/>
    <cellStyle name="20 % - Accent2 2 2" xfId="300"/>
    <cellStyle name="20 % - Accent2 2 2 2" xfId="301"/>
    <cellStyle name="20 % - Accent2 2 2 2 2" xfId="302"/>
    <cellStyle name="20 % - Accent2 2 2 3" xfId="303"/>
    <cellStyle name="20 % - Accent2 2 3" xfId="304"/>
    <cellStyle name="20 % - Accent2 2 3 2" xfId="305"/>
    <cellStyle name="20 % - Accent2 2 3 2 2" xfId="306"/>
    <cellStyle name="20 % - Accent2 2 3 3" xfId="307"/>
    <cellStyle name="20 % - Accent2 2 4" xfId="308"/>
    <cellStyle name="20 % - Accent2 2 4 2" xfId="309"/>
    <cellStyle name="20 % - Accent2 2 5" xfId="310"/>
    <cellStyle name="20 % - Accent2 2 6" xfId="299"/>
    <cellStyle name="20 % - Accent2 3" xfId="8"/>
    <cellStyle name="20 % - Accent2 3 2" xfId="312"/>
    <cellStyle name="20 % - Accent2 3 3" xfId="311"/>
    <cellStyle name="20 % - Accent2 4" xfId="313"/>
    <cellStyle name="20 % - Accent2 4 2" xfId="314"/>
    <cellStyle name="20 % - Accent2 5" xfId="315"/>
    <cellStyle name="20 % - Accent2 6" xfId="316"/>
    <cellStyle name="20 % - Accent2 6 2" xfId="317"/>
    <cellStyle name="20 % - Accent2 6 2 2" xfId="318"/>
    <cellStyle name="20 % - Accent2 6 3" xfId="319"/>
    <cellStyle name="20 % - Accent2 7" xfId="320"/>
    <cellStyle name="20 % - Accent2 8" xfId="321"/>
    <cellStyle name="20 % - Accent2 9" xfId="298"/>
    <cellStyle name="20 % - Accent3 2" xfId="9"/>
    <cellStyle name="20 % - Accent3 2 2" xfId="324"/>
    <cellStyle name="20 % - Accent3 2 2 2" xfId="325"/>
    <cellStyle name="20 % - Accent3 2 2 2 2" xfId="326"/>
    <cellStyle name="20 % - Accent3 2 2 3" xfId="327"/>
    <cellStyle name="20 % - Accent3 2 3" xfId="328"/>
    <cellStyle name="20 % - Accent3 2 3 2" xfId="329"/>
    <cellStyle name="20 % - Accent3 2 3 2 2" xfId="330"/>
    <cellStyle name="20 % - Accent3 2 3 3" xfId="331"/>
    <cellStyle name="20 % - Accent3 2 4" xfId="332"/>
    <cellStyle name="20 % - Accent3 2 4 2" xfId="333"/>
    <cellStyle name="20 % - Accent3 2 5" xfId="334"/>
    <cellStyle name="20 % - Accent3 2 6" xfId="323"/>
    <cellStyle name="20 % - Accent3 3" xfId="10"/>
    <cellStyle name="20 % - Accent3 3 2" xfId="336"/>
    <cellStyle name="20 % - Accent3 3 3" xfId="335"/>
    <cellStyle name="20 % - Accent3 4" xfId="337"/>
    <cellStyle name="20 % - Accent3 4 2" xfId="338"/>
    <cellStyle name="20 % - Accent3 5" xfId="339"/>
    <cellStyle name="20 % - Accent3 6" xfId="340"/>
    <cellStyle name="20 % - Accent3 6 2" xfId="341"/>
    <cellStyle name="20 % - Accent3 6 2 2" xfId="342"/>
    <cellStyle name="20 % - Accent3 6 3" xfId="343"/>
    <cellStyle name="20 % - Accent3 7" xfId="344"/>
    <cellStyle name="20 % - Accent3 8" xfId="345"/>
    <cellStyle name="20 % - Accent3 9" xfId="322"/>
    <cellStyle name="20 % - Accent4 2" xfId="11"/>
    <cellStyle name="20 % - Accent4 2 2" xfId="348"/>
    <cellStyle name="20 % - Accent4 2 2 2" xfId="349"/>
    <cellStyle name="20 % - Accent4 2 2 2 2" xfId="350"/>
    <cellStyle name="20 % - Accent4 2 2 3" xfId="351"/>
    <cellStyle name="20 % - Accent4 2 3" xfId="352"/>
    <cellStyle name="20 % - Accent4 2 3 2" xfId="353"/>
    <cellStyle name="20 % - Accent4 2 3 2 2" xfId="354"/>
    <cellStyle name="20 % - Accent4 2 3 3" xfId="355"/>
    <cellStyle name="20 % - Accent4 2 4" xfId="356"/>
    <cellStyle name="20 % - Accent4 2 4 2" xfId="357"/>
    <cellStyle name="20 % - Accent4 2 5" xfId="358"/>
    <cellStyle name="20 % - Accent4 2 6" xfId="347"/>
    <cellStyle name="20 % - Accent4 3" xfId="12"/>
    <cellStyle name="20 % - Accent4 3 2" xfId="360"/>
    <cellStyle name="20 % - Accent4 3 3" xfId="359"/>
    <cellStyle name="20 % - Accent4 4" xfId="361"/>
    <cellStyle name="20 % - Accent4 4 2" xfId="362"/>
    <cellStyle name="20 % - Accent4 5" xfId="363"/>
    <cellStyle name="20 % - Accent4 6" xfId="364"/>
    <cellStyle name="20 % - Accent4 6 2" xfId="365"/>
    <cellStyle name="20 % - Accent4 6 2 2" xfId="366"/>
    <cellStyle name="20 % - Accent4 6 3" xfId="367"/>
    <cellStyle name="20 % - Accent4 7" xfId="368"/>
    <cellStyle name="20 % - Accent4 8" xfId="369"/>
    <cellStyle name="20 % - Accent4 9" xfId="346"/>
    <cellStyle name="20 % - Accent5 2" xfId="13"/>
    <cellStyle name="20 % - Accent5 2 2" xfId="372"/>
    <cellStyle name="20 % - Accent5 2 2 2" xfId="373"/>
    <cellStyle name="20 % - Accent5 2 2 2 2" xfId="374"/>
    <cellStyle name="20 % - Accent5 2 2 3" xfId="375"/>
    <cellStyle name="20 % - Accent5 2 3" xfId="376"/>
    <cellStyle name="20 % - Accent5 2 3 2" xfId="377"/>
    <cellStyle name="20 % - Accent5 2 3 2 2" xfId="378"/>
    <cellStyle name="20 % - Accent5 2 3 3" xfId="379"/>
    <cellStyle name="20 % - Accent5 2 4" xfId="380"/>
    <cellStyle name="20 % - Accent5 2 4 2" xfId="381"/>
    <cellStyle name="20 % - Accent5 2 5" xfId="382"/>
    <cellStyle name="20 % - Accent5 2 6" xfId="371"/>
    <cellStyle name="20 % - Accent5 3" xfId="14"/>
    <cellStyle name="20 % - Accent5 3 2" xfId="384"/>
    <cellStyle name="20 % - Accent5 3 3" xfId="383"/>
    <cellStyle name="20 % - Accent5 4" xfId="385"/>
    <cellStyle name="20 % - Accent5 4 2" xfId="386"/>
    <cellStyle name="20 % - Accent5 5" xfId="387"/>
    <cellStyle name="20 % - Accent5 6" xfId="388"/>
    <cellStyle name="20 % - Accent5 6 2" xfId="389"/>
    <cellStyle name="20 % - Accent5 6 2 2" xfId="390"/>
    <cellStyle name="20 % - Accent5 6 3" xfId="391"/>
    <cellStyle name="20 % - Accent5 7" xfId="392"/>
    <cellStyle name="20 % - Accent5 8" xfId="393"/>
    <cellStyle name="20 % - Accent5 9" xfId="370"/>
    <cellStyle name="20 % - Accent6 2" xfId="15"/>
    <cellStyle name="20 % - Accent6 2 2" xfId="396"/>
    <cellStyle name="20 % - Accent6 2 2 2" xfId="397"/>
    <cellStyle name="20 % - Accent6 2 2 2 2" xfId="398"/>
    <cellStyle name="20 % - Accent6 2 2 3" xfId="399"/>
    <cellStyle name="20 % - Accent6 2 3" xfId="400"/>
    <cellStyle name="20 % - Accent6 2 3 2" xfId="401"/>
    <cellStyle name="20 % - Accent6 2 3 2 2" xfId="402"/>
    <cellStyle name="20 % - Accent6 2 3 3" xfId="403"/>
    <cellStyle name="20 % - Accent6 2 4" xfId="404"/>
    <cellStyle name="20 % - Accent6 2 4 2" xfId="405"/>
    <cellStyle name="20 % - Accent6 2 5" xfId="406"/>
    <cellStyle name="20 % - Accent6 2 6" xfId="395"/>
    <cellStyle name="20 % - Accent6 3" xfId="16"/>
    <cellStyle name="20 % - Accent6 3 2" xfId="408"/>
    <cellStyle name="20 % - Accent6 3 3" xfId="407"/>
    <cellStyle name="20 % - Accent6 4" xfId="409"/>
    <cellStyle name="20 % - Accent6 4 2" xfId="410"/>
    <cellStyle name="20 % - Accent6 5" xfId="411"/>
    <cellStyle name="20 % - Accent6 6" xfId="412"/>
    <cellStyle name="20 % - Accent6 6 2" xfId="413"/>
    <cellStyle name="20 % - Accent6 6 2 2" xfId="414"/>
    <cellStyle name="20 % - Accent6 6 3" xfId="415"/>
    <cellStyle name="20 % - Accent6 7" xfId="416"/>
    <cellStyle name="20 % - Accent6 8" xfId="417"/>
    <cellStyle name="20 % - Accent6 9" xfId="394"/>
    <cellStyle name="40 % - Accent1 2" xfId="17"/>
    <cellStyle name="40 % - Accent1 2 2" xfId="420"/>
    <cellStyle name="40 % - Accent1 2 2 2" xfId="421"/>
    <cellStyle name="40 % - Accent1 2 2 2 2" xfId="422"/>
    <cellStyle name="40 % - Accent1 2 2 3" xfId="423"/>
    <cellStyle name="40 % - Accent1 2 3" xfId="424"/>
    <cellStyle name="40 % - Accent1 2 3 2" xfId="425"/>
    <cellStyle name="40 % - Accent1 2 3 2 2" xfId="426"/>
    <cellStyle name="40 % - Accent1 2 3 3" xfId="427"/>
    <cellStyle name="40 % - Accent1 2 4" xfId="428"/>
    <cellStyle name="40 % - Accent1 2 4 2" xfId="429"/>
    <cellStyle name="40 % - Accent1 2 5" xfId="430"/>
    <cellStyle name="40 % - Accent1 2 6" xfId="419"/>
    <cellStyle name="40 % - Accent1 3" xfId="18"/>
    <cellStyle name="40 % - Accent1 3 2" xfId="432"/>
    <cellStyle name="40 % - Accent1 3 3" xfId="431"/>
    <cellStyle name="40 % - Accent1 4" xfId="433"/>
    <cellStyle name="40 % - Accent1 4 2" xfId="434"/>
    <cellStyle name="40 % - Accent1 5" xfId="435"/>
    <cellStyle name="40 % - Accent1 6" xfId="436"/>
    <cellStyle name="40 % - Accent1 6 2" xfId="437"/>
    <cellStyle name="40 % - Accent1 6 2 2" xfId="438"/>
    <cellStyle name="40 % - Accent1 6 3" xfId="439"/>
    <cellStyle name="40 % - Accent1 7" xfId="440"/>
    <cellStyle name="40 % - Accent1 8" xfId="441"/>
    <cellStyle name="40 % - Accent1 9" xfId="418"/>
    <cellStyle name="40 % - Accent2 2" xfId="19"/>
    <cellStyle name="40 % - Accent2 2 2" xfId="444"/>
    <cellStyle name="40 % - Accent2 2 2 2" xfId="445"/>
    <cellStyle name="40 % - Accent2 2 2 2 2" xfId="446"/>
    <cellStyle name="40 % - Accent2 2 2 3" xfId="447"/>
    <cellStyle name="40 % - Accent2 2 3" xfId="448"/>
    <cellStyle name="40 % - Accent2 2 3 2" xfId="449"/>
    <cellStyle name="40 % - Accent2 2 3 2 2" xfId="450"/>
    <cellStyle name="40 % - Accent2 2 3 3" xfId="451"/>
    <cellStyle name="40 % - Accent2 2 4" xfId="452"/>
    <cellStyle name="40 % - Accent2 2 4 2" xfId="453"/>
    <cellStyle name="40 % - Accent2 2 5" xfId="454"/>
    <cellStyle name="40 % - Accent2 2 6" xfId="443"/>
    <cellStyle name="40 % - Accent2 3" xfId="20"/>
    <cellStyle name="40 % - Accent2 3 2" xfId="456"/>
    <cellStyle name="40 % - Accent2 3 3" xfId="455"/>
    <cellStyle name="40 % - Accent2 4" xfId="457"/>
    <cellStyle name="40 % - Accent2 4 2" xfId="458"/>
    <cellStyle name="40 % - Accent2 5" xfId="459"/>
    <cellStyle name="40 % - Accent2 6" xfId="460"/>
    <cellStyle name="40 % - Accent2 6 2" xfId="461"/>
    <cellStyle name="40 % - Accent2 6 2 2" xfId="462"/>
    <cellStyle name="40 % - Accent2 6 3" xfId="463"/>
    <cellStyle name="40 % - Accent2 7" xfId="464"/>
    <cellStyle name="40 % - Accent2 8" xfId="465"/>
    <cellStyle name="40 % - Accent2 9" xfId="442"/>
    <cellStyle name="40 % - Accent3 2" xfId="21"/>
    <cellStyle name="40 % - Accent3 2 2" xfId="468"/>
    <cellStyle name="40 % - Accent3 2 2 2" xfId="469"/>
    <cellStyle name="40 % - Accent3 2 2 2 2" xfId="470"/>
    <cellStyle name="40 % - Accent3 2 2 3" xfId="471"/>
    <cellStyle name="40 % - Accent3 2 3" xfId="472"/>
    <cellStyle name="40 % - Accent3 2 3 2" xfId="473"/>
    <cellStyle name="40 % - Accent3 2 3 2 2" xfId="474"/>
    <cellStyle name="40 % - Accent3 2 3 3" xfId="475"/>
    <cellStyle name="40 % - Accent3 2 4" xfId="476"/>
    <cellStyle name="40 % - Accent3 2 4 2" xfId="477"/>
    <cellStyle name="40 % - Accent3 2 5" xfId="478"/>
    <cellStyle name="40 % - Accent3 2 6" xfId="467"/>
    <cellStyle name="40 % - Accent3 3" xfId="22"/>
    <cellStyle name="40 % - Accent3 3 2" xfId="480"/>
    <cellStyle name="40 % - Accent3 3 3" xfId="479"/>
    <cellStyle name="40 % - Accent3 4" xfId="481"/>
    <cellStyle name="40 % - Accent3 4 2" xfId="482"/>
    <cellStyle name="40 % - Accent3 5" xfId="483"/>
    <cellStyle name="40 % - Accent3 6" xfId="484"/>
    <cellStyle name="40 % - Accent3 6 2" xfId="485"/>
    <cellStyle name="40 % - Accent3 6 2 2" xfId="486"/>
    <cellStyle name="40 % - Accent3 6 3" xfId="487"/>
    <cellStyle name="40 % - Accent3 7" xfId="488"/>
    <cellStyle name="40 % - Accent3 8" xfId="489"/>
    <cellStyle name="40 % - Accent3 9" xfId="466"/>
    <cellStyle name="40 % - Accent4 2" xfId="23"/>
    <cellStyle name="40 % - Accent4 2 2" xfId="492"/>
    <cellStyle name="40 % - Accent4 2 2 2" xfId="493"/>
    <cellStyle name="40 % - Accent4 2 2 2 2" xfId="494"/>
    <cellStyle name="40 % - Accent4 2 2 3" xfId="495"/>
    <cellStyle name="40 % - Accent4 2 3" xfId="496"/>
    <cellStyle name="40 % - Accent4 2 3 2" xfId="497"/>
    <cellStyle name="40 % - Accent4 2 3 2 2" xfId="498"/>
    <cellStyle name="40 % - Accent4 2 3 3" xfId="499"/>
    <cellStyle name="40 % - Accent4 2 4" xfId="500"/>
    <cellStyle name="40 % - Accent4 2 4 2" xfId="501"/>
    <cellStyle name="40 % - Accent4 2 5" xfId="502"/>
    <cellStyle name="40 % - Accent4 2 6" xfId="491"/>
    <cellStyle name="40 % - Accent4 3" xfId="24"/>
    <cellStyle name="40 % - Accent4 3 2" xfId="504"/>
    <cellStyle name="40 % - Accent4 3 3" xfId="503"/>
    <cellStyle name="40 % - Accent4 4" xfId="505"/>
    <cellStyle name="40 % - Accent4 4 2" xfId="506"/>
    <cellStyle name="40 % - Accent4 5" xfId="507"/>
    <cellStyle name="40 % - Accent4 6" xfId="508"/>
    <cellStyle name="40 % - Accent4 6 2" xfId="509"/>
    <cellStyle name="40 % - Accent4 6 2 2" xfId="510"/>
    <cellStyle name="40 % - Accent4 6 3" xfId="511"/>
    <cellStyle name="40 % - Accent4 7" xfId="512"/>
    <cellStyle name="40 % - Accent4 8" xfId="513"/>
    <cellStyle name="40 % - Accent4 9" xfId="490"/>
    <cellStyle name="40 % - Accent5 2" xfId="25"/>
    <cellStyle name="40 % - Accent5 2 2" xfId="516"/>
    <cellStyle name="40 % - Accent5 2 2 2" xfId="517"/>
    <cellStyle name="40 % - Accent5 2 2 2 2" xfId="518"/>
    <cellStyle name="40 % - Accent5 2 2 3" xfId="519"/>
    <cellStyle name="40 % - Accent5 2 3" xfId="520"/>
    <cellStyle name="40 % - Accent5 2 3 2" xfId="521"/>
    <cellStyle name="40 % - Accent5 2 3 2 2" xfId="522"/>
    <cellStyle name="40 % - Accent5 2 3 3" xfId="523"/>
    <cellStyle name="40 % - Accent5 2 4" xfId="524"/>
    <cellStyle name="40 % - Accent5 2 4 2" xfId="525"/>
    <cellStyle name="40 % - Accent5 2 5" xfId="526"/>
    <cellStyle name="40 % - Accent5 2 6" xfId="515"/>
    <cellStyle name="40 % - Accent5 3" xfId="26"/>
    <cellStyle name="40 % - Accent5 3 2" xfId="528"/>
    <cellStyle name="40 % - Accent5 3 3" xfId="527"/>
    <cellStyle name="40 % - Accent5 4" xfId="529"/>
    <cellStyle name="40 % - Accent5 4 2" xfId="530"/>
    <cellStyle name="40 % - Accent5 5" xfId="531"/>
    <cellStyle name="40 % - Accent5 6" xfId="532"/>
    <cellStyle name="40 % - Accent5 6 2" xfId="533"/>
    <cellStyle name="40 % - Accent5 6 2 2" xfId="534"/>
    <cellStyle name="40 % - Accent5 6 3" xfId="535"/>
    <cellStyle name="40 % - Accent5 7" xfId="536"/>
    <cellStyle name="40 % - Accent5 8" xfId="537"/>
    <cellStyle name="40 % - Accent5 9" xfId="514"/>
    <cellStyle name="40 % - Accent6 2" xfId="27"/>
    <cellStyle name="40 % - Accent6 2 2" xfId="540"/>
    <cellStyle name="40 % - Accent6 2 2 2" xfId="541"/>
    <cellStyle name="40 % - Accent6 2 2 2 2" xfId="542"/>
    <cellStyle name="40 % - Accent6 2 2 3" xfId="543"/>
    <cellStyle name="40 % - Accent6 2 3" xfId="544"/>
    <cellStyle name="40 % - Accent6 2 3 2" xfId="545"/>
    <cellStyle name="40 % - Accent6 2 3 2 2" xfId="546"/>
    <cellStyle name="40 % - Accent6 2 3 3" xfId="547"/>
    <cellStyle name="40 % - Accent6 2 4" xfId="548"/>
    <cellStyle name="40 % - Accent6 2 4 2" xfId="549"/>
    <cellStyle name="40 % - Accent6 2 5" xfId="550"/>
    <cellStyle name="40 % - Accent6 2 6" xfId="539"/>
    <cellStyle name="40 % - Accent6 3" xfId="28"/>
    <cellStyle name="40 % - Accent6 3 2" xfId="552"/>
    <cellStyle name="40 % - Accent6 3 3" xfId="551"/>
    <cellStyle name="40 % - Accent6 4" xfId="553"/>
    <cellStyle name="40 % - Accent6 4 2" xfId="554"/>
    <cellStyle name="40 % - Accent6 5" xfId="555"/>
    <cellStyle name="40 % - Accent6 6" xfId="556"/>
    <cellStyle name="40 % - Accent6 6 2" xfId="557"/>
    <cellStyle name="40 % - Accent6 6 2 2" xfId="558"/>
    <cellStyle name="40 % - Accent6 6 3" xfId="559"/>
    <cellStyle name="40 % - Accent6 7" xfId="560"/>
    <cellStyle name="40 % - Accent6 8" xfId="561"/>
    <cellStyle name="40 % - Accent6 9" xfId="538"/>
    <cellStyle name="60 % - Accent1 2" xfId="29"/>
    <cellStyle name="60 % - Accent1 2 2" xfId="564"/>
    <cellStyle name="60 % - Accent1 2 3" xfId="565"/>
    <cellStyle name="60 % - Accent1 2 4" xfId="563"/>
    <cellStyle name="60 % - Accent1 3" xfId="30"/>
    <cellStyle name="60 % - Accent1 3 2" xfId="567"/>
    <cellStyle name="60 % - Accent1 3 3" xfId="566"/>
    <cellStyle name="60 % - Accent1 4" xfId="568"/>
    <cellStyle name="60 % - Accent1 5" xfId="569"/>
    <cellStyle name="60 % - Accent1 6" xfId="570"/>
    <cellStyle name="60 % - Accent1 7" xfId="571"/>
    <cellStyle name="60 % - Accent1 8" xfId="562"/>
    <cellStyle name="60 % - Accent2 2" xfId="31"/>
    <cellStyle name="60 % - Accent2 2 2" xfId="574"/>
    <cellStyle name="60 % - Accent2 2 3" xfId="575"/>
    <cellStyle name="60 % - Accent2 2 4" xfId="573"/>
    <cellStyle name="60 % - Accent2 3" xfId="32"/>
    <cellStyle name="60 % - Accent2 3 2" xfId="577"/>
    <cellStyle name="60 % - Accent2 3 3" xfId="576"/>
    <cellStyle name="60 % - Accent2 4" xfId="578"/>
    <cellStyle name="60 % - Accent2 5" xfId="579"/>
    <cellStyle name="60 % - Accent2 6" xfId="580"/>
    <cellStyle name="60 % - Accent2 7" xfId="581"/>
    <cellStyle name="60 % - Accent2 8" xfId="572"/>
    <cellStyle name="60 % - Accent3 2" xfId="33"/>
    <cellStyle name="60 % - Accent3 2 2" xfId="584"/>
    <cellStyle name="60 % - Accent3 2 3" xfId="585"/>
    <cellStyle name="60 % - Accent3 2 4" xfId="583"/>
    <cellStyle name="60 % - Accent3 3" xfId="34"/>
    <cellStyle name="60 % - Accent3 3 2" xfId="587"/>
    <cellStyle name="60 % - Accent3 3 3" xfId="586"/>
    <cellStyle name="60 % - Accent3 4" xfId="588"/>
    <cellStyle name="60 % - Accent3 5" xfId="589"/>
    <cellStyle name="60 % - Accent3 6" xfId="590"/>
    <cellStyle name="60 % - Accent3 7" xfId="591"/>
    <cellStyle name="60 % - Accent3 8" xfId="582"/>
    <cellStyle name="60 % - Accent4 2" xfId="35"/>
    <cellStyle name="60 % - Accent4 2 2" xfId="594"/>
    <cellStyle name="60 % - Accent4 2 3" xfId="595"/>
    <cellStyle name="60 % - Accent4 2 4" xfId="593"/>
    <cellStyle name="60 % - Accent4 3" xfId="36"/>
    <cellStyle name="60 % - Accent4 3 2" xfId="597"/>
    <cellStyle name="60 % - Accent4 3 3" xfId="596"/>
    <cellStyle name="60 % - Accent4 4" xfId="598"/>
    <cellStyle name="60 % - Accent4 5" xfId="599"/>
    <cellStyle name="60 % - Accent4 6" xfId="600"/>
    <cellStyle name="60 % - Accent4 7" xfId="601"/>
    <cellStyle name="60 % - Accent4 8" xfId="592"/>
    <cellStyle name="60 % - Accent5 2" xfId="37"/>
    <cellStyle name="60 % - Accent5 2 2" xfId="604"/>
    <cellStyle name="60 % - Accent5 2 3" xfId="605"/>
    <cellStyle name="60 % - Accent5 2 4" xfId="603"/>
    <cellStyle name="60 % - Accent5 3" xfId="38"/>
    <cellStyle name="60 % - Accent5 3 2" xfId="607"/>
    <cellStyle name="60 % - Accent5 3 3" xfId="606"/>
    <cellStyle name="60 % - Accent5 4" xfId="608"/>
    <cellStyle name="60 % - Accent5 5" xfId="609"/>
    <cellStyle name="60 % - Accent5 6" xfId="610"/>
    <cellStyle name="60 % - Accent5 7" xfId="611"/>
    <cellStyle name="60 % - Accent5 8" xfId="602"/>
    <cellStyle name="60 % - Accent6 2" xfId="39"/>
    <cellStyle name="60 % - Accent6 2 2" xfId="614"/>
    <cellStyle name="60 % - Accent6 2 3" xfId="615"/>
    <cellStyle name="60 % - Accent6 2 4" xfId="613"/>
    <cellStyle name="60 % - Accent6 3" xfId="40"/>
    <cellStyle name="60 % - Accent6 3 2" xfId="617"/>
    <cellStyle name="60 % - Accent6 3 3" xfId="616"/>
    <cellStyle name="60 % - Accent6 4" xfId="618"/>
    <cellStyle name="60 % - Accent6 5" xfId="619"/>
    <cellStyle name="60 % - Accent6 6" xfId="620"/>
    <cellStyle name="60 % - Accent6 7" xfId="621"/>
    <cellStyle name="60 % - Accent6 8" xfId="612"/>
    <cellStyle name="Accent1 2" xfId="41"/>
    <cellStyle name="Accent1 2 2" xfId="624"/>
    <cellStyle name="Accent1 2 3" xfId="625"/>
    <cellStyle name="Accent1 2 4" xfId="623"/>
    <cellStyle name="Accent1 3" xfId="42"/>
    <cellStyle name="Accent1 3 2" xfId="627"/>
    <cellStyle name="Accent1 3 3" xfId="626"/>
    <cellStyle name="Accent1 4" xfId="628"/>
    <cellStyle name="Accent1 5" xfId="629"/>
    <cellStyle name="Accent1 6" xfId="630"/>
    <cellStyle name="Accent1 7" xfId="631"/>
    <cellStyle name="Accent1 8" xfId="622"/>
    <cellStyle name="Accent2 2" xfId="43"/>
    <cellStyle name="Accent2 2 2" xfId="634"/>
    <cellStyle name="Accent2 2 3" xfId="635"/>
    <cellStyle name="Accent2 2 4" xfId="633"/>
    <cellStyle name="Accent2 3" xfId="44"/>
    <cellStyle name="Accent2 3 2" xfId="637"/>
    <cellStyle name="Accent2 3 3" xfId="636"/>
    <cellStyle name="Accent2 4" xfId="638"/>
    <cellStyle name="Accent2 5" xfId="639"/>
    <cellStyle name="Accent2 6" xfId="640"/>
    <cellStyle name="Accent2 7" xfId="641"/>
    <cellStyle name="Accent2 8" xfId="632"/>
    <cellStyle name="Accent3 2" xfId="45"/>
    <cellStyle name="Accent3 2 2" xfId="644"/>
    <cellStyle name="Accent3 2 3" xfId="645"/>
    <cellStyle name="Accent3 2 4" xfId="643"/>
    <cellStyle name="Accent3 3" xfId="46"/>
    <cellStyle name="Accent3 3 2" xfId="647"/>
    <cellStyle name="Accent3 3 3" xfId="646"/>
    <cellStyle name="Accent3 4" xfId="648"/>
    <cellStyle name="Accent3 5" xfId="649"/>
    <cellStyle name="Accent3 6" xfId="650"/>
    <cellStyle name="Accent3 7" xfId="651"/>
    <cellStyle name="Accent3 8" xfId="642"/>
    <cellStyle name="Accent4 2" xfId="47"/>
    <cellStyle name="Accent4 2 2" xfId="654"/>
    <cellStyle name="Accent4 2 3" xfId="655"/>
    <cellStyle name="Accent4 2 4" xfId="653"/>
    <cellStyle name="Accent4 3" xfId="48"/>
    <cellStyle name="Accent4 3 2" xfId="657"/>
    <cellStyle name="Accent4 3 3" xfId="656"/>
    <cellStyle name="Accent4 4" xfId="658"/>
    <cellStyle name="Accent4 5" xfId="659"/>
    <cellStyle name="Accent4 6" xfId="660"/>
    <cellStyle name="Accent4 7" xfId="661"/>
    <cellStyle name="Accent4 8" xfId="652"/>
    <cellStyle name="Accent5 2" xfId="49"/>
    <cellStyle name="Accent5 2 2" xfId="664"/>
    <cellStyle name="Accent5 2 3" xfId="665"/>
    <cellStyle name="Accent5 2 4" xfId="663"/>
    <cellStyle name="Accent5 3" xfId="50"/>
    <cellStyle name="Accent5 3 2" xfId="667"/>
    <cellStyle name="Accent5 3 3" xfId="666"/>
    <cellStyle name="Accent5 4" xfId="668"/>
    <cellStyle name="Accent5 5" xfId="669"/>
    <cellStyle name="Accent5 6" xfId="670"/>
    <cellStyle name="Accent5 7" xfId="671"/>
    <cellStyle name="Accent5 8" xfId="662"/>
    <cellStyle name="Accent6 2" xfId="51"/>
    <cellStyle name="Accent6 2 2" xfId="674"/>
    <cellStyle name="Accent6 2 3" xfId="675"/>
    <cellStyle name="Accent6 2 4" xfId="673"/>
    <cellStyle name="Accent6 3" xfId="52"/>
    <cellStyle name="Accent6 3 2" xfId="677"/>
    <cellStyle name="Accent6 3 3" xfId="676"/>
    <cellStyle name="Accent6 4" xfId="678"/>
    <cellStyle name="Accent6 5" xfId="679"/>
    <cellStyle name="Accent6 6" xfId="680"/>
    <cellStyle name="Accent6 7" xfId="681"/>
    <cellStyle name="Accent6 8" xfId="672"/>
    <cellStyle name="Avertissement 2" xfId="53"/>
    <cellStyle name="Avertissement 2 2" xfId="684"/>
    <cellStyle name="Avertissement 2 3" xfId="685"/>
    <cellStyle name="Avertissement 2 4" xfId="683"/>
    <cellStyle name="Avertissement 3" xfId="54"/>
    <cellStyle name="Avertissement 3 2" xfId="687"/>
    <cellStyle name="Avertissement 3 3" xfId="686"/>
    <cellStyle name="Avertissement 4" xfId="688"/>
    <cellStyle name="Avertissement 5" xfId="689"/>
    <cellStyle name="Avertissement 6" xfId="690"/>
    <cellStyle name="Avertissement 7" xfId="691"/>
    <cellStyle name="Avertissement 8" xfId="682"/>
    <cellStyle name="Calcul 2" xfId="55"/>
    <cellStyle name="Calcul 2 2" xfId="694"/>
    <cellStyle name="Calcul 2 3" xfId="695"/>
    <cellStyle name="Calcul 2 3 2" xfId="696"/>
    <cellStyle name="Calcul 2 3 2 10" xfId="697"/>
    <cellStyle name="Calcul 2 3 2 10 2" xfId="698"/>
    <cellStyle name="Calcul 2 3 2 10 2 2" xfId="699"/>
    <cellStyle name="Calcul 2 3 2 10 3" xfId="700"/>
    <cellStyle name="Calcul 2 3 2 10 3 2" xfId="701"/>
    <cellStyle name="Calcul 2 3 2 10 4" xfId="702"/>
    <cellStyle name="Calcul 2 3 2 11" xfId="703"/>
    <cellStyle name="Calcul 2 3 2 11 2" xfId="704"/>
    <cellStyle name="Calcul 2 3 2 11 2 2" xfId="705"/>
    <cellStyle name="Calcul 2 3 2 11 3" xfId="706"/>
    <cellStyle name="Calcul 2 3 2 12" xfId="707"/>
    <cellStyle name="Calcul 2 3 2 12 2" xfId="708"/>
    <cellStyle name="Calcul 2 3 2 12 2 2" xfId="709"/>
    <cellStyle name="Calcul 2 3 2 12 3" xfId="710"/>
    <cellStyle name="Calcul 2 3 2 13" xfId="711"/>
    <cellStyle name="Calcul 2 3 2 13 2" xfId="712"/>
    <cellStyle name="Calcul 2 3 2 13 2 2" xfId="713"/>
    <cellStyle name="Calcul 2 3 2 13 3" xfId="714"/>
    <cellStyle name="Calcul 2 3 2 14" xfId="715"/>
    <cellStyle name="Calcul 2 3 2 14 2" xfId="716"/>
    <cellStyle name="Calcul 2 3 2 14 2 2" xfId="717"/>
    <cellStyle name="Calcul 2 3 2 14 3" xfId="718"/>
    <cellStyle name="Calcul 2 3 2 15" xfId="719"/>
    <cellStyle name="Calcul 2 3 2 15 2" xfId="720"/>
    <cellStyle name="Calcul 2 3 2 15 2 2" xfId="721"/>
    <cellStyle name="Calcul 2 3 2 15 3" xfId="722"/>
    <cellStyle name="Calcul 2 3 2 16" xfId="723"/>
    <cellStyle name="Calcul 2 3 2 16 2" xfId="724"/>
    <cellStyle name="Calcul 2 3 2 16 2 2" xfId="725"/>
    <cellStyle name="Calcul 2 3 2 16 3" xfId="726"/>
    <cellStyle name="Calcul 2 3 2 17" xfId="727"/>
    <cellStyle name="Calcul 2 3 2 17 2" xfId="728"/>
    <cellStyle name="Calcul 2 3 2 17 2 2" xfId="729"/>
    <cellStyle name="Calcul 2 3 2 17 3" xfId="730"/>
    <cellStyle name="Calcul 2 3 2 18" xfId="731"/>
    <cellStyle name="Calcul 2 3 2 18 2" xfId="732"/>
    <cellStyle name="Calcul 2 3 2 18 2 2" xfId="733"/>
    <cellStyle name="Calcul 2 3 2 18 3" xfId="734"/>
    <cellStyle name="Calcul 2 3 2 19" xfId="735"/>
    <cellStyle name="Calcul 2 3 2 19 2" xfId="736"/>
    <cellStyle name="Calcul 2 3 2 2" xfId="737"/>
    <cellStyle name="Calcul 2 3 2 2 10" xfId="738"/>
    <cellStyle name="Calcul 2 3 2 2 2" xfId="739"/>
    <cellStyle name="Calcul 2 3 2 2 2 2" xfId="740"/>
    <cellStyle name="Calcul 2 3 2 2 2 2 2" xfId="741"/>
    <cellStyle name="Calcul 2 3 2 2 2 3" xfId="742"/>
    <cellStyle name="Calcul 2 3 2 2 2 3 2" xfId="743"/>
    <cellStyle name="Calcul 2 3 2 2 2 4" xfId="744"/>
    <cellStyle name="Calcul 2 3 2 2 3" xfId="745"/>
    <cellStyle name="Calcul 2 3 2 2 3 2" xfId="746"/>
    <cellStyle name="Calcul 2 3 2 2 3 2 2" xfId="747"/>
    <cellStyle name="Calcul 2 3 2 2 3 3" xfId="748"/>
    <cellStyle name="Calcul 2 3 2 2 3 3 2" xfId="749"/>
    <cellStyle name="Calcul 2 3 2 2 3 4" xfId="750"/>
    <cellStyle name="Calcul 2 3 2 2 4" xfId="751"/>
    <cellStyle name="Calcul 2 3 2 2 4 2" xfId="752"/>
    <cellStyle name="Calcul 2 3 2 2 4 2 2" xfId="753"/>
    <cellStyle name="Calcul 2 3 2 2 4 3" xfId="754"/>
    <cellStyle name="Calcul 2 3 2 2 4 3 2" xfId="755"/>
    <cellStyle name="Calcul 2 3 2 2 4 4" xfId="756"/>
    <cellStyle name="Calcul 2 3 2 2 5" xfId="757"/>
    <cellStyle name="Calcul 2 3 2 2 5 2" xfId="758"/>
    <cellStyle name="Calcul 2 3 2 2 5 2 2" xfId="759"/>
    <cellStyle name="Calcul 2 3 2 2 5 3" xfId="760"/>
    <cellStyle name="Calcul 2 3 2 2 5 3 2" xfId="761"/>
    <cellStyle name="Calcul 2 3 2 2 5 4" xfId="762"/>
    <cellStyle name="Calcul 2 3 2 2 6" xfId="763"/>
    <cellStyle name="Calcul 2 3 2 2 6 2" xfId="764"/>
    <cellStyle name="Calcul 2 3 2 2 6 2 2" xfId="765"/>
    <cellStyle name="Calcul 2 3 2 2 6 3" xfId="766"/>
    <cellStyle name="Calcul 2 3 2 2 6 3 2" xfId="767"/>
    <cellStyle name="Calcul 2 3 2 2 6 4" xfId="768"/>
    <cellStyle name="Calcul 2 3 2 2 7" xfId="769"/>
    <cellStyle name="Calcul 2 3 2 2 7 2" xfId="770"/>
    <cellStyle name="Calcul 2 3 2 2 7 2 2" xfId="771"/>
    <cellStyle name="Calcul 2 3 2 2 7 3" xfId="772"/>
    <cellStyle name="Calcul 2 3 2 2 7 3 2" xfId="773"/>
    <cellStyle name="Calcul 2 3 2 2 7 4" xfId="774"/>
    <cellStyle name="Calcul 2 3 2 2 8" xfId="775"/>
    <cellStyle name="Calcul 2 3 2 2 8 2" xfId="776"/>
    <cellStyle name="Calcul 2 3 2 2 9" xfId="777"/>
    <cellStyle name="Calcul 2 3 2 2 9 2" xfId="778"/>
    <cellStyle name="Calcul 2 3 2 20" xfId="779"/>
    <cellStyle name="Calcul 2 3 2 20 2" xfId="780"/>
    <cellStyle name="Calcul 2 3 2 21" xfId="781"/>
    <cellStyle name="Calcul 2 3 2 21 2" xfId="782"/>
    <cellStyle name="Calcul 2 3 2 22" xfId="783"/>
    <cellStyle name="Calcul 2 3 2 22 2" xfId="784"/>
    <cellStyle name="Calcul 2 3 2 23" xfId="785"/>
    <cellStyle name="Calcul 2 3 2 24" xfId="786"/>
    <cellStyle name="Calcul 2 3 2 3" xfId="787"/>
    <cellStyle name="Calcul 2 3 2 3 2" xfId="788"/>
    <cellStyle name="Calcul 2 3 2 3 2 2" xfId="789"/>
    <cellStyle name="Calcul 2 3 2 3 3" xfId="790"/>
    <cellStyle name="Calcul 2 3 2 3 3 2" xfId="791"/>
    <cellStyle name="Calcul 2 3 2 3 4" xfId="792"/>
    <cellStyle name="Calcul 2 3 2 4" xfId="793"/>
    <cellStyle name="Calcul 2 3 2 4 2" xfId="794"/>
    <cellStyle name="Calcul 2 3 2 4 2 2" xfId="795"/>
    <cellStyle name="Calcul 2 3 2 4 3" xfId="796"/>
    <cellStyle name="Calcul 2 3 2 4 3 2" xfId="797"/>
    <cellStyle name="Calcul 2 3 2 4 4" xfId="798"/>
    <cellStyle name="Calcul 2 3 2 5" xfId="799"/>
    <cellStyle name="Calcul 2 3 2 5 2" xfId="800"/>
    <cellStyle name="Calcul 2 3 2 5 2 2" xfId="801"/>
    <cellStyle name="Calcul 2 3 2 5 3" xfId="802"/>
    <cellStyle name="Calcul 2 3 2 5 3 2" xfId="803"/>
    <cellStyle name="Calcul 2 3 2 5 4" xfId="804"/>
    <cellStyle name="Calcul 2 3 2 6" xfId="805"/>
    <cellStyle name="Calcul 2 3 2 6 2" xfId="806"/>
    <cellStyle name="Calcul 2 3 2 6 2 2" xfId="807"/>
    <cellStyle name="Calcul 2 3 2 6 3" xfId="808"/>
    <cellStyle name="Calcul 2 3 2 6 3 2" xfId="809"/>
    <cellStyle name="Calcul 2 3 2 6 4" xfId="810"/>
    <cellStyle name="Calcul 2 3 2 7" xfId="811"/>
    <cellStyle name="Calcul 2 3 2 7 2" xfId="812"/>
    <cellStyle name="Calcul 2 3 2 7 2 2" xfId="813"/>
    <cellStyle name="Calcul 2 3 2 7 3" xfId="814"/>
    <cellStyle name="Calcul 2 3 2 7 3 2" xfId="815"/>
    <cellStyle name="Calcul 2 3 2 7 4" xfId="816"/>
    <cellStyle name="Calcul 2 3 2 8" xfId="817"/>
    <cellStyle name="Calcul 2 3 2 8 2" xfId="818"/>
    <cellStyle name="Calcul 2 3 2 8 2 2" xfId="819"/>
    <cellStyle name="Calcul 2 3 2 8 3" xfId="820"/>
    <cellStyle name="Calcul 2 3 2 8 3 2" xfId="821"/>
    <cellStyle name="Calcul 2 3 2 8 4" xfId="822"/>
    <cellStyle name="Calcul 2 3 2 9" xfId="823"/>
    <cellStyle name="Calcul 2 3 2 9 2" xfId="824"/>
    <cellStyle name="Calcul 2 3 2 9 2 2" xfId="825"/>
    <cellStyle name="Calcul 2 3 2 9 3" xfId="826"/>
    <cellStyle name="Calcul 2 3 2 9 3 2" xfId="827"/>
    <cellStyle name="Calcul 2 3 2 9 4" xfId="828"/>
    <cellStyle name="Calcul 2 4" xfId="693"/>
    <cellStyle name="Calcul 3" xfId="56"/>
    <cellStyle name="Calcul 3 2" xfId="830"/>
    <cellStyle name="Calcul 3 3" xfId="829"/>
    <cellStyle name="Calcul 4" xfId="831"/>
    <cellStyle name="Calcul 5" xfId="832"/>
    <cellStyle name="Calcul 5 2" xfId="833"/>
    <cellStyle name="Calcul 5 2 10" xfId="834"/>
    <cellStyle name="Calcul 5 2 10 2" xfId="835"/>
    <cellStyle name="Calcul 5 2 10 2 2" xfId="836"/>
    <cellStyle name="Calcul 5 2 10 3" xfId="837"/>
    <cellStyle name="Calcul 5 2 10 3 2" xfId="838"/>
    <cellStyle name="Calcul 5 2 10 4" xfId="839"/>
    <cellStyle name="Calcul 5 2 11" xfId="840"/>
    <cellStyle name="Calcul 5 2 11 2" xfId="841"/>
    <cellStyle name="Calcul 5 2 11 2 2" xfId="842"/>
    <cellStyle name="Calcul 5 2 11 3" xfId="843"/>
    <cellStyle name="Calcul 5 2 11 3 2" xfId="844"/>
    <cellStyle name="Calcul 5 2 11 4" xfId="845"/>
    <cellStyle name="Calcul 5 2 12" xfId="846"/>
    <cellStyle name="Calcul 5 2 12 2" xfId="847"/>
    <cellStyle name="Calcul 5 2 12 2 2" xfId="848"/>
    <cellStyle name="Calcul 5 2 12 3" xfId="849"/>
    <cellStyle name="Calcul 5 2 13" xfId="850"/>
    <cellStyle name="Calcul 5 2 13 2" xfId="851"/>
    <cellStyle name="Calcul 5 2 13 2 2" xfId="852"/>
    <cellStyle name="Calcul 5 2 13 3" xfId="853"/>
    <cellStyle name="Calcul 5 2 14" xfId="854"/>
    <cellStyle name="Calcul 5 2 14 2" xfId="855"/>
    <cellStyle name="Calcul 5 2 14 2 2" xfId="856"/>
    <cellStyle name="Calcul 5 2 14 3" xfId="857"/>
    <cellStyle name="Calcul 5 2 15" xfId="858"/>
    <cellStyle name="Calcul 5 2 15 2" xfId="859"/>
    <cellStyle name="Calcul 5 2 15 2 2" xfId="860"/>
    <cellStyle name="Calcul 5 2 15 3" xfId="861"/>
    <cellStyle name="Calcul 5 2 16" xfId="862"/>
    <cellStyle name="Calcul 5 2 16 2" xfId="863"/>
    <cellStyle name="Calcul 5 2 16 2 2" xfId="864"/>
    <cellStyle name="Calcul 5 2 16 3" xfId="865"/>
    <cellStyle name="Calcul 5 2 17" xfId="866"/>
    <cellStyle name="Calcul 5 2 17 2" xfId="867"/>
    <cellStyle name="Calcul 5 2 17 2 2" xfId="868"/>
    <cellStyle name="Calcul 5 2 17 3" xfId="869"/>
    <cellStyle name="Calcul 5 2 18" xfId="870"/>
    <cellStyle name="Calcul 5 2 18 2" xfId="871"/>
    <cellStyle name="Calcul 5 2 18 2 2" xfId="872"/>
    <cellStyle name="Calcul 5 2 18 3" xfId="873"/>
    <cellStyle name="Calcul 5 2 19" xfId="874"/>
    <cellStyle name="Calcul 5 2 19 2" xfId="875"/>
    <cellStyle name="Calcul 5 2 19 2 2" xfId="876"/>
    <cellStyle name="Calcul 5 2 19 3" xfId="877"/>
    <cellStyle name="Calcul 5 2 2" xfId="878"/>
    <cellStyle name="Calcul 5 2 2 10" xfId="879"/>
    <cellStyle name="Calcul 5 2 2 10 2" xfId="880"/>
    <cellStyle name="Calcul 5 2 2 10 2 2" xfId="881"/>
    <cellStyle name="Calcul 5 2 2 10 3" xfId="882"/>
    <cellStyle name="Calcul 5 2 2 11" xfId="883"/>
    <cellStyle name="Calcul 5 2 2 11 2" xfId="884"/>
    <cellStyle name="Calcul 5 2 2 11 2 2" xfId="885"/>
    <cellStyle name="Calcul 5 2 2 11 3" xfId="886"/>
    <cellStyle name="Calcul 5 2 2 12" xfId="887"/>
    <cellStyle name="Calcul 5 2 2 12 2" xfId="888"/>
    <cellStyle name="Calcul 5 2 2 12 2 2" xfId="889"/>
    <cellStyle name="Calcul 5 2 2 12 3" xfId="890"/>
    <cellStyle name="Calcul 5 2 2 2" xfId="891"/>
    <cellStyle name="Calcul 5 2 2 2 2" xfId="892"/>
    <cellStyle name="Calcul 5 2 2 2 2 2" xfId="893"/>
    <cellStyle name="Calcul 5 2 2 2 3" xfId="894"/>
    <cellStyle name="Calcul 5 2 2 2 3 2" xfId="895"/>
    <cellStyle name="Calcul 5 2 2 2 4" xfId="896"/>
    <cellStyle name="Calcul 5 2 2 3" xfId="897"/>
    <cellStyle name="Calcul 5 2 2 3 2" xfId="898"/>
    <cellStyle name="Calcul 5 2 2 3 2 2" xfId="899"/>
    <cellStyle name="Calcul 5 2 2 3 3" xfId="900"/>
    <cellStyle name="Calcul 5 2 2 3 3 2" xfId="901"/>
    <cellStyle name="Calcul 5 2 2 3 4" xfId="902"/>
    <cellStyle name="Calcul 5 2 2 4" xfId="903"/>
    <cellStyle name="Calcul 5 2 2 4 2" xfId="904"/>
    <cellStyle name="Calcul 5 2 2 4 2 2" xfId="905"/>
    <cellStyle name="Calcul 5 2 2 4 3" xfId="906"/>
    <cellStyle name="Calcul 5 2 2 4 3 2" xfId="907"/>
    <cellStyle name="Calcul 5 2 2 4 4" xfId="908"/>
    <cellStyle name="Calcul 5 2 2 5" xfId="909"/>
    <cellStyle name="Calcul 5 2 2 5 2" xfId="910"/>
    <cellStyle name="Calcul 5 2 2 5 2 2" xfId="911"/>
    <cellStyle name="Calcul 5 2 2 5 3" xfId="912"/>
    <cellStyle name="Calcul 5 2 2 6" xfId="913"/>
    <cellStyle name="Calcul 5 2 2 6 2" xfId="914"/>
    <cellStyle name="Calcul 5 2 2 6 2 2" xfId="915"/>
    <cellStyle name="Calcul 5 2 2 6 3" xfId="916"/>
    <cellStyle name="Calcul 5 2 2 7" xfId="917"/>
    <cellStyle name="Calcul 5 2 2 7 2" xfId="918"/>
    <cellStyle name="Calcul 5 2 2 7 2 2" xfId="919"/>
    <cellStyle name="Calcul 5 2 2 7 3" xfId="920"/>
    <cellStyle name="Calcul 5 2 2 8" xfId="921"/>
    <cellStyle name="Calcul 5 2 2 8 2" xfId="922"/>
    <cellStyle name="Calcul 5 2 2 8 2 2" xfId="923"/>
    <cellStyle name="Calcul 5 2 2 8 3" xfId="924"/>
    <cellStyle name="Calcul 5 2 2 9" xfId="925"/>
    <cellStyle name="Calcul 5 2 2 9 2" xfId="926"/>
    <cellStyle name="Calcul 5 2 2 9 2 2" xfId="927"/>
    <cellStyle name="Calcul 5 2 2 9 3" xfId="928"/>
    <cellStyle name="Calcul 5 2 20" xfId="929"/>
    <cellStyle name="Calcul 5 2 20 2" xfId="930"/>
    <cellStyle name="Calcul 5 2 21" xfId="931"/>
    <cellStyle name="Calcul 5 2 21 2" xfId="932"/>
    <cellStyle name="Calcul 5 2 22" xfId="933"/>
    <cellStyle name="Calcul 5 2 22 2" xfId="934"/>
    <cellStyle name="Calcul 5 2 23" xfId="935"/>
    <cellStyle name="Calcul 5 2 23 2" xfId="936"/>
    <cellStyle name="Calcul 5 2 24" xfId="937"/>
    <cellStyle name="Calcul 5 2 25" xfId="938"/>
    <cellStyle name="Calcul 5 2 3" xfId="939"/>
    <cellStyle name="Calcul 5 2 3 10" xfId="940"/>
    <cellStyle name="Calcul 5 2 3 2" xfId="941"/>
    <cellStyle name="Calcul 5 2 3 2 2" xfId="942"/>
    <cellStyle name="Calcul 5 2 3 2 2 2" xfId="943"/>
    <cellStyle name="Calcul 5 2 3 2 3" xfId="944"/>
    <cellStyle name="Calcul 5 2 3 2 3 2" xfId="945"/>
    <cellStyle name="Calcul 5 2 3 2 4" xfId="946"/>
    <cellStyle name="Calcul 5 2 3 3" xfId="947"/>
    <cellStyle name="Calcul 5 2 3 3 2" xfId="948"/>
    <cellStyle name="Calcul 5 2 3 3 2 2" xfId="949"/>
    <cellStyle name="Calcul 5 2 3 3 3" xfId="950"/>
    <cellStyle name="Calcul 5 2 3 3 3 2" xfId="951"/>
    <cellStyle name="Calcul 5 2 3 3 4" xfId="952"/>
    <cellStyle name="Calcul 5 2 3 4" xfId="953"/>
    <cellStyle name="Calcul 5 2 3 4 2" xfId="954"/>
    <cellStyle name="Calcul 5 2 3 4 2 2" xfId="955"/>
    <cellStyle name="Calcul 5 2 3 4 3" xfId="956"/>
    <cellStyle name="Calcul 5 2 3 4 3 2" xfId="957"/>
    <cellStyle name="Calcul 5 2 3 4 4" xfId="958"/>
    <cellStyle name="Calcul 5 2 3 5" xfId="959"/>
    <cellStyle name="Calcul 5 2 3 5 2" xfId="960"/>
    <cellStyle name="Calcul 5 2 3 5 2 2" xfId="961"/>
    <cellStyle name="Calcul 5 2 3 5 3" xfId="962"/>
    <cellStyle name="Calcul 5 2 3 5 3 2" xfId="963"/>
    <cellStyle name="Calcul 5 2 3 5 4" xfId="964"/>
    <cellStyle name="Calcul 5 2 3 6" xfId="965"/>
    <cellStyle name="Calcul 5 2 3 6 2" xfId="966"/>
    <cellStyle name="Calcul 5 2 3 6 2 2" xfId="967"/>
    <cellStyle name="Calcul 5 2 3 6 3" xfId="968"/>
    <cellStyle name="Calcul 5 2 3 6 3 2" xfId="969"/>
    <cellStyle name="Calcul 5 2 3 6 4" xfId="970"/>
    <cellStyle name="Calcul 5 2 3 7" xfId="971"/>
    <cellStyle name="Calcul 5 2 3 7 2" xfId="972"/>
    <cellStyle name="Calcul 5 2 3 7 2 2" xfId="973"/>
    <cellStyle name="Calcul 5 2 3 7 3" xfId="974"/>
    <cellStyle name="Calcul 5 2 3 7 3 2" xfId="975"/>
    <cellStyle name="Calcul 5 2 3 7 4" xfId="976"/>
    <cellStyle name="Calcul 5 2 3 8" xfId="977"/>
    <cellStyle name="Calcul 5 2 3 8 2" xfId="978"/>
    <cellStyle name="Calcul 5 2 3 9" xfId="979"/>
    <cellStyle name="Calcul 5 2 3 9 2" xfId="980"/>
    <cellStyle name="Calcul 5 2 4" xfId="981"/>
    <cellStyle name="Calcul 5 2 4 2" xfId="982"/>
    <cellStyle name="Calcul 5 2 4 2 2" xfId="983"/>
    <cellStyle name="Calcul 5 2 4 3" xfId="984"/>
    <cellStyle name="Calcul 5 2 4 3 2" xfId="985"/>
    <cellStyle name="Calcul 5 2 4 4" xfId="986"/>
    <cellStyle name="Calcul 5 2 5" xfId="987"/>
    <cellStyle name="Calcul 5 2 5 2" xfId="988"/>
    <cellStyle name="Calcul 5 2 5 2 2" xfId="989"/>
    <cellStyle name="Calcul 5 2 5 3" xfId="990"/>
    <cellStyle name="Calcul 5 2 5 3 2" xfId="991"/>
    <cellStyle name="Calcul 5 2 5 4" xfId="992"/>
    <cellStyle name="Calcul 5 2 6" xfId="993"/>
    <cellStyle name="Calcul 5 2 6 2" xfId="994"/>
    <cellStyle name="Calcul 5 2 6 2 2" xfId="995"/>
    <cellStyle name="Calcul 5 2 6 3" xfId="996"/>
    <cellStyle name="Calcul 5 2 6 3 2" xfId="997"/>
    <cellStyle name="Calcul 5 2 6 4" xfId="998"/>
    <cellStyle name="Calcul 5 2 7" xfId="999"/>
    <cellStyle name="Calcul 5 2 7 2" xfId="1000"/>
    <cellStyle name="Calcul 5 2 7 2 2" xfId="1001"/>
    <cellStyle name="Calcul 5 2 7 3" xfId="1002"/>
    <cellStyle name="Calcul 5 2 7 3 2" xfId="1003"/>
    <cellStyle name="Calcul 5 2 7 4" xfId="1004"/>
    <cellStyle name="Calcul 5 2 8" xfId="1005"/>
    <cellStyle name="Calcul 5 2 8 2" xfId="1006"/>
    <cellStyle name="Calcul 5 2 8 2 2" xfId="1007"/>
    <cellStyle name="Calcul 5 2 8 3" xfId="1008"/>
    <cellStyle name="Calcul 5 2 8 3 2" xfId="1009"/>
    <cellStyle name="Calcul 5 2 8 4" xfId="1010"/>
    <cellStyle name="Calcul 5 2 9" xfId="1011"/>
    <cellStyle name="Calcul 5 2 9 2" xfId="1012"/>
    <cellStyle name="Calcul 5 2 9 2 2" xfId="1013"/>
    <cellStyle name="Calcul 5 2 9 3" xfId="1014"/>
    <cellStyle name="Calcul 5 2 9 3 2" xfId="1015"/>
    <cellStyle name="Calcul 5 2 9 4" xfId="1016"/>
    <cellStyle name="Calcul 6" xfId="1017"/>
    <cellStyle name="Calcul 7" xfId="1018"/>
    <cellStyle name="Calcul 8" xfId="692"/>
    <cellStyle name="Cellule liée 2" xfId="57"/>
    <cellStyle name="Cellule liée 2 2" xfId="1021"/>
    <cellStyle name="Cellule liée 2 3" xfId="1022"/>
    <cellStyle name="Cellule liée 2 4" xfId="1020"/>
    <cellStyle name="Cellule liée 3" xfId="58"/>
    <cellStyle name="Cellule liée 3 2" xfId="1024"/>
    <cellStyle name="Cellule liée 3 3" xfId="1023"/>
    <cellStyle name="Cellule liée 4" xfId="1025"/>
    <cellStyle name="Cellule liée 5" xfId="1026"/>
    <cellStyle name="Cellule liée 6" xfId="1027"/>
    <cellStyle name="Cellule liée 7" xfId="1028"/>
    <cellStyle name="Cellule liée 8" xfId="1019"/>
    <cellStyle name="Commentaire 2" xfId="59"/>
    <cellStyle name="Commentaire 2 2" xfId="1031"/>
    <cellStyle name="Commentaire 2 3" xfId="1032"/>
    <cellStyle name="Commentaire 2 3 2" xfId="1033"/>
    <cellStyle name="Commentaire 2 3 2 10" xfId="1034"/>
    <cellStyle name="Commentaire 2 3 2 10 2" xfId="1035"/>
    <cellStyle name="Commentaire 2 3 2 10 2 2" xfId="1036"/>
    <cellStyle name="Commentaire 2 3 2 10 3" xfId="1037"/>
    <cellStyle name="Commentaire 2 3 2 10 3 2" xfId="1038"/>
    <cellStyle name="Commentaire 2 3 2 10 4" xfId="1039"/>
    <cellStyle name="Commentaire 2 3 2 11" xfId="1040"/>
    <cellStyle name="Commentaire 2 3 2 11 2" xfId="1041"/>
    <cellStyle name="Commentaire 2 3 2 11 2 2" xfId="1042"/>
    <cellStyle name="Commentaire 2 3 2 11 3" xfId="1043"/>
    <cellStyle name="Commentaire 2 3 2 12" xfId="1044"/>
    <cellStyle name="Commentaire 2 3 2 12 2" xfId="1045"/>
    <cellStyle name="Commentaire 2 3 2 12 2 2" xfId="1046"/>
    <cellStyle name="Commentaire 2 3 2 12 3" xfId="1047"/>
    <cellStyle name="Commentaire 2 3 2 13" xfId="1048"/>
    <cellStyle name="Commentaire 2 3 2 13 2" xfId="1049"/>
    <cellStyle name="Commentaire 2 3 2 13 2 2" xfId="1050"/>
    <cellStyle name="Commentaire 2 3 2 13 3" xfId="1051"/>
    <cellStyle name="Commentaire 2 3 2 14" xfId="1052"/>
    <cellStyle name="Commentaire 2 3 2 14 2" xfId="1053"/>
    <cellStyle name="Commentaire 2 3 2 14 2 2" xfId="1054"/>
    <cellStyle name="Commentaire 2 3 2 14 3" xfId="1055"/>
    <cellStyle name="Commentaire 2 3 2 15" xfId="1056"/>
    <cellStyle name="Commentaire 2 3 2 15 2" xfId="1057"/>
    <cellStyle name="Commentaire 2 3 2 15 2 2" xfId="1058"/>
    <cellStyle name="Commentaire 2 3 2 15 3" xfId="1059"/>
    <cellStyle name="Commentaire 2 3 2 16" xfId="1060"/>
    <cellStyle name="Commentaire 2 3 2 16 2" xfId="1061"/>
    <cellStyle name="Commentaire 2 3 2 16 2 2" xfId="1062"/>
    <cellStyle name="Commentaire 2 3 2 16 3" xfId="1063"/>
    <cellStyle name="Commentaire 2 3 2 17" xfId="1064"/>
    <cellStyle name="Commentaire 2 3 2 17 2" xfId="1065"/>
    <cellStyle name="Commentaire 2 3 2 17 2 2" xfId="1066"/>
    <cellStyle name="Commentaire 2 3 2 17 3" xfId="1067"/>
    <cellStyle name="Commentaire 2 3 2 18" xfId="1068"/>
    <cellStyle name="Commentaire 2 3 2 18 2" xfId="1069"/>
    <cellStyle name="Commentaire 2 3 2 18 2 2" xfId="1070"/>
    <cellStyle name="Commentaire 2 3 2 18 3" xfId="1071"/>
    <cellStyle name="Commentaire 2 3 2 19" xfId="1072"/>
    <cellStyle name="Commentaire 2 3 2 19 2" xfId="1073"/>
    <cellStyle name="Commentaire 2 3 2 2" xfId="1074"/>
    <cellStyle name="Commentaire 2 3 2 2 10" xfId="1075"/>
    <cellStyle name="Commentaire 2 3 2 2 2" xfId="1076"/>
    <cellStyle name="Commentaire 2 3 2 2 2 2" xfId="1077"/>
    <cellStyle name="Commentaire 2 3 2 2 2 2 2" xfId="1078"/>
    <cellStyle name="Commentaire 2 3 2 2 2 3" xfId="1079"/>
    <cellStyle name="Commentaire 2 3 2 2 2 3 2" xfId="1080"/>
    <cellStyle name="Commentaire 2 3 2 2 2 4" xfId="1081"/>
    <cellStyle name="Commentaire 2 3 2 2 3" xfId="1082"/>
    <cellStyle name="Commentaire 2 3 2 2 3 2" xfId="1083"/>
    <cellStyle name="Commentaire 2 3 2 2 3 2 2" xfId="1084"/>
    <cellStyle name="Commentaire 2 3 2 2 3 3" xfId="1085"/>
    <cellStyle name="Commentaire 2 3 2 2 3 3 2" xfId="1086"/>
    <cellStyle name="Commentaire 2 3 2 2 3 4" xfId="1087"/>
    <cellStyle name="Commentaire 2 3 2 2 4" xfId="1088"/>
    <cellStyle name="Commentaire 2 3 2 2 4 2" xfId="1089"/>
    <cellStyle name="Commentaire 2 3 2 2 4 2 2" xfId="1090"/>
    <cellStyle name="Commentaire 2 3 2 2 4 3" xfId="1091"/>
    <cellStyle name="Commentaire 2 3 2 2 4 3 2" xfId="1092"/>
    <cellStyle name="Commentaire 2 3 2 2 4 4" xfId="1093"/>
    <cellStyle name="Commentaire 2 3 2 2 5" xfId="1094"/>
    <cellStyle name="Commentaire 2 3 2 2 5 2" xfId="1095"/>
    <cellStyle name="Commentaire 2 3 2 2 5 2 2" xfId="1096"/>
    <cellStyle name="Commentaire 2 3 2 2 5 3" xfId="1097"/>
    <cellStyle name="Commentaire 2 3 2 2 5 3 2" xfId="1098"/>
    <cellStyle name="Commentaire 2 3 2 2 5 4" xfId="1099"/>
    <cellStyle name="Commentaire 2 3 2 2 6" xfId="1100"/>
    <cellStyle name="Commentaire 2 3 2 2 6 2" xfId="1101"/>
    <cellStyle name="Commentaire 2 3 2 2 6 2 2" xfId="1102"/>
    <cellStyle name="Commentaire 2 3 2 2 6 3" xfId="1103"/>
    <cellStyle name="Commentaire 2 3 2 2 6 3 2" xfId="1104"/>
    <cellStyle name="Commentaire 2 3 2 2 6 4" xfId="1105"/>
    <cellStyle name="Commentaire 2 3 2 2 7" xfId="1106"/>
    <cellStyle name="Commentaire 2 3 2 2 7 2" xfId="1107"/>
    <cellStyle name="Commentaire 2 3 2 2 7 2 2" xfId="1108"/>
    <cellStyle name="Commentaire 2 3 2 2 7 3" xfId="1109"/>
    <cellStyle name="Commentaire 2 3 2 2 7 3 2" xfId="1110"/>
    <cellStyle name="Commentaire 2 3 2 2 7 4" xfId="1111"/>
    <cellStyle name="Commentaire 2 3 2 2 8" xfId="1112"/>
    <cellStyle name="Commentaire 2 3 2 2 8 2" xfId="1113"/>
    <cellStyle name="Commentaire 2 3 2 2 9" xfId="1114"/>
    <cellStyle name="Commentaire 2 3 2 2 9 2" xfId="1115"/>
    <cellStyle name="Commentaire 2 3 2 20" xfId="1116"/>
    <cellStyle name="Commentaire 2 3 2 20 2" xfId="1117"/>
    <cellStyle name="Commentaire 2 3 2 21" xfId="1118"/>
    <cellStyle name="Commentaire 2 3 2 21 2" xfId="1119"/>
    <cellStyle name="Commentaire 2 3 2 22" xfId="1120"/>
    <cellStyle name="Commentaire 2 3 2 22 2" xfId="1121"/>
    <cellStyle name="Commentaire 2 3 2 23" xfId="1122"/>
    <cellStyle name="Commentaire 2 3 2 24" xfId="1123"/>
    <cellStyle name="Commentaire 2 3 2 3" xfId="1124"/>
    <cellStyle name="Commentaire 2 3 2 3 2" xfId="1125"/>
    <cellStyle name="Commentaire 2 3 2 3 2 2" xfId="1126"/>
    <cellStyle name="Commentaire 2 3 2 3 3" xfId="1127"/>
    <cellStyle name="Commentaire 2 3 2 3 3 2" xfId="1128"/>
    <cellStyle name="Commentaire 2 3 2 3 4" xfId="1129"/>
    <cellStyle name="Commentaire 2 3 2 4" xfId="1130"/>
    <cellStyle name="Commentaire 2 3 2 4 2" xfId="1131"/>
    <cellStyle name="Commentaire 2 3 2 4 2 2" xfId="1132"/>
    <cellStyle name="Commentaire 2 3 2 4 3" xfId="1133"/>
    <cellStyle name="Commentaire 2 3 2 4 3 2" xfId="1134"/>
    <cellStyle name="Commentaire 2 3 2 4 4" xfId="1135"/>
    <cellStyle name="Commentaire 2 3 2 5" xfId="1136"/>
    <cellStyle name="Commentaire 2 3 2 5 2" xfId="1137"/>
    <cellStyle name="Commentaire 2 3 2 5 2 2" xfId="1138"/>
    <cellStyle name="Commentaire 2 3 2 5 3" xfId="1139"/>
    <cellStyle name="Commentaire 2 3 2 5 3 2" xfId="1140"/>
    <cellStyle name="Commentaire 2 3 2 5 4" xfId="1141"/>
    <cellStyle name="Commentaire 2 3 2 6" xfId="1142"/>
    <cellStyle name="Commentaire 2 3 2 6 2" xfId="1143"/>
    <cellStyle name="Commentaire 2 3 2 6 2 2" xfId="1144"/>
    <cellStyle name="Commentaire 2 3 2 6 3" xfId="1145"/>
    <cellStyle name="Commentaire 2 3 2 6 3 2" xfId="1146"/>
    <cellStyle name="Commentaire 2 3 2 6 4" xfId="1147"/>
    <cellStyle name="Commentaire 2 3 2 7" xfId="1148"/>
    <cellStyle name="Commentaire 2 3 2 7 2" xfId="1149"/>
    <cellStyle name="Commentaire 2 3 2 7 2 2" xfId="1150"/>
    <cellStyle name="Commentaire 2 3 2 7 3" xfId="1151"/>
    <cellStyle name="Commentaire 2 3 2 7 3 2" xfId="1152"/>
    <cellStyle name="Commentaire 2 3 2 7 4" xfId="1153"/>
    <cellStyle name="Commentaire 2 3 2 8" xfId="1154"/>
    <cellStyle name="Commentaire 2 3 2 8 2" xfId="1155"/>
    <cellStyle name="Commentaire 2 3 2 8 2 2" xfId="1156"/>
    <cellStyle name="Commentaire 2 3 2 8 3" xfId="1157"/>
    <cellStyle name="Commentaire 2 3 2 8 3 2" xfId="1158"/>
    <cellStyle name="Commentaire 2 3 2 8 4" xfId="1159"/>
    <cellStyle name="Commentaire 2 3 2 9" xfId="1160"/>
    <cellStyle name="Commentaire 2 3 2 9 2" xfId="1161"/>
    <cellStyle name="Commentaire 2 3 2 9 2 2" xfId="1162"/>
    <cellStyle name="Commentaire 2 3 2 9 3" xfId="1163"/>
    <cellStyle name="Commentaire 2 3 2 9 3 2" xfId="1164"/>
    <cellStyle name="Commentaire 2 3 2 9 4" xfId="1165"/>
    <cellStyle name="Commentaire 2 4" xfId="1030"/>
    <cellStyle name="Commentaire 3" xfId="60"/>
    <cellStyle name="Commentaire 3 2" xfId="1167"/>
    <cellStyle name="Commentaire 3 3" xfId="1166"/>
    <cellStyle name="Commentaire 4" xfId="1168"/>
    <cellStyle name="Commentaire 5" xfId="1169"/>
    <cellStyle name="Commentaire 5 2" xfId="1170"/>
    <cellStyle name="Commentaire 5 2 10" xfId="1171"/>
    <cellStyle name="Commentaire 5 2 10 2" xfId="1172"/>
    <cellStyle name="Commentaire 5 2 10 2 2" xfId="1173"/>
    <cellStyle name="Commentaire 5 2 10 3" xfId="1174"/>
    <cellStyle name="Commentaire 5 2 10 3 2" xfId="1175"/>
    <cellStyle name="Commentaire 5 2 10 4" xfId="1176"/>
    <cellStyle name="Commentaire 5 2 11" xfId="1177"/>
    <cellStyle name="Commentaire 5 2 11 2" xfId="1178"/>
    <cellStyle name="Commentaire 5 2 11 2 2" xfId="1179"/>
    <cellStyle name="Commentaire 5 2 11 3" xfId="1180"/>
    <cellStyle name="Commentaire 5 2 11 3 2" xfId="1181"/>
    <cellStyle name="Commentaire 5 2 11 4" xfId="1182"/>
    <cellStyle name="Commentaire 5 2 12" xfId="1183"/>
    <cellStyle name="Commentaire 5 2 12 2" xfId="1184"/>
    <cellStyle name="Commentaire 5 2 12 2 2" xfId="1185"/>
    <cellStyle name="Commentaire 5 2 12 3" xfId="1186"/>
    <cellStyle name="Commentaire 5 2 13" xfId="1187"/>
    <cellStyle name="Commentaire 5 2 13 2" xfId="1188"/>
    <cellStyle name="Commentaire 5 2 13 2 2" xfId="1189"/>
    <cellStyle name="Commentaire 5 2 13 3" xfId="1190"/>
    <cellStyle name="Commentaire 5 2 14" xfId="1191"/>
    <cellStyle name="Commentaire 5 2 14 2" xfId="1192"/>
    <cellStyle name="Commentaire 5 2 14 2 2" xfId="1193"/>
    <cellStyle name="Commentaire 5 2 14 3" xfId="1194"/>
    <cellStyle name="Commentaire 5 2 15" xfId="1195"/>
    <cellStyle name="Commentaire 5 2 15 2" xfId="1196"/>
    <cellStyle name="Commentaire 5 2 15 2 2" xfId="1197"/>
    <cellStyle name="Commentaire 5 2 15 3" xfId="1198"/>
    <cellStyle name="Commentaire 5 2 16" xfId="1199"/>
    <cellStyle name="Commentaire 5 2 16 2" xfId="1200"/>
    <cellStyle name="Commentaire 5 2 16 2 2" xfId="1201"/>
    <cellStyle name="Commentaire 5 2 16 3" xfId="1202"/>
    <cellStyle name="Commentaire 5 2 17" xfId="1203"/>
    <cellStyle name="Commentaire 5 2 17 2" xfId="1204"/>
    <cellStyle name="Commentaire 5 2 17 2 2" xfId="1205"/>
    <cellStyle name="Commentaire 5 2 17 3" xfId="1206"/>
    <cellStyle name="Commentaire 5 2 18" xfId="1207"/>
    <cellStyle name="Commentaire 5 2 18 2" xfId="1208"/>
    <cellStyle name="Commentaire 5 2 18 2 2" xfId="1209"/>
    <cellStyle name="Commentaire 5 2 18 3" xfId="1210"/>
    <cellStyle name="Commentaire 5 2 19" xfId="1211"/>
    <cellStyle name="Commentaire 5 2 19 2" xfId="1212"/>
    <cellStyle name="Commentaire 5 2 19 2 2" xfId="1213"/>
    <cellStyle name="Commentaire 5 2 19 3" xfId="1214"/>
    <cellStyle name="Commentaire 5 2 2" xfId="1215"/>
    <cellStyle name="Commentaire 5 2 2 10" xfId="1216"/>
    <cellStyle name="Commentaire 5 2 2 10 2" xfId="1217"/>
    <cellStyle name="Commentaire 5 2 2 10 2 2" xfId="1218"/>
    <cellStyle name="Commentaire 5 2 2 10 3" xfId="1219"/>
    <cellStyle name="Commentaire 5 2 2 11" xfId="1220"/>
    <cellStyle name="Commentaire 5 2 2 11 2" xfId="1221"/>
    <cellStyle name="Commentaire 5 2 2 11 2 2" xfId="1222"/>
    <cellStyle name="Commentaire 5 2 2 11 3" xfId="1223"/>
    <cellStyle name="Commentaire 5 2 2 2" xfId="1224"/>
    <cellStyle name="Commentaire 5 2 2 2 2" xfId="1225"/>
    <cellStyle name="Commentaire 5 2 2 2 2 2" xfId="1226"/>
    <cellStyle name="Commentaire 5 2 2 2 3" xfId="1227"/>
    <cellStyle name="Commentaire 5 2 2 2 3 2" xfId="1228"/>
    <cellStyle name="Commentaire 5 2 2 2 4" xfId="1229"/>
    <cellStyle name="Commentaire 5 2 2 3" xfId="1230"/>
    <cellStyle name="Commentaire 5 2 2 3 2" xfId="1231"/>
    <cellStyle name="Commentaire 5 2 2 3 2 2" xfId="1232"/>
    <cellStyle name="Commentaire 5 2 2 3 3" xfId="1233"/>
    <cellStyle name="Commentaire 5 2 2 3 3 2" xfId="1234"/>
    <cellStyle name="Commentaire 5 2 2 3 4" xfId="1235"/>
    <cellStyle name="Commentaire 5 2 2 4" xfId="1236"/>
    <cellStyle name="Commentaire 5 2 2 4 2" xfId="1237"/>
    <cellStyle name="Commentaire 5 2 2 4 2 2" xfId="1238"/>
    <cellStyle name="Commentaire 5 2 2 4 3" xfId="1239"/>
    <cellStyle name="Commentaire 5 2 2 4 3 2" xfId="1240"/>
    <cellStyle name="Commentaire 5 2 2 4 4" xfId="1241"/>
    <cellStyle name="Commentaire 5 2 2 5" xfId="1242"/>
    <cellStyle name="Commentaire 5 2 2 5 2" xfId="1243"/>
    <cellStyle name="Commentaire 5 2 2 5 2 2" xfId="1244"/>
    <cellStyle name="Commentaire 5 2 2 5 3" xfId="1245"/>
    <cellStyle name="Commentaire 5 2 2 6" xfId="1246"/>
    <cellStyle name="Commentaire 5 2 2 6 2" xfId="1247"/>
    <cellStyle name="Commentaire 5 2 2 6 2 2" xfId="1248"/>
    <cellStyle name="Commentaire 5 2 2 6 3" xfId="1249"/>
    <cellStyle name="Commentaire 5 2 2 7" xfId="1250"/>
    <cellStyle name="Commentaire 5 2 2 7 2" xfId="1251"/>
    <cellStyle name="Commentaire 5 2 2 7 2 2" xfId="1252"/>
    <cellStyle name="Commentaire 5 2 2 7 3" xfId="1253"/>
    <cellStyle name="Commentaire 5 2 2 8" xfId="1254"/>
    <cellStyle name="Commentaire 5 2 2 8 2" xfId="1255"/>
    <cellStyle name="Commentaire 5 2 2 8 2 2" xfId="1256"/>
    <cellStyle name="Commentaire 5 2 2 8 3" xfId="1257"/>
    <cellStyle name="Commentaire 5 2 2 9" xfId="1258"/>
    <cellStyle name="Commentaire 5 2 2 9 2" xfId="1259"/>
    <cellStyle name="Commentaire 5 2 2 9 2 2" xfId="1260"/>
    <cellStyle name="Commentaire 5 2 2 9 3" xfId="1261"/>
    <cellStyle name="Commentaire 5 2 20" xfId="1262"/>
    <cellStyle name="Commentaire 5 2 20 2" xfId="1263"/>
    <cellStyle name="Commentaire 5 2 21" xfId="1264"/>
    <cellStyle name="Commentaire 5 2 21 2" xfId="1265"/>
    <cellStyle name="Commentaire 5 2 22" xfId="1266"/>
    <cellStyle name="Commentaire 5 2 22 2" xfId="1267"/>
    <cellStyle name="Commentaire 5 2 23" xfId="1268"/>
    <cellStyle name="Commentaire 5 2 23 2" xfId="1269"/>
    <cellStyle name="Commentaire 5 2 24" xfId="1270"/>
    <cellStyle name="Commentaire 5 2 25" xfId="1271"/>
    <cellStyle name="Commentaire 5 2 3" xfId="1272"/>
    <cellStyle name="Commentaire 5 2 3 10" xfId="1273"/>
    <cellStyle name="Commentaire 5 2 3 2" xfId="1274"/>
    <cellStyle name="Commentaire 5 2 3 2 2" xfId="1275"/>
    <cellStyle name="Commentaire 5 2 3 2 2 2" xfId="1276"/>
    <cellStyle name="Commentaire 5 2 3 2 3" xfId="1277"/>
    <cellStyle name="Commentaire 5 2 3 2 3 2" xfId="1278"/>
    <cellStyle name="Commentaire 5 2 3 2 4" xfId="1279"/>
    <cellStyle name="Commentaire 5 2 3 3" xfId="1280"/>
    <cellStyle name="Commentaire 5 2 3 3 2" xfId="1281"/>
    <cellStyle name="Commentaire 5 2 3 3 2 2" xfId="1282"/>
    <cellStyle name="Commentaire 5 2 3 3 3" xfId="1283"/>
    <cellStyle name="Commentaire 5 2 3 3 3 2" xfId="1284"/>
    <cellStyle name="Commentaire 5 2 3 3 4" xfId="1285"/>
    <cellStyle name="Commentaire 5 2 3 4" xfId="1286"/>
    <cellStyle name="Commentaire 5 2 3 4 2" xfId="1287"/>
    <cellStyle name="Commentaire 5 2 3 4 2 2" xfId="1288"/>
    <cellStyle name="Commentaire 5 2 3 4 3" xfId="1289"/>
    <cellStyle name="Commentaire 5 2 3 4 3 2" xfId="1290"/>
    <cellStyle name="Commentaire 5 2 3 4 4" xfId="1291"/>
    <cellStyle name="Commentaire 5 2 3 5" xfId="1292"/>
    <cellStyle name="Commentaire 5 2 3 5 2" xfId="1293"/>
    <cellStyle name="Commentaire 5 2 3 5 2 2" xfId="1294"/>
    <cellStyle name="Commentaire 5 2 3 5 3" xfId="1295"/>
    <cellStyle name="Commentaire 5 2 3 5 3 2" xfId="1296"/>
    <cellStyle name="Commentaire 5 2 3 5 4" xfId="1297"/>
    <cellStyle name="Commentaire 5 2 3 6" xfId="1298"/>
    <cellStyle name="Commentaire 5 2 3 6 2" xfId="1299"/>
    <cellStyle name="Commentaire 5 2 3 6 2 2" xfId="1300"/>
    <cellStyle name="Commentaire 5 2 3 6 3" xfId="1301"/>
    <cellStyle name="Commentaire 5 2 3 6 3 2" xfId="1302"/>
    <cellStyle name="Commentaire 5 2 3 6 4" xfId="1303"/>
    <cellStyle name="Commentaire 5 2 3 7" xfId="1304"/>
    <cellStyle name="Commentaire 5 2 3 7 2" xfId="1305"/>
    <cellStyle name="Commentaire 5 2 3 7 2 2" xfId="1306"/>
    <cellStyle name="Commentaire 5 2 3 7 3" xfId="1307"/>
    <cellStyle name="Commentaire 5 2 3 7 3 2" xfId="1308"/>
    <cellStyle name="Commentaire 5 2 3 7 4" xfId="1309"/>
    <cellStyle name="Commentaire 5 2 3 8" xfId="1310"/>
    <cellStyle name="Commentaire 5 2 3 8 2" xfId="1311"/>
    <cellStyle name="Commentaire 5 2 3 9" xfId="1312"/>
    <cellStyle name="Commentaire 5 2 3 9 2" xfId="1313"/>
    <cellStyle name="Commentaire 5 2 4" xfId="1314"/>
    <cellStyle name="Commentaire 5 2 4 2" xfId="1315"/>
    <cellStyle name="Commentaire 5 2 4 2 2" xfId="1316"/>
    <cellStyle name="Commentaire 5 2 4 3" xfId="1317"/>
    <cellStyle name="Commentaire 5 2 4 3 2" xfId="1318"/>
    <cellStyle name="Commentaire 5 2 4 4" xfId="1319"/>
    <cellStyle name="Commentaire 5 2 5" xfId="1320"/>
    <cellStyle name="Commentaire 5 2 5 2" xfId="1321"/>
    <cellStyle name="Commentaire 5 2 5 2 2" xfId="1322"/>
    <cellStyle name="Commentaire 5 2 5 3" xfId="1323"/>
    <cellStyle name="Commentaire 5 2 5 3 2" xfId="1324"/>
    <cellStyle name="Commentaire 5 2 5 4" xfId="1325"/>
    <cellStyle name="Commentaire 5 2 6" xfId="1326"/>
    <cellStyle name="Commentaire 5 2 6 2" xfId="1327"/>
    <cellStyle name="Commentaire 5 2 6 2 2" xfId="1328"/>
    <cellStyle name="Commentaire 5 2 6 3" xfId="1329"/>
    <cellStyle name="Commentaire 5 2 6 3 2" xfId="1330"/>
    <cellStyle name="Commentaire 5 2 6 4" xfId="1331"/>
    <cellStyle name="Commentaire 5 2 7" xfId="1332"/>
    <cellStyle name="Commentaire 5 2 7 2" xfId="1333"/>
    <cellStyle name="Commentaire 5 2 7 2 2" xfId="1334"/>
    <cellStyle name="Commentaire 5 2 7 3" xfId="1335"/>
    <cellStyle name="Commentaire 5 2 7 3 2" xfId="1336"/>
    <cellStyle name="Commentaire 5 2 7 4" xfId="1337"/>
    <cellStyle name="Commentaire 5 2 8" xfId="1338"/>
    <cellStyle name="Commentaire 5 2 8 2" xfId="1339"/>
    <cellStyle name="Commentaire 5 2 8 2 2" xfId="1340"/>
    <cellStyle name="Commentaire 5 2 8 3" xfId="1341"/>
    <cellStyle name="Commentaire 5 2 8 3 2" xfId="1342"/>
    <cellStyle name="Commentaire 5 2 8 4" xfId="1343"/>
    <cellStyle name="Commentaire 5 2 9" xfId="1344"/>
    <cellStyle name="Commentaire 5 2 9 2" xfId="1345"/>
    <cellStyle name="Commentaire 5 2 9 2 2" xfId="1346"/>
    <cellStyle name="Commentaire 5 2 9 3" xfId="1347"/>
    <cellStyle name="Commentaire 5 2 9 3 2" xfId="1348"/>
    <cellStyle name="Commentaire 5 2 9 4" xfId="1349"/>
    <cellStyle name="Commentaire 6" xfId="1350"/>
    <cellStyle name="Commentaire 7" xfId="1351"/>
    <cellStyle name="Commentaire 8" xfId="1029"/>
    <cellStyle name="Currency 2" xfId="61"/>
    <cellStyle name="Entrée 2" xfId="62"/>
    <cellStyle name="Entrée 2 2" xfId="1354"/>
    <cellStyle name="Entrée 2 3" xfId="1355"/>
    <cellStyle name="Entrée 2 3 2" xfId="1356"/>
    <cellStyle name="Entrée 2 3 2 10" xfId="1357"/>
    <cellStyle name="Entrée 2 3 2 10 2" xfId="1358"/>
    <cellStyle name="Entrée 2 3 2 10 2 2" xfId="1359"/>
    <cellStyle name="Entrée 2 3 2 10 3" xfId="1360"/>
    <cellStyle name="Entrée 2 3 2 10 3 2" xfId="1361"/>
    <cellStyle name="Entrée 2 3 2 10 4" xfId="1362"/>
    <cellStyle name="Entrée 2 3 2 11" xfId="1363"/>
    <cellStyle name="Entrée 2 3 2 11 2" xfId="1364"/>
    <cellStyle name="Entrée 2 3 2 11 2 2" xfId="1365"/>
    <cellStyle name="Entrée 2 3 2 11 3" xfId="1366"/>
    <cellStyle name="Entrée 2 3 2 12" xfId="1367"/>
    <cellStyle name="Entrée 2 3 2 12 2" xfId="1368"/>
    <cellStyle name="Entrée 2 3 2 12 2 2" xfId="1369"/>
    <cellStyle name="Entrée 2 3 2 12 3" xfId="1370"/>
    <cellStyle name="Entrée 2 3 2 13" xfId="1371"/>
    <cellStyle name="Entrée 2 3 2 13 2" xfId="1372"/>
    <cellStyle name="Entrée 2 3 2 13 2 2" xfId="1373"/>
    <cellStyle name="Entrée 2 3 2 13 3" xfId="1374"/>
    <cellStyle name="Entrée 2 3 2 14" xfId="1375"/>
    <cellStyle name="Entrée 2 3 2 14 2" xfId="1376"/>
    <cellStyle name="Entrée 2 3 2 14 2 2" xfId="1377"/>
    <cellStyle name="Entrée 2 3 2 14 3" xfId="1378"/>
    <cellStyle name="Entrée 2 3 2 15" xfId="1379"/>
    <cellStyle name="Entrée 2 3 2 15 2" xfId="1380"/>
    <cellStyle name="Entrée 2 3 2 15 2 2" xfId="1381"/>
    <cellStyle name="Entrée 2 3 2 15 3" xfId="1382"/>
    <cellStyle name="Entrée 2 3 2 16" xfId="1383"/>
    <cellStyle name="Entrée 2 3 2 16 2" xfId="1384"/>
    <cellStyle name="Entrée 2 3 2 16 2 2" xfId="1385"/>
    <cellStyle name="Entrée 2 3 2 16 3" xfId="1386"/>
    <cellStyle name="Entrée 2 3 2 17" xfId="1387"/>
    <cellStyle name="Entrée 2 3 2 17 2" xfId="1388"/>
    <cellStyle name="Entrée 2 3 2 17 2 2" xfId="1389"/>
    <cellStyle name="Entrée 2 3 2 17 3" xfId="1390"/>
    <cellStyle name="Entrée 2 3 2 18" xfId="1391"/>
    <cellStyle name="Entrée 2 3 2 18 2" xfId="1392"/>
    <cellStyle name="Entrée 2 3 2 18 2 2" xfId="1393"/>
    <cellStyle name="Entrée 2 3 2 18 3" xfId="1394"/>
    <cellStyle name="Entrée 2 3 2 19" xfId="1395"/>
    <cellStyle name="Entrée 2 3 2 19 2" xfId="1396"/>
    <cellStyle name="Entrée 2 3 2 2" xfId="1397"/>
    <cellStyle name="Entrée 2 3 2 2 10" xfId="1398"/>
    <cellStyle name="Entrée 2 3 2 2 2" xfId="1399"/>
    <cellStyle name="Entrée 2 3 2 2 2 2" xfId="1400"/>
    <cellStyle name="Entrée 2 3 2 2 2 2 2" xfId="1401"/>
    <cellStyle name="Entrée 2 3 2 2 2 3" xfId="1402"/>
    <cellStyle name="Entrée 2 3 2 2 2 3 2" xfId="1403"/>
    <cellStyle name="Entrée 2 3 2 2 2 4" xfId="1404"/>
    <cellStyle name="Entrée 2 3 2 2 3" xfId="1405"/>
    <cellStyle name="Entrée 2 3 2 2 3 2" xfId="1406"/>
    <cellStyle name="Entrée 2 3 2 2 3 2 2" xfId="1407"/>
    <cellStyle name="Entrée 2 3 2 2 3 3" xfId="1408"/>
    <cellStyle name="Entrée 2 3 2 2 3 3 2" xfId="1409"/>
    <cellStyle name="Entrée 2 3 2 2 3 4" xfId="1410"/>
    <cellStyle name="Entrée 2 3 2 2 4" xfId="1411"/>
    <cellStyle name="Entrée 2 3 2 2 4 2" xfId="1412"/>
    <cellStyle name="Entrée 2 3 2 2 4 2 2" xfId="1413"/>
    <cellStyle name="Entrée 2 3 2 2 4 3" xfId="1414"/>
    <cellStyle name="Entrée 2 3 2 2 4 3 2" xfId="1415"/>
    <cellStyle name="Entrée 2 3 2 2 4 4" xfId="1416"/>
    <cellStyle name="Entrée 2 3 2 2 5" xfId="1417"/>
    <cellStyle name="Entrée 2 3 2 2 5 2" xfId="1418"/>
    <cellStyle name="Entrée 2 3 2 2 5 2 2" xfId="1419"/>
    <cellStyle name="Entrée 2 3 2 2 5 3" xfId="1420"/>
    <cellStyle name="Entrée 2 3 2 2 5 3 2" xfId="1421"/>
    <cellStyle name="Entrée 2 3 2 2 5 4" xfId="1422"/>
    <cellStyle name="Entrée 2 3 2 2 6" xfId="1423"/>
    <cellStyle name="Entrée 2 3 2 2 6 2" xfId="1424"/>
    <cellStyle name="Entrée 2 3 2 2 6 2 2" xfId="1425"/>
    <cellStyle name="Entrée 2 3 2 2 6 3" xfId="1426"/>
    <cellStyle name="Entrée 2 3 2 2 6 3 2" xfId="1427"/>
    <cellStyle name="Entrée 2 3 2 2 6 4" xfId="1428"/>
    <cellStyle name="Entrée 2 3 2 2 7" xfId="1429"/>
    <cellStyle name="Entrée 2 3 2 2 7 2" xfId="1430"/>
    <cellStyle name="Entrée 2 3 2 2 7 2 2" xfId="1431"/>
    <cellStyle name="Entrée 2 3 2 2 7 3" xfId="1432"/>
    <cellStyle name="Entrée 2 3 2 2 7 3 2" xfId="1433"/>
    <cellStyle name="Entrée 2 3 2 2 7 4" xfId="1434"/>
    <cellStyle name="Entrée 2 3 2 2 8" xfId="1435"/>
    <cellStyle name="Entrée 2 3 2 2 8 2" xfId="1436"/>
    <cellStyle name="Entrée 2 3 2 2 9" xfId="1437"/>
    <cellStyle name="Entrée 2 3 2 2 9 2" xfId="1438"/>
    <cellStyle name="Entrée 2 3 2 20" xfId="1439"/>
    <cellStyle name="Entrée 2 3 2 20 2" xfId="1440"/>
    <cellStyle name="Entrée 2 3 2 21" xfId="1441"/>
    <cellStyle name="Entrée 2 3 2 21 2" xfId="1442"/>
    <cellStyle name="Entrée 2 3 2 22" xfId="1443"/>
    <cellStyle name="Entrée 2 3 2 22 2" xfId="1444"/>
    <cellStyle name="Entrée 2 3 2 23" xfId="1445"/>
    <cellStyle name="Entrée 2 3 2 24" xfId="1446"/>
    <cellStyle name="Entrée 2 3 2 3" xfId="1447"/>
    <cellStyle name="Entrée 2 3 2 3 2" xfId="1448"/>
    <cellStyle name="Entrée 2 3 2 3 2 2" xfId="1449"/>
    <cellStyle name="Entrée 2 3 2 3 3" xfId="1450"/>
    <cellStyle name="Entrée 2 3 2 3 3 2" xfId="1451"/>
    <cellStyle name="Entrée 2 3 2 3 4" xfId="1452"/>
    <cellStyle name="Entrée 2 3 2 4" xfId="1453"/>
    <cellStyle name="Entrée 2 3 2 4 2" xfId="1454"/>
    <cellStyle name="Entrée 2 3 2 4 2 2" xfId="1455"/>
    <cellStyle name="Entrée 2 3 2 4 3" xfId="1456"/>
    <cellStyle name="Entrée 2 3 2 4 3 2" xfId="1457"/>
    <cellStyle name="Entrée 2 3 2 4 4" xfId="1458"/>
    <cellStyle name="Entrée 2 3 2 5" xfId="1459"/>
    <cellStyle name="Entrée 2 3 2 5 2" xfId="1460"/>
    <cellStyle name="Entrée 2 3 2 5 2 2" xfId="1461"/>
    <cellStyle name="Entrée 2 3 2 5 3" xfId="1462"/>
    <cellStyle name="Entrée 2 3 2 5 3 2" xfId="1463"/>
    <cellStyle name="Entrée 2 3 2 5 4" xfId="1464"/>
    <cellStyle name="Entrée 2 3 2 6" xfId="1465"/>
    <cellStyle name="Entrée 2 3 2 6 2" xfId="1466"/>
    <cellStyle name="Entrée 2 3 2 6 2 2" xfId="1467"/>
    <cellStyle name="Entrée 2 3 2 6 3" xfId="1468"/>
    <cellStyle name="Entrée 2 3 2 6 3 2" xfId="1469"/>
    <cellStyle name="Entrée 2 3 2 6 4" xfId="1470"/>
    <cellStyle name="Entrée 2 3 2 7" xfId="1471"/>
    <cellStyle name="Entrée 2 3 2 7 2" xfId="1472"/>
    <cellStyle name="Entrée 2 3 2 7 2 2" xfId="1473"/>
    <cellStyle name="Entrée 2 3 2 7 3" xfId="1474"/>
    <cellStyle name="Entrée 2 3 2 7 3 2" xfId="1475"/>
    <cellStyle name="Entrée 2 3 2 7 4" xfId="1476"/>
    <cellStyle name="Entrée 2 3 2 8" xfId="1477"/>
    <cellStyle name="Entrée 2 3 2 8 2" xfId="1478"/>
    <cellStyle name="Entrée 2 3 2 8 2 2" xfId="1479"/>
    <cellStyle name="Entrée 2 3 2 8 3" xfId="1480"/>
    <cellStyle name="Entrée 2 3 2 8 3 2" xfId="1481"/>
    <cellStyle name="Entrée 2 3 2 8 4" xfId="1482"/>
    <cellStyle name="Entrée 2 3 2 9" xfId="1483"/>
    <cellStyle name="Entrée 2 3 2 9 2" xfId="1484"/>
    <cellStyle name="Entrée 2 3 2 9 2 2" xfId="1485"/>
    <cellStyle name="Entrée 2 3 2 9 3" xfId="1486"/>
    <cellStyle name="Entrée 2 3 2 9 3 2" xfId="1487"/>
    <cellStyle name="Entrée 2 3 2 9 4" xfId="1488"/>
    <cellStyle name="Entrée 2 4" xfId="1353"/>
    <cellStyle name="Entrée 3" xfId="63"/>
    <cellStyle name="Entrée 3 2" xfId="1490"/>
    <cellStyle name="Entrée 3 3" xfId="1489"/>
    <cellStyle name="Entrée 4" xfId="1491"/>
    <cellStyle name="Entrée 5" xfId="1492"/>
    <cellStyle name="Entrée 5 2" xfId="1493"/>
    <cellStyle name="Entrée 5 2 10" xfId="1494"/>
    <cellStyle name="Entrée 5 2 10 2" xfId="1495"/>
    <cellStyle name="Entrée 5 2 10 2 2" xfId="1496"/>
    <cellStyle name="Entrée 5 2 10 3" xfId="1497"/>
    <cellStyle name="Entrée 5 2 10 3 2" xfId="1498"/>
    <cellStyle name="Entrée 5 2 10 4" xfId="1499"/>
    <cellStyle name="Entrée 5 2 11" xfId="1500"/>
    <cellStyle name="Entrée 5 2 11 2" xfId="1501"/>
    <cellStyle name="Entrée 5 2 11 2 2" xfId="1502"/>
    <cellStyle name="Entrée 5 2 11 3" xfId="1503"/>
    <cellStyle name="Entrée 5 2 11 3 2" xfId="1504"/>
    <cellStyle name="Entrée 5 2 11 4" xfId="1505"/>
    <cellStyle name="Entrée 5 2 12" xfId="1506"/>
    <cellStyle name="Entrée 5 2 12 2" xfId="1507"/>
    <cellStyle name="Entrée 5 2 12 2 2" xfId="1508"/>
    <cellStyle name="Entrée 5 2 12 3" xfId="1509"/>
    <cellStyle name="Entrée 5 2 13" xfId="1510"/>
    <cellStyle name="Entrée 5 2 13 2" xfId="1511"/>
    <cellStyle name="Entrée 5 2 13 2 2" xfId="1512"/>
    <cellStyle name="Entrée 5 2 13 3" xfId="1513"/>
    <cellStyle name="Entrée 5 2 14" xfId="1514"/>
    <cellStyle name="Entrée 5 2 14 2" xfId="1515"/>
    <cellStyle name="Entrée 5 2 14 2 2" xfId="1516"/>
    <cellStyle name="Entrée 5 2 14 3" xfId="1517"/>
    <cellStyle name="Entrée 5 2 15" xfId="1518"/>
    <cellStyle name="Entrée 5 2 15 2" xfId="1519"/>
    <cellStyle name="Entrée 5 2 15 2 2" xfId="1520"/>
    <cellStyle name="Entrée 5 2 15 3" xfId="1521"/>
    <cellStyle name="Entrée 5 2 16" xfId="1522"/>
    <cellStyle name="Entrée 5 2 16 2" xfId="1523"/>
    <cellStyle name="Entrée 5 2 16 2 2" xfId="1524"/>
    <cellStyle name="Entrée 5 2 16 3" xfId="1525"/>
    <cellStyle name="Entrée 5 2 17" xfId="1526"/>
    <cellStyle name="Entrée 5 2 17 2" xfId="1527"/>
    <cellStyle name="Entrée 5 2 17 2 2" xfId="1528"/>
    <cellStyle name="Entrée 5 2 17 3" xfId="1529"/>
    <cellStyle name="Entrée 5 2 18" xfId="1530"/>
    <cellStyle name="Entrée 5 2 18 2" xfId="1531"/>
    <cellStyle name="Entrée 5 2 18 2 2" xfId="1532"/>
    <cellStyle name="Entrée 5 2 18 3" xfId="1533"/>
    <cellStyle name="Entrée 5 2 19" xfId="1534"/>
    <cellStyle name="Entrée 5 2 19 2" xfId="1535"/>
    <cellStyle name="Entrée 5 2 19 2 2" xfId="1536"/>
    <cellStyle name="Entrée 5 2 19 3" xfId="1537"/>
    <cellStyle name="Entrée 5 2 2" xfId="1538"/>
    <cellStyle name="Entrée 5 2 2 10" xfId="1539"/>
    <cellStyle name="Entrée 5 2 2 10 2" xfId="1540"/>
    <cellStyle name="Entrée 5 2 2 10 2 2" xfId="1541"/>
    <cellStyle name="Entrée 5 2 2 10 3" xfId="1542"/>
    <cellStyle name="Entrée 5 2 2 11" xfId="1543"/>
    <cellStyle name="Entrée 5 2 2 11 2" xfId="1544"/>
    <cellStyle name="Entrée 5 2 2 11 2 2" xfId="1545"/>
    <cellStyle name="Entrée 5 2 2 11 3" xfId="1546"/>
    <cellStyle name="Entrée 5 2 2 12" xfId="1547"/>
    <cellStyle name="Entrée 5 2 2 12 2" xfId="1548"/>
    <cellStyle name="Entrée 5 2 2 12 2 2" xfId="1549"/>
    <cellStyle name="Entrée 5 2 2 12 3" xfId="1550"/>
    <cellStyle name="Entrée 5 2 2 2" xfId="1551"/>
    <cellStyle name="Entrée 5 2 2 2 2" xfId="1552"/>
    <cellStyle name="Entrée 5 2 2 2 2 2" xfId="1553"/>
    <cellStyle name="Entrée 5 2 2 2 3" xfId="1554"/>
    <cellStyle name="Entrée 5 2 2 2 3 2" xfId="1555"/>
    <cellStyle name="Entrée 5 2 2 2 4" xfId="1556"/>
    <cellStyle name="Entrée 5 2 2 3" xfId="1557"/>
    <cellStyle name="Entrée 5 2 2 3 2" xfId="1558"/>
    <cellStyle name="Entrée 5 2 2 3 2 2" xfId="1559"/>
    <cellStyle name="Entrée 5 2 2 3 3" xfId="1560"/>
    <cellStyle name="Entrée 5 2 2 3 3 2" xfId="1561"/>
    <cellStyle name="Entrée 5 2 2 3 4" xfId="1562"/>
    <cellStyle name="Entrée 5 2 2 4" xfId="1563"/>
    <cellStyle name="Entrée 5 2 2 4 2" xfId="1564"/>
    <cellStyle name="Entrée 5 2 2 4 2 2" xfId="1565"/>
    <cellStyle name="Entrée 5 2 2 4 3" xfId="1566"/>
    <cellStyle name="Entrée 5 2 2 4 3 2" xfId="1567"/>
    <cellStyle name="Entrée 5 2 2 4 4" xfId="1568"/>
    <cellStyle name="Entrée 5 2 2 5" xfId="1569"/>
    <cellStyle name="Entrée 5 2 2 5 2" xfId="1570"/>
    <cellStyle name="Entrée 5 2 2 5 2 2" xfId="1571"/>
    <cellStyle name="Entrée 5 2 2 5 3" xfId="1572"/>
    <cellStyle name="Entrée 5 2 2 6" xfId="1573"/>
    <cellStyle name="Entrée 5 2 2 6 2" xfId="1574"/>
    <cellStyle name="Entrée 5 2 2 6 2 2" xfId="1575"/>
    <cellStyle name="Entrée 5 2 2 6 3" xfId="1576"/>
    <cellStyle name="Entrée 5 2 2 7" xfId="1577"/>
    <cellStyle name="Entrée 5 2 2 7 2" xfId="1578"/>
    <cellStyle name="Entrée 5 2 2 7 2 2" xfId="1579"/>
    <cellStyle name="Entrée 5 2 2 7 3" xfId="1580"/>
    <cellStyle name="Entrée 5 2 2 8" xfId="1581"/>
    <cellStyle name="Entrée 5 2 2 8 2" xfId="1582"/>
    <cellStyle name="Entrée 5 2 2 8 2 2" xfId="1583"/>
    <cellStyle name="Entrée 5 2 2 8 3" xfId="1584"/>
    <cellStyle name="Entrée 5 2 2 9" xfId="1585"/>
    <cellStyle name="Entrée 5 2 2 9 2" xfId="1586"/>
    <cellStyle name="Entrée 5 2 2 9 2 2" xfId="1587"/>
    <cellStyle name="Entrée 5 2 2 9 3" xfId="1588"/>
    <cellStyle name="Entrée 5 2 20" xfId="1589"/>
    <cellStyle name="Entrée 5 2 20 2" xfId="1590"/>
    <cellStyle name="Entrée 5 2 21" xfId="1591"/>
    <cellStyle name="Entrée 5 2 21 2" xfId="1592"/>
    <cellStyle name="Entrée 5 2 22" xfId="1593"/>
    <cellStyle name="Entrée 5 2 22 2" xfId="1594"/>
    <cellStyle name="Entrée 5 2 23" xfId="1595"/>
    <cellStyle name="Entrée 5 2 23 2" xfId="1596"/>
    <cellStyle name="Entrée 5 2 24" xfId="1597"/>
    <cellStyle name="Entrée 5 2 25" xfId="1598"/>
    <cellStyle name="Entrée 5 2 3" xfId="1599"/>
    <cellStyle name="Entrée 5 2 3 10" xfId="1600"/>
    <cellStyle name="Entrée 5 2 3 2" xfId="1601"/>
    <cellStyle name="Entrée 5 2 3 2 2" xfId="1602"/>
    <cellStyle name="Entrée 5 2 3 2 2 2" xfId="1603"/>
    <cellStyle name="Entrée 5 2 3 2 3" xfId="1604"/>
    <cellStyle name="Entrée 5 2 3 2 3 2" xfId="1605"/>
    <cellStyle name="Entrée 5 2 3 2 4" xfId="1606"/>
    <cellStyle name="Entrée 5 2 3 3" xfId="1607"/>
    <cellStyle name="Entrée 5 2 3 3 2" xfId="1608"/>
    <cellStyle name="Entrée 5 2 3 3 2 2" xfId="1609"/>
    <cellStyle name="Entrée 5 2 3 3 3" xfId="1610"/>
    <cellStyle name="Entrée 5 2 3 3 3 2" xfId="1611"/>
    <cellStyle name="Entrée 5 2 3 3 4" xfId="1612"/>
    <cellStyle name="Entrée 5 2 3 4" xfId="1613"/>
    <cellStyle name="Entrée 5 2 3 4 2" xfId="1614"/>
    <cellStyle name="Entrée 5 2 3 4 2 2" xfId="1615"/>
    <cellStyle name="Entrée 5 2 3 4 3" xfId="1616"/>
    <cellStyle name="Entrée 5 2 3 4 3 2" xfId="1617"/>
    <cellStyle name="Entrée 5 2 3 4 4" xfId="1618"/>
    <cellStyle name="Entrée 5 2 3 5" xfId="1619"/>
    <cellStyle name="Entrée 5 2 3 5 2" xfId="1620"/>
    <cellStyle name="Entrée 5 2 3 5 2 2" xfId="1621"/>
    <cellStyle name="Entrée 5 2 3 5 3" xfId="1622"/>
    <cellStyle name="Entrée 5 2 3 5 3 2" xfId="1623"/>
    <cellStyle name="Entrée 5 2 3 5 4" xfId="1624"/>
    <cellStyle name="Entrée 5 2 3 6" xfId="1625"/>
    <cellStyle name="Entrée 5 2 3 6 2" xfId="1626"/>
    <cellStyle name="Entrée 5 2 3 6 2 2" xfId="1627"/>
    <cellStyle name="Entrée 5 2 3 6 3" xfId="1628"/>
    <cellStyle name="Entrée 5 2 3 6 3 2" xfId="1629"/>
    <cellStyle name="Entrée 5 2 3 6 4" xfId="1630"/>
    <cellStyle name="Entrée 5 2 3 7" xfId="1631"/>
    <cellStyle name="Entrée 5 2 3 7 2" xfId="1632"/>
    <cellStyle name="Entrée 5 2 3 7 2 2" xfId="1633"/>
    <cellStyle name="Entrée 5 2 3 7 3" xfId="1634"/>
    <cellStyle name="Entrée 5 2 3 7 3 2" xfId="1635"/>
    <cellStyle name="Entrée 5 2 3 7 4" xfId="1636"/>
    <cellStyle name="Entrée 5 2 3 8" xfId="1637"/>
    <cellStyle name="Entrée 5 2 3 8 2" xfId="1638"/>
    <cellStyle name="Entrée 5 2 3 9" xfId="1639"/>
    <cellStyle name="Entrée 5 2 3 9 2" xfId="1640"/>
    <cellStyle name="Entrée 5 2 4" xfId="1641"/>
    <cellStyle name="Entrée 5 2 4 2" xfId="1642"/>
    <cellStyle name="Entrée 5 2 4 2 2" xfId="1643"/>
    <cellStyle name="Entrée 5 2 4 3" xfId="1644"/>
    <cellStyle name="Entrée 5 2 4 3 2" xfId="1645"/>
    <cellStyle name="Entrée 5 2 4 4" xfId="1646"/>
    <cellStyle name="Entrée 5 2 5" xfId="1647"/>
    <cellStyle name="Entrée 5 2 5 2" xfId="1648"/>
    <cellStyle name="Entrée 5 2 5 2 2" xfId="1649"/>
    <cellStyle name="Entrée 5 2 5 3" xfId="1650"/>
    <cellStyle name="Entrée 5 2 5 3 2" xfId="1651"/>
    <cellStyle name="Entrée 5 2 5 4" xfId="1652"/>
    <cellStyle name="Entrée 5 2 6" xfId="1653"/>
    <cellStyle name="Entrée 5 2 6 2" xfId="1654"/>
    <cellStyle name="Entrée 5 2 6 2 2" xfId="1655"/>
    <cellStyle name="Entrée 5 2 6 3" xfId="1656"/>
    <cellStyle name="Entrée 5 2 6 3 2" xfId="1657"/>
    <cellStyle name="Entrée 5 2 6 4" xfId="1658"/>
    <cellStyle name="Entrée 5 2 7" xfId="1659"/>
    <cellStyle name="Entrée 5 2 7 2" xfId="1660"/>
    <cellStyle name="Entrée 5 2 7 2 2" xfId="1661"/>
    <cellStyle name="Entrée 5 2 7 3" xfId="1662"/>
    <cellStyle name="Entrée 5 2 7 3 2" xfId="1663"/>
    <cellStyle name="Entrée 5 2 7 4" xfId="1664"/>
    <cellStyle name="Entrée 5 2 8" xfId="1665"/>
    <cellStyle name="Entrée 5 2 8 2" xfId="1666"/>
    <cellStyle name="Entrée 5 2 8 2 2" xfId="1667"/>
    <cellStyle name="Entrée 5 2 8 3" xfId="1668"/>
    <cellStyle name="Entrée 5 2 8 3 2" xfId="1669"/>
    <cellStyle name="Entrée 5 2 8 4" xfId="1670"/>
    <cellStyle name="Entrée 5 2 9" xfId="1671"/>
    <cellStyle name="Entrée 5 2 9 2" xfId="1672"/>
    <cellStyle name="Entrée 5 2 9 2 2" xfId="1673"/>
    <cellStyle name="Entrée 5 2 9 3" xfId="1674"/>
    <cellStyle name="Entrée 5 2 9 3 2" xfId="1675"/>
    <cellStyle name="Entrée 5 2 9 4" xfId="1676"/>
    <cellStyle name="Entrée 6" xfId="1677"/>
    <cellStyle name="Entrée 7" xfId="1678"/>
    <cellStyle name="Entrée 8" xfId="1352"/>
    <cellStyle name="Euro" xfId="1679"/>
    <cellStyle name="Grey" xfId="64"/>
    <cellStyle name="Grey 2" xfId="65"/>
    <cellStyle name="Input [yellow]" xfId="66"/>
    <cellStyle name="Input [yellow] 2" xfId="67"/>
    <cellStyle name="Insatisfaisant 2" xfId="68"/>
    <cellStyle name="Insatisfaisant 2 2" xfId="1682"/>
    <cellStyle name="Insatisfaisant 2 3" xfId="1683"/>
    <cellStyle name="Insatisfaisant 2 4" xfId="1681"/>
    <cellStyle name="Insatisfaisant 3" xfId="69"/>
    <cellStyle name="Insatisfaisant 3 2" xfId="1685"/>
    <cellStyle name="Insatisfaisant 3 3" xfId="1684"/>
    <cellStyle name="Insatisfaisant 4" xfId="1686"/>
    <cellStyle name="Insatisfaisant 5" xfId="1687"/>
    <cellStyle name="Insatisfaisant 6" xfId="1688"/>
    <cellStyle name="Insatisfaisant 7" xfId="1689"/>
    <cellStyle name="Insatisfaisant 8" xfId="1680"/>
    <cellStyle name="Lien hypertexte 2" xfId="70"/>
    <cellStyle name="MILLET" xfId="71"/>
    <cellStyle name="Milliers 2" xfId="72"/>
    <cellStyle name="Milliers 2 2" xfId="1690"/>
    <cellStyle name="Milliers 3" xfId="2496"/>
    <cellStyle name="Monétaire 2" xfId="1691"/>
    <cellStyle name="Neutre 2" xfId="73"/>
    <cellStyle name="Neutre 2 2" xfId="1694"/>
    <cellStyle name="Neutre 2 3" xfId="1695"/>
    <cellStyle name="Neutre 2 4" xfId="1693"/>
    <cellStyle name="Neutre 3" xfId="74"/>
    <cellStyle name="Neutre 3 2" xfId="1697"/>
    <cellStyle name="Neutre 3 3" xfId="1696"/>
    <cellStyle name="Neutre 4" xfId="1698"/>
    <cellStyle name="Neutre 5" xfId="1699"/>
    <cellStyle name="Neutre 6" xfId="1700"/>
    <cellStyle name="Neutre 7" xfId="1701"/>
    <cellStyle name="Neutre 8" xfId="1692"/>
    <cellStyle name="no dec" xfId="75"/>
    <cellStyle name="no dec 2" xfId="76"/>
    <cellStyle name="Normal" xfId="0" builtinId="0"/>
    <cellStyle name="Normal - Style1" xfId="77"/>
    <cellStyle name="Normal - Style1 2" xfId="78"/>
    <cellStyle name="Normal 10" xfId="79"/>
    <cellStyle name="Normal 10 2" xfId="80"/>
    <cellStyle name="Normal 10 3" xfId="173"/>
    <cellStyle name="Normal 10 3 2" xfId="238"/>
    <cellStyle name="Normal 10 4" xfId="211"/>
    <cellStyle name="Normal 10 5" xfId="1702"/>
    <cellStyle name="Normal 11" xfId="174"/>
    <cellStyle name="Normal 11 2" xfId="175"/>
    <cellStyle name="Normal 11 2 2" xfId="239"/>
    <cellStyle name="Normal 11 3" xfId="1703"/>
    <cellStyle name="Normal 12" xfId="81"/>
    <cellStyle name="Normal 12 2" xfId="82"/>
    <cellStyle name="Normal 12 3" xfId="176"/>
    <cellStyle name="Normal 12 3 2" xfId="240"/>
    <cellStyle name="Normal 12 4" xfId="212"/>
    <cellStyle name="Normal 12 5" xfId="1704"/>
    <cellStyle name="Normal 13" xfId="83"/>
    <cellStyle name="Normal 13 2" xfId="177"/>
    <cellStyle name="Normal 13 2 2" xfId="241"/>
    <cellStyle name="Normal 13 3" xfId="1705"/>
    <cellStyle name="Normal 14" xfId="84"/>
    <cellStyle name="Normal 14 2" xfId="213"/>
    <cellStyle name="Normal 14 3" xfId="2499"/>
    <cellStyle name="Normal 15" xfId="85"/>
    <cellStyle name="Normal 15 2" xfId="214"/>
    <cellStyle name="Normal 16" xfId="267"/>
    <cellStyle name="Normal 2" xfId="1"/>
    <cellStyle name="Normal 2 2" xfId="86"/>
    <cellStyle name="Normal 2 2 2" xfId="1707"/>
    <cellStyle name="Normal 2 3" xfId="87"/>
    <cellStyle name="Normal 2 3 2" xfId="88"/>
    <cellStyle name="Normal 2 3 3" xfId="89"/>
    <cellStyle name="Normal 2 3 4" xfId="1708"/>
    <cellStyle name="Normal 2 4" xfId="90"/>
    <cellStyle name="Normal 2 4 2" xfId="1709"/>
    <cellStyle name="Normal 2 5" xfId="1706"/>
    <cellStyle name="Normal 2 6" xfId="1710"/>
    <cellStyle name="Normal 20" xfId="91"/>
    <cellStyle name="Normal 22" xfId="92"/>
    <cellStyle name="Normal 23" xfId="93"/>
    <cellStyle name="Normal 3" xfId="94"/>
    <cellStyle name="Normal 3 10" xfId="215"/>
    <cellStyle name="Normal 3 11" xfId="1711"/>
    <cellStyle name="Normal 3 2" xfId="95"/>
    <cellStyle name="Normal 3 2 2" xfId="96"/>
    <cellStyle name="Normal 3 2 2 2" xfId="97"/>
    <cellStyle name="Normal 3 2 2 2 2" xfId="180"/>
    <cellStyle name="Normal 3 2 2 2 2 2" xfId="244"/>
    <cellStyle name="Normal 3 2 2 2 3" xfId="218"/>
    <cellStyle name="Normal 3 2 2 3" xfId="98"/>
    <cellStyle name="Normal 3 2 2 4" xfId="179"/>
    <cellStyle name="Normal 3 2 2 4 2" xfId="243"/>
    <cellStyle name="Normal 3 2 2 5" xfId="217"/>
    <cellStyle name="Normal 3 2 3" xfId="99"/>
    <cellStyle name="Normal 3 2 3 2" xfId="181"/>
    <cellStyle name="Normal 3 2 3 2 2" xfId="245"/>
    <cellStyle name="Normal 3 2 3 3" xfId="219"/>
    <cellStyle name="Normal 3 2 4" xfId="100"/>
    <cellStyle name="Normal 3 2 5" xfId="178"/>
    <cellStyle name="Normal 3 2 5 2" xfId="242"/>
    <cellStyle name="Normal 3 2 6" xfId="216"/>
    <cellStyle name="Normal 3 2 7" xfId="1712"/>
    <cellStyle name="Normal 3 3" xfId="101"/>
    <cellStyle name="Normal 3 3 2" xfId="102"/>
    <cellStyle name="Normal 3 3 2 2" xfId="183"/>
    <cellStyle name="Normal 3 3 2 2 2" xfId="247"/>
    <cellStyle name="Normal 3 3 2 3" xfId="221"/>
    <cellStyle name="Normal 3 3 3" xfId="103"/>
    <cellStyle name="Normal 3 3 4" xfId="182"/>
    <cellStyle name="Normal 3 3 4 2" xfId="246"/>
    <cellStyle name="Normal 3 3 5" xfId="220"/>
    <cellStyle name="Normal 3 4" xfId="104"/>
    <cellStyle name="Normal 3 4 2" xfId="105"/>
    <cellStyle name="Normal 3 4 3" xfId="106"/>
    <cellStyle name="Normal 3 4 3 2" xfId="185"/>
    <cellStyle name="Normal 3 4 3 2 2" xfId="249"/>
    <cellStyle name="Normal 3 4 3 3" xfId="223"/>
    <cellStyle name="Normal 3 4 4" xfId="107"/>
    <cellStyle name="Normal 3 4 5" xfId="184"/>
    <cellStyle name="Normal 3 4 5 2" xfId="248"/>
    <cellStyle name="Normal 3 4 6" xfId="222"/>
    <cellStyle name="Normal 3 5" xfId="108"/>
    <cellStyle name="Normal 3 6" xfId="109"/>
    <cellStyle name="Normal 3 7" xfId="110"/>
    <cellStyle name="Normal 3 7 2" xfId="186"/>
    <cellStyle name="Normal 3 7 2 2" xfId="250"/>
    <cellStyle name="Normal 3 7 3" xfId="224"/>
    <cellStyle name="Normal 3 8" xfId="111"/>
    <cellStyle name="Normal 3 8 2" xfId="187"/>
    <cellStyle name="Normal 3 8 2 2" xfId="251"/>
    <cellStyle name="Normal 3 8 3" xfId="225"/>
    <cellStyle name="Normal 3 9" xfId="112"/>
    <cellStyle name="Normal 32" xfId="113"/>
    <cellStyle name="Normal 37" xfId="114"/>
    <cellStyle name="Normal 4" xfId="115"/>
    <cellStyle name="Normal 4 2" xfId="116"/>
    <cellStyle name="Normal 4 2 2" xfId="1714"/>
    <cellStyle name="Normal 4 3" xfId="117"/>
    <cellStyle name="Normal 4 3 2" xfId="189"/>
    <cellStyle name="Normal 4 3 2 2" xfId="253"/>
    <cellStyle name="Normal 4 3 3" xfId="227"/>
    <cellStyle name="Normal 4 4" xfId="118"/>
    <cellStyle name="Normal 4 5" xfId="119"/>
    <cellStyle name="Normal 4 5 2" xfId="190"/>
    <cellStyle name="Normal 4 5 2 2" xfId="254"/>
    <cellStyle name="Normal 4 5 3" xfId="228"/>
    <cellStyle name="Normal 4 6" xfId="120"/>
    <cellStyle name="Normal 4 7" xfId="188"/>
    <cellStyle name="Normal 4 7 2" xfId="252"/>
    <cellStyle name="Normal 4 8" xfId="226"/>
    <cellStyle name="Normal 4 9" xfId="1713"/>
    <cellStyle name="Normal 5" xfId="121"/>
    <cellStyle name="Normal 5 2" xfId="122"/>
    <cellStyle name="Normal 5 2 2" xfId="192"/>
    <cellStyle name="Normal 5 2 2 2" xfId="256"/>
    <cellStyle name="Normal 5 2 3" xfId="229"/>
    <cellStyle name="Normal 5 3" xfId="123"/>
    <cellStyle name="Normal 5 4" xfId="124"/>
    <cellStyle name="Normal 5 5" xfId="125"/>
    <cellStyle name="Normal 5 5 2" xfId="193"/>
    <cellStyle name="Normal 5 5 2 2" xfId="257"/>
    <cellStyle name="Normal 5 5 3" xfId="230"/>
    <cellStyle name="Normal 5 6" xfId="191"/>
    <cellStyle name="Normal 5 6 2" xfId="255"/>
    <cellStyle name="Normal 5 7" xfId="1715"/>
    <cellStyle name="Normal 6" xfId="126"/>
    <cellStyle name="Normal 6 2" xfId="127"/>
    <cellStyle name="Normal 6 2 2" xfId="195"/>
    <cellStyle name="Normal 6 2 2 2" xfId="259"/>
    <cellStyle name="Normal 6 2 3" xfId="231"/>
    <cellStyle name="Normal 6 3" xfId="128"/>
    <cellStyle name="Normal 6 4" xfId="129"/>
    <cellStyle name="Normal 6 5" xfId="130"/>
    <cellStyle name="Normal 6 5 2" xfId="196"/>
    <cellStyle name="Normal 6 5 2 2" xfId="260"/>
    <cellStyle name="Normal 6 5 3" xfId="232"/>
    <cellStyle name="Normal 6 6" xfId="194"/>
    <cellStyle name="Normal 6 6 2" xfId="258"/>
    <cellStyle name="Normal 6 7" xfId="1716"/>
    <cellStyle name="Normal 7" xfId="131"/>
    <cellStyle name="Normal 7 2" xfId="132"/>
    <cellStyle name="Normal 7 2 2" xfId="198"/>
    <cellStyle name="Normal 7 2 2 2" xfId="262"/>
    <cellStyle name="Normal 7 2 3" xfId="233"/>
    <cellStyle name="Normal 7 3" xfId="133"/>
    <cellStyle name="Normal 7 4" xfId="134"/>
    <cellStyle name="Normal 7 5" xfId="135"/>
    <cellStyle name="Normal 7 5 2" xfId="199"/>
    <cellStyle name="Normal 7 5 2 2" xfId="263"/>
    <cellStyle name="Normal 7 5 3" xfId="234"/>
    <cellStyle name="Normal 7 6" xfId="197"/>
    <cellStyle name="Normal 7 6 2" xfId="261"/>
    <cellStyle name="Normal 7 7" xfId="1717"/>
    <cellStyle name="Normal 73 2 3" xfId="2497"/>
    <cellStyle name="Normal 77 3" xfId="2498"/>
    <cellStyle name="Normal 8" xfId="136"/>
    <cellStyle name="Normal 8 2" xfId="137"/>
    <cellStyle name="Normal 8 2 2" xfId="200"/>
    <cellStyle name="Normal 8 2 2 2" xfId="264"/>
    <cellStyle name="Normal 8 2 3" xfId="235"/>
    <cellStyle name="Normal 8 3" xfId="138"/>
    <cellStyle name="Normal 8 4" xfId="139"/>
    <cellStyle name="Normal 8 5" xfId="140"/>
    <cellStyle name="Normal 8 6" xfId="1718"/>
    <cellStyle name="Normal 9" xfId="141"/>
    <cellStyle name="Normal 9 2" xfId="142"/>
    <cellStyle name="Normal 9 2 2" xfId="202"/>
    <cellStyle name="Normal 9 2 2 2" xfId="266"/>
    <cellStyle name="Normal 9 2 3" xfId="237"/>
    <cellStyle name="Normal 9 3" xfId="143"/>
    <cellStyle name="Normal 9 4" xfId="201"/>
    <cellStyle name="Normal 9 4 2" xfId="265"/>
    <cellStyle name="Normal 9 5" xfId="236"/>
    <cellStyle name="Normal 9 6" xfId="1719"/>
    <cellStyle name="Percent [2]" xfId="144"/>
    <cellStyle name="Percent [2] 2" xfId="203"/>
    <cellStyle name="Pourcentage 2" xfId="204"/>
    <cellStyle name="Pourcentage 2 2" xfId="1721"/>
    <cellStyle name="Pourcentage 3" xfId="1720"/>
    <cellStyle name="Résultat 1" xfId="1722"/>
    <cellStyle name="Résultat 1 2" xfId="1723"/>
    <cellStyle name="Satisfaisant 2" xfId="145"/>
    <cellStyle name="Satisfaisant 2 2" xfId="1726"/>
    <cellStyle name="Satisfaisant 2 3" xfId="1727"/>
    <cellStyle name="Satisfaisant 2 4" xfId="1725"/>
    <cellStyle name="Satisfaisant 3" xfId="146"/>
    <cellStyle name="Satisfaisant 3 2" xfId="1729"/>
    <cellStyle name="Satisfaisant 3 3" xfId="1728"/>
    <cellStyle name="Satisfaisant 4" xfId="1730"/>
    <cellStyle name="Satisfaisant 5" xfId="1731"/>
    <cellStyle name="Satisfaisant 6" xfId="1732"/>
    <cellStyle name="Satisfaisant 7" xfId="1733"/>
    <cellStyle name="Satisfaisant 8" xfId="1724"/>
    <cellStyle name="Sortie 2" xfId="147"/>
    <cellStyle name="Sortie 2 2" xfId="1736"/>
    <cellStyle name="Sortie 2 3" xfId="1737"/>
    <cellStyle name="Sortie 2 3 2" xfId="1738"/>
    <cellStyle name="Sortie 2 3 2 10" xfId="1739"/>
    <cellStyle name="Sortie 2 3 2 10 2" xfId="1740"/>
    <cellStyle name="Sortie 2 3 2 10 2 2" xfId="1741"/>
    <cellStyle name="Sortie 2 3 2 10 3" xfId="1742"/>
    <cellStyle name="Sortie 2 3 2 10 3 2" xfId="1743"/>
    <cellStyle name="Sortie 2 3 2 10 4" xfId="1744"/>
    <cellStyle name="Sortie 2 3 2 11" xfId="1745"/>
    <cellStyle name="Sortie 2 3 2 11 2" xfId="1746"/>
    <cellStyle name="Sortie 2 3 2 11 2 2" xfId="1747"/>
    <cellStyle name="Sortie 2 3 2 11 3" xfId="1748"/>
    <cellStyle name="Sortie 2 3 2 12" xfId="1749"/>
    <cellStyle name="Sortie 2 3 2 12 2" xfId="1750"/>
    <cellStyle name="Sortie 2 3 2 12 2 2" xfId="1751"/>
    <cellStyle name="Sortie 2 3 2 12 3" xfId="1752"/>
    <cellStyle name="Sortie 2 3 2 13" xfId="1753"/>
    <cellStyle name="Sortie 2 3 2 13 2" xfId="1754"/>
    <cellStyle name="Sortie 2 3 2 13 2 2" xfId="1755"/>
    <cellStyle name="Sortie 2 3 2 13 3" xfId="1756"/>
    <cellStyle name="Sortie 2 3 2 14" xfId="1757"/>
    <cellStyle name="Sortie 2 3 2 14 2" xfId="1758"/>
    <cellStyle name="Sortie 2 3 2 14 2 2" xfId="1759"/>
    <cellStyle name="Sortie 2 3 2 14 3" xfId="1760"/>
    <cellStyle name="Sortie 2 3 2 15" xfId="1761"/>
    <cellStyle name="Sortie 2 3 2 15 2" xfId="1762"/>
    <cellStyle name="Sortie 2 3 2 15 2 2" xfId="1763"/>
    <cellStyle name="Sortie 2 3 2 15 3" xfId="1764"/>
    <cellStyle name="Sortie 2 3 2 16" xfId="1765"/>
    <cellStyle name="Sortie 2 3 2 16 2" xfId="1766"/>
    <cellStyle name="Sortie 2 3 2 16 2 2" xfId="1767"/>
    <cellStyle name="Sortie 2 3 2 16 3" xfId="1768"/>
    <cellStyle name="Sortie 2 3 2 17" xfId="1769"/>
    <cellStyle name="Sortie 2 3 2 17 2" xfId="1770"/>
    <cellStyle name="Sortie 2 3 2 17 2 2" xfId="1771"/>
    <cellStyle name="Sortie 2 3 2 17 3" xfId="1772"/>
    <cellStyle name="Sortie 2 3 2 18" xfId="1773"/>
    <cellStyle name="Sortie 2 3 2 18 2" xfId="1774"/>
    <cellStyle name="Sortie 2 3 2 18 2 2" xfId="1775"/>
    <cellStyle name="Sortie 2 3 2 18 3" xfId="1776"/>
    <cellStyle name="Sortie 2 3 2 19" xfId="1777"/>
    <cellStyle name="Sortie 2 3 2 19 2" xfId="1778"/>
    <cellStyle name="Sortie 2 3 2 2" xfId="1779"/>
    <cellStyle name="Sortie 2 3 2 2 10" xfId="1780"/>
    <cellStyle name="Sortie 2 3 2 2 2" xfId="1781"/>
    <cellStyle name="Sortie 2 3 2 2 2 2" xfId="1782"/>
    <cellStyle name="Sortie 2 3 2 2 2 2 2" xfId="1783"/>
    <cellStyle name="Sortie 2 3 2 2 2 3" xfId="1784"/>
    <cellStyle name="Sortie 2 3 2 2 2 3 2" xfId="1785"/>
    <cellStyle name="Sortie 2 3 2 2 2 4" xfId="1786"/>
    <cellStyle name="Sortie 2 3 2 2 3" xfId="1787"/>
    <cellStyle name="Sortie 2 3 2 2 3 2" xfId="1788"/>
    <cellStyle name="Sortie 2 3 2 2 3 2 2" xfId="1789"/>
    <cellStyle name="Sortie 2 3 2 2 3 3" xfId="1790"/>
    <cellStyle name="Sortie 2 3 2 2 3 3 2" xfId="1791"/>
    <cellStyle name="Sortie 2 3 2 2 3 4" xfId="1792"/>
    <cellStyle name="Sortie 2 3 2 2 4" xfId="1793"/>
    <cellStyle name="Sortie 2 3 2 2 4 2" xfId="1794"/>
    <cellStyle name="Sortie 2 3 2 2 4 2 2" xfId="1795"/>
    <cellStyle name="Sortie 2 3 2 2 4 3" xfId="1796"/>
    <cellStyle name="Sortie 2 3 2 2 4 3 2" xfId="1797"/>
    <cellStyle name="Sortie 2 3 2 2 4 4" xfId="1798"/>
    <cellStyle name="Sortie 2 3 2 2 5" xfId="1799"/>
    <cellStyle name="Sortie 2 3 2 2 5 2" xfId="1800"/>
    <cellStyle name="Sortie 2 3 2 2 5 2 2" xfId="1801"/>
    <cellStyle name="Sortie 2 3 2 2 5 3" xfId="1802"/>
    <cellStyle name="Sortie 2 3 2 2 5 3 2" xfId="1803"/>
    <cellStyle name="Sortie 2 3 2 2 5 4" xfId="1804"/>
    <cellStyle name="Sortie 2 3 2 2 6" xfId="1805"/>
    <cellStyle name="Sortie 2 3 2 2 6 2" xfId="1806"/>
    <cellStyle name="Sortie 2 3 2 2 6 2 2" xfId="1807"/>
    <cellStyle name="Sortie 2 3 2 2 6 3" xfId="1808"/>
    <cellStyle name="Sortie 2 3 2 2 6 3 2" xfId="1809"/>
    <cellStyle name="Sortie 2 3 2 2 6 4" xfId="1810"/>
    <cellStyle name="Sortie 2 3 2 2 7" xfId="1811"/>
    <cellStyle name="Sortie 2 3 2 2 7 2" xfId="1812"/>
    <cellStyle name="Sortie 2 3 2 2 7 2 2" xfId="1813"/>
    <cellStyle name="Sortie 2 3 2 2 7 3" xfId="1814"/>
    <cellStyle name="Sortie 2 3 2 2 7 3 2" xfId="1815"/>
    <cellStyle name="Sortie 2 3 2 2 7 4" xfId="1816"/>
    <cellStyle name="Sortie 2 3 2 2 8" xfId="1817"/>
    <cellStyle name="Sortie 2 3 2 2 8 2" xfId="1818"/>
    <cellStyle name="Sortie 2 3 2 2 9" xfId="1819"/>
    <cellStyle name="Sortie 2 3 2 2 9 2" xfId="1820"/>
    <cellStyle name="Sortie 2 3 2 20" xfId="1821"/>
    <cellStyle name="Sortie 2 3 2 20 2" xfId="1822"/>
    <cellStyle name="Sortie 2 3 2 21" xfId="1823"/>
    <cellStyle name="Sortie 2 3 2 21 2" xfId="1824"/>
    <cellStyle name="Sortie 2 3 2 22" xfId="1825"/>
    <cellStyle name="Sortie 2 3 2 22 2" xfId="1826"/>
    <cellStyle name="Sortie 2 3 2 23" xfId="1827"/>
    <cellStyle name="Sortie 2 3 2 24" xfId="1828"/>
    <cellStyle name="Sortie 2 3 2 3" xfId="1829"/>
    <cellStyle name="Sortie 2 3 2 3 2" xfId="1830"/>
    <cellStyle name="Sortie 2 3 2 3 2 2" xfId="1831"/>
    <cellStyle name="Sortie 2 3 2 3 3" xfId="1832"/>
    <cellStyle name="Sortie 2 3 2 3 3 2" xfId="1833"/>
    <cellStyle name="Sortie 2 3 2 3 4" xfId="1834"/>
    <cellStyle name="Sortie 2 3 2 4" xfId="1835"/>
    <cellStyle name="Sortie 2 3 2 4 2" xfId="1836"/>
    <cellStyle name="Sortie 2 3 2 4 2 2" xfId="1837"/>
    <cellStyle name="Sortie 2 3 2 4 3" xfId="1838"/>
    <cellStyle name="Sortie 2 3 2 4 3 2" xfId="1839"/>
    <cellStyle name="Sortie 2 3 2 4 4" xfId="1840"/>
    <cellStyle name="Sortie 2 3 2 5" xfId="1841"/>
    <cellStyle name="Sortie 2 3 2 5 2" xfId="1842"/>
    <cellStyle name="Sortie 2 3 2 5 2 2" xfId="1843"/>
    <cellStyle name="Sortie 2 3 2 5 3" xfId="1844"/>
    <cellStyle name="Sortie 2 3 2 5 3 2" xfId="1845"/>
    <cellStyle name="Sortie 2 3 2 5 4" xfId="1846"/>
    <cellStyle name="Sortie 2 3 2 6" xfId="1847"/>
    <cellStyle name="Sortie 2 3 2 6 2" xfId="1848"/>
    <cellStyle name="Sortie 2 3 2 6 2 2" xfId="1849"/>
    <cellStyle name="Sortie 2 3 2 6 3" xfId="1850"/>
    <cellStyle name="Sortie 2 3 2 6 3 2" xfId="1851"/>
    <cellStyle name="Sortie 2 3 2 6 4" xfId="1852"/>
    <cellStyle name="Sortie 2 3 2 7" xfId="1853"/>
    <cellStyle name="Sortie 2 3 2 7 2" xfId="1854"/>
    <cellStyle name="Sortie 2 3 2 7 2 2" xfId="1855"/>
    <cellStyle name="Sortie 2 3 2 7 3" xfId="1856"/>
    <cellStyle name="Sortie 2 3 2 7 3 2" xfId="1857"/>
    <cellStyle name="Sortie 2 3 2 7 4" xfId="1858"/>
    <cellStyle name="Sortie 2 3 2 8" xfId="1859"/>
    <cellStyle name="Sortie 2 3 2 8 2" xfId="1860"/>
    <cellStyle name="Sortie 2 3 2 8 2 2" xfId="1861"/>
    <cellStyle name="Sortie 2 3 2 8 3" xfId="1862"/>
    <cellStyle name="Sortie 2 3 2 8 3 2" xfId="1863"/>
    <cellStyle name="Sortie 2 3 2 8 4" xfId="1864"/>
    <cellStyle name="Sortie 2 3 2 9" xfId="1865"/>
    <cellStyle name="Sortie 2 3 2 9 2" xfId="1866"/>
    <cellStyle name="Sortie 2 3 2 9 2 2" xfId="1867"/>
    <cellStyle name="Sortie 2 3 2 9 3" xfId="1868"/>
    <cellStyle name="Sortie 2 3 2 9 3 2" xfId="1869"/>
    <cellStyle name="Sortie 2 3 2 9 4" xfId="1870"/>
    <cellStyle name="Sortie 2 4" xfId="1735"/>
    <cellStyle name="Sortie 3" xfId="148"/>
    <cellStyle name="Sortie 3 2" xfId="1872"/>
    <cellStyle name="Sortie 3 3" xfId="1871"/>
    <cellStyle name="Sortie 4" xfId="1873"/>
    <cellStyle name="Sortie 5" xfId="1874"/>
    <cellStyle name="Sortie 5 2" xfId="1875"/>
    <cellStyle name="Sortie 5 2 10" xfId="1876"/>
    <cellStyle name="Sortie 5 2 10 2" xfId="1877"/>
    <cellStyle name="Sortie 5 2 10 2 2" xfId="1878"/>
    <cellStyle name="Sortie 5 2 10 3" xfId="1879"/>
    <cellStyle name="Sortie 5 2 10 3 2" xfId="1880"/>
    <cellStyle name="Sortie 5 2 10 4" xfId="1881"/>
    <cellStyle name="Sortie 5 2 11" xfId="1882"/>
    <cellStyle name="Sortie 5 2 11 2" xfId="1883"/>
    <cellStyle name="Sortie 5 2 11 2 2" xfId="1884"/>
    <cellStyle name="Sortie 5 2 11 3" xfId="1885"/>
    <cellStyle name="Sortie 5 2 11 3 2" xfId="1886"/>
    <cellStyle name="Sortie 5 2 11 4" xfId="1887"/>
    <cellStyle name="Sortie 5 2 12" xfId="1888"/>
    <cellStyle name="Sortie 5 2 12 2" xfId="1889"/>
    <cellStyle name="Sortie 5 2 12 2 2" xfId="1890"/>
    <cellStyle name="Sortie 5 2 12 3" xfId="1891"/>
    <cellStyle name="Sortie 5 2 13" xfId="1892"/>
    <cellStyle name="Sortie 5 2 13 2" xfId="1893"/>
    <cellStyle name="Sortie 5 2 13 2 2" xfId="1894"/>
    <cellStyle name="Sortie 5 2 13 3" xfId="1895"/>
    <cellStyle name="Sortie 5 2 14" xfId="1896"/>
    <cellStyle name="Sortie 5 2 14 2" xfId="1897"/>
    <cellStyle name="Sortie 5 2 14 2 2" xfId="1898"/>
    <cellStyle name="Sortie 5 2 14 3" xfId="1899"/>
    <cellStyle name="Sortie 5 2 15" xfId="1900"/>
    <cellStyle name="Sortie 5 2 15 2" xfId="1901"/>
    <cellStyle name="Sortie 5 2 15 2 2" xfId="1902"/>
    <cellStyle name="Sortie 5 2 15 3" xfId="1903"/>
    <cellStyle name="Sortie 5 2 16" xfId="1904"/>
    <cellStyle name="Sortie 5 2 16 2" xfId="1905"/>
    <cellStyle name="Sortie 5 2 16 2 2" xfId="1906"/>
    <cellStyle name="Sortie 5 2 16 3" xfId="1907"/>
    <cellStyle name="Sortie 5 2 17" xfId="1908"/>
    <cellStyle name="Sortie 5 2 17 2" xfId="1909"/>
    <cellStyle name="Sortie 5 2 17 2 2" xfId="1910"/>
    <cellStyle name="Sortie 5 2 17 3" xfId="1911"/>
    <cellStyle name="Sortie 5 2 18" xfId="1912"/>
    <cellStyle name="Sortie 5 2 18 2" xfId="1913"/>
    <cellStyle name="Sortie 5 2 18 2 2" xfId="1914"/>
    <cellStyle name="Sortie 5 2 18 3" xfId="1915"/>
    <cellStyle name="Sortie 5 2 19" xfId="1916"/>
    <cellStyle name="Sortie 5 2 19 2" xfId="1917"/>
    <cellStyle name="Sortie 5 2 19 2 2" xfId="1918"/>
    <cellStyle name="Sortie 5 2 19 3" xfId="1919"/>
    <cellStyle name="Sortie 5 2 2" xfId="1920"/>
    <cellStyle name="Sortie 5 2 2 10" xfId="1921"/>
    <cellStyle name="Sortie 5 2 2 10 2" xfId="1922"/>
    <cellStyle name="Sortie 5 2 2 10 2 2" xfId="1923"/>
    <cellStyle name="Sortie 5 2 2 10 3" xfId="1924"/>
    <cellStyle name="Sortie 5 2 2 11" xfId="1925"/>
    <cellStyle name="Sortie 5 2 2 11 2" xfId="1926"/>
    <cellStyle name="Sortie 5 2 2 11 2 2" xfId="1927"/>
    <cellStyle name="Sortie 5 2 2 11 3" xfId="1928"/>
    <cellStyle name="Sortie 5 2 2 2" xfId="1929"/>
    <cellStyle name="Sortie 5 2 2 2 2" xfId="1930"/>
    <cellStyle name="Sortie 5 2 2 2 2 2" xfId="1931"/>
    <cellStyle name="Sortie 5 2 2 2 3" xfId="1932"/>
    <cellStyle name="Sortie 5 2 2 2 3 2" xfId="1933"/>
    <cellStyle name="Sortie 5 2 2 2 4" xfId="1934"/>
    <cellStyle name="Sortie 5 2 2 3" xfId="1935"/>
    <cellStyle name="Sortie 5 2 2 3 2" xfId="1936"/>
    <cellStyle name="Sortie 5 2 2 3 2 2" xfId="1937"/>
    <cellStyle name="Sortie 5 2 2 3 3" xfId="1938"/>
    <cellStyle name="Sortie 5 2 2 3 3 2" xfId="1939"/>
    <cellStyle name="Sortie 5 2 2 3 4" xfId="1940"/>
    <cellStyle name="Sortie 5 2 2 4" xfId="1941"/>
    <cellStyle name="Sortie 5 2 2 4 2" xfId="1942"/>
    <cellStyle name="Sortie 5 2 2 4 2 2" xfId="1943"/>
    <cellStyle name="Sortie 5 2 2 4 3" xfId="1944"/>
    <cellStyle name="Sortie 5 2 2 4 3 2" xfId="1945"/>
    <cellStyle name="Sortie 5 2 2 4 4" xfId="1946"/>
    <cellStyle name="Sortie 5 2 2 5" xfId="1947"/>
    <cellStyle name="Sortie 5 2 2 5 2" xfId="1948"/>
    <cellStyle name="Sortie 5 2 2 5 2 2" xfId="1949"/>
    <cellStyle name="Sortie 5 2 2 5 3" xfId="1950"/>
    <cellStyle name="Sortie 5 2 2 6" xfId="1951"/>
    <cellStyle name="Sortie 5 2 2 6 2" xfId="1952"/>
    <cellStyle name="Sortie 5 2 2 6 2 2" xfId="1953"/>
    <cellStyle name="Sortie 5 2 2 6 3" xfId="1954"/>
    <cellStyle name="Sortie 5 2 2 7" xfId="1955"/>
    <cellStyle name="Sortie 5 2 2 7 2" xfId="1956"/>
    <cellStyle name="Sortie 5 2 2 7 2 2" xfId="1957"/>
    <cellStyle name="Sortie 5 2 2 7 3" xfId="1958"/>
    <cellStyle name="Sortie 5 2 2 8" xfId="1959"/>
    <cellStyle name="Sortie 5 2 2 8 2" xfId="1960"/>
    <cellStyle name="Sortie 5 2 2 8 2 2" xfId="1961"/>
    <cellStyle name="Sortie 5 2 2 8 3" xfId="1962"/>
    <cellStyle name="Sortie 5 2 2 9" xfId="1963"/>
    <cellStyle name="Sortie 5 2 2 9 2" xfId="1964"/>
    <cellStyle name="Sortie 5 2 2 9 2 2" xfId="1965"/>
    <cellStyle name="Sortie 5 2 2 9 3" xfId="1966"/>
    <cellStyle name="Sortie 5 2 20" xfId="1967"/>
    <cellStyle name="Sortie 5 2 20 2" xfId="1968"/>
    <cellStyle name="Sortie 5 2 21" xfId="1969"/>
    <cellStyle name="Sortie 5 2 21 2" xfId="1970"/>
    <cellStyle name="Sortie 5 2 22" xfId="1971"/>
    <cellStyle name="Sortie 5 2 22 2" xfId="1972"/>
    <cellStyle name="Sortie 5 2 23" xfId="1973"/>
    <cellStyle name="Sortie 5 2 23 2" xfId="1974"/>
    <cellStyle name="Sortie 5 2 24" xfId="1975"/>
    <cellStyle name="Sortie 5 2 25" xfId="1976"/>
    <cellStyle name="Sortie 5 2 3" xfId="1977"/>
    <cellStyle name="Sortie 5 2 3 10" xfId="1978"/>
    <cellStyle name="Sortie 5 2 3 2" xfId="1979"/>
    <cellStyle name="Sortie 5 2 3 2 2" xfId="1980"/>
    <cellStyle name="Sortie 5 2 3 2 2 2" xfId="1981"/>
    <cellStyle name="Sortie 5 2 3 2 3" xfId="1982"/>
    <cellStyle name="Sortie 5 2 3 2 3 2" xfId="1983"/>
    <cellStyle name="Sortie 5 2 3 2 4" xfId="1984"/>
    <cellStyle name="Sortie 5 2 3 3" xfId="1985"/>
    <cellStyle name="Sortie 5 2 3 3 2" xfId="1986"/>
    <cellStyle name="Sortie 5 2 3 3 2 2" xfId="1987"/>
    <cellStyle name="Sortie 5 2 3 3 3" xfId="1988"/>
    <cellStyle name="Sortie 5 2 3 3 3 2" xfId="1989"/>
    <cellStyle name="Sortie 5 2 3 3 4" xfId="1990"/>
    <cellStyle name="Sortie 5 2 3 4" xfId="1991"/>
    <cellStyle name="Sortie 5 2 3 4 2" xfId="1992"/>
    <cellStyle name="Sortie 5 2 3 4 2 2" xfId="1993"/>
    <cellStyle name="Sortie 5 2 3 4 3" xfId="1994"/>
    <cellStyle name="Sortie 5 2 3 4 3 2" xfId="1995"/>
    <cellStyle name="Sortie 5 2 3 4 4" xfId="1996"/>
    <cellStyle name="Sortie 5 2 3 5" xfId="1997"/>
    <cellStyle name="Sortie 5 2 3 5 2" xfId="1998"/>
    <cellStyle name="Sortie 5 2 3 5 2 2" xfId="1999"/>
    <cellStyle name="Sortie 5 2 3 5 3" xfId="2000"/>
    <cellStyle name="Sortie 5 2 3 5 3 2" xfId="2001"/>
    <cellStyle name="Sortie 5 2 3 5 4" xfId="2002"/>
    <cellStyle name="Sortie 5 2 3 6" xfId="2003"/>
    <cellStyle name="Sortie 5 2 3 6 2" xfId="2004"/>
    <cellStyle name="Sortie 5 2 3 6 2 2" xfId="2005"/>
    <cellStyle name="Sortie 5 2 3 6 3" xfId="2006"/>
    <cellStyle name="Sortie 5 2 3 6 3 2" xfId="2007"/>
    <cellStyle name="Sortie 5 2 3 6 4" xfId="2008"/>
    <cellStyle name="Sortie 5 2 3 7" xfId="2009"/>
    <cellStyle name="Sortie 5 2 3 7 2" xfId="2010"/>
    <cellStyle name="Sortie 5 2 3 7 2 2" xfId="2011"/>
    <cellStyle name="Sortie 5 2 3 7 3" xfId="2012"/>
    <cellStyle name="Sortie 5 2 3 7 3 2" xfId="2013"/>
    <cellStyle name="Sortie 5 2 3 7 4" xfId="2014"/>
    <cellStyle name="Sortie 5 2 3 8" xfId="2015"/>
    <cellStyle name="Sortie 5 2 3 8 2" xfId="2016"/>
    <cellStyle name="Sortie 5 2 3 9" xfId="2017"/>
    <cellStyle name="Sortie 5 2 3 9 2" xfId="2018"/>
    <cellStyle name="Sortie 5 2 4" xfId="2019"/>
    <cellStyle name="Sortie 5 2 4 2" xfId="2020"/>
    <cellStyle name="Sortie 5 2 4 2 2" xfId="2021"/>
    <cellStyle name="Sortie 5 2 4 3" xfId="2022"/>
    <cellStyle name="Sortie 5 2 4 3 2" xfId="2023"/>
    <cellStyle name="Sortie 5 2 4 4" xfId="2024"/>
    <cellStyle name="Sortie 5 2 5" xfId="2025"/>
    <cellStyle name="Sortie 5 2 5 2" xfId="2026"/>
    <cellStyle name="Sortie 5 2 5 2 2" xfId="2027"/>
    <cellStyle name="Sortie 5 2 5 3" xfId="2028"/>
    <cellStyle name="Sortie 5 2 5 3 2" xfId="2029"/>
    <cellStyle name="Sortie 5 2 5 4" xfId="2030"/>
    <cellStyle name="Sortie 5 2 6" xfId="2031"/>
    <cellStyle name="Sortie 5 2 6 2" xfId="2032"/>
    <cellStyle name="Sortie 5 2 6 2 2" xfId="2033"/>
    <cellStyle name="Sortie 5 2 6 3" xfId="2034"/>
    <cellStyle name="Sortie 5 2 6 3 2" xfId="2035"/>
    <cellStyle name="Sortie 5 2 6 4" xfId="2036"/>
    <cellStyle name="Sortie 5 2 7" xfId="2037"/>
    <cellStyle name="Sortie 5 2 7 2" xfId="2038"/>
    <cellStyle name="Sortie 5 2 7 2 2" xfId="2039"/>
    <cellStyle name="Sortie 5 2 7 3" xfId="2040"/>
    <cellStyle name="Sortie 5 2 7 3 2" xfId="2041"/>
    <cellStyle name="Sortie 5 2 7 4" xfId="2042"/>
    <cellStyle name="Sortie 5 2 8" xfId="2043"/>
    <cellStyle name="Sortie 5 2 8 2" xfId="2044"/>
    <cellStyle name="Sortie 5 2 8 2 2" xfId="2045"/>
    <cellStyle name="Sortie 5 2 8 3" xfId="2046"/>
    <cellStyle name="Sortie 5 2 8 3 2" xfId="2047"/>
    <cellStyle name="Sortie 5 2 8 4" xfId="2048"/>
    <cellStyle name="Sortie 5 2 9" xfId="2049"/>
    <cellStyle name="Sortie 5 2 9 2" xfId="2050"/>
    <cellStyle name="Sortie 5 2 9 2 2" xfId="2051"/>
    <cellStyle name="Sortie 5 2 9 3" xfId="2052"/>
    <cellStyle name="Sortie 5 2 9 3 2" xfId="2053"/>
    <cellStyle name="Sortie 5 2 9 4" xfId="2054"/>
    <cellStyle name="Sortie 6" xfId="2055"/>
    <cellStyle name="Sortie 7" xfId="2056"/>
    <cellStyle name="Sortie 8" xfId="1734"/>
    <cellStyle name="Style 1" xfId="2"/>
    <cellStyle name="Style 2" xfId="149"/>
    <cellStyle name="Style 3" xfId="150"/>
    <cellStyle name="Texte explicatif 2" xfId="151"/>
    <cellStyle name="Texte explicatif 2 2" xfId="2059"/>
    <cellStyle name="Texte explicatif 2 3" xfId="2060"/>
    <cellStyle name="Texte explicatif 2 4" xfId="2058"/>
    <cellStyle name="Texte explicatif 3" xfId="152"/>
    <cellStyle name="Texte explicatif 3 2" xfId="2062"/>
    <cellStyle name="Texte explicatif 3 3" xfId="2061"/>
    <cellStyle name="Texte explicatif 4" xfId="2063"/>
    <cellStyle name="Texte explicatif 5" xfId="2064"/>
    <cellStyle name="Texte explicatif 6" xfId="2065"/>
    <cellStyle name="Texte explicatif 7" xfId="2066"/>
    <cellStyle name="Texte explicatif 8" xfId="2057"/>
    <cellStyle name="Titre 1" xfId="2068"/>
    <cellStyle name="Titre 1 1" xfId="2069"/>
    <cellStyle name="Titre 1 1 1" xfId="2070"/>
    <cellStyle name="Titre 1 1 1 1" xfId="2071"/>
    <cellStyle name="Titre 1 1 1 1 1" xfId="2072"/>
    <cellStyle name="Titre 1 1 1 1 1 1" xfId="2073"/>
    <cellStyle name="Titre 1 1 1 1 1 1 1" xfId="2074"/>
    <cellStyle name="Titre 1 1 1 1 1 1 1 1" xfId="2075"/>
    <cellStyle name="Titre 1 1 1 1 1 1 1 1 1" xfId="2076"/>
    <cellStyle name="Titre 1 1 1 1 1 1 1 1 1 1" xfId="2077"/>
    <cellStyle name="Titre 1 1 1 1 1 1 1 1 1 1 1" xfId="2078"/>
    <cellStyle name="Titre 1 1 1 1 1 1 1 1 1 1 1 1" xfId="2079"/>
    <cellStyle name="Titre 1 1 1 1 1 1 1 1 1 1 1 1 1" xfId="2080"/>
    <cellStyle name="Titre 1 1 1 1 1 1 1 1 1 1 1 1 1 1" xfId="2081"/>
    <cellStyle name="Titre 1 1 1 1 1 1 1 1 1 1 1 1 1 1 1" xfId="2082"/>
    <cellStyle name="Titre 1 1 1 1 1 1 1 1 1 1 1 1 1 1 1 1" xfId="2083"/>
    <cellStyle name="Titre 1 1 1 1 1 1 1 1 1 1 1 1 1 1 1 1 1" xfId="2084"/>
    <cellStyle name="Titre 1 1 1 1 1 1 1 1 1 1 1 1 1 1 1 1 1 1" xfId="2085"/>
    <cellStyle name="Titre 1 1 1 1 1 1 1 1 1 1 1 1 1 1 1 1 1 1 1" xfId="2086"/>
    <cellStyle name="Titre 1 1 1 1 1 1 1 1 1 1 1 1 1 1 1 1 1 1 1 1" xfId="2087"/>
    <cellStyle name="Titre 1 1 1 1 1 1 1 1 1 1 1 1 1 1 1 1 1 1 1 1 1" xfId="2088"/>
    <cellStyle name="Titre 1 1 1 1 1 1 1 1 1 1 1 1 1 1 1 1 1 1 1 1 1 1" xfId="2089"/>
    <cellStyle name="Titre 1 1 1 1 1 1 1 1 1 1 1 1 1 1 1 1 1 1 1 1 1 1 1" xfId="2090"/>
    <cellStyle name="Titre 1 1 1 1 1 1 1 1 1 1 1 1 1 1 1 1 1 1 1 1 1 1 1 1" xfId="2091"/>
    <cellStyle name="Titre 1 1 1 1 1 1 1 1 1 1 1 1 1 1 1 1 1 1 1 1 1 1 1 1 2" xfId="2092"/>
    <cellStyle name="Titre 1 1 1 1 1 1 1 1 1 1 1 1 1 1 1 1 1 1 1 1 1 1 1 2" xfId="2093"/>
    <cellStyle name="Titre 1 1 1 1 1 1 1 1 1 1 1 1 1 1 1 1 1 1 1 1 1 1 2" xfId="2094"/>
    <cellStyle name="Titre 1 1 1 1 1 1 1 1 1 1 1 1 1 1 1 1 1 1 1 1 1 2" xfId="2095"/>
    <cellStyle name="Titre 1 1 1 1 1 1 1 1 1 1 1 1 1 1 1 1 1 1 1 1 2" xfId="2096"/>
    <cellStyle name="Titre 1 1 1 1 1 1 1 1 1 1 1 1 1 1 1 1 1 1 1 2" xfId="2097"/>
    <cellStyle name="Titre 1 1 1 1 1 1 1 1 1 1 1 1 1 1 1 1 1 1 2" xfId="2098"/>
    <cellStyle name="Titre 1 1 1 1 1 1 1 1 1 1 1 1 1 1 1 1 1 2" xfId="2099"/>
    <cellStyle name="Titre 1 1 1 1 1 1 1 1 1 1 1 1 1 1 1 1 2" xfId="2100"/>
    <cellStyle name="Titre 1 1 1 1 1 1 1 1 1 1 1 1 1 1 1 2" xfId="2101"/>
    <cellStyle name="Titre 1 1 1 1 1 1 1 1 1 1 1 1 1 1 2" xfId="2102"/>
    <cellStyle name="Titre 1 1 1 1 1 1 1 1 1 1 1 1 1 2" xfId="2103"/>
    <cellStyle name="Titre 1 1 1 1 1 1 1 1 1 1 1 1 2" xfId="2104"/>
    <cellStyle name="Titre 1 1 1 1 1 1 1 1 1 1 1 2" xfId="2105"/>
    <cellStyle name="Titre 1 1 1 1 1 1 1 1 1 1 2" xfId="2106"/>
    <cellStyle name="Titre 1 1 1 1 1 1 1 1 1 2" xfId="2107"/>
    <cellStyle name="Titre 1 1 1 1 1 1 1 1 2" xfId="2108"/>
    <cellStyle name="Titre 1 1 1 1 1 1 1 2" xfId="2109"/>
    <cellStyle name="Titre 1 1 1 1 1 1 2" xfId="2110"/>
    <cellStyle name="Titre 1 1 1 1 1 2" xfId="2111"/>
    <cellStyle name="Titre 1 1 1 1 2" xfId="2112"/>
    <cellStyle name="Titre 1 1 1 2" xfId="2113"/>
    <cellStyle name="Titre 1 1 2" xfId="2114"/>
    <cellStyle name="Titre 1 2" xfId="2115"/>
    <cellStyle name="Titre 2" xfId="153"/>
    <cellStyle name="Titre 2 2" xfId="2117"/>
    <cellStyle name="Titre 2 3" xfId="2118"/>
    <cellStyle name="Titre 2 4" xfId="2116"/>
    <cellStyle name="Titre 3" xfId="154"/>
    <cellStyle name="Titre 3 2" xfId="2119"/>
    <cellStyle name="Titre 4" xfId="2120"/>
    <cellStyle name="Titre 5" xfId="2121"/>
    <cellStyle name="Titre 6" xfId="2122"/>
    <cellStyle name="Titre 7" xfId="2067"/>
    <cellStyle name="Titre 1 2" xfId="155"/>
    <cellStyle name="Titre 1 2 2" xfId="2125"/>
    <cellStyle name="Titre 1 2 3" xfId="2126"/>
    <cellStyle name="Titre 1 2 4" xfId="2124"/>
    <cellStyle name="Titre 1 3" xfId="156"/>
    <cellStyle name="Titre 1 3 2" xfId="2128"/>
    <cellStyle name="Titre 1 3 3" xfId="2127"/>
    <cellStyle name="Titre 1 4" xfId="2129"/>
    <cellStyle name="Titre 1 5" xfId="2130"/>
    <cellStyle name="Titre 1 6" xfId="2131"/>
    <cellStyle name="Titre 1 7" xfId="2132"/>
    <cellStyle name="Titre 1 8" xfId="2123"/>
    <cellStyle name="Titre 2 2" xfId="157"/>
    <cellStyle name="Titre 2 2 2" xfId="2135"/>
    <cellStyle name="Titre 2 2 3" xfId="2136"/>
    <cellStyle name="Titre 2 2 4" xfId="2134"/>
    <cellStyle name="Titre 2 3" xfId="158"/>
    <cellStyle name="Titre 2 3 2" xfId="2138"/>
    <cellStyle name="Titre 2 3 3" xfId="2137"/>
    <cellStyle name="Titre 2 4" xfId="2139"/>
    <cellStyle name="Titre 2 5" xfId="2140"/>
    <cellStyle name="Titre 2 6" xfId="2141"/>
    <cellStyle name="Titre 2 7" xfId="2142"/>
    <cellStyle name="Titre 2 8" xfId="2133"/>
    <cellStyle name="Titre 3 2" xfId="159"/>
    <cellStyle name="Titre 3 2 2" xfId="2145"/>
    <cellStyle name="Titre 3 2 3" xfId="2146"/>
    <cellStyle name="Titre 3 2 4" xfId="2144"/>
    <cellStyle name="Titre 3 3" xfId="160"/>
    <cellStyle name="Titre 3 3 2" xfId="2148"/>
    <cellStyle name="Titre 3 3 3" xfId="2147"/>
    <cellStyle name="Titre 3 4" xfId="2149"/>
    <cellStyle name="Titre 3 5" xfId="2150"/>
    <cellStyle name="Titre 3 6" xfId="2151"/>
    <cellStyle name="Titre 3 7" xfId="2152"/>
    <cellStyle name="Titre 3 8" xfId="2143"/>
    <cellStyle name="Titre 4 2" xfId="161"/>
    <cellStyle name="Titre 4 2 2" xfId="2155"/>
    <cellStyle name="Titre 4 2 3" xfId="2156"/>
    <cellStyle name="Titre 4 2 4" xfId="2154"/>
    <cellStyle name="Titre 4 3" xfId="162"/>
    <cellStyle name="Titre 4 3 2" xfId="2158"/>
    <cellStyle name="Titre 4 3 3" xfId="2157"/>
    <cellStyle name="Titre 4 4" xfId="2159"/>
    <cellStyle name="Titre 4 5" xfId="2160"/>
    <cellStyle name="Titre 4 6" xfId="2161"/>
    <cellStyle name="Titre 4 7" xfId="2162"/>
    <cellStyle name="Titre 4 8" xfId="2153"/>
    <cellStyle name="Total 2" xfId="163"/>
    <cellStyle name="Total 2 2" xfId="2165"/>
    <cellStyle name="Total 2 3" xfId="2166"/>
    <cellStyle name="Total 2 3 2" xfId="2167"/>
    <cellStyle name="Total 2 3 2 10" xfId="2168"/>
    <cellStyle name="Total 2 3 2 10 2" xfId="2169"/>
    <cellStyle name="Total 2 3 2 10 2 2" xfId="2170"/>
    <cellStyle name="Total 2 3 2 10 3" xfId="2171"/>
    <cellStyle name="Total 2 3 2 10 3 2" xfId="2172"/>
    <cellStyle name="Total 2 3 2 10 4" xfId="2173"/>
    <cellStyle name="Total 2 3 2 11" xfId="2174"/>
    <cellStyle name="Total 2 3 2 11 2" xfId="2175"/>
    <cellStyle name="Total 2 3 2 11 2 2" xfId="2176"/>
    <cellStyle name="Total 2 3 2 11 3" xfId="2177"/>
    <cellStyle name="Total 2 3 2 12" xfId="2178"/>
    <cellStyle name="Total 2 3 2 12 2" xfId="2179"/>
    <cellStyle name="Total 2 3 2 12 2 2" xfId="2180"/>
    <cellStyle name="Total 2 3 2 12 3" xfId="2181"/>
    <cellStyle name="Total 2 3 2 13" xfId="2182"/>
    <cellStyle name="Total 2 3 2 13 2" xfId="2183"/>
    <cellStyle name="Total 2 3 2 13 2 2" xfId="2184"/>
    <cellStyle name="Total 2 3 2 13 3" xfId="2185"/>
    <cellStyle name="Total 2 3 2 14" xfId="2186"/>
    <cellStyle name="Total 2 3 2 14 2" xfId="2187"/>
    <cellStyle name="Total 2 3 2 14 2 2" xfId="2188"/>
    <cellStyle name="Total 2 3 2 14 3" xfId="2189"/>
    <cellStyle name="Total 2 3 2 15" xfId="2190"/>
    <cellStyle name="Total 2 3 2 15 2" xfId="2191"/>
    <cellStyle name="Total 2 3 2 15 2 2" xfId="2192"/>
    <cellStyle name="Total 2 3 2 15 3" xfId="2193"/>
    <cellStyle name="Total 2 3 2 16" xfId="2194"/>
    <cellStyle name="Total 2 3 2 16 2" xfId="2195"/>
    <cellStyle name="Total 2 3 2 16 2 2" xfId="2196"/>
    <cellStyle name="Total 2 3 2 16 3" xfId="2197"/>
    <cellStyle name="Total 2 3 2 17" xfId="2198"/>
    <cellStyle name="Total 2 3 2 17 2" xfId="2199"/>
    <cellStyle name="Total 2 3 2 17 2 2" xfId="2200"/>
    <cellStyle name="Total 2 3 2 17 3" xfId="2201"/>
    <cellStyle name="Total 2 3 2 18" xfId="2202"/>
    <cellStyle name="Total 2 3 2 18 2" xfId="2203"/>
    <cellStyle name="Total 2 3 2 18 2 2" xfId="2204"/>
    <cellStyle name="Total 2 3 2 18 3" xfId="2205"/>
    <cellStyle name="Total 2 3 2 19" xfId="2206"/>
    <cellStyle name="Total 2 3 2 19 2" xfId="2207"/>
    <cellStyle name="Total 2 3 2 2" xfId="2208"/>
    <cellStyle name="Total 2 3 2 2 10" xfId="2209"/>
    <cellStyle name="Total 2 3 2 2 2" xfId="2210"/>
    <cellStyle name="Total 2 3 2 2 2 2" xfId="2211"/>
    <cellStyle name="Total 2 3 2 2 2 2 2" xfId="2212"/>
    <cellStyle name="Total 2 3 2 2 2 3" xfId="2213"/>
    <cellStyle name="Total 2 3 2 2 2 3 2" xfId="2214"/>
    <cellStyle name="Total 2 3 2 2 2 4" xfId="2215"/>
    <cellStyle name="Total 2 3 2 2 3" xfId="2216"/>
    <cellStyle name="Total 2 3 2 2 3 2" xfId="2217"/>
    <cellStyle name="Total 2 3 2 2 3 2 2" xfId="2218"/>
    <cellStyle name="Total 2 3 2 2 3 3" xfId="2219"/>
    <cellStyle name="Total 2 3 2 2 3 3 2" xfId="2220"/>
    <cellStyle name="Total 2 3 2 2 3 4" xfId="2221"/>
    <cellStyle name="Total 2 3 2 2 4" xfId="2222"/>
    <cellStyle name="Total 2 3 2 2 4 2" xfId="2223"/>
    <cellStyle name="Total 2 3 2 2 4 2 2" xfId="2224"/>
    <cellStyle name="Total 2 3 2 2 4 3" xfId="2225"/>
    <cellStyle name="Total 2 3 2 2 4 3 2" xfId="2226"/>
    <cellStyle name="Total 2 3 2 2 4 4" xfId="2227"/>
    <cellStyle name="Total 2 3 2 2 5" xfId="2228"/>
    <cellStyle name="Total 2 3 2 2 5 2" xfId="2229"/>
    <cellStyle name="Total 2 3 2 2 5 2 2" xfId="2230"/>
    <cellStyle name="Total 2 3 2 2 5 3" xfId="2231"/>
    <cellStyle name="Total 2 3 2 2 5 3 2" xfId="2232"/>
    <cellStyle name="Total 2 3 2 2 5 4" xfId="2233"/>
    <cellStyle name="Total 2 3 2 2 6" xfId="2234"/>
    <cellStyle name="Total 2 3 2 2 6 2" xfId="2235"/>
    <cellStyle name="Total 2 3 2 2 6 2 2" xfId="2236"/>
    <cellStyle name="Total 2 3 2 2 6 3" xfId="2237"/>
    <cellStyle name="Total 2 3 2 2 6 3 2" xfId="2238"/>
    <cellStyle name="Total 2 3 2 2 6 4" xfId="2239"/>
    <cellStyle name="Total 2 3 2 2 7" xfId="2240"/>
    <cellStyle name="Total 2 3 2 2 7 2" xfId="2241"/>
    <cellStyle name="Total 2 3 2 2 7 2 2" xfId="2242"/>
    <cellStyle name="Total 2 3 2 2 7 3" xfId="2243"/>
    <cellStyle name="Total 2 3 2 2 7 3 2" xfId="2244"/>
    <cellStyle name="Total 2 3 2 2 7 4" xfId="2245"/>
    <cellStyle name="Total 2 3 2 2 8" xfId="2246"/>
    <cellStyle name="Total 2 3 2 2 8 2" xfId="2247"/>
    <cellStyle name="Total 2 3 2 2 9" xfId="2248"/>
    <cellStyle name="Total 2 3 2 2 9 2" xfId="2249"/>
    <cellStyle name="Total 2 3 2 20" xfId="2250"/>
    <cellStyle name="Total 2 3 2 20 2" xfId="2251"/>
    <cellStyle name="Total 2 3 2 21" xfId="2252"/>
    <cellStyle name="Total 2 3 2 21 2" xfId="2253"/>
    <cellStyle name="Total 2 3 2 22" xfId="2254"/>
    <cellStyle name="Total 2 3 2 22 2" xfId="2255"/>
    <cellStyle name="Total 2 3 2 23" xfId="2256"/>
    <cellStyle name="Total 2 3 2 24" xfId="2257"/>
    <cellStyle name="Total 2 3 2 3" xfId="2258"/>
    <cellStyle name="Total 2 3 2 3 2" xfId="2259"/>
    <cellStyle name="Total 2 3 2 3 2 2" xfId="2260"/>
    <cellStyle name="Total 2 3 2 3 3" xfId="2261"/>
    <cellStyle name="Total 2 3 2 3 3 2" xfId="2262"/>
    <cellStyle name="Total 2 3 2 3 4" xfId="2263"/>
    <cellStyle name="Total 2 3 2 4" xfId="2264"/>
    <cellStyle name="Total 2 3 2 4 2" xfId="2265"/>
    <cellStyle name="Total 2 3 2 4 2 2" xfId="2266"/>
    <cellStyle name="Total 2 3 2 4 3" xfId="2267"/>
    <cellStyle name="Total 2 3 2 4 3 2" xfId="2268"/>
    <cellStyle name="Total 2 3 2 4 4" xfId="2269"/>
    <cellStyle name="Total 2 3 2 5" xfId="2270"/>
    <cellStyle name="Total 2 3 2 5 2" xfId="2271"/>
    <cellStyle name="Total 2 3 2 5 2 2" xfId="2272"/>
    <cellStyle name="Total 2 3 2 5 3" xfId="2273"/>
    <cellStyle name="Total 2 3 2 5 3 2" xfId="2274"/>
    <cellStyle name="Total 2 3 2 5 4" xfId="2275"/>
    <cellStyle name="Total 2 3 2 6" xfId="2276"/>
    <cellStyle name="Total 2 3 2 6 2" xfId="2277"/>
    <cellStyle name="Total 2 3 2 6 2 2" xfId="2278"/>
    <cellStyle name="Total 2 3 2 6 3" xfId="2279"/>
    <cellStyle name="Total 2 3 2 6 3 2" xfId="2280"/>
    <cellStyle name="Total 2 3 2 6 4" xfId="2281"/>
    <cellStyle name="Total 2 3 2 7" xfId="2282"/>
    <cellStyle name="Total 2 3 2 7 2" xfId="2283"/>
    <cellStyle name="Total 2 3 2 7 2 2" xfId="2284"/>
    <cellStyle name="Total 2 3 2 7 3" xfId="2285"/>
    <cellStyle name="Total 2 3 2 7 3 2" xfId="2286"/>
    <cellStyle name="Total 2 3 2 7 4" xfId="2287"/>
    <cellStyle name="Total 2 3 2 8" xfId="2288"/>
    <cellStyle name="Total 2 3 2 8 2" xfId="2289"/>
    <cellStyle name="Total 2 3 2 8 2 2" xfId="2290"/>
    <cellStyle name="Total 2 3 2 8 3" xfId="2291"/>
    <cellStyle name="Total 2 3 2 8 3 2" xfId="2292"/>
    <cellStyle name="Total 2 3 2 8 4" xfId="2293"/>
    <cellStyle name="Total 2 3 2 9" xfId="2294"/>
    <cellStyle name="Total 2 3 2 9 2" xfId="2295"/>
    <cellStyle name="Total 2 3 2 9 2 2" xfId="2296"/>
    <cellStyle name="Total 2 3 2 9 3" xfId="2297"/>
    <cellStyle name="Total 2 3 2 9 3 2" xfId="2298"/>
    <cellStyle name="Total 2 3 2 9 4" xfId="2299"/>
    <cellStyle name="Total 2 4" xfId="2164"/>
    <cellStyle name="Total 3" xfId="164"/>
    <cellStyle name="Total 3 2" xfId="2301"/>
    <cellStyle name="Total 3 3" xfId="2300"/>
    <cellStyle name="Total 4" xfId="2302"/>
    <cellStyle name="Total 5" xfId="2303"/>
    <cellStyle name="Total 5 2" xfId="2304"/>
    <cellStyle name="Total 5 2 10" xfId="2305"/>
    <cellStyle name="Total 5 2 10 2" xfId="2306"/>
    <cellStyle name="Total 5 2 10 2 2" xfId="2307"/>
    <cellStyle name="Total 5 2 10 3" xfId="2308"/>
    <cellStyle name="Total 5 2 10 3 2" xfId="2309"/>
    <cellStyle name="Total 5 2 10 4" xfId="2310"/>
    <cellStyle name="Total 5 2 11" xfId="2311"/>
    <cellStyle name="Total 5 2 11 2" xfId="2312"/>
    <cellStyle name="Total 5 2 11 2 2" xfId="2313"/>
    <cellStyle name="Total 5 2 11 3" xfId="2314"/>
    <cellStyle name="Total 5 2 11 3 2" xfId="2315"/>
    <cellStyle name="Total 5 2 11 4" xfId="2316"/>
    <cellStyle name="Total 5 2 12" xfId="2317"/>
    <cellStyle name="Total 5 2 12 2" xfId="2318"/>
    <cellStyle name="Total 5 2 12 2 2" xfId="2319"/>
    <cellStyle name="Total 5 2 12 3" xfId="2320"/>
    <cellStyle name="Total 5 2 13" xfId="2321"/>
    <cellStyle name="Total 5 2 13 2" xfId="2322"/>
    <cellStyle name="Total 5 2 13 2 2" xfId="2323"/>
    <cellStyle name="Total 5 2 13 3" xfId="2324"/>
    <cellStyle name="Total 5 2 14" xfId="2325"/>
    <cellStyle name="Total 5 2 14 2" xfId="2326"/>
    <cellStyle name="Total 5 2 14 2 2" xfId="2327"/>
    <cellStyle name="Total 5 2 14 3" xfId="2328"/>
    <cellStyle name="Total 5 2 15" xfId="2329"/>
    <cellStyle name="Total 5 2 15 2" xfId="2330"/>
    <cellStyle name="Total 5 2 15 2 2" xfId="2331"/>
    <cellStyle name="Total 5 2 15 3" xfId="2332"/>
    <cellStyle name="Total 5 2 16" xfId="2333"/>
    <cellStyle name="Total 5 2 16 2" xfId="2334"/>
    <cellStyle name="Total 5 2 16 2 2" xfId="2335"/>
    <cellStyle name="Total 5 2 16 3" xfId="2336"/>
    <cellStyle name="Total 5 2 17" xfId="2337"/>
    <cellStyle name="Total 5 2 17 2" xfId="2338"/>
    <cellStyle name="Total 5 2 17 2 2" xfId="2339"/>
    <cellStyle name="Total 5 2 17 3" xfId="2340"/>
    <cellStyle name="Total 5 2 18" xfId="2341"/>
    <cellStyle name="Total 5 2 18 2" xfId="2342"/>
    <cellStyle name="Total 5 2 18 2 2" xfId="2343"/>
    <cellStyle name="Total 5 2 18 3" xfId="2344"/>
    <cellStyle name="Total 5 2 19" xfId="2345"/>
    <cellStyle name="Total 5 2 19 2" xfId="2346"/>
    <cellStyle name="Total 5 2 19 2 2" xfId="2347"/>
    <cellStyle name="Total 5 2 19 3" xfId="2348"/>
    <cellStyle name="Total 5 2 2" xfId="2349"/>
    <cellStyle name="Total 5 2 2 10" xfId="2350"/>
    <cellStyle name="Total 5 2 2 10 2" xfId="2351"/>
    <cellStyle name="Total 5 2 2 10 2 2" xfId="2352"/>
    <cellStyle name="Total 5 2 2 10 3" xfId="2353"/>
    <cellStyle name="Total 5 2 2 11" xfId="2354"/>
    <cellStyle name="Total 5 2 2 11 2" xfId="2355"/>
    <cellStyle name="Total 5 2 2 11 2 2" xfId="2356"/>
    <cellStyle name="Total 5 2 2 11 3" xfId="2357"/>
    <cellStyle name="Total 5 2 2 2" xfId="2358"/>
    <cellStyle name="Total 5 2 2 2 2" xfId="2359"/>
    <cellStyle name="Total 5 2 2 2 2 2" xfId="2360"/>
    <cellStyle name="Total 5 2 2 2 3" xfId="2361"/>
    <cellStyle name="Total 5 2 2 2 3 2" xfId="2362"/>
    <cellStyle name="Total 5 2 2 2 4" xfId="2363"/>
    <cellStyle name="Total 5 2 2 3" xfId="2364"/>
    <cellStyle name="Total 5 2 2 3 2" xfId="2365"/>
    <cellStyle name="Total 5 2 2 3 2 2" xfId="2366"/>
    <cellStyle name="Total 5 2 2 3 3" xfId="2367"/>
    <cellStyle name="Total 5 2 2 3 3 2" xfId="2368"/>
    <cellStyle name="Total 5 2 2 3 4" xfId="2369"/>
    <cellStyle name="Total 5 2 2 4" xfId="2370"/>
    <cellStyle name="Total 5 2 2 4 2" xfId="2371"/>
    <cellStyle name="Total 5 2 2 4 2 2" xfId="2372"/>
    <cellStyle name="Total 5 2 2 4 3" xfId="2373"/>
    <cellStyle name="Total 5 2 2 4 3 2" xfId="2374"/>
    <cellStyle name="Total 5 2 2 4 4" xfId="2375"/>
    <cellStyle name="Total 5 2 2 5" xfId="2376"/>
    <cellStyle name="Total 5 2 2 5 2" xfId="2377"/>
    <cellStyle name="Total 5 2 2 5 2 2" xfId="2378"/>
    <cellStyle name="Total 5 2 2 5 3" xfId="2379"/>
    <cellStyle name="Total 5 2 2 6" xfId="2380"/>
    <cellStyle name="Total 5 2 2 6 2" xfId="2381"/>
    <cellStyle name="Total 5 2 2 6 2 2" xfId="2382"/>
    <cellStyle name="Total 5 2 2 6 3" xfId="2383"/>
    <cellStyle name="Total 5 2 2 7" xfId="2384"/>
    <cellStyle name="Total 5 2 2 7 2" xfId="2385"/>
    <cellStyle name="Total 5 2 2 7 2 2" xfId="2386"/>
    <cellStyle name="Total 5 2 2 7 3" xfId="2387"/>
    <cellStyle name="Total 5 2 2 8" xfId="2388"/>
    <cellStyle name="Total 5 2 2 8 2" xfId="2389"/>
    <cellStyle name="Total 5 2 2 8 2 2" xfId="2390"/>
    <cellStyle name="Total 5 2 2 8 3" xfId="2391"/>
    <cellStyle name="Total 5 2 2 9" xfId="2392"/>
    <cellStyle name="Total 5 2 2 9 2" xfId="2393"/>
    <cellStyle name="Total 5 2 2 9 2 2" xfId="2394"/>
    <cellStyle name="Total 5 2 2 9 3" xfId="2395"/>
    <cellStyle name="Total 5 2 20" xfId="2396"/>
    <cellStyle name="Total 5 2 20 2" xfId="2397"/>
    <cellStyle name="Total 5 2 21" xfId="2398"/>
    <cellStyle name="Total 5 2 21 2" xfId="2399"/>
    <cellStyle name="Total 5 2 22" xfId="2400"/>
    <cellStyle name="Total 5 2 22 2" xfId="2401"/>
    <cellStyle name="Total 5 2 23" xfId="2402"/>
    <cellStyle name="Total 5 2 23 2" xfId="2403"/>
    <cellStyle name="Total 5 2 24" xfId="2404"/>
    <cellStyle name="Total 5 2 25" xfId="2405"/>
    <cellStyle name="Total 5 2 3" xfId="2406"/>
    <cellStyle name="Total 5 2 3 10" xfId="2407"/>
    <cellStyle name="Total 5 2 3 2" xfId="2408"/>
    <cellStyle name="Total 5 2 3 2 2" xfId="2409"/>
    <cellStyle name="Total 5 2 3 2 2 2" xfId="2410"/>
    <cellStyle name="Total 5 2 3 2 3" xfId="2411"/>
    <cellStyle name="Total 5 2 3 2 3 2" xfId="2412"/>
    <cellStyle name="Total 5 2 3 2 4" xfId="2413"/>
    <cellStyle name="Total 5 2 3 3" xfId="2414"/>
    <cellStyle name="Total 5 2 3 3 2" xfId="2415"/>
    <cellStyle name="Total 5 2 3 3 2 2" xfId="2416"/>
    <cellStyle name="Total 5 2 3 3 3" xfId="2417"/>
    <cellStyle name="Total 5 2 3 3 3 2" xfId="2418"/>
    <cellStyle name="Total 5 2 3 3 4" xfId="2419"/>
    <cellStyle name="Total 5 2 3 4" xfId="2420"/>
    <cellStyle name="Total 5 2 3 4 2" xfId="2421"/>
    <cellStyle name="Total 5 2 3 4 2 2" xfId="2422"/>
    <cellStyle name="Total 5 2 3 4 3" xfId="2423"/>
    <cellStyle name="Total 5 2 3 4 3 2" xfId="2424"/>
    <cellStyle name="Total 5 2 3 4 4" xfId="2425"/>
    <cellStyle name="Total 5 2 3 5" xfId="2426"/>
    <cellStyle name="Total 5 2 3 5 2" xfId="2427"/>
    <cellStyle name="Total 5 2 3 5 2 2" xfId="2428"/>
    <cellStyle name="Total 5 2 3 5 3" xfId="2429"/>
    <cellStyle name="Total 5 2 3 5 3 2" xfId="2430"/>
    <cellStyle name="Total 5 2 3 5 4" xfId="2431"/>
    <cellStyle name="Total 5 2 3 6" xfId="2432"/>
    <cellStyle name="Total 5 2 3 6 2" xfId="2433"/>
    <cellStyle name="Total 5 2 3 6 2 2" xfId="2434"/>
    <cellStyle name="Total 5 2 3 6 3" xfId="2435"/>
    <cellStyle name="Total 5 2 3 6 3 2" xfId="2436"/>
    <cellStyle name="Total 5 2 3 6 4" xfId="2437"/>
    <cellStyle name="Total 5 2 3 7" xfId="2438"/>
    <cellStyle name="Total 5 2 3 7 2" xfId="2439"/>
    <cellStyle name="Total 5 2 3 7 2 2" xfId="2440"/>
    <cellStyle name="Total 5 2 3 7 3" xfId="2441"/>
    <cellStyle name="Total 5 2 3 7 3 2" xfId="2442"/>
    <cellStyle name="Total 5 2 3 7 4" xfId="2443"/>
    <cellStyle name="Total 5 2 3 8" xfId="2444"/>
    <cellStyle name="Total 5 2 3 8 2" xfId="2445"/>
    <cellStyle name="Total 5 2 3 9" xfId="2446"/>
    <cellStyle name="Total 5 2 3 9 2" xfId="2447"/>
    <cellStyle name="Total 5 2 4" xfId="2448"/>
    <cellStyle name="Total 5 2 4 2" xfId="2449"/>
    <cellStyle name="Total 5 2 4 2 2" xfId="2450"/>
    <cellStyle name="Total 5 2 4 3" xfId="2451"/>
    <cellStyle name="Total 5 2 4 3 2" xfId="2452"/>
    <cellStyle name="Total 5 2 4 4" xfId="2453"/>
    <cellStyle name="Total 5 2 5" xfId="2454"/>
    <cellStyle name="Total 5 2 5 2" xfId="2455"/>
    <cellStyle name="Total 5 2 5 2 2" xfId="2456"/>
    <cellStyle name="Total 5 2 5 3" xfId="2457"/>
    <cellStyle name="Total 5 2 5 3 2" xfId="2458"/>
    <cellStyle name="Total 5 2 5 4" xfId="2459"/>
    <cellStyle name="Total 5 2 6" xfId="2460"/>
    <cellStyle name="Total 5 2 6 2" xfId="2461"/>
    <cellStyle name="Total 5 2 6 2 2" xfId="2462"/>
    <cellStyle name="Total 5 2 6 3" xfId="2463"/>
    <cellStyle name="Total 5 2 6 3 2" xfId="2464"/>
    <cellStyle name="Total 5 2 6 4" xfId="2465"/>
    <cellStyle name="Total 5 2 7" xfId="2466"/>
    <cellStyle name="Total 5 2 7 2" xfId="2467"/>
    <cellStyle name="Total 5 2 7 2 2" xfId="2468"/>
    <cellStyle name="Total 5 2 7 3" xfId="2469"/>
    <cellStyle name="Total 5 2 7 3 2" xfId="2470"/>
    <cellStyle name="Total 5 2 7 4" xfId="2471"/>
    <cellStyle name="Total 5 2 8" xfId="2472"/>
    <cellStyle name="Total 5 2 8 2" xfId="2473"/>
    <cellStyle name="Total 5 2 8 2 2" xfId="2474"/>
    <cellStyle name="Total 5 2 8 3" xfId="2475"/>
    <cellStyle name="Total 5 2 8 3 2" xfId="2476"/>
    <cellStyle name="Total 5 2 8 4" xfId="2477"/>
    <cellStyle name="Total 5 2 9" xfId="2478"/>
    <cellStyle name="Total 5 2 9 2" xfId="2479"/>
    <cellStyle name="Total 5 2 9 2 2" xfId="2480"/>
    <cellStyle name="Total 5 2 9 3" xfId="2481"/>
    <cellStyle name="Total 5 2 9 3 2" xfId="2482"/>
    <cellStyle name="Total 5 2 9 4" xfId="2483"/>
    <cellStyle name="Total 6" xfId="2484"/>
    <cellStyle name="Total 7" xfId="2485"/>
    <cellStyle name="Total 8" xfId="2163"/>
    <cellStyle name="Vérification 2" xfId="165"/>
    <cellStyle name="Vérification 2 2" xfId="2488"/>
    <cellStyle name="Vérification 2 3" xfId="2489"/>
    <cellStyle name="Vérification 2 4" xfId="2487"/>
    <cellStyle name="Vérification 3" xfId="166"/>
    <cellStyle name="Vérification 3 2" xfId="2491"/>
    <cellStyle name="Vérification 3 3" xfId="2490"/>
    <cellStyle name="Vérification 4" xfId="2492"/>
    <cellStyle name="Vérification 5" xfId="2493"/>
    <cellStyle name="Vérification 6" xfId="2494"/>
    <cellStyle name="Vérification 7" xfId="2495"/>
    <cellStyle name="Vérification 8" xfId="2486"/>
    <cellStyle name="표준 2" xfId="167"/>
    <cellStyle name="표준 2 2" xfId="168"/>
    <cellStyle name="표준 4" xfId="169"/>
    <cellStyle name="표준 4 2" xfId="170"/>
    <cellStyle name="표준 4 3" xfId="171"/>
    <cellStyle name="표준 4 4" xfId="205"/>
    <cellStyle name="표준_besic house 2010-4(1)" xfId="206"/>
    <cellStyle name="一般_MIV 6111 7 24 STRETCH JACKET (May 6 2013)" xfId="172"/>
    <cellStyle name="常规 2" xfId="207"/>
    <cellStyle name="常规 3" xfId="208"/>
    <cellStyle name="常规 3 2" xfId="209"/>
    <cellStyle name="常规 3 3" xfId="210"/>
  </cellStyles>
  <dxfs count="0"/>
  <tableStyles count="0" defaultTableStyle="TableStyleMedium2" defaultPivotStyle="PivotStyleLight16"/>
  <colors>
    <mruColors>
      <color rgb="FF0F0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17.png"/><Relationship Id="rId7" Type="http://schemas.openxmlformats.org/officeDocument/2006/relationships/image" Target="../media/image40.png"/><Relationship Id="rId2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39.png"/><Relationship Id="rId5" Type="http://schemas.openxmlformats.org/officeDocument/2006/relationships/image" Target="../media/image20.png"/><Relationship Id="rId4" Type="http://schemas.openxmlformats.org/officeDocument/2006/relationships/image" Target="../media/image38.png"/><Relationship Id="rId9" Type="http://schemas.openxmlformats.org/officeDocument/2006/relationships/image" Target="../media/image3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jpg"/><Relationship Id="rId2" Type="http://schemas.openxmlformats.org/officeDocument/2006/relationships/image" Target="../media/image43.jpg"/><Relationship Id="rId1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26" Type="http://schemas.openxmlformats.org/officeDocument/2006/relationships/image" Target="../media/image35.jpeg"/><Relationship Id="rId3" Type="http://schemas.openxmlformats.org/officeDocument/2006/relationships/image" Target="../media/image12.png"/><Relationship Id="rId21" Type="http://schemas.openxmlformats.org/officeDocument/2006/relationships/image" Target="../media/image30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5" Type="http://schemas.openxmlformats.org/officeDocument/2006/relationships/image" Target="../media/image34.jpe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image" Target="../media/image33.jpe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23" Type="http://schemas.openxmlformats.org/officeDocument/2006/relationships/image" Target="../media/image32.png"/><Relationship Id="rId28" Type="http://schemas.openxmlformats.org/officeDocument/2006/relationships/image" Target="../media/image37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Relationship Id="rId27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463550</xdr:colOff>
      <xdr:row>0</xdr:row>
      <xdr:rowOff>447675</xdr:rowOff>
    </xdr:to>
    <xdr:pic>
      <xdr:nvPicPr>
        <xdr:cNvPr id="1025" name="Image 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593912</xdr:colOff>
      <xdr:row>5</xdr:row>
      <xdr:rowOff>67236</xdr:rowOff>
    </xdr:from>
    <xdr:to>
      <xdr:col>11</xdr:col>
      <xdr:colOff>116057</xdr:colOff>
      <xdr:row>41</xdr:row>
      <xdr:rowOff>141007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851DA3-2755-4C72-99CA-CC7C7A5FF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588" y="1445560"/>
          <a:ext cx="8352381" cy="59904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1</xdr:col>
      <xdr:colOff>781050</xdr:colOff>
      <xdr:row>0</xdr:row>
      <xdr:rowOff>447675</xdr:rowOff>
    </xdr:to>
    <xdr:pic>
      <xdr:nvPicPr>
        <xdr:cNvPr id="13313" name="Image 2">
          <a:extLst>
            <a:ext uri="{FF2B5EF4-FFF2-40B4-BE49-F238E27FC236}">
              <a16:creationId xmlns:a16="http://schemas.microsoft.com/office/drawing/2014/main" id="{00000000-0008-0000-0B00-000001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104775</xdr:colOff>
      <xdr:row>27</xdr:row>
      <xdr:rowOff>121442</xdr:rowOff>
    </xdr:from>
    <xdr:to>
      <xdr:col>4</xdr:col>
      <xdr:colOff>87276</xdr:colOff>
      <xdr:row>34</xdr:row>
      <xdr:rowOff>95250</xdr:rowOff>
    </xdr:to>
    <xdr:pic>
      <xdr:nvPicPr>
        <xdr:cNvPr id="3" name="Image 46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88742"/>
          <a:ext cx="2316126" cy="1040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264319</xdr:colOff>
      <xdr:row>7</xdr:row>
      <xdr:rowOff>85725</xdr:rowOff>
    </xdr:from>
    <xdr:to>
      <xdr:col>4</xdr:col>
      <xdr:colOff>514350</xdr:colOff>
      <xdr:row>16</xdr:row>
      <xdr:rowOff>89359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344" y="2000250"/>
          <a:ext cx="2583656" cy="1375234"/>
        </a:xfrm>
        <a:prstGeom prst="rect">
          <a:avLst/>
        </a:prstGeom>
      </xdr:spPr>
    </xdr:pic>
    <xdr:clientData/>
  </xdr:twoCellAnchor>
  <xdr:twoCellAnchor>
    <xdr:from>
      <xdr:col>7</xdr:col>
      <xdr:colOff>642321</xdr:colOff>
      <xdr:row>5</xdr:row>
      <xdr:rowOff>188117</xdr:rowOff>
    </xdr:from>
    <xdr:to>
      <xdr:col>8</xdr:col>
      <xdr:colOff>1004123</xdr:colOff>
      <xdr:row>7</xdr:row>
      <xdr:rowOff>13593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5614371" y="1702592"/>
          <a:ext cx="1047602" cy="225526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OUTER SHELL</a:t>
          </a:r>
        </a:p>
      </xdr:txBody>
    </xdr:sp>
    <xdr:clientData/>
  </xdr:twoCellAnchor>
  <xdr:twoCellAnchor>
    <xdr:from>
      <xdr:col>7</xdr:col>
      <xdr:colOff>638175</xdr:colOff>
      <xdr:row>22</xdr:row>
      <xdr:rowOff>111918</xdr:rowOff>
    </xdr:from>
    <xdr:to>
      <xdr:col>8</xdr:col>
      <xdr:colOff>992376</xdr:colOff>
      <xdr:row>23</xdr:row>
      <xdr:rowOff>123124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5610225" y="4321968"/>
          <a:ext cx="1040001" cy="163606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OUTER SHELL</a:t>
          </a:r>
        </a:p>
      </xdr:txBody>
    </xdr:sp>
    <xdr:clientData/>
  </xdr:twoCellAnchor>
  <xdr:twoCellAnchor editAs="oneCell">
    <xdr:from>
      <xdr:col>8</xdr:col>
      <xdr:colOff>1274556</xdr:colOff>
      <xdr:row>6</xdr:row>
      <xdr:rowOff>68102</xdr:rowOff>
    </xdr:from>
    <xdr:to>
      <xdr:col>11</xdr:col>
      <xdr:colOff>1376894</xdr:colOff>
      <xdr:row>20</xdr:row>
      <xdr:rowOff>47624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28" t="24158" r="7701" b="53229"/>
        <a:stretch>
          <a:fillRect/>
        </a:stretch>
      </xdr:blipFill>
      <xdr:spPr bwMode="auto">
        <a:xfrm>
          <a:off x="6932406" y="1782602"/>
          <a:ext cx="3255113" cy="2160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40</xdr:row>
      <xdr:rowOff>21515</xdr:rowOff>
    </xdr:from>
    <xdr:to>
      <xdr:col>4</xdr:col>
      <xdr:colOff>62865</xdr:colOff>
      <xdr:row>48</xdr:row>
      <xdr:rowOff>132005</xdr:rowOff>
    </xdr:to>
    <xdr:pic>
      <xdr:nvPicPr>
        <xdr:cNvPr id="9" name="Image 3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174790"/>
          <a:ext cx="2234565" cy="1663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578336</xdr:colOff>
      <xdr:row>37</xdr:row>
      <xdr:rowOff>66675</xdr:rowOff>
    </xdr:from>
    <xdr:to>
      <xdr:col>8</xdr:col>
      <xdr:colOff>1011124</xdr:colOff>
      <xdr:row>39</xdr:row>
      <xdr:rowOff>24653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5550386" y="6667500"/>
          <a:ext cx="1118588" cy="31040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INNER SHELL</a:t>
          </a:r>
        </a:p>
      </xdr:txBody>
    </xdr:sp>
    <xdr:clientData/>
  </xdr:twoCellAnchor>
  <xdr:twoCellAnchor editAs="oneCell">
    <xdr:from>
      <xdr:col>8</xdr:col>
      <xdr:colOff>1211580</xdr:colOff>
      <xdr:row>38</xdr:row>
      <xdr:rowOff>137720</xdr:rowOff>
    </xdr:from>
    <xdr:to>
      <xdr:col>11</xdr:col>
      <xdr:colOff>152400</xdr:colOff>
      <xdr:row>53</xdr:row>
      <xdr:rowOff>93754</xdr:rowOff>
    </xdr:to>
    <xdr:pic>
      <xdr:nvPicPr>
        <xdr:cNvPr id="11" name="Image 2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84" r="23965" b="52168"/>
        <a:stretch>
          <a:fillRect/>
        </a:stretch>
      </xdr:blipFill>
      <xdr:spPr bwMode="auto">
        <a:xfrm>
          <a:off x="6869430" y="6890945"/>
          <a:ext cx="2093595" cy="2670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1304925</xdr:colOff>
      <xdr:row>22</xdr:row>
      <xdr:rowOff>95250</xdr:rowOff>
    </xdr:from>
    <xdr:to>
      <xdr:col>11</xdr:col>
      <xdr:colOff>1572060</xdr:colOff>
      <xdr:row>36</xdr:row>
      <xdr:rowOff>1200150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8227A0-9D68-48C5-BA34-8BF6DCC73A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9325" t="80171" r="49994" b="450"/>
        <a:stretch/>
      </xdr:blipFill>
      <xdr:spPr>
        <a:xfrm>
          <a:off x="6962775" y="4305300"/>
          <a:ext cx="3419910" cy="3333750"/>
        </a:xfrm>
        <a:prstGeom prst="rect">
          <a:avLst/>
        </a:prstGeom>
      </xdr:spPr>
    </xdr:pic>
    <xdr:clientData/>
  </xdr:twoCellAnchor>
  <xdr:twoCellAnchor>
    <xdr:from>
      <xdr:col>7</xdr:col>
      <xdr:colOff>578336</xdr:colOff>
      <xdr:row>55</xdr:row>
      <xdr:rowOff>66675</xdr:rowOff>
    </xdr:from>
    <xdr:to>
      <xdr:col>8</xdr:col>
      <xdr:colOff>1011124</xdr:colOff>
      <xdr:row>57</xdr:row>
      <xdr:rowOff>24653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6AC8B48-5C64-4E0E-8D5D-81992EEF264D}"/>
            </a:ext>
          </a:extLst>
        </xdr:cNvPr>
        <xdr:cNvSpPr/>
      </xdr:nvSpPr>
      <xdr:spPr>
        <a:xfrm>
          <a:off x="5550386" y="7800975"/>
          <a:ext cx="1118588" cy="310403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INNER SHELL</a:t>
          </a:r>
        </a:p>
      </xdr:txBody>
    </xdr:sp>
    <xdr:clientData/>
  </xdr:twoCellAnchor>
  <xdr:twoCellAnchor editAs="oneCell">
    <xdr:from>
      <xdr:col>8</xdr:col>
      <xdr:colOff>619125</xdr:colOff>
      <xdr:row>59</xdr:row>
      <xdr:rowOff>38100</xdr:rowOff>
    </xdr:from>
    <xdr:to>
      <xdr:col>11</xdr:col>
      <xdr:colOff>714375</xdr:colOff>
      <xdr:row>71</xdr:row>
      <xdr:rowOff>63590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A647FB5-136F-4309-92EE-091ACFAD71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48549"/>
        <a:stretch/>
      </xdr:blipFill>
      <xdr:spPr>
        <a:xfrm>
          <a:off x="6276975" y="11706225"/>
          <a:ext cx="3248025" cy="214004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60</xdr:row>
      <xdr:rowOff>47625</xdr:rowOff>
    </xdr:from>
    <xdr:to>
      <xdr:col>4</xdr:col>
      <xdr:colOff>494969</xdr:colOff>
      <xdr:row>64</xdr:row>
      <xdr:rowOff>114192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8FB17EE1-4620-4DB3-91EB-C79D139D4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11915775"/>
          <a:ext cx="2647619" cy="8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57150</xdr:rowOff>
    </xdr:from>
    <xdr:ext cx="1385047" cy="390525"/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85047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42335</xdr:colOff>
      <xdr:row>66</xdr:row>
      <xdr:rowOff>31750</xdr:rowOff>
    </xdr:from>
    <xdr:to>
      <xdr:col>4</xdr:col>
      <xdr:colOff>624418</xdr:colOff>
      <xdr:row>79</xdr:row>
      <xdr:rowOff>159660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3C25857-1B24-401B-9F1D-5CC477982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035" y="60667900"/>
          <a:ext cx="2887133" cy="3233060"/>
        </a:xfrm>
        <a:prstGeom prst="rect">
          <a:avLst/>
        </a:prstGeom>
      </xdr:spPr>
    </xdr:pic>
    <xdr:clientData/>
  </xdr:twoCellAnchor>
  <xdr:twoCellAnchor editAs="oneCell">
    <xdr:from>
      <xdr:col>4</xdr:col>
      <xdr:colOff>709084</xdr:colOff>
      <xdr:row>66</xdr:row>
      <xdr:rowOff>42333</xdr:rowOff>
    </xdr:from>
    <xdr:to>
      <xdr:col>6</xdr:col>
      <xdr:colOff>82727</xdr:colOff>
      <xdr:row>79</xdr:row>
      <xdr:rowOff>162983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216B638-2DAA-409E-B334-9BF6EF375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0834" y="60678483"/>
          <a:ext cx="2545468" cy="3225800"/>
        </a:xfrm>
        <a:prstGeom prst="rect">
          <a:avLst/>
        </a:prstGeom>
      </xdr:spPr>
    </xdr:pic>
    <xdr:clientData/>
  </xdr:twoCellAnchor>
  <xdr:oneCellAnchor>
    <xdr:from>
      <xdr:col>1</xdr:col>
      <xdr:colOff>95250</xdr:colOff>
      <xdr:row>66</xdr:row>
      <xdr:rowOff>95250</xdr:rowOff>
    </xdr:from>
    <xdr:ext cx="2789418" cy="530658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D86421C6-ADA1-4C39-A3DF-1D62D5258153}"/>
            </a:ext>
          </a:extLst>
        </xdr:cNvPr>
        <xdr:cNvSpPr txBox="1"/>
      </xdr:nvSpPr>
      <xdr:spPr>
        <a:xfrm>
          <a:off x="361950" y="60731400"/>
          <a:ext cx="278941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fr-FR" sz="1400" b="1">
              <a:solidFill>
                <a:schemeClr val="tx1"/>
              </a:solidFill>
            </a:rPr>
            <a:t>FINISHED PRODUCT</a:t>
          </a:r>
          <a:r>
            <a:rPr lang="fr-FR" sz="1400" b="1" baseline="0">
              <a:solidFill>
                <a:schemeClr val="tx1"/>
              </a:solidFill>
            </a:rPr>
            <a:t> </a:t>
          </a:r>
        </a:p>
        <a:p>
          <a:pPr algn="ctr"/>
          <a:r>
            <a:rPr lang="fr-FR" sz="1400" b="1" baseline="0">
              <a:solidFill>
                <a:schemeClr val="tx1"/>
              </a:solidFill>
            </a:rPr>
            <a:t>&gt; LYCRA CUFF IS JUST A BIT VISIBLE</a:t>
          </a:r>
          <a:endParaRPr lang="fr-FR" sz="1400" b="1">
            <a:solidFill>
              <a:schemeClr val="tx1"/>
            </a:solidFill>
          </a:endParaRPr>
        </a:p>
      </xdr:txBody>
    </xdr:sp>
    <xdr:clientData/>
  </xdr:oneCellAnchor>
  <xdr:oneCellAnchor>
    <xdr:from>
      <xdr:col>4</xdr:col>
      <xdr:colOff>920750</xdr:colOff>
      <xdr:row>66</xdr:row>
      <xdr:rowOff>169333</xdr:rowOff>
    </xdr:from>
    <xdr:ext cx="2187458" cy="342786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AC0D99BE-20B9-483A-A868-5593D6A88161}"/>
            </a:ext>
          </a:extLst>
        </xdr:cNvPr>
        <xdr:cNvSpPr txBox="1"/>
      </xdr:nvSpPr>
      <xdr:spPr>
        <a:xfrm>
          <a:off x="3492500" y="60805483"/>
          <a:ext cx="21874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600" b="1"/>
            <a:t>INNER CONSTRUCTION 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365437" cy="390525"/>
    <xdr:pic>
      <xdr:nvPicPr>
        <xdr:cNvPr id="3" name="Imag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50"/>
          <a:ext cx="1365437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281828</xdr:colOff>
      <xdr:row>4</xdr:row>
      <xdr:rowOff>66675</xdr:rowOff>
    </xdr:from>
    <xdr:ext cx="9464488" cy="13231906"/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28" y="1243293"/>
          <a:ext cx="9464488" cy="13231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361950</xdr:colOff>
      <xdr:row>41</xdr:row>
      <xdr:rowOff>114300</xdr:rowOff>
    </xdr:from>
    <xdr:ext cx="849966" cy="1335741"/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6362700"/>
          <a:ext cx="849966" cy="1335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38100</xdr:colOff>
      <xdr:row>0</xdr:row>
      <xdr:rowOff>47625</xdr:rowOff>
    </xdr:from>
    <xdr:ext cx="1386168" cy="390525"/>
    <xdr:pic>
      <xdr:nvPicPr>
        <xdr:cNvPr id="4" name="Image 4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38616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571500</xdr:colOff>
      <xdr:row>0</xdr:row>
      <xdr:rowOff>447675</xdr:rowOff>
    </xdr:to>
    <xdr:pic>
      <xdr:nvPicPr>
        <xdr:cNvPr id="2049" name="Image 3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486834</xdr:colOff>
      <xdr:row>5</xdr:row>
      <xdr:rowOff>84667</xdr:rowOff>
    </xdr:from>
    <xdr:to>
      <xdr:col>10</xdr:col>
      <xdr:colOff>193798</xdr:colOff>
      <xdr:row>38</xdr:row>
      <xdr:rowOff>26893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6FE0410-AF21-4DDF-B48E-8315293A4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167" y="1492250"/>
          <a:ext cx="7485714" cy="4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</xdr:col>
      <xdr:colOff>231321</xdr:colOff>
      <xdr:row>0</xdr:row>
      <xdr:rowOff>438150</xdr:rowOff>
    </xdr:to>
    <xdr:pic>
      <xdr:nvPicPr>
        <xdr:cNvPr id="3073" name="Image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5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878417</xdr:colOff>
      <xdr:row>4</xdr:row>
      <xdr:rowOff>105833</xdr:rowOff>
    </xdr:from>
    <xdr:to>
      <xdr:col>11</xdr:col>
      <xdr:colOff>399774</xdr:colOff>
      <xdr:row>49</xdr:row>
      <xdr:rowOff>76416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D5E72CD-EFAE-44B8-A134-6D903F4E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417" y="1291166"/>
          <a:ext cx="10676190" cy="6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</xdr:col>
      <xdr:colOff>766536</xdr:colOff>
      <xdr:row>0</xdr:row>
      <xdr:rowOff>438150</xdr:rowOff>
    </xdr:to>
    <xdr:pic>
      <xdr:nvPicPr>
        <xdr:cNvPr id="4097" name="Image 2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5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504824</xdr:colOff>
      <xdr:row>5</xdr:row>
      <xdr:rowOff>84666</xdr:rowOff>
    </xdr:from>
    <xdr:to>
      <xdr:col>11</xdr:col>
      <xdr:colOff>250621</xdr:colOff>
      <xdr:row>40</xdr:row>
      <xdr:rowOff>104119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272597-8F99-48B0-BDB5-B814C6F4C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4" y="1471083"/>
          <a:ext cx="10085714" cy="52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1</xdr:col>
      <xdr:colOff>771525</xdr:colOff>
      <xdr:row>0</xdr:row>
      <xdr:rowOff>447675</xdr:rowOff>
    </xdr:to>
    <xdr:pic>
      <xdr:nvPicPr>
        <xdr:cNvPr id="5121" name="Image 2">
          <a:extLst>
            <a:ext uri="{FF2B5EF4-FFF2-40B4-BE49-F238E27FC236}">
              <a16:creationId xmlns:a16="http://schemas.microsoft.com/office/drawing/2014/main" id="{00000000-0008-0000-0600-00000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42334</xdr:colOff>
      <xdr:row>5</xdr:row>
      <xdr:rowOff>63501</xdr:rowOff>
    </xdr:from>
    <xdr:to>
      <xdr:col>8</xdr:col>
      <xdr:colOff>54092</xdr:colOff>
      <xdr:row>43</xdr:row>
      <xdr:rowOff>137583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334" y="1449918"/>
          <a:ext cx="4139258" cy="5820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790575</xdr:colOff>
      <xdr:row>0</xdr:row>
      <xdr:rowOff>438150</xdr:rowOff>
    </xdr:to>
    <xdr:pic>
      <xdr:nvPicPr>
        <xdr:cNvPr id="8193" name="Image 2">
          <a:extLst>
            <a:ext uri="{FF2B5EF4-FFF2-40B4-BE49-F238E27FC236}">
              <a16:creationId xmlns:a16="http://schemas.microsoft.com/office/drawing/2014/main" id="{00000000-0008-0000-0700-000001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790575</xdr:colOff>
      <xdr:row>0</xdr:row>
      <xdr:rowOff>447675</xdr:rowOff>
    </xdr:to>
    <xdr:pic>
      <xdr:nvPicPr>
        <xdr:cNvPr id="9217" name="Image 2">
          <a:extLst>
            <a:ext uri="{FF2B5EF4-FFF2-40B4-BE49-F238E27FC236}">
              <a16:creationId xmlns:a16="http://schemas.microsoft.com/office/drawing/2014/main" id="{00000000-0008-0000-0800-000001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4</xdr:row>
      <xdr:rowOff>76200</xdr:rowOff>
    </xdr:from>
    <xdr:to>
      <xdr:col>11</xdr:col>
      <xdr:colOff>1103705</xdr:colOff>
      <xdr:row>42</xdr:row>
      <xdr:rowOff>84988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B5DF6CA-9C72-4A26-9C34-FF397148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1247775"/>
          <a:ext cx="9561905" cy="58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790575</xdr:colOff>
      <xdr:row>0</xdr:row>
      <xdr:rowOff>447675</xdr:rowOff>
    </xdr:to>
    <xdr:pic>
      <xdr:nvPicPr>
        <xdr:cNvPr id="10241" name="Image 2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16</xdr:col>
      <xdr:colOff>361950</xdr:colOff>
      <xdr:row>46</xdr:row>
      <xdr:rowOff>19050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91615A0-0F8E-477A-9932-AB438970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7486650"/>
          <a:ext cx="1047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16</xdr:col>
      <xdr:colOff>361950</xdr:colOff>
      <xdr:row>46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FC3D28E-C6B5-4652-B5F0-D77B1EACD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7486650"/>
          <a:ext cx="1047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16</xdr:col>
      <xdr:colOff>361950</xdr:colOff>
      <xdr:row>46</xdr:row>
      <xdr:rowOff>19050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D2116B7-8B95-419C-9F24-7E7D13710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7486650"/>
          <a:ext cx="1047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647700</xdr:colOff>
      <xdr:row>10</xdr:row>
      <xdr:rowOff>66675</xdr:rowOff>
    </xdr:from>
    <xdr:to>
      <xdr:col>4</xdr:col>
      <xdr:colOff>533400</xdr:colOff>
      <xdr:row>13</xdr:row>
      <xdr:rowOff>18999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F990023-D47D-4E5F-A141-9EE4A7512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7975" y="2247900"/>
          <a:ext cx="571500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6</xdr:row>
      <xdr:rowOff>28575</xdr:rowOff>
    </xdr:from>
    <xdr:to>
      <xdr:col>11</xdr:col>
      <xdr:colOff>341828</xdr:colOff>
      <xdr:row>36</xdr:row>
      <xdr:rowOff>142289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4C98D3F-9502-49EB-BEC1-C2AF45C8C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1600200"/>
          <a:ext cx="8571428" cy="46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647700</xdr:colOff>
      <xdr:row>0</xdr:row>
      <xdr:rowOff>438150</xdr:rowOff>
    </xdr:to>
    <xdr:pic>
      <xdr:nvPicPr>
        <xdr:cNvPr id="11265" name="Image 2">
          <a:extLst>
            <a:ext uri="{FF2B5EF4-FFF2-40B4-BE49-F238E27FC236}">
              <a16:creationId xmlns:a16="http://schemas.microsoft.com/office/drawing/2014/main" id="{00000000-0008-0000-0A00-000001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3239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75</xdr:row>
      <xdr:rowOff>38100</xdr:rowOff>
    </xdr:from>
    <xdr:to>
      <xdr:col>2</xdr:col>
      <xdr:colOff>9525</xdr:colOff>
      <xdr:row>75</xdr:row>
      <xdr:rowOff>1095375</xdr:rowOff>
    </xdr:to>
    <xdr:pic>
      <xdr:nvPicPr>
        <xdr:cNvPr id="11266" name="Image 2">
          <a:extLst>
            <a:ext uri="{FF2B5EF4-FFF2-40B4-BE49-F238E27FC236}">
              <a16:creationId xmlns:a16="http://schemas.microsoft.com/office/drawing/2014/main" id="{00000000-0008-0000-0A00-000002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6898600"/>
          <a:ext cx="16002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77</xdr:row>
      <xdr:rowOff>47625</xdr:rowOff>
    </xdr:from>
    <xdr:to>
      <xdr:col>2</xdr:col>
      <xdr:colOff>161925</xdr:colOff>
      <xdr:row>77</xdr:row>
      <xdr:rowOff>1200150</xdr:rowOff>
    </xdr:to>
    <xdr:pic>
      <xdr:nvPicPr>
        <xdr:cNvPr id="11267" name="Image 3">
          <a:extLst>
            <a:ext uri="{FF2B5EF4-FFF2-40B4-BE49-F238E27FC236}">
              <a16:creationId xmlns:a16="http://schemas.microsoft.com/office/drawing/2014/main" id="{00000000-0008-0000-0A00-000003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9194125"/>
          <a:ext cx="1762125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76</xdr:row>
      <xdr:rowOff>38100</xdr:rowOff>
    </xdr:from>
    <xdr:to>
      <xdr:col>2</xdr:col>
      <xdr:colOff>57150</xdr:colOff>
      <xdr:row>76</xdr:row>
      <xdr:rowOff>1114425</xdr:rowOff>
    </xdr:to>
    <xdr:pic>
      <xdr:nvPicPr>
        <xdr:cNvPr id="11268" name="Image 4">
          <a:extLst>
            <a:ext uri="{FF2B5EF4-FFF2-40B4-BE49-F238E27FC236}">
              <a16:creationId xmlns:a16="http://schemas.microsoft.com/office/drawing/2014/main" id="{00000000-0008-0000-0A00-000004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041600"/>
          <a:ext cx="16287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110217</xdr:colOff>
      <xdr:row>85</xdr:row>
      <xdr:rowOff>61232</xdr:rowOff>
    </xdr:from>
    <xdr:to>
      <xdr:col>2</xdr:col>
      <xdr:colOff>9524</xdr:colOff>
      <xdr:row>85</xdr:row>
      <xdr:rowOff>1728107</xdr:rowOff>
    </xdr:to>
    <xdr:pic>
      <xdr:nvPicPr>
        <xdr:cNvPr id="11269" name="Image 5">
          <a:extLst>
            <a:ext uri="{FF2B5EF4-FFF2-40B4-BE49-F238E27FC236}">
              <a16:creationId xmlns:a16="http://schemas.microsoft.com/office/drawing/2014/main" id="{00000000-0008-0000-0A00-000005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" y="56884661"/>
          <a:ext cx="1545771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132669</xdr:colOff>
      <xdr:row>31</xdr:row>
      <xdr:rowOff>49325</xdr:rowOff>
    </xdr:from>
    <xdr:to>
      <xdr:col>2</xdr:col>
      <xdr:colOff>261035</xdr:colOff>
      <xdr:row>31</xdr:row>
      <xdr:rowOff>754087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669" y="11710646"/>
          <a:ext cx="1774830" cy="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200835</xdr:colOff>
      <xdr:row>65</xdr:row>
      <xdr:rowOff>85482</xdr:rowOff>
    </xdr:from>
    <xdr:to>
      <xdr:col>2</xdr:col>
      <xdr:colOff>873898</xdr:colOff>
      <xdr:row>65</xdr:row>
      <xdr:rowOff>964712</xdr:rowOff>
    </xdr:to>
    <xdr:pic>
      <xdr:nvPicPr>
        <xdr:cNvPr id="8" name="Image 4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835" y="39211251"/>
          <a:ext cx="2321621" cy="87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269874</xdr:colOff>
      <xdr:row>64</xdr:row>
      <xdr:rowOff>55564</xdr:rowOff>
    </xdr:from>
    <xdr:to>
      <xdr:col>2</xdr:col>
      <xdr:colOff>698500</xdr:colOff>
      <xdr:row>64</xdr:row>
      <xdr:rowOff>1091408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9874" y="24042689"/>
          <a:ext cx="2063751" cy="1035844"/>
        </a:xfrm>
        <a:prstGeom prst="rect">
          <a:avLst/>
        </a:prstGeom>
      </xdr:spPr>
    </xdr:pic>
    <xdr:clientData/>
  </xdr:twoCellAnchor>
  <xdr:oneCellAnchor>
    <xdr:from>
      <xdr:col>0</xdr:col>
      <xdr:colOff>238125</xdr:colOff>
      <xdr:row>33</xdr:row>
      <xdr:rowOff>59532</xdr:rowOff>
    </xdr:from>
    <xdr:ext cx="1408339" cy="728734"/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8125" y="12156282"/>
          <a:ext cx="1408339" cy="728734"/>
        </a:xfrm>
        <a:prstGeom prst="rect">
          <a:avLst/>
        </a:prstGeom>
      </xdr:spPr>
    </xdr:pic>
    <xdr:clientData/>
  </xdr:oneCellAnchor>
  <xdr:twoCellAnchor editAs="oneCell">
    <xdr:from>
      <xdr:col>0</xdr:col>
      <xdr:colOff>95250</xdr:colOff>
      <xdr:row>34</xdr:row>
      <xdr:rowOff>95249</xdr:rowOff>
    </xdr:from>
    <xdr:to>
      <xdr:col>2</xdr:col>
      <xdr:colOff>381000</xdr:colOff>
      <xdr:row>34</xdr:row>
      <xdr:rowOff>756692</xdr:rowOff>
    </xdr:to>
    <xdr:pic>
      <xdr:nvPicPr>
        <xdr:cNvPr id="11" name="Image 3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3062856"/>
          <a:ext cx="1932214" cy="661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249465</xdr:colOff>
      <xdr:row>68</xdr:row>
      <xdr:rowOff>127000</xdr:rowOff>
    </xdr:from>
    <xdr:to>
      <xdr:col>2</xdr:col>
      <xdr:colOff>89445</xdr:colOff>
      <xdr:row>68</xdr:row>
      <xdr:rowOff>1132840</xdr:rowOff>
    </xdr:to>
    <xdr:pic>
      <xdr:nvPicPr>
        <xdr:cNvPr id="12" name="Image 3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65" y="40254464"/>
          <a:ext cx="1486444" cy="1005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70</xdr:row>
      <xdr:rowOff>63500</xdr:rowOff>
    </xdr:from>
    <xdr:to>
      <xdr:col>2</xdr:col>
      <xdr:colOff>695548</xdr:colOff>
      <xdr:row>70</xdr:row>
      <xdr:rowOff>884464</xdr:rowOff>
    </xdr:to>
    <xdr:pic>
      <xdr:nvPicPr>
        <xdr:cNvPr id="13" name="Image 51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958"/>
        <a:stretch>
          <a:fillRect/>
        </a:stretch>
      </xdr:blipFill>
      <xdr:spPr bwMode="auto">
        <a:xfrm>
          <a:off x="190500" y="42449750"/>
          <a:ext cx="2151512" cy="820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60</xdr:row>
      <xdr:rowOff>45711</xdr:rowOff>
    </xdr:from>
    <xdr:to>
      <xdr:col>2</xdr:col>
      <xdr:colOff>176893</xdr:colOff>
      <xdr:row>60</xdr:row>
      <xdr:rowOff>802278</xdr:rowOff>
    </xdr:to>
    <xdr:pic>
      <xdr:nvPicPr>
        <xdr:cNvPr id="24" name="Image 38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4798354"/>
          <a:ext cx="1728107" cy="756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81645</xdr:colOff>
      <xdr:row>35</xdr:row>
      <xdr:rowOff>68035</xdr:rowOff>
    </xdr:from>
    <xdr:ext cx="691118" cy="762002"/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645" y="13879285"/>
          <a:ext cx="691118" cy="762002"/>
        </a:xfrm>
        <a:prstGeom prst="rect">
          <a:avLst/>
        </a:prstGeom>
      </xdr:spPr>
    </xdr:pic>
    <xdr:clientData/>
  </xdr:oneCellAnchor>
  <xdr:twoCellAnchor editAs="oneCell">
    <xdr:from>
      <xdr:col>0</xdr:col>
      <xdr:colOff>122466</xdr:colOff>
      <xdr:row>48</xdr:row>
      <xdr:rowOff>74007</xdr:rowOff>
    </xdr:from>
    <xdr:to>
      <xdr:col>2</xdr:col>
      <xdr:colOff>480214</xdr:colOff>
      <xdr:row>48</xdr:row>
      <xdr:rowOff>674082</xdr:rowOff>
    </xdr:to>
    <xdr:pic>
      <xdr:nvPicPr>
        <xdr:cNvPr id="27" name="Image 31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6" y="24389971"/>
          <a:ext cx="2004212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47</xdr:row>
      <xdr:rowOff>40824</xdr:rowOff>
    </xdr:from>
    <xdr:to>
      <xdr:col>2</xdr:col>
      <xdr:colOff>772107</xdr:colOff>
      <xdr:row>47</xdr:row>
      <xdr:rowOff>843641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4775" y="23417895"/>
          <a:ext cx="2313796" cy="802817"/>
        </a:xfrm>
        <a:prstGeom prst="rect">
          <a:avLst/>
        </a:prstGeom>
      </xdr:spPr>
    </xdr:pic>
    <xdr:clientData/>
  </xdr:twoCellAnchor>
  <xdr:oneCellAnchor>
    <xdr:from>
      <xdr:col>0</xdr:col>
      <xdr:colOff>238126</xdr:colOff>
      <xdr:row>38</xdr:row>
      <xdr:rowOff>59532</xdr:rowOff>
    </xdr:from>
    <xdr:ext cx="1567956" cy="811326"/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8126" y="16306461"/>
          <a:ext cx="1567956" cy="811326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39</xdr:row>
      <xdr:rowOff>95249</xdr:rowOff>
    </xdr:from>
    <xdr:ext cx="2027217" cy="693965"/>
    <xdr:pic>
      <xdr:nvPicPr>
        <xdr:cNvPr id="32" name="Image 30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512392"/>
          <a:ext cx="2027217" cy="693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340179</xdr:colOff>
      <xdr:row>40</xdr:row>
      <xdr:rowOff>40821</xdr:rowOff>
    </xdr:from>
    <xdr:ext cx="641751" cy="707572"/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0179" y="18669000"/>
          <a:ext cx="641751" cy="707572"/>
        </a:xfrm>
        <a:prstGeom prst="rect">
          <a:avLst/>
        </a:prstGeom>
      </xdr:spPr>
    </xdr:pic>
    <xdr:clientData/>
  </xdr:oneCellAnchor>
  <xdr:twoCellAnchor editAs="oneCell">
    <xdr:from>
      <xdr:col>0</xdr:col>
      <xdr:colOff>81644</xdr:colOff>
      <xdr:row>36</xdr:row>
      <xdr:rowOff>95250</xdr:rowOff>
    </xdr:from>
    <xdr:to>
      <xdr:col>2</xdr:col>
      <xdr:colOff>41911</xdr:colOff>
      <xdr:row>36</xdr:row>
      <xdr:rowOff>872490</xdr:rowOff>
    </xdr:to>
    <xdr:pic>
      <xdr:nvPicPr>
        <xdr:cNvPr id="34" name="Image 35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4" y="14790964"/>
          <a:ext cx="1606731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217715</xdr:colOff>
      <xdr:row>41</xdr:row>
      <xdr:rowOff>54429</xdr:rowOff>
    </xdr:from>
    <xdr:to>
      <xdr:col>1</xdr:col>
      <xdr:colOff>832208</xdr:colOff>
      <xdr:row>41</xdr:row>
      <xdr:rowOff>693964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5" y="19771179"/>
          <a:ext cx="1322064" cy="639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149679</xdr:colOff>
      <xdr:row>42</xdr:row>
      <xdr:rowOff>54430</xdr:rowOff>
    </xdr:from>
    <xdr:to>
      <xdr:col>1</xdr:col>
      <xdr:colOff>743212</xdr:colOff>
      <xdr:row>42</xdr:row>
      <xdr:rowOff>530679</xdr:rowOff>
    </xdr:to>
    <xdr:pic>
      <xdr:nvPicPr>
        <xdr:cNvPr id="37" name="Image 33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77"/>
        <a:stretch>
          <a:fillRect/>
        </a:stretch>
      </xdr:blipFill>
      <xdr:spPr bwMode="auto">
        <a:xfrm>
          <a:off x="149679" y="20859751"/>
          <a:ext cx="1301104" cy="476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210912</xdr:colOff>
      <xdr:row>43</xdr:row>
      <xdr:rowOff>40821</xdr:rowOff>
    </xdr:from>
    <xdr:ext cx="1446332" cy="748393"/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0912" y="20152178"/>
          <a:ext cx="1446332" cy="748393"/>
        </a:xfrm>
        <a:prstGeom prst="rect">
          <a:avLst/>
        </a:prstGeom>
      </xdr:spPr>
    </xdr:pic>
    <xdr:clientData/>
  </xdr:oneCellAnchor>
  <xdr:oneCellAnchor>
    <xdr:from>
      <xdr:col>0</xdr:col>
      <xdr:colOff>149678</xdr:colOff>
      <xdr:row>44</xdr:row>
      <xdr:rowOff>62933</xdr:rowOff>
    </xdr:from>
    <xdr:ext cx="2041072" cy="698708"/>
    <xdr:pic>
      <xdr:nvPicPr>
        <xdr:cNvPr id="39" name="Image 30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78" y="21262862"/>
          <a:ext cx="2041072" cy="698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204107</xdr:colOff>
      <xdr:row>45</xdr:row>
      <xdr:rowOff>35718</xdr:rowOff>
    </xdr:from>
    <xdr:ext cx="695745" cy="767104"/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4107" y="22324218"/>
          <a:ext cx="695745" cy="767104"/>
        </a:xfrm>
        <a:prstGeom prst="rect">
          <a:avLst/>
        </a:prstGeom>
      </xdr:spPr>
    </xdr:pic>
    <xdr:clientData/>
  </xdr:oneCellAnchor>
  <xdr:twoCellAnchor editAs="oneCell">
    <xdr:from>
      <xdr:col>0</xdr:col>
      <xdr:colOff>163285</xdr:colOff>
      <xdr:row>46</xdr:row>
      <xdr:rowOff>49327</xdr:rowOff>
    </xdr:from>
    <xdr:to>
      <xdr:col>1</xdr:col>
      <xdr:colOff>732067</xdr:colOff>
      <xdr:row>46</xdr:row>
      <xdr:rowOff>666750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5" y="23426398"/>
          <a:ext cx="1276353" cy="617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163283</xdr:colOff>
      <xdr:row>83</xdr:row>
      <xdr:rowOff>68034</xdr:rowOff>
    </xdr:from>
    <xdr:to>
      <xdr:col>2</xdr:col>
      <xdr:colOff>742122</xdr:colOff>
      <xdr:row>83</xdr:row>
      <xdr:rowOff>816427</xdr:rowOff>
    </xdr:to>
    <xdr:pic>
      <xdr:nvPicPr>
        <xdr:cNvPr id="43" name="Image 39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83" y="53271963"/>
          <a:ext cx="2225303" cy="748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149679</xdr:colOff>
      <xdr:row>37</xdr:row>
      <xdr:rowOff>68036</xdr:rowOff>
    </xdr:from>
    <xdr:to>
      <xdr:col>1</xdr:col>
      <xdr:colOff>908775</xdr:colOff>
      <xdr:row>37</xdr:row>
      <xdr:rowOff>601436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23278"/>
        <a:stretch/>
      </xdr:blipFill>
      <xdr:spPr>
        <a:xfrm>
          <a:off x="149679" y="16151679"/>
          <a:ext cx="1466667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73</xdr:row>
      <xdr:rowOff>54429</xdr:rowOff>
    </xdr:from>
    <xdr:to>
      <xdr:col>1</xdr:col>
      <xdr:colOff>875995</xdr:colOff>
      <xdr:row>73</xdr:row>
      <xdr:rowOff>857250</xdr:rowOff>
    </xdr:to>
    <xdr:pic>
      <xdr:nvPicPr>
        <xdr:cNvPr id="46" name="Image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036" y="43338750"/>
          <a:ext cx="1515530" cy="802821"/>
        </a:xfrm>
        <a:prstGeom prst="rect">
          <a:avLst/>
        </a:prstGeom>
      </xdr:spPr>
    </xdr:pic>
    <xdr:clientData/>
  </xdr:twoCellAnchor>
  <xdr:twoCellAnchor editAs="oneCell">
    <xdr:from>
      <xdr:col>0</xdr:col>
      <xdr:colOff>53629</xdr:colOff>
      <xdr:row>74</xdr:row>
      <xdr:rowOff>46426</xdr:rowOff>
    </xdr:from>
    <xdr:to>
      <xdr:col>1</xdr:col>
      <xdr:colOff>818180</xdr:colOff>
      <xdr:row>74</xdr:row>
      <xdr:rowOff>2870308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3629" y="44242426"/>
          <a:ext cx="1472122" cy="282388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84</xdr:row>
      <xdr:rowOff>68036</xdr:rowOff>
    </xdr:from>
    <xdr:to>
      <xdr:col>2</xdr:col>
      <xdr:colOff>898072</xdr:colOff>
      <xdr:row>84</xdr:row>
      <xdr:rowOff>1855535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036" y="54142822"/>
          <a:ext cx="2476500" cy="178749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82</xdr:row>
      <xdr:rowOff>285750</xdr:rowOff>
    </xdr:from>
    <xdr:to>
      <xdr:col>2</xdr:col>
      <xdr:colOff>725000</xdr:colOff>
      <xdr:row>82</xdr:row>
      <xdr:rowOff>2104798</xdr:rowOff>
    </xdr:to>
    <xdr:pic>
      <xdr:nvPicPr>
        <xdr:cNvPr id="50" name="Image 49">
          <a:extLst>
            <a:ext uri="{FF2B5EF4-FFF2-40B4-BE49-F238E27FC236}">
              <a16:creationId xmlns:a16="http://schemas.microsoft.com/office/drawing/2014/main" id="{65D32F7F-8A92-4FA7-A15F-B8694FC59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85750" y="59531250"/>
          <a:ext cx="2085714" cy="1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122463</xdr:colOff>
      <xdr:row>78</xdr:row>
      <xdr:rowOff>81643</xdr:rowOff>
    </xdr:from>
    <xdr:to>
      <xdr:col>2</xdr:col>
      <xdr:colOff>653142</xdr:colOff>
      <xdr:row>78</xdr:row>
      <xdr:rowOff>2931343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3BB28B-E187-43D1-B0C0-FBBDA15F4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2463" y="51122036"/>
          <a:ext cx="2177143" cy="2849700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272143</xdr:colOff>
      <xdr:row>79</xdr:row>
      <xdr:rowOff>122464</xdr:rowOff>
    </xdr:from>
    <xdr:to>
      <xdr:col>2</xdr:col>
      <xdr:colOff>184844</xdr:colOff>
      <xdr:row>79</xdr:row>
      <xdr:rowOff>2571750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47E534A-01E8-4395-88A9-CC8755A57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72143" y="54183643"/>
          <a:ext cx="1559165" cy="2449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112258</xdr:colOff>
      <xdr:row>81</xdr:row>
      <xdr:rowOff>62934</xdr:rowOff>
    </xdr:from>
    <xdr:to>
      <xdr:col>1</xdr:col>
      <xdr:colOff>768667</xdr:colOff>
      <xdr:row>81</xdr:row>
      <xdr:rowOff>1640274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F3F77C4-F38F-4C89-8FA5-DBFA6F33D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2258" y="63404184"/>
          <a:ext cx="1358878" cy="1577340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204106</xdr:colOff>
      <xdr:row>80</xdr:row>
      <xdr:rowOff>163285</xdr:rowOff>
    </xdr:from>
    <xdr:to>
      <xdr:col>2</xdr:col>
      <xdr:colOff>107043</xdr:colOff>
      <xdr:row>80</xdr:row>
      <xdr:rowOff>2913628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B4DC6F67-3FD2-47AA-B547-A53EF2FBD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04106" y="59014178"/>
          <a:ext cx="1549401" cy="2750343"/>
        </a:xfrm>
        <a:prstGeom prst="rect">
          <a:avLst/>
        </a:prstGeom>
      </xdr:spPr>
    </xdr:pic>
    <xdr:clientData/>
  </xdr:twoCellAnchor>
  <xdr:oneCellAnchor>
    <xdr:from>
      <xdr:col>0</xdr:col>
      <xdr:colOff>231322</xdr:colOff>
      <xdr:row>61</xdr:row>
      <xdr:rowOff>176893</xdr:rowOff>
    </xdr:from>
    <xdr:ext cx="2041072" cy="698708"/>
    <xdr:pic>
      <xdr:nvPicPr>
        <xdr:cNvPr id="44" name="Image 30">
          <a:extLst>
            <a:ext uri="{FF2B5EF4-FFF2-40B4-BE49-F238E27FC236}">
              <a16:creationId xmlns:a16="http://schemas.microsoft.com/office/drawing/2014/main" id="{C734F0E6-207F-433C-91AB-0B6D258C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2" y="35433000"/>
          <a:ext cx="2041072" cy="698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132669</xdr:colOff>
      <xdr:row>59</xdr:row>
      <xdr:rowOff>49325</xdr:rowOff>
    </xdr:from>
    <xdr:ext cx="1774830" cy="704762"/>
    <xdr:pic>
      <xdr:nvPicPr>
        <xdr:cNvPr id="49" name="Image 48">
          <a:extLst>
            <a:ext uri="{FF2B5EF4-FFF2-40B4-BE49-F238E27FC236}">
              <a16:creationId xmlns:a16="http://schemas.microsoft.com/office/drawing/2014/main" id="{E6AB7E3A-31EC-49E5-B7C5-357365C3F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669" y="12295754"/>
          <a:ext cx="1774830" cy="704762"/>
        </a:xfrm>
        <a:prstGeom prst="rect">
          <a:avLst/>
        </a:prstGeom>
      </xdr:spPr>
    </xdr:pic>
    <xdr:clientData/>
  </xdr:oneCellAnchor>
  <xdr:twoCellAnchor editAs="oneCell">
    <xdr:from>
      <xdr:col>0</xdr:col>
      <xdr:colOff>95251</xdr:colOff>
      <xdr:row>69</xdr:row>
      <xdr:rowOff>83344</xdr:rowOff>
    </xdr:from>
    <xdr:to>
      <xdr:col>2</xdr:col>
      <xdr:colOff>1099807</xdr:colOff>
      <xdr:row>69</xdr:row>
      <xdr:rowOff>950011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230510A2-CA07-4FCD-9B8A-3D03981E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5251" y="42564844"/>
          <a:ext cx="2647619" cy="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MSABC01\Brands$\MIL_FW1718\MIL_FW1718_Technical%20sheet\TORAY%20VT\TRILOGY\MIV7058%20TRILOGY%20SYNTHESIS%20DOWN%20HOODIE\INDEX%201\MIV7058%20TRILOGY%20SYNTHESIS%20DOWN%20HOODIE%20-%20INDEX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SHEET OUTER GARMENT"/>
      <sheetName val="MARKING § TRIMS OUTER"/>
      <sheetName val="COLOR SKETCH"/>
      <sheetName val="LINING INNER"/>
      <sheetName val="COLOR COMBINATION ALPHA"/>
      <sheetName val="MARKING"/>
      <sheetName val="MEN JKT COUNTER SAMPLE"/>
      <sheetName val="MEN JKT SIZE SPEC "/>
      <sheetName val="JACKET SKETCH MEASUREMENTS"/>
      <sheetName val="Feuil1"/>
      <sheetName val="Feuil2"/>
      <sheetName val="LINING OUTER"/>
    </sheetNames>
    <sheetDataSet>
      <sheetData sheetId="0" refreshError="1">
        <row r="3">
          <cell r="J3" t="str">
            <v>DEVELOPPER</v>
          </cell>
        </row>
        <row r="4">
          <cell r="J4" t="str">
            <v>PRODUCT MANAGER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L45"/>
  <sheetViews>
    <sheetView showGridLines="0" tabSelected="1" zoomScale="85" zoomScaleNormal="85" workbookViewId="0">
      <selection activeCell="L35" sqref="L35"/>
    </sheetView>
  </sheetViews>
  <sheetFormatPr baseColWidth="10" defaultRowHeight="12"/>
  <cols>
    <col min="1" max="1" width="15.83203125" style="41" customWidth="1"/>
    <col min="2" max="2" width="18.83203125" style="41" customWidth="1"/>
    <col min="3" max="3" width="6.83203125" style="41" customWidth="1"/>
    <col min="4" max="4" width="20.33203125" style="41" customWidth="1"/>
    <col min="5" max="8" width="12" style="41"/>
    <col min="9" max="9" width="29" style="41" customWidth="1"/>
    <col min="10" max="10" width="12.1640625" style="41" customWidth="1"/>
    <col min="11" max="11" width="19.5" style="41" customWidth="1"/>
    <col min="12" max="12" width="34.5" style="41" customWidth="1"/>
    <col min="13" max="16384" width="12" style="41"/>
  </cols>
  <sheetData>
    <row r="1" spans="1:12" s="39" customFormat="1" ht="38.450000000000003" customHeight="1" thickBot="1">
      <c r="A1" s="70"/>
      <c r="B1" s="71"/>
      <c r="C1" s="71"/>
      <c r="D1" s="445" t="s">
        <v>0</v>
      </c>
      <c r="E1" s="445"/>
      <c r="F1" s="445"/>
      <c r="G1" s="445"/>
      <c r="H1" s="445"/>
      <c r="I1" s="445"/>
      <c r="J1" s="446" t="s">
        <v>166</v>
      </c>
      <c r="K1" s="446"/>
      <c r="L1" s="447"/>
    </row>
    <row r="2" spans="1:12" s="5" customFormat="1" ht="18.75" customHeight="1" thickBot="1">
      <c r="A2" s="225" t="s">
        <v>168</v>
      </c>
      <c r="B2" s="226"/>
      <c r="C2" s="226"/>
      <c r="D2" s="227" t="s">
        <v>167</v>
      </c>
      <c r="E2" s="226"/>
      <c r="F2" s="226"/>
      <c r="G2" s="228"/>
      <c r="H2" s="228"/>
      <c r="I2" s="228"/>
      <c r="J2" s="28" t="s">
        <v>14</v>
      </c>
      <c r="K2" s="28"/>
      <c r="L2" s="152" t="s">
        <v>165</v>
      </c>
    </row>
    <row r="3" spans="1:12" s="3" customFormat="1" ht="18.75" customHeight="1" thickBot="1">
      <c r="A3" s="223" t="s">
        <v>2</v>
      </c>
      <c r="B3" s="316">
        <v>1</v>
      </c>
      <c r="C3" s="448"/>
      <c r="D3" s="448"/>
      <c r="E3" s="448"/>
      <c r="F3" s="448"/>
      <c r="G3" s="448"/>
      <c r="H3" s="448"/>
      <c r="I3" s="448"/>
      <c r="J3" s="59" t="s">
        <v>25</v>
      </c>
      <c r="K3" s="213"/>
      <c r="L3" s="224" t="s">
        <v>163</v>
      </c>
    </row>
    <row r="4" spans="1:12" s="3" customFormat="1" ht="18" customHeight="1" thickBot="1">
      <c r="A4" s="218" t="s">
        <v>1</v>
      </c>
      <c r="B4" s="317">
        <v>43214</v>
      </c>
      <c r="C4" s="220"/>
      <c r="D4" s="220"/>
      <c r="E4" s="220"/>
      <c r="F4" s="220"/>
      <c r="G4" s="220"/>
      <c r="H4" s="220"/>
      <c r="I4" s="220"/>
      <c r="J4" s="221"/>
      <c r="K4" s="221"/>
      <c r="L4" s="222"/>
    </row>
    <row r="5" spans="1:12" s="39" customFormat="1" ht="15.75">
      <c r="A5" s="215"/>
      <c r="B5" s="216"/>
      <c r="C5" s="216"/>
      <c r="D5" s="216"/>
      <c r="E5" s="26"/>
      <c r="F5" s="26"/>
      <c r="G5" s="26"/>
      <c r="H5" s="26"/>
      <c r="I5" s="26"/>
      <c r="J5" s="26"/>
      <c r="K5" s="26"/>
      <c r="L5" s="27"/>
    </row>
    <row r="6" spans="1:12" s="39" customFormat="1" ht="15.75">
      <c r="A6" s="223"/>
      <c r="B6" s="217"/>
      <c r="C6" s="217"/>
      <c r="D6" s="217"/>
      <c r="E6" s="26"/>
      <c r="F6" s="26"/>
      <c r="G6" s="26"/>
      <c r="H6" s="26"/>
      <c r="I6" s="26"/>
      <c r="J6" s="26"/>
      <c r="K6" s="26"/>
      <c r="L6" s="27"/>
    </row>
    <row r="7" spans="1:12" s="39" customFormat="1" ht="15.75">
      <c r="A7" s="223"/>
      <c r="B7" s="217"/>
      <c r="C7" s="217"/>
      <c r="D7" s="217"/>
      <c r="E7" s="45"/>
      <c r="F7" s="45"/>
      <c r="G7" s="45"/>
      <c r="H7" s="45"/>
      <c r="I7" s="45"/>
      <c r="J7" s="45"/>
      <c r="K7" s="45"/>
      <c r="L7" s="46"/>
    </row>
    <row r="8" spans="1:12" s="39" customFormat="1" ht="15.75">
      <c r="A8" s="223"/>
      <c r="B8" s="217"/>
      <c r="C8" s="217"/>
      <c r="D8" s="217"/>
      <c r="E8" s="45"/>
      <c r="F8" s="45"/>
      <c r="G8" s="45"/>
      <c r="H8" s="45"/>
      <c r="I8" s="45"/>
      <c r="J8" s="45"/>
      <c r="K8" s="45"/>
      <c r="L8" s="46"/>
    </row>
    <row r="9" spans="1:12" s="39" customFormat="1" ht="15.75">
      <c r="A9" s="223"/>
      <c r="B9" s="217"/>
      <c r="C9" s="217"/>
      <c r="D9" s="217"/>
      <c r="E9" s="45"/>
      <c r="F9" s="45"/>
      <c r="G9" s="45"/>
      <c r="H9" s="45"/>
      <c r="I9" s="45"/>
      <c r="J9" s="45"/>
      <c r="K9" s="45"/>
      <c r="L9" s="46"/>
    </row>
    <row r="10" spans="1:12" s="39" customFormat="1" ht="15.75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2" s="39" customFormat="1" ht="15.75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6"/>
    </row>
    <row r="12" spans="1:12" s="39" customFormat="1">
      <c r="A12" s="43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6"/>
    </row>
    <row r="13" spans="1:12" s="39" customFormat="1">
      <c r="A13" s="43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6"/>
    </row>
    <row r="14" spans="1:12" s="39" customFormat="1">
      <c r="A14" s="43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6"/>
    </row>
    <row r="15" spans="1:12" s="39" customFormat="1">
      <c r="A15" s="43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6"/>
    </row>
    <row r="16" spans="1:12" s="39" customFormat="1">
      <c r="A16" s="43"/>
      <c r="B16" s="45"/>
      <c r="C16" s="45"/>
      <c r="D16" s="45"/>
      <c r="E16" s="45"/>
      <c r="F16" s="45"/>
      <c r="G16" s="45"/>
      <c r="H16" s="69"/>
      <c r="I16" s="45"/>
      <c r="J16" s="45"/>
      <c r="K16" s="45"/>
      <c r="L16" s="46"/>
    </row>
    <row r="17" spans="1:12" s="39" customFormat="1">
      <c r="A17" s="43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6"/>
    </row>
    <row r="18" spans="1:12" s="39" customFormat="1">
      <c r="A18" s="43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6"/>
    </row>
    <row r="19" spans="1:12" s="39" customFormat="1">
      <c r="A19" s="43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6"/>
    </row>
    <row r="20" spans="1:12" s="39" customFormat="1">
      <c r="A20" s="43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6"/>
    </row>
    <row r="21" spans="1:12" s="39" customFormat="1">
      <c r="A21" s="43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6"/>
    </row>
    <row r="22" spans="1:12" s="39" customFormat="1">
      <c r="A22" s="43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6"/>
    </row>
    <row r="23" spans="1:12" s="39" customFormat="1">
      <c r="A23" s="43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/>
    </row>
    <row r="24" spans="1:12" s="39" customFormat="1">
      <c r="A24" s="4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6"/>
    </row>
    <row r="25" spans="1:12" s="39" customFormat="1">
      <c r="A25" s="43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6"/>
    </row>
    <row r="26" spans="1:12" s="39" customFormat="1">
      <c r="A26" s="43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6"/>
    </row>
    <row r="27" spans="1:12" s="39" customFormat="1">
      <c r="A27" s="43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1:12" s="39" customFormat="1">
      <c r="A28" s="43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</row>
    <row r="29" spans="1:12" s="39" customFormat="1">
      <c r="A29" s="43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6"/>
    </row>
    <row r="30" spans="1:12" s="39" customFormat="1">
      <c r="A30" s="43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spans="1:12" s="39" customFormat="1">
      <c r="A31" s="43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6"/>
    </row>
    <row r="32" spans="1:12" s="39" customFormat="1">
      <c r="A32" s="43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6"/>
    </row>
    <row r="33" spans="1:12" s="39" customFormat="1">
      <c r="A33" s="43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s="39" customFormat="1">
      <c r="A34" s="43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s="39" customFormat="1">
      <c r="A35" s="43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s="39" customFormat="1">
      <c r="A36" s="43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s="39" customFormat="1">
      <c r="A37" s="43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s="39" customFormat="1">
      <c r="A38" s="43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s="39" customFormat="1">
      <c r="A39" s="43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s="39" customFormat="1">
      <c r="A40" s="43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6"/>
    </row>
    <row r="41" spans="1:12" s="39" customFormat="1">
      <c r="A41" s="43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6"/>
    </row>
    <row r="42" spans="1:12" s="39" customFormat="1">
      <c r="A42" s="43"/>
      <c r="B42" s="45"/>
      <c r="C42" s="45"/>
      <c r="D42" s="45"/>
      <c r="E42" s="45"/>
      <c r="F42" s="45"/>
      <c r="G42" s="45"/>
      <c r="H42" s="45"/>
      <c r="I42" s="45"/>
      <c r="J42" s="45"/>
      <c r="K42" s="69"/>
      <c r="L42" s="46"/>
    </row>
    <row r="43" spans="1:12" s="39" customFormat="1">
      <c r="A43" s="43"/>
      <c r="B43" s="45"/>
      <c r="C43" s="45"/>
      <c r="D43" s="45"/>
      <c r="E43" s="45"/>
      <c r="F43" s="45"/>
      <c r="G43" s="45"/>
      <c r="H43" s="45"/>
      <c r="I43" s="45"/>
      <c r="J43" s="69"/>
      <c r="K43" s="45"/>
      <c r="L43" s="72"/>
    </row>
    <row r="44" spans="1:12" s="39" customFormat="1" ht="8.25" customHeight="1" thickBot="1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9"/>
    </row>
    <row r="45" spans="1:12" s="39" customFormat="1"/>
  </sheetData>
  <sheetProtection insertRow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8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M75"/>
  <sheetViews>
    <sheetView showGridLines="0" zoomScaleNormal="100" workbookViewId="0">
      <selection activeCell="P35" sqref="P35"/>
    </sheetView>
  </sheetViews>
  <sheetFormatPr baseColWidth="10" defaultRowHeight="12"/>
  <cols>
    <col min="1" max="1" width="10.1640625" customWidth="1"/>
    <col min="2" max="2" width="17.83203125" customWidth="1"/>
    <col min="4" max="4" width="11" customWidth="1"/>
    <col min="9" max="9" width="29" customWidth="1"/>
    <col min="11" max="11" width="14.1640625" customWidth="1"/>
    <col min="12" max="12" width="32.33203125" customWidth="1"/>
  </cols>
  <sheetData>
    <row r="1" spans="1:13" s="1" customFormat="1" ht="37.9" customHeight="1" thickBot="1">
      <c r="A1" s="80"/>
      <c r="B1" s="81"/>
      <c r="C1" s="81"/>
      <c r="D1" s="450" t="s">
        <v>15</v>
      </c>
      <c r="E1" s="450"/>
      <c r="F1" s="450"/>
      <c r="G1" s="450"/>
      <c r="H1" s="450"/>
      <c r="I1" s="450"/>
      <c r="J1" s="450" t="str">
        <f>'TECHNICAL SHEET OUTER JKT'!J1</f>
        <v>FALL WINTER 19/20</v>
      </c>
      <c r="K1" s="450"/>
      <c r="L1" s="451"/>
    </row>
    <row r="2" spans="1:13" s="5" customFormat="1" ht="18.75" customHeight="1" thickBot="1">
      <c r="A2" s="251" t="str">
        <f>'TECHNICAL SHEET OUTER JKT'!A2</f>
        <v>MIV8620</v>
      </c>
      <c r="B2" s="252"/>
      <c r="C2" s="252"/>
      <c r="D2" s="253" t="str">
        <f>'TECHNICAL SHEET OUTER JKT'!D2</f>
        <v>POBEDA II 3 IN 1 JKT M</v>
      </c>
      <c r="E2" s="252"/>
      <c r="F2" s="252"/>
      <c r="G2" s="252"/>
      <c r="H2" s="252"/>
      <c r="I2" s="252"/>
      <c r="J2" s="155" t="str">
        <f>'TECHNICAL SHEET OUTER JKT'!J2</f>
        <v>DEVELOPPER</v>
      </c>
      <c r="K2" s="56"/>
      <c r="L2" s="277" t="str">
        <f>'TECHNICAL SHEET OUTER JKT'!L2</f>
        <v>FRANÇOISE</v>
      </c>
    </row>
    <row r="3" spans="1:13" s="3" customFormat="1" ht="18.75" customHeight="1" thickBot="1">
      <c r="A3" s="256" t="s">
        <v>2</v>
      </c>
      <c r="B3" s="278">
        <f>'TECHNICAL SHEET OUTER JKT'!B3</f>
        <v>1</v>
      </c>
      <c r="C3" s="454"/>
      <c r="D3" s="454"/>
      <c r="E3" s="454"/>
      <c r="F3" s="454"/>
      <c r="G3" s="454"/>
      <c r="H3" s="454"/>
      <c r="I3" s="454"/>
      <c r="J3" s="240" t="str">
        <f>'TECHNICAL SHEET OUTER JKT'!J3</f>
        <v>PRODUCT MANAGER</v>
      </c>
      <c r="K3" s="257"/>
      <c r="L3" s="276" t="str">
        <f>'TECHNICAL SHEET OUTER JKT'!L3</f>
        <v>CAMILLE</v>
      </c>
    </row>
    <row r="4" spans="1:13" s="3" customFormat="1" ht="18.75" customHeight="1" thickBot="1">
      <c r="A4" s="254" t="s">
        <v>1</v>
      </c>
      <c r="B4" s="255">
        <f>'TECHNICAL SHEET OUTER JKT'!B4</f>
        <v>43214</v>
      </c>
      <c r="C4" s="249"/>
      <c r="D4" s="249"/>
      <c r="E4" s="249"/>
      <c r="F4" s="249"/>
      <c r="G4" s="249"/>
      <c r="H4" s="249"/>
      <c r="I4" s="249"/>
      <c r="M4" s="243"/>
    </row>
    <row r="5" spans="1:13" s="3" customFormat="1" ht="25.5" customHeight="1" thickBot="1">
      <c r="A5" s="522" t="s">
        <v>13</v>
      </c>
      <c r="B5" s="523"/>
      <c r="C5" s="523"/>
      <c r="D5" s="523"/>
      <c r="E5" s="523"/>
      <c r="F5" s="523"/>
      <c r="G5" s="524"/>
      <c r="H5" s="522" t="s">
        <v>6</v>
      </c>
      <c r="I5" s="523"/>
      <c r="J5" s="523"/>
      <c r="K5" s="523"/>
      <c r="L5" s="524"/>
    </row>
    <row r="6" spans="1:13" s="1" customFormat="1" ht="15.75">
      <c r="A6" s="118"/>
      <c r="B6" s="119"/>
      <c r="C6" s="119"/>
      <c r="D6" s="119"/>
      <c r="E6" s="119"/>
      <c r="F6" s="119"/>
      <c r="G6" s="119"/>
      <c r="H6" s="120"/>
      <c r="I6" s="119"/>
      <c r="J6" s="119"/>
      <c r="K6" s="119"/>
      <c r="L6" s="121"/>
    </row>
    <row r="7" spans="1:13" s="1" customFormat="1" ht="15.75">
      <c r="A7" s="122"/>
      <c r="B7" s="123"/>
      <c r="C7" s="123"/>
      <c r="D7" s="123"/>
      <c r="E7" s="123"/>
      <c r="F7" s="123"/>
      <c r="G7" s="123"/>
      <c r="H7" s="124"/>
      <c r="I7" s="123"/>
      <c r="J7" s="123"/>
      <c r="K7" s="123"/>
      <c r="L7" s="125"/>
    </row>
    <row r="8" spans="1:13" s="1" customFormat="1">
      <c r="A8" s="126"/>
      <c r="B8" s="127"/>
      <c r="C8" s="127"/>
      <c r="D8" s="127"/>
      <c r="E8" s="127"/>
      <c r="F8" s="127"/>
      <c r="G8" s="127"/>
      <c r="H8" s="126"/>
      <c r="I8" s="127"/>
      <c r="J8" s="127"/>
      <c r="K8" s="127"/>
      <c r="L8" s="128"/>
    </row>
    <row r="9" spans="1:13" s="1" customFormat="1">
      <c r="A9" s="126"/>
      <c r="B9" s="127"/>
      <c r="C9" s="127"/>
      <c r="D9" s="127"/>
      <c r="E9" s="127"/>
      <c r="F9" s="127"/>
      <c r="G9" s="127"/>
      <c r="H9" s="126"/>
      <c r="I9" s="127"/>
      <c r="J9" s="127"/>
      <c r="K9" s="127"/>
      <c r="L9" s="128"/>
    </row>
    <row r="10" spans="1:13" s="1" customFormat="1">
      <c r="A10" s="126"/>
      <c r="B10" s="127"/>
      <c r="C10" s="127"/>
      <c r="D10" s="127"/>
      <c r="E10" s="127"/>
      <c r="F10" s="127"/>
      <c r="G10" s="127"/>
      <c r="H10" s="126"/>
      <c r="I10" s="127"/>
      <c r="J10" s="127"/>
      <c r="K10" s="127"/>
      <c r="L10" s="128"/>
    </row>
    <row r="11" spans="1:13" s="1" customFormat="1">
      <c r="A11" s="126"/>
      <c r="B11" s="127"/>
      <c r="C11" s="127"/>
      <c r="D11" s="127"/>
      <c r="E11" s="127"/>
      <c r="F11" s="127"/>
      <c r="G11" s="127"/>
      <c r="H11" s="126"/>
      <c r="I11" s="127"/>
      <c r="J11" s="127"/>
      <c r="K11" s="127"/>
      <c r="L11" s="128"/>
    </row>
    <row r="12" spans="1:13" s="1" customFormat="1">
      <c r="A12" s="126"/>
      <c r="B12" s="127"/>
      <c r="C12" s="127"/>
      <c r="D12" s="127"/>
      <c r="E12" s="127"/>
      <c r="F12" s="127"/>
      <c r="G12" s="127"/>
      <c r="H12" s="126"/>
      <c r="I12" s="127"/>
      <c r="J12" s="127"/>
      <c r="K12" s="127"/>
      <c r="L12" s="128"/>
    </row>
    <row r="13" spans="1:13" s="1" customFormat="1">
      <c r="A13" s="126"/>
      <c r="B13" s="127"/>
      <c r="C13" s="127"/>
      <c r="D13" s="127"/>
      <c r="E13" s="127"/>
      <c r="F13" s="127"/>
      <c r="G13" s="127"/>
      <c r="H13" s="126"/>
      <c r="I13" s="127"/>
      <c r="J13" s="127"/>
      <c r="K13" s="127"/>
      <c r="L13" s="128"/>
    </row>
    <row r="14" spans="1:13" s="1" customFormat="1">
      <c r="A14" s="126"/>
      <c r="B14" s="127"/>
      <c r="C14" s="127"/>
      <c r="D14" s="127"/>
      <c r="E14" s="127"/>
      <c r="F14" s="127"/>
      <c r="G14" s="127"/>
      <c r="H14" s="126"/>
      <c r="I14" s="127"/>
      <c r="J14" s="127"/>
      <c r="K14" s="127"/>
      <c r="L14" s="128"/>
    </row>
    <row r="15" spans="1:13" s="1" customFormat="1">
      <c r="A15" s="126"/>
      <c r="B15" s="127"/>
      <c r="C15" s="127"/>
      <c r="D15" s="127"/>
      <c r="E15" s="127"/>
      <c r="F15" s="127"/>
      <c r="G15" s="127"/>
      <c r="H15" s="126"/>
      <c r="I15" s="127"/>
      <c r="J15" s="127"/>
      <c r="K15" s="127"/>
      <c r="L15" s="128"/>
    </row>
    <row r="16" spans="1:13" s="1" customFormat="1">
      <c r="A16" s="126"/>
      <c r="B16" s="127"/>
      <c r="C16" s="127"/>
      <c r="D16" s="127"/>
      <c r="E16" s="127"/>
      <c r="F16" s="127"/>
      <c r="G16" s="127"/>
      <c r="H16" s="126"/>
      <c r="I16" s="127"/>
      <c r="J16" s="127"/>
      <c r="K16" s="127"/>
      <c r="L16" s="128"/>
    </row>
    <row r="17" spans="1:12" s="1" customFormat="1">
      <c r="A17" s="126"/>
      <c r="B17" s="127"/>
      <c r="C17" s="127"/>
      <c r="D17" s="127"/>
      <c r="E17" s="127"/>
      <c r="F17" s="127"/>
      <c r="G17" s="127"/>
      <c r="H17" s="126"/>
      <c r="I17" s="127"/>
      <c r="J17" s="127"/>
      <c r="K17" s="127"/>
      <c r="L17" s="128"/>
    </row>
    <row r="18" spans="1:12" s="1" customFormat="1">
      <c r="A18" s="126"/>
      <c r="B18" s="127"/>
      <c r="C18" s="127"/>
      <c r="D18" s="127"/>
      <c r="E18" s="127"/>
      <c r="F18" s="127"/>
      <c r="G18" s="127"/>
      <c r="H18" s="126"/>
      <c r="I18" s="127"/>
      <c r="J18" s="127"/>
      <c r="K18" s="127"/>
      <c r="L18" s="128"/>
    </row>
    <row r="19" spans="1:12" s="1" customFormat="1">
      <c r="A19" s="126"/>
      <c r="B19" s="127"/>
      <c r="C19" s="127"/>
      <c r="D19" s="127"/>
      <c r="E19" s="127"/>
      <c r="F19" s="127"/>
      <c r="G19" s="127"/>
      <c r="H19" s="126"/>
      <c r="I19" s="127"/>
      <c r="J19" s="127"/>
      <c r="K19" s="127"/>
      <c r="L19" s="128"/>
    </row>
    <row r="20" spans="1:12" s="1" customFormat="1">
      <c r="A20" s="126"/>
      <c r="B20" s="127"/>
      <c r="C20" s="127"/>
      <c r="D20" s="127"/>
      <c r="E20" s="127"/>
      <c r="F20" s="127"/>
      <c r="G20" s="127"/>
      <c r="H20" s="126"/>
      <c r="I20" s="127"/>
      <c r="J20" s="127"/>
      <c r="K20" s="127"/>
      <c r="L20" s="128"/>
    </row>
    <row r="21" spans="1:12" s="1" customFormat="1">
      <c r="A21" s="126"/>
      <c r="B21" s="127"/>
      <c r="C21" s="127"/>
      <c r="D21" s="127"/>
      <c r="E21" s="127"/>
      <c r="F21" s="127"/>
      <c r="G21" s="127"/>
      <c r="H21" s="126"/>
      <c r="I21" s="127"/>
      <c r="J21" s="127"/>
      <c r="K21" s="127"/>
      <c r="L21" s="128"/>
    </row>
    <row r="22" spans="1:12" s="1" customFormat="1" ht="12.75" thickBot="1">
      <c r="A22" s="129"/>
      <c r="B22" s="130"/>
      <c r="C22" s="130"/>
      <c r="D22" s="130"/>
      <c r="E22" s="130"/>
      <c r="F22" s="130"/>
      <c r="G22" s="130"/>
      <c r="H22" s="129"/>
      <c r="I22" s="130"/>
      <c r="J22" s="130"/>
      <c r="K22" s="130"/>
      <c r="L22" s="131"/>
    </row>
    <row r="23" spans="1:12" s="1" customFormat="1">
      <c r="A23" s="132"/>
      <c r="B23" s="133"/>
      <c r="C23" s="133"/>
      <c r="D23" s="134"/>
      <c r="E23" s="134"/>
      <c r="F23" s="133"/>
      <c r="G23" s="133"/>
      <c r="H23" s="132"/>
      <c r="I23" s="133"/>
      <c r="J23" s="133"/>
      <c r="K23" s="133"/>
      <c r="L23" s="135"/>
    </row>
    <row r="24" spans="1:12" s="1" customFormat="1" ht="15.75">
      <c r="A24" s="136"/>
      <c r="B24" s="127"/>
      <c r="C24" s="127"/>
      <c r="D24" s="127"/>
      <c r="E24" s="127"/>
      <c r="F24" s="127"/>
      <c r="G24" s="127"/>
      <c r="H24" s="126"/>
      <c r="I24" s="127"/>
      <c r="J24" s="127"/>
      <c r="K24" s="127"/>
      <c r="L24" s="128"/>
    </row>
    <row r="25" spans="1:12" s="1" customFormat="1" ht="15.75">
      <c r="A25" s="122"/>
      <c r="B25" s="127"/>
      <c r="C25" s="127"/>
      <c r="D25" s="127"/>
      <c r="E25" s="127"/>
      <c r="F25" s="127"/>
      <c r="G25" s="127"/>
      <c r="H25" s="126"/>
      <c r="I25" s="127"/>
      <c r="J25" s="127"/>
      <c r="K25" s="127"/>
      <c r="L25" s="128"/>
    </row>
    <row r="26" spans="1:12" s="1" customFormat="1">
      <c r="A26" s="126"/>
      <c r="B26" s="127"/>
      <c r="C26" s="127"/>
      <c r="D26" s="127"/>
      <c r="E26" s="127"/>
      <c r="F26" s="127"/>
      <c r="G26" s="127"/>
      <c r="H26" s="126"/>
      <c r="I26" s="127"/>
      <c r="J26" s="127"/>
      <c r="K26" s="127"/>
      <c r="L26" s="128"/>
    </row>
    <row r="27" spans="1:12" s="1" customFormat="1">
      <c r="A27" s="126"/>
      <c r="B27" s="127"/>
      <c r="C27" s="127"/>
      <c r="D27" s="127"/>
      <c r="E27" s="127"/>
      <c r="F27" s="127"/>
      <c r="G27" s="127"/>
      <c r="H27" s="126"/>
      <c r="I27" s="127"/>
      <c r="J27" s="127"/>
      <c r="K27" s="127"/>
      <c r="L27" s="128"/>
    </row>
    <row r="28" spans="1:12" s="1" customFormat="1">
      <c r="A28" s="126"/>
      <c r="B28" s="127"/>
      <c r="C28" s="127"/>
      <c r="D28" s="127"/>
      <c r="E28" s="127"/>
      <c r="F28" s="127"/>
      <c r="G28" s="127"/>
      <c r="H28" s="126"/>
      <c r="I28" s="127"/>
      <c r="J28" s="127"/>
      <c r="K28" s="127"/>
      <c r="L28" s="128"/>
    </row>
    <row r="29" spans="1:12" s="1" customFormat="1">
      <c r="A29" s="126"/>
      <c r="B29" s="127"/>
      <c r="C29" s="127"/>
      <c r="D29" s="127"/>
      <c r="E29" s="127"/>
      <c r="F29" s="127"/>
      <c r="G29" s="127"/>
      <c r="H29" s="126"/>
      <c r="I29" s="127"/>
      <c r="J29" s="127"/>
      <c r="K29" s="127"/>
      <c r="L29" s="128"/>
    </row>
    <row r="30" spans="1:12" s="1" customFormat="1">
      <c r="A30" s="126"/>
      <c r="B30" s="127"/>
      <c r="C30" s="127"/>
      <c r="D30" s="127"/>
      <c r="E30" s="127"/>
      <c r="F30" s="127"/>
      <c r="G30" s="127"/>
      <c r="H30" s="126"/>
      <c r="I30" s="127"/>
      <c r="J30" s="127"/>
      <c r="K30" s="127"/>
      <c r="L30" s="128"/>
    </row>
    <row r="31" spans="1:12" s="1" customFormat="1">
      <c r="A31" s="126"/>
      <c r="B31" s="127"/>
      <c r="C31" s="127"/>
      <c r="D31" s="127"/>
      <c r="E31" s="127"/>
      <c r="F31" s="127"/>
      <c r="G31" s="127"/>
      <c r="H31" s="126"/>
      <c r="I31" s="127"/>
      <c r="J31" s="127"/>
      <c r="K31" s="127"/>
      <c r="L31" s="128"/>
    </row>
    <row r="32" spans="1:12" s="1" customFormat="1">
      <c r="A32" s="126"/>
      <c r="B32" s="127"/>
      <c r="C32" s="127"/>
      <c r="D32" s="127"/>
      <c r="E32" s="127"/>
      <c r="F32" s="127"/>
      <c r="G32" s="127"/>
      <c r="H32" s="126"/>
      <c r="I32" s="127"/>
      <c r="J32" s="127"/>
      <c r="K32" s="127"/>
      <c r="L32" s="128"/>
    </row>
    <row r="33" spans="1:12" s="1" customFormat="1">
      <c r="A33" s="126"/>
      <c r="B33" s="127"/>
      <c r="C33" s="127"/>
      <c r="D33" s="127"/>
      <c r="E33" s="127"/>
      <c r="F33" s="127"/>
      <c r="G33" s="127"/>
      <c r="H33" s="126"/>
      <c r="I33" s="127"/>
      <c r="J33" s="127"/>
      <c r="K33" s="127"/>
      <c r="L33" s="128"/>
    </row>
    <row r="34" spans="1:12" s="1" customFormat="1">
      <c r="A34" s="126"/>
      <c r="B34" s="127"/>
      <c r="C34" s="127"/>
      <c r="D34" s="127"/>
      <c r="E34" s="127"/>
      <c r="F34" s="127"/>
      <c r="G34" s="127"/>
      <c r="H34" s="126"/>
      <c r="I34" s="127"/>
      <c r="J34" s="127"/>
      <c r="K34" s="127"/>
      <c r="L34" s="128"/>
    </row>
    <row r="35" spans="1:12" s="1" customFormat="1">
      <c r="A35" s="126"/>
      <c r="B35" s="127"/>
      <c r="C35" s="127"/>
      <c r="D35" s="127"/>
      <c r="E35" s="127"/>
      <c r="F35" s="127"/>
      <c r="G35" s="127"/>
      <c r="H35" s="126"/>
      <c r="I35" s="127"/>
      <c r="J35" s="127"/>
      <c r="K35" s="127"/>
      <c r="L35" s="128"/>
    </row>
    <row r="36" spans="1:12" s="1" customFormat="1">
      <c r="A36" s="126"/>
      <c r="B36" s="127"/>
      <c r="C36" s="127"/>
      <c r="D36" s="127"/>
      <c r="E36" s="127"/>
      <c r="F36" s="127"/>
      <c r="G36" s="127"/>
      <c r="H36" s="126"/>
      <c r="I36" s="127"/>
      <c r="J36" s="127"/>
      <c r="K36" s="127"/>
      <c r="L36" s="128"/>
    </row>
    <row r="37" spans="1:12" s="1" customFormat="1" ht="102" customHeight="1" thickBot="1">
      <c r="A37" s="129"/>
      <c r="B37" s="130"/>
      <c r="C37" s="130"/>
      <c r="D37" s="130"/>
      <c r="E37" s="130"/>
      <c r="F37" s="130"/>
      <c r="G37" s="130"/>
      <c r="H37" s="129"/>
      <c r="I37" s="130"/>
      <c r="J37" s="130"/>
      <c r="K37" s="130"/>
      <c r="L37" s="131"/>
    </row>
    <row r="38" spans="1:12" s="1" customFormat="1">
      <c r="A38" s="126"/>
      <c r="B38" s="127"/>
      <c r="C38" s="127"/>
      <c r="D38" s="127"/>
      <c r="E38" s="127"/>
      <c r="F38" s="127"/>
      <c r="G38" s="127"/>
      <c r="H38" s="126"/>
      <c r="I38" s="127"/>
      <c r="J38" s="127"/>
      <c r="K38" s="127"/>
      <c r="L38" s="128"/>
    </row>
    <row r="39" spans="1:12" s="1" customFormat="1" ht="15.75">
      <c r="A39" s="136"/>
      <c r="B39" s="127"/>
      <c r="C39" s="127"/>
      <c r="D39" s="127"/>
      <c r="E39" s="127"/>
      <c r="F39" s="127"/>
      <c r="G39" s="127"/>
      <c r="H39" s="126"/>
      <c r="I39" s="127"/>
      <c r="J39" s="127"/>
      <c r="K39" s="127"/>
      <c r="L39" s="128"/>
    </row>
    <row r="40" spans="1:12" s="1" customFormat="1" ht="15.75">
      <c r="A40" s="136"/>
      <c r="B40" s="127"/>
      <c r="C40" s="127"/>
      <c r="D40" s="127"/>
      <c r="E40" s="127"/>
      <c r="F40" s="127"/>
      <c r="G40" s="127"/>
      <c r="H40" s="126"/>
      <c r="I40" s="127"/>
      <c r="J40" s="127"/>
      <c r="K40" s="127"/>
      <c r="L40" s="128"/>
    </row>
    <row r="41" spans="1:12" s="1" customFormat="1" ht="15.75">
      <c r="A41" s="136"/>
      <c r="B41" s="127"/>
      <c r="C41" s="127"/>
      <c r="D41" s="127"/>
      <c r="E41" s="127"/>
      <c r="F41" s="127"/>
      <c r="G41" s="127"/>
      <c r="H41" s="126"/>
      <c r="I41" s="127"/>
      <c r="J41" s="127"/>
      <c r="K41" s="127"/>
      <c r="L41" s="128"/>
    </row>
    <row r="42" spans="1:12" s="1" customFormat="1" ht="15.75">
      <c r="A42" s="136"/>
      <c r="B42" s="127"/>
      <c r="C42" s="127"/>
      <c r="D42" s="127"/>
      <c r="E42" s="127"/>
      <c r="F42" s="127"/>
      <c r="G42" s="127"/>
      <c r="H42" s="126"/>
      <c r="I42" s="127"/>
      <c r="J42" s="127"/>
      <c r="K42" s="127"/>
      <c r="L42" s="128"/>
    </row>
    <row r="43" spans="1:12" s="1" customFormat="1" ht="15.75">
      <c r="A43" s="136"/>
      <c r="B43" s="127"/>
      <c r="C43" s="127"/>
      <c r="D43" s="127"/>
      <c r="E43" s="127"/>
      <c r="F43" s="127"/>
      <c r="G43" s="127"/>
      <c r="H43" s="126"/>
      <c r="I43" s="127"/>
      <c r="J43" s="127"/>
      <c r="K43" s="127"/>
      <c r="L43" s="128"/>
    </row>
    <row r="44" spans="1:12" s="1" customFormat="1" ht="15.75">
      <c r="A44" s="136"/>
      <c r="B44" s="127"/>
      <c r="C44" s="127"/>
      <c r="D44" s="127"/>
      <c r="E44" s="127"/>
      <c r="F44" s="127"/>
      <c r="G44" s="127"/>
      <c r="H44" s="126"/>
      <c r="I44" s="127"/>
      <c r="J44" s="127"/>
      <c r="K44" s="127"/>
      <c r="L44" s="128"/>
    </row>
    <row r="45" spans="1:12" s="1" customFormat="1" ht="15.75">
      <c r="A45" s="136"/>
      <c r="B45" s="127"/>
      <c r="C45" s="127"/>
      <c r="D45" s="127"/>
      <c r="E45" s="127"/>
      <c r="F45" s="127"/>
      <c r="G45" s="127"/>
      <c r="H45" s="126"/>
      <c r="I45" s="127"/>
      <c r="J45" s="127"/>
      <c r="K45" s="127"/>
      <c r="L45" s="128"/>
    </row>
    <row r="46" spans="1:12" s="1" customFormat="1" ht="15.75">
      <c r="A46" s="136"/>
      <c r="B46" s="127"/>
      <c r="C46" s="127"/>
      <c r="D46" s="127"/>
      <c r="E46" s="127"/>
      <c r="F46" s="127"/>
      <c r="G46" s="127"/>
      <c r="H46" s="126"/>
      <c r="I46" s="127"/>
      <c r="J46" s="127"/>
      <c r="K46" s="127"/>
      <c r="L46" s="128"/>
    </row>
    <row r="47" spans="1:12" s="1" customFormat="1" ht="15.75">
      <c r="A47" s="122"/>
      <c r="B47" s="127"/>
      <c r="C47" s="127"/>
      <c r="D47" s="127"/>
      <c r="E47" s="127"/>
      <c r="F47" s="127"/>
      <c r="G47" s="127"/>
      <c r="H47" s="126"/>
      <c r="I47" s="127"/>
      <c r="J47" s="127"/>
      <c r="K47" s="127"/>
      <c r="L47" s="128"/>
    </row>
    <row r="48" spans="1:12" s="1" customFormat="1">
      <c r="A48" s="126"/>
      <c r="B48" s="127"/>
      <c r="C48" s="127"/>
      <c r="D48" s="127"/>
      <c r="E48" s="127"/>
      <c r="F48" s="127"/>
      <c r="G48" s="127"/>
      <c r="H48" s="126"/>
      <c r="I48" s="127"/>
      <c r="J48" s="127"/>
      <c r="K48" s="127"/>
      <c r="L48" s="128"/>
    </row>
    <row r="49" spans="1:12" s="1" customFormat="1">
      <c r="A49" s="126"/>
      <c r="B49" s="127"/>
      <c r="C49" s="127"/>
      <c r="D49" s="127"/>
      <c r="E49" s="127"/>
      <c r="F49" s="127"/>
      <c r="G49" s="127"/>
      <c r="H49" s="126"/>
      <c r="I49" s="127"/>
      <c r="J49" s="127"/>
      <c r="K49" s="127"/>
      <c r="L49" s="128"/>
    </row>
    <row r="50" spans="1:12" s="1" customFormat="1">
      <c r="A50" s="126"/>
      <c r="B50" s="127"/>
      <c r="C50" s="127"/>
      <c r="D50" s="127"/>
      <c r="E50" s="127"/>
      <c r="F50" s="127"/>
      <c r="G50" s="127"/>
      <c r="H50" s="126"/>
      <c r="I50" s="127"/>
      <c r="J50" s="127"/>
      <c r="K50" s="127"/>
      <c r="L50" s="128"/>
    </row>
    <row r="51" spans="1:12" s="1" customFormat="1">
      <c r="A51" s="126"/>
      <c r="B51" s="127"/>
      <c r="C51" s="127"/>
      <c r="D51" s="127"/>
      <c r="E51" s="127"/>
      <c r="F51" s="127"/>
      <c r="G51" s="127"/>
      <c r="H51" s="126"/>
      <c r="I51" s="127"/>
      <c r="J51" s="127"/>
      <c r="K51" s="127"/>
      <c r="L51" s="128"/>
    </row>
    <row r="52" spans="1:12" s="1" customFormat="1">
      <c r="A52" s="126"/>
      <c r="B52" s="127"/>
      <c r="C52" s="127"/>
      <c r="D52" s="127"/>
      <c r="E52" s="127"/>
      <c r="F52" s="127"/>
      <c r="G52" s="127"/>
      <c r="H52" s="126"/>
      <c r="I52" s="127"/>
      <c r="J52" s="127"/>
      <c r="K52" s="127"/>
      <c r="L52" s="128"/>
    </row>
    <row r="53" spans="1:12" s="1" customFormat="1">
      <c r="A53" s="126"/>
      <c r="B53" s="127"/>
      <c r="C53" s="127"/>
      <c r="D53" s="127"/>
      <c r="E53" s="127"/>
      <c r="F53" s="127"/>
      <c r="G53" s="127"/>
      <c r="H53" s="126"/>
      <c r="I53" s="127"/>
      <c r="J53" s="127"/>
      <c r="K53" s="127"/>
      <c r="L53" s="128"/>
    </row>
    <row r="54" spans="1:12" s="1" customFormat="1">
      <c r="A54" s="126"/>
      <c r="B54" s="127"/>
      <c r="C54" s="127"/>
      <c r="D54" s="127"/>
      <c r="E54" s="127"/>
      <c r="F54" s="127"/>
      <c r="G54" s="127"/>
      <c r="H54" s="126"/>
      <c r="I54" s="127"/>
      <c r="J54" s="127"/>
      <c r="K54" s="127"/>
      <c r="L54" s="128"/>
    </row>
    <row r="55" spans="1:12" s="1" customFormat="1" ht="12.75" thickBot="1">
      <c r="A55" s="129"/>
      <c r="B55" s="130"/>
      <c r="C55" s="130"/>
      <c r="D55" s="130"/>
      <c r="E55" s="130"/>
      <c r="F55" s="130"/>
      <c r="G55" s="130"/>
      <c r="H55" s="129"/>
      <c r="I55" s="130"/>
      <c r="J55" s="130"/>
      <c r="K55" s="130"/>
      <c r="L55" s="131"/>
    </row>
    <row r="56" spans="1:12" s="1" customFormat="1">
      <c r="A56" s="126"/>
      <c r="B56" s="127"/>
      <c r="C56" s="127"/>
      <c r="D56" s="127"/>
      <c r="E56" s="127"/>
      <c r="F56" s="127"/>
      <c r="G56" s="127"/>
      <c r="H56" s="126"/>
      <c r="I56" s="127"/>
      <c r="J56" s="127"/>
      <c r="K56" s="127"/>
      <c r="L56" s="128"/>
    </row>
    <row r="57" spans="1:12" s="1" customFormat="1" ht="15.75">
      <c r="A57" s="136"/>
      <c r="B57" s="127"/>
      <c r="C57" s="127"/>
      <c r="D57" s="127"/>
      <c r="E57" s="127"/>
      <c r="F57" s="127"/>
      <c r="G57" s="127"/>
      <c r="H57" s="126"/>
      <c r="I57" s="127"/>
      <c r="J57" s="127"/>
      <c r="K57" s="127"/>
      <c r="L57" s="128"/>
    </row>
    <row r="58" spans="1:12" s="1" customFormat="1" ht="15.75">
      <c r="A58" s="136"/>
      <c r="B58" s="127"/>
      <c r="C58" s="127"/>
      <c r="D58" s="127"/>
      <c r="E58" s="127"/>
      <c r="F58" s="127"/>
      <c r="G58" s="127"/>
      <c r="H58" s="126"/>
      <c r="I58" s="127"/>
      <c r="J58" s="127"/>
      <c r="K58" s="127"/>
      <c r="L58" s="128"/>
    </row>
    <row r="59" spans="1:12" s="1" customFormat="1" ht="15.75">
      <c r="A59" s="136"/>
      <c r="B59" s="127"/>
      <c r="C59" s="127"/>
      <c r="D59" s="127"/>
      <c r="E59" s="127"/>
      <c r="F59" s="127"/>
      <c r="G59" s="127"/>
      <c r="H59" s="126"/>
      <c r="I59" s="127"/>
      <c r="J59" s="127"/>
      <c r="K59" s="127"/>
      <c r="L59" s="128"/>
    </row>
    <row r="60" spans="1:12" s="1" customFormat="1" ht="15.75">
      <c r="A60" s="136"/>
      <c r="B60" s="127"/>
      <c r="C60" s="127"/>
      <c r="D60" s="127"/>
      <c r="E60" s="127"/>
      <c r="F60" s="127"/>
      <c r="G60" s="127"/>
      <c r="H60" s="126"/>
      <c r="I60" s="127"/>
      <c r="J60" s="127"/>
      <c r="K60" s="127"/>
      <c r="L60" s="128"/>
    </row>
    <row r="61" spans="1:12" s="1" customFormat="1" ht="15.75">
      <c r="A61" s="136"/>
      <c r="B61" s="127"/>
      <c r="C61" s="127"/>
      <c r="D61" s="127"/>
      <c r="E61" s="127"/>
      <c r="F61" s="127"/>
      <c r="G61" s="127"/>
      <c r="H61" s="126"/>
      <c r="I61" s="127"/>
      <c r="J61" s="127"/>
      <c r="K61" s="127"/>
      <c r="L61" s="128"/>
    </row>
    <row r="62" spans="1:12" s="1" customFormat="1" ht="15.75">
      <c r="A62" s="136"/>
      <c r="B62" s="127"/>
      <c r="C62" s="127"/>
      <c r="D62" s="127"/>
      <c r="E62" s="127"/>
      <c r="F62" s="127"/>
      <c r="G62" s="127"/>
      <c r="H62" s="126"/>
      <c r="I62" s="127"/>
      <c r="J62" s="127"/>
      <c r="K62" s="127"/>
      <c r="L62" s="128"/>
    </row>
    <row r="63" spans="1:12" s="1" customFormat="1" ht="15.75">
      <c r="A63" s="136"/>
      <c r="B63" s="127"/>
      <c r="C63" s="127"/>
      <c r="D63" s="127"/>
      <c r="E63" s="127"/>
      <c r="F63" s="127"/>
      <c r="G63" s="127"/>
      <c r="H63" s="126"/>
      <c r="I63" s="127"/>
      <c r="J63" s="127"/>
      <c r="K63" s="127"/>
      <c r="L63" s="128"/>
    </row>
    <row r="64" spans="1:12" s="1" customFormat="1" ht="15.75">
      <c r="A64" s="136"/>
      <c r="B64" s="127"/>
      <c r="C64" s="127"/>
      <c r="D64" s="127"/>
      <c r="E64" s="127"/>
      <c r="F64" s="127"/>
      <c r="G64" s="127"/>
      <c r="H64" s="126"/>
      <c r="I64" s="127"/>
      <c r="J64" s="127"/>
      <c r="K64" s="127"/>
      <c r="L64" s="128"/>
    </row>
    <row r="65" spans="1:12" s="1" customFormat="1" ht="15.75">
      <c r="A65" s="122"/>
      <c r="B65" s="127"/>
      <c r="C65" s="127"/>
      <c r="D65" s="127"/>
      <c r="E65" s="127"/>
      <c r="F65" s="127"/>
      <c r="G65" s="127"/>
      <c r="H65" s="126"/>
      <c r="I65" s="127"/>
      <c r="J65" s="127"/>
      <c r="K65" s="127"/>
      <c r="L65" s="128"/>
    </row>
    <row r="66" spans="1:12" s="1" customFormat="1">
      <c r="A66" s="126"/>
      <c r="B66" s="127"/>
      <c r="C66" s="127"/>
      <c r="D66" s="127"/>
      <c r="E66" s="127"/>
      <c r="F66" s="127"/>
      <c r="G66" s="127"/>
      <c r="H66" s="126"/>
      <c r="I66" s="127"/>
      <c r="J66" s="127"/>
      <c r="K66" s="127"/>
      <c r="L66" s="128"/>
    </row>
    <row r="67" spans="1:12" s="1" customFormat="1">
      <c r="A67" s="126"/>
      <c r="B67" s="127"/>
      <c r="C67" s="127"/>
      <c r="D67" s="127"/>
      <c r="E67" s="127"/>
      <c r="F67" s="127"/>
      <c r="G67" s="127"/>
      <c r="H67" s="126"/>
      <c r="I67" s="127"/>
      <c r="J67" s="127"/>
      <c r="K67" s="127"/>
      <c r="L67" s="128"/>
    </row>
    <row r="68" spans="1:12" s="1" customFormat="1">
      <c r="A68" s="126"/>
      <c r="B68" s="127"/>
      <c r="C68" s="127"/>
      <c r="D68" s="127"/>
      <c r="E68" s="127"/>
      <c r="F68" s="127"/>
      <c r="G68" s="127"/>
      <c r="H68" s="126"/>
      <c r="I68" s="127"/>
      <c r="J68" s="127"/>
      <c r="K68" s="127"/>
      <c r="L68" s="128"/>
    </row>
    <row r="69" spans="1:12" s="1" customFormat="1">
      <c r="A69" s="126"/>
      <c r="B69" s="127"/>
      <c r="C69" s="127"/>
      <c r="D69" s="127"/>
      <c r="E69" s="127"/>
      <c r="F69" s="127"/>
      <c r="G69" s="127"/>
      <c r="H69" s="126"/>
      <c r="I69" s="127"/>
      <c r="J69" s="127"/>
      <c r="K69" s="127"/>
      <c r="L69" s="128"/>
    </row>
    <row r="70" spans="1:12" s="1" customFormat="1">
      <c r="A70" s="126"/>
      <c r="B70" s="127"/>
      <c r="C70" s="127"/>
      <c r="D70" s="127"/>
      <c r="E70" s="127"/>
      <c r="F70" s="127"/>
      <c r="G70" s="127"/>
      <c r="H70" s="126"/>
      <c r="I70" s="127"/>
      <c r="J70" s="127"/>
      <c r="K70" s="127"/>
      <c r="L70" s="128"/>
    </row>
    <row r="71" spans="1:12" s="1" customFormat="1">
      <c r="A71" s="126"/>
      <c r="B71" s="127"/>
      <c r="C71" s="127"/>
      <c r="D71" s="127"/>
      <c r="E71" s="127"/>
      <c r="F71" s="127"/>
      <c r="G71" s="127"/>
      <c r="H71" s="126"/>
      <c r="I71" s="127"/>
      <c r="J71" s="127"/>
      <c r="K71" s="127"/>
      <c r="L71" s="128"/>
    </row>
    <row r="72" spans="1:12" s="1" customFormat="1">
      <c r="A72" s="126"/>
      <c r="B72" s="127"/>
      <c r="C72" s="127"/>
      <c r="D72" s="127"/>
      <c r="E72" s="127"/>
      <c r="F72" s="127"/>
      <c r="G72" s="127"/>
      <c r="H72" s="126"/>
      <c r="I72" s="127"/>
      <c r="J72" s="127"/>
      <c r="K72" s="127"/>
      <c r="L72" s="128"/>
    </row>
    <row r="73" spans="1:12" s="1" customFormat="1" ht="12.75" thickBot="1">
      <c r="A73" s="129"/>
      <c r="B73" s="130"/>
      <c r="C73" s="130"/>
      <c r="D73" s="130"/>
      <c r="E73" s="130"/>
      <c r="F73" s="130"/>
      <c r="G73" s="130"/>
      <c r="H73" s="129"/>
      <c r="I73" s="130"/>
      <c r="J73" s="130"/>
      <c r="K73" s="130"/>
      <c r="L73" s="131"/>
    </row>
    <row r="74" spans="1:12" s="1" customFormat="1"/>
    <row r="75" spans="1:12" s="1" customFormat="1"/>
  </sheetData>
  <sheetProtection formatCells="0" formatColumns="0" formatRows="0" insertColumns="0" insertRows="0" deleteColumns="0" deleteRows="0"/>
  <mergeCells count="5">
    <mergeCell ref="H5:L5"/>
    <mergeCell ref="A5:G5"/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8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82"/>
  <sheetViews>
    <sheetView showGridLines="0" zoomScale="80" zoomScaleNormal="80" workbookViewId="0">
      <selection activeCell="L68" sqref="L68"/>
    </sheetView>
  </sheetViews>
  <sheetFormatPr baseColWidth="10" defaultRowHeight="12"/>
  <cols>
    <col min="1" max="1" width="4.6640625" customWidth="1"/>
    <col min="2" max="2" width="10.1640625" customWidth="1"/>
    <col min="3" max="3" width="15.83203125" customWidth="1"/>
    <col min="4" max="4" width="14.33203125" customWidth="1"/>
    <col min="5" max="5" width="19.83203125" customWidth="1"/>
    <col min="6" max="6" width="35.6640625" customWidth="1"/>
    <col min="7" max="7" width="14.6640625" customWidth="1"/>
    <col min="8" max="15" width="15.33203125" customWidth="1"/>
    <col min="16" max="16" width="14.1640625" customWidth="1"/>
    <col min="17" max="17" width="7" customWidth="1"/>
    <col min="18" max="18" width="12.6640625" customWidth="1"/>
  </cols>
  <sheetData>
    <row r="1" spans="1:53" s="1" customFormat="1" ht="37.9" customHeight="1" thickBot="1">
      <c r="A1" s="182"/>
      <c r="B1" s="286"/>
      <c r="C1" s="286"/>
      <c r="D1" s="536" t="s">
        <v>16</v>
      </c>
      <c r="E1" s="536"/>
      <c r="F1" s="536"/>
      <c r="G1" s="536"/>
      <c r="H1" s="536"/>
      <c r="I1" s="536"/>
      <c r="J1" s="536"/>
      <c r="K1" s="536"/>
      <c r="L1" s="536"/>
      <c r="M1" s="536"/>
      <c r="N1" s="536" t="str">
        <f>'TECHNICAL SHEET OUTER JKT'!J1</f>
        <v>FALL WINTER 19/20</v>
      </c>
      <c r="O1" s="536"/>
      <c r="P1" s="536"/>
      <c r="Q1" s="537"/>
      <c r="R1" s="7"/>
    </row>
    <row r="2" spans="1:53" s="5" customFormat="1" ht="28.5" customHeight="1" thickBot="1">
      <c r="A2" s="299" t="str">
        <f>'TECHNICAL SHEET OUTER JKT'!A2</f>
        <v>MIV8620</v>
      </c>
      <c r="B2" s="298"/>
      <c r="C2" s="291"/>
      <c r="D2" s="311" t="str">
        <f>'TECHNICAL SHEET OUTER JKT'!D2</f>
        <v>POBEDA II 3 IN 1 JKT M</v>
      </c>
      <c r="E2" s="292"/>
      <c r="F2" s="291"/>
      <c r="G2" s="291"/>
      <c r="H2" s="291"/>
      <c r="I2" s="291"/>
      <c r="J2" s="291"/>
      <c r="K2" s="291"/>
      <c r="L2" s="291"/>
      <c r="M2" s="291"/>
      <c r="N2" s="293" t="str">
        <f>'[1]TECHNICAL SHEET OUTER GARMENT'!J3</f>
        <v>DEVELOPPER</v>
      </c>
      <c r="O2" s="294"/>
      <c r="P2" s="295" t="str">
        <f>'TECHNICAL SHEET OUTER JKT'!L2</f>
        <v>FRANÇOISE</v>
      </c>
      <c r="Q2" s="296"/>
      <c r="R2" s="269"/>
    </row>
    <row r="3" spans="1:53" s="3" customFormat="1" ht="18.600000000000001" customHeight="1" thickBot="1">
      <c r="A3" s="297"/>
      <c r="B3" s="283" t="s">
        <v>2</v>
      </c>
      <c r="C3" s="282">
        <f>'TECHNICAL SHEET OUTER JKT'!B3</f>
        <v>1</v>
      </c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287" t="str">
        <f>'[1]TECHNICAL SHEET OUTER GARMENT'!J4</f>
        <v>PRODUCT MANAGER</v>
      </c>
      <c r="O3" s="288"/>
      <c r="P3" s="289" t="str">
        <f>'TECHNICAL SHEET OUTER JKT'!L3</f>
        <v>CAMILLE</v>
      </c>
      <c r="Q3" s="290"/>
      <c r="R3" s="243"/>
      <c r="S3" s="18"/>
    </row>
    <row r="4" spans="1:53" s="3" customFormat="1" ht="18.600000000000001" customHeight="1" thickBot="1">
      <c r="A4" s="285"/>
      <c r="B4" s="280" t="s">
        <v>1</v>
      </c>
      <c r="C4" s="281">
        <f>'TECHNICAL SHEET OUTER JKT'!B4</f>
        <v>43214</v>
      </c>
      <c r="D4" s="282"/>
      <c r="E4" s="283"/>
      <c r="F4" s="282"/>
      <c r="G4" s="282"/>
      <c r="H4" s="283"/>
      <c r="I4" s="282"/>
      <c r="J4" s="282"/>
      <c r="K4" s="284"/>
      <c r="L4" s="283"/>
      <c r="M4" s="282"/>
      <c r="N4" s="221"/>
      <c r="O4" s="221"/>
      <c r="P4" s="248"/>
      <c r="Q4" s="248"/>
      <c r="R4" s="243"/>
      <c r="S4" s="18"/>
    </row>
    <row r="5" spans="1:53" s="1" customFormat="1" ht="15.75">
      <c r="A5" s="279"/>
      <c r="B5" s="24"/>
      <c r="C5" s="20"/>
      <c r="D5" s="169"/>
      <c r="E5" s="20"/>
      <c r="F5" s="169"/>
      <c r="G5" s="169"/>
      <c r="H5" s="20"/>
      <c r="I5" s="169"/>
      <c r="J5" s="169"/>
      <c r="K5" s="169"/>
      <c r="L5" s="20"/>
      <c r="M5" s="169"/>
      <c r="N5" s="7"/>
      <c r="O5" s="7"/>
      <c r="P5" s="7"/>
      <c r="Q5" s="7"/>
      <c r="R5" s="7"/>
      <c r="S5" s="7"/>
    </row>
    <row r="6" spans="1:53" ht="15.75">
      <c r="A6" s="17"/>
      <c r="B6" s="17"/>
      <c r="C6" s="23" t="s">
        <v>17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5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5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53" s="55" customFormat="1" ht="58.5" customHeight="1">
      <c r="A9" s="22"/>
      <c r="B9" s="531" t="s">
        <v>239</v>
      </c>
      <c r="C9" s="531"/>
      <c r="D9" s="531"/>
      <c r="E9" s="531"/>
      <c r="F9" s="532"/>
      <c r="G9" s="62" t="s">
        <v>18</v>
      </c>
      <c r="H9" s="181" t="s">
        <v>238</v>
      </c>
      <c r="I9" s="180" t="s">
        <v>87</v>
      </c>
      <c r="J9" s="180" t="s">
        <v>19</v>
      </c>
      <c r="K9" s="180" t="s">
        <v>88</v>
      </c>
      <c r="L9" s="180" t="s">
        <v>27</v>
      </c>
      <c r="M9" s="180" t="s">
        <v>20</v>
      </c>
      <c r="N9" s="180" t="s">
        <v>236</v>
      </c>
      <c r="O9" s="180" t="s">
        <v>162</v>
      </c>
      <c r="P9" s="180" t="s">
        <v>236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</row>
    <row r="10" spans="1:53" ht="21.75" customHeight="1">
      <c r="A10" s="17"/>
      <c r="B10" s="528" t="s">
        <v>242</v>
      </c>
      <c r="C10" s="529"/>
      <c r="D10" s="529"/>
      <c r="E10" s="529"/>
      <c r="F10" s="530"/>
      <c r="G10" s="58"/>
      <c r="H10" s="533"/>
      <c r="I10" s="534"/>
      <c r="J10" s="534"/>
      <c r="K10" s="534"/>
      <c r="L10" s="534"/>
      <c r="M10" s="534"/>
      <c r="N10" s="534"/>
      <c r="O10" s="534"/>
      <c r="P10" s="535"/>
      <c r="Q10" s="17"/>
      <c r="R10" s="17"/>
      <c r="S10" s="17"/>
    </row>
    <row r="11" spans="1:53" s="55" customFormat="1" ht="21" customHeight="1">
      <c r="A11" s="22"/>
      <c r="B11" s="172" t="s">
        <v>42</v>
      </c>
      <c r="C11" s="525" t="s">
        <v>21</v>
      </c>
      <c r="D11" s="526"/>
      <c r="E11" s="526"/>
      <c r="F11" s="527"/>
      <c r="G11" s="61" t="s">
        <v>22</v>
      </c>
      <c r="H11" s="400">
        <v>61</v>
      </c>
      <c r="I11" s="171"/>
      <c r="J11" s="400"/>
      <c r="K11" s="171"/>
      <c r="L11" s="170"/>
      <c r="M11" s="400"/>
      <c r="N11" s="400"/>
      <c r="O11" s="171"/>
      <c r="P11" s="170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</row>
    <row r="12" spans="1:53" s="55" customFormat="1" ht="21" customHeight="1">
      <c r="A12" s="22"/>
      <c r="B12" s="172" t="s">
        <v>43</v>
      </c>
      <c r="C12" s="525" t="s">
        <v>77</v>
      </c>
      <c r="D12" s="526"/>
      <c r="E12" s="526"/>
      <c r="F12" s="527"/>
      <c r="G12" s="61" t="s">
        <v>22</v>
      </c>
      <c r="H12" s="400">
        <v>57.5</v>
      </c>
      <c r="I12" s="171"/>
      <c r="J12" s="400"/>
      <c r="K12" s="171"/>
      <c r="L12" s="170"/>
      <c r="M12" s="171"/>
      <c r="N12" s="170"/>
      <c r="O12" s="171"/>
      <c r="P12" s="170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</row>
    <row r="13" spans="1:53" s="55" customFormat="1" ht="21" customHeight="1">
      <c r="A13" s="22"/>
      <c r="B13" s="172" t="s">
        <v>44</v>
      </c>
      <c r="C13" s="525" t="s">
        <v>29</v>
      </c>
      <c r="D13" s="526"/>
      <c r="E13" s="526"/>
      <c r="F13" s="527"/>
      <c r="G13" s="61" t="s">
        <v>22</v>
      </c>
      <c r="H13" s="400">
        <v>58</v>
      </c>
      <c r="I13" s="171"/>
      <c r="J13" s="400"/>
      <c r="K13" s="171"/>
      <c r="L13" s="170"/>
      <c r="M13" s="400"/>
      <c r="N13" s="400"/>
      <c r="O13" s="171"/>
      <c r="P13" s="170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</row>
    <row r="14" spans="1:53" s="55" customFormat="1" ht="21" customHeight="1">
      <c r="A14" s="22"/>
      <c r="B14" s="172" t="s">
        <v>28</v>
      </c>
      <c r="C14" s="525" t="s">
        <v>31</v>
      </c>
      <c r="D14" s="526"/>
      <c r="E14" s="526"/>
      <c r="F14" s="527"/>
      <c r="G14" s="61" t="s">
        <v>22</v>
      </c>
      <c r="H14" s="400">
        <v>74</v>
      </c>
      <c r="I14" s="171"/>
      <c r="J14" s="170"/>
      <c r="K14" s="171"/>
      <c r="L14" s="400"/>
      <c r="M14" s="400"/>
      <c r="N14" s="400"/>
      <c r="O14" s="171"/>
      <c r="P14" s="176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</row>
    <row r="15" spans="1:53" s="55" customFormat="1" ht="21" customHeight="1">
      <c r="A15" s="22"/>
      <c r="B15" s="172" t="s">
        <v>45</v>
      </c>
      <c r="C15" s="525" t="s">
        <v>76</v>
      </c>
      <c r="D15" s="526"/>
      <c r="E15" s="526"/>
      <c r="F15" s="527"/>
      <c r="G15" s="61" t="s">
        <v>23</v>
      </c>
      <c r="H15" s="400">
        <v>26</v>
      </c>
      <c r="I15" s="171"/>
      <c r="J15" s="400"/>
      <c r="K15" s="171"/>
      <c r="L15" s="170"/>
      <c r="M15" s="171"/>
      <c r="N15" s="170"/>
      <c r="O15" s="171"/>
      <c r="P15" s="170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6" spans="1:53" s="55" customFormat="1" ht="21" customHeight="1">
      <c r="A16" s="22"/>
      <c r="B16" s="172" t="s">
        <v>46</v>
      </c>
      <c r="C16" s="525" t="s">
        <v>75</v>
      </c>
      <c r="D16" s="526"/>
      <c r="E16" s="526"/>
      <c r="F16" s="527"/>
      <c r="G16" s="61" t="s">
        <v>23</v>
      </c>
      <c r="H16" s="400">
        <v>19.5</v>
      </c>
      <c r="I16" s="171"/>
      <c r="J16" s="400"/>
      <c r="K16" s="171"/>
      <c r="L16" s="400"/>
      <c r="M16" s="171"/>
      <c r="N16" s="170"/>
      <c r="O16" s="171"/>
      <c r="P16" s="170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3" s="55" customFormat="1" ht="21" customHeight="1">
      <c r="A17" s="22"/>
      <c r="B17" s="172" t="s">
        <v>47</v>
      </c>
      <c r="C17" s="525" t="s">
        <v>251</v>
      </c>
      <c r="D17" s="526"/>
      <c r="E17" s="526"/>
      <c r="F17" s="527"/>
      <c r="G17" s="61" t="s">
        <v>23</v>
      </c>
      <c r="H17" s="400">
        <v>13</v>
      </c>
      <c r="I17" s="171"/>
      <c r="J17" s="400"/>
      <c r="K17" s="171"/>
      <c r="L17" s="170"/>
      <c r="M17" s="171"/>
      <c r="N17" s="170"/>
      <c r="O17" s="171"/>
      <c r="P17" s="170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</row>
    <row r="18" spans="1:53" s="55" customFormat="1" ht="21" customHeight="1">
      <c r="A18" s="22"/>
      <c r="B18" s="178" t="s">
        <v>49</v>
      </c>
      <c r="C18" s="525" t="s">
        <v>74</v>
      </c>
      <c r="D18" s="526"/>
      <c r="E18" s="526"/>
      <c r="F18" s="527"/>
      <c r="G18" s="61" t="s">
        <v>22</v>
      </c>
      <c r="H18" s="401">
        <v>83.5</v>
      </c>
      <c r="I18" s="177"/>
      <c r="J18" s="401"/>
      <c r="K18" s="177"/>
      <c r="L18" s="401"/>
      <c r="M18" s="177"/>
      <c r="N18" s="176"/>
      <c r="O18" s="177"/>
      <c r="P18" s="176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</row>
    <row r="19" spans="1:53" ht="20.25" customHeight="1">
      <c r="A19" s="17"/>
      <c r="B19" s="528" t="s">
        <v>243</v>
      </c>
      <c r="C19" s="529"/>
      <c r="D19" s="529"/>
      <c r="E19" s="529"/>
      <c r="F19" s="530"/>
      <c r="G19" s="58"/>
      <c r="H19" s="438"/>
      <c r="I19" s="173"/>
      <c r="J19" s="57"/>
      <c r="K19" s="173"/>
      <c r="L19" s="404"/>
      <c r="M19" s="173"/>
      <c r="N19" s="57"/>
      <c r="O19" s="173"/>
      <c r="P19" s="64"/>
      <c r="Q19" s="17"/>
      <c r="R19" s="17"/>
      <c r="S19" s="17"/>
    </row>
    <row r="20" spans="1:53" s="55" customFormat="1" ht="21" customHeight="1">
      <c r="A20" s="22"/>
      <c r="B20" s="68" t="s">
        <v>9</v>
      </c>
      <c r="C20" s="525" t="s">
        <v>24</v>
      </c>
      <c r="D20" s="526"/>
      <c r="E20" s="526"/>
      <c r="F20" s="527"/>
      <c r="G20" s="61" t="s">
        <v>22</v>
      </c>
      <c r="H20" s="439">
        <v>76</v>
      </c>
      <c r="I20" s="177"/>
      <c r="J20" s="401"/>
      <c r="K20" s="177"/>
      <c r="L20" s="176"/>
      <c r="M20" s="401"/>
      <c r="N20" s="401"/>
      <c r="O20" s="177"/>
      <c r="P20" s="170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</row>
    <row r="21" spans="1:53" s="384" customFormat="1" ht="20.25" customHeight="1">
      <c r="A21" s="17"/>
      <c r="B21" s="539" t="s">
        <v>259</v>
      </c>
      <c r="C21" s="540"/>
      <c r="D21" s="540"/>
      <c r="E21" s="540"/>
      <c r="F21" s="541"/>
      <c r="G21" s="151"/>
      <c r="H21" s="63"/>
      <c r="I21" s="173"/>
      <c r="J21" s="57"/>
      <c r="K21" s="173"/>
      <c r="L21" s="57"/>
      <c r="M21" s="173"/>
      <c r="N21" s="57"/>
      <c r="O21" s="173"/>
      <c r="P21" s="64"/>
      <c r="Q21" s="17"/>
      <c r="R21" s="17"/>
      <c r="S21" s="17"/>
    </row>
    <row r="22" spans="1:53" s="385" customFormat="1" ht="21" customHeight="1">
      <c r="A22" s="22"/>
      <c r="B22" s="140" t="s">
        <v>253</v>
      </c>
      <c r="C22" s="542" t="s">
        <v>254</v>
      </c>
      <c r="D22" s="543"/>
      <c r="E22" s="543"/>
      <c r="F22" s="544"/>
      <c r="G22" s="141" t="s">
        <v>23</v>
      </c>
      <c r="H22" s="400">
        <v>9.6999999999999993</v>
      </c>
      <c r="I22" s="171"/>
      <c r="J22" s="170"/>
      <c r="K22" s="171"/>
      <c r="L22" s="170"/>
      <c r="M22" s="171"/>
      <c r="N22" s="170"/>
      <c r="O22" s="171"/>
      <c r="P22" s="170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s="385" customFormat="1" ht="21" customHeight="1">
      <c r="A23" s="22"/>
      <c r="B23" s="140" t="s">
        <v>255</v>
      </c>
      <c r="C23" s="542" t="s">
        <v>256</v>
      </c>
      <c r="D23" s="543"/>
      <c r="E23" s="543"/>
      <c r="F23" s="544"/>
      <c r="G23" s="141" t="s">
        <v>22</v>
      </c>
      <c r="H23" s="400">
        <v>9.6999999999999993</v>
      </c>
      <c r="I23" s="171"/>
      <c r="J23" s="170"/>
      <c r="K23" s="171"/>
      <c r="L23" s="400"/>
      <c r="M23" s="171"/>
      <c r="N23" s="170"/>
      <c r="O23" s="171"/>
      <c r="P23" s="170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</row>
    <row r="24" spans="1:53" s="385" customFormat="1" ht="21" customHeight="1">
      <c r="A24" s="22"/>
      <c r="B24" s="140" t="s">
        <v>257</v>
      </c>
      <c r="C24" s="542" t="s">
        <v>258</v>
      </c>
      <c r="D24" s="543"/>
      <c r="E24" s="543"/>
      <c r="F24" s="544"/>
      <c r="G24" s="141" t="s">
        <v>23</v>
      </c>
      <c r="H24" s="400">
        <v>9</v>
      </c>
      <c r="I24" s="171"/>
      <c r="J24" s="170"/>
      <c r="K24" s="171"/>
      <c r="L24" s="170"/>
      <c r="M24" s="444"/>
      <c r="N24" s="170"/>
      <c r="O24" s="171"/>
      <c r="P24" s="170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</row>
    <row r="25" spans="1:53" ht="18.75" customHeight="1">
      <c r="A25" s="17"/>
      <c r="B25" s="528" t="s">
        <v>244</v>
      </c>
      <c r="C25" s="529"/>
      <c r="D25" s="529"/>
      <c r="E25" s="529"/>
      <c r="F25" s="530"/>
      <c r="G25" s="58"/>
      <c r="H25" s="440"/>
      <c r="I25" s="173"/>
      <c r="J25" s="57"/>
      <c r="K25" s="173"/>
      <c r="L25" s="404"/>
      <c r="M25" s="173"/>
      <c r="N25" s="57"/>
      <c r="O25" s="173"/>
      <c r="P25" s="64"/>
      <c r="Q25" s="17"/>
      <c r="R25" s="17"/>
      <c r="S25" s="17"/>
    </row>
    <row r="26" spans="1:53" s="55" customFormat="1" ht="21" customHeight="1">
      <c r="A26" s="22"/>
      <c r="B26" s="60" t="s">
        <v>51</v>
      </c>
      <c r="C26" s="525" t="s">
        <v>61</v>
      </c>
      <c r="D26" s="526"/>
      <c r="E26" s="526"/>
      <c r="F26" s="527"/>
      <c r="G26" s="61" t="s">
        <v>22</v>
      </c>
      <c r="H26" s="402">
        <v>57</v>
      </c>
      <c r="I26" s="175"/>
      <c r="J26" s="402"/>
      <c r="K26" s="175"/>
      <c r="L26" s="402"/>
      <c r="M26" s="175"/>
      <c r="N26" s="174"/>
      <c r="O26" s="175"/>
      <c r="P26" s="174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</row>
    <row r="27" spans="1:53" s="55" customFormat="1" ht="21" customHeight="1">
      <c r="A27" s="22"/>
      <c r="B27" s="60" t="s">
        <v>52</v>
      </c>
      <c r="C27" s="525" t="s">
        <v>62</v>
      </c>
      <c r="D27" s="526"/>
      <c r="E27" s="526"/>
      <c r="F27" s="527"/>
      <c r="G27" s="61" t="s">
        <v>22</v>
      </c>
      <c r="H27" s="400">
        <v>58</v>
      </c>
      <c r="I27" s="171"/>
      <c r="J27" s="170"/>
      <c r="K27" s="171"/>
      <c r="L27" s="170"/>
      <c r="M27" s="171"/>
      <c r="N27" s="170"/>
      <c r="O27" s="171"/>
      <c r="P27" s="170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</row>
    <row r="28" spans="1:53" s="55" customFormat="1" ht="21" customHeight="1">
      <c r="A28" s="22"/>
      <c r="B28" s="60" t="s">
        <v>57</v>
      </c>
      <c r="C28" s="525" t="s">
        <v>32</v>
      </c>
      <c r="D28" s="526"/>
      <c r="E28" s="526"/>
      <c r="F28" s="527"/>
      <c r="G28" s="61" t="s">
        <v>23</v>
      </c>
      <c r="H28" s="400">
        <v>11.5</v>
      </c>
      <c r="I28" s="171"/>
      <c r="J28" s="170"/>
      <c r="K28" s="171"/>
      <c r="L28" s="170"/>
      <c r="M28" s="171"/>
      <c r="N28" s="170"/>
      <c r="O28" s="171"/>
      <c r="P28" s="170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</row>
    <row r="29" spans="1:53" s="55" customFormat="1" ht="21" customHeight="1">
      <c r="A29" s="22"/>
      <c r="B29" s="68" t="s">
        <v>58</v>
      </c>
      <c r="C29" s="525" t="s">
        <v>40</v>
      </c>
      <c r="D29" s="526"/>
      <c r="E29" s="526"/>
      <c r="F29" s="527"/>
      <c r="G29" s="61" t="s">
        <v>23</v>
      </c>
      <c r="H29" s="401">
        <v>9</v>
      </c>
      <c r="I29" s="177"/>
      <c r="J29" s="176"/>
      <c r="K29" s="177"/>
      <c r="L29" s="401"/>
      <c r="M29" s="177"/>
      <c r="N29" s="176"/>
      <c r="O29" s="177"/>
      <c r="P29" s="17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</row>
    <row r="30" spans="1:53" ht="18.75" customHeight="1">
      <c r="A30" s="17"/>
      <c r="B30" s="528" t="s">
        <v>245</v>
      </c>
      <c r="C30" s="529"/>
      <c r="D30" s="529"/>
      <c r="E30" s="529"/>
      <c r="F30" s="530"/>
      <c r="G30" s="58"/>
      <c r="H30" s="440"/>
      <c r="I30" s="173"/>
      <c r="J30" s="57"/>
      <c r="K30" s="173"/>
      <c r="L30" s="404"/>
      <c r="M30" s="173"/>
      <c r="N30" s="57"/>
      <c r="O30" s="173"/>
      <c r="P30" s="64"/>
      <c r="Q30" s="17"/>
      <c r="R30" s="17"/>
      <c r="S30" s="17"/>
    </row>
    <row r="31" spans="1:53" s="55" customFormat="1" ht="21" customHeight="1">
      <c r="A31" s="22"/>
      <c r="B31" s="60" t="s">
        <v>53</v>
      </c>
      <c r="C31" s="525" t="s">
        <v>33</v>
      </c>
      <c r="D31" s="526"/>
      <c r="E31" s="526"/>
      <c r="F31" s="527"/>
      <c r="G31" s="61" t="s">
        <v>22</v>
      </c>
      <c r="H31" s="402">
        <v>50</v>
      </c>
      <c r="I31" s="175"/>
      <c r="J31" s="174"/>
      <c r="K31" s="175"/>
      <c r="L31" s="174"/>
      <c r="M31" s="402"/>
      <c r="N31" s="402"/>
      <c r="O31" s="175"/>
      <c r="P31" s="170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</row>
    <row r="32" spans="1:53" s="55" customFormat="1" ht="21" customHeight="1">
      <c r="A32" s="22"/>
      <c r="B32" s="60" t="s">
        <v>54</v>
      </c>
      <c r="C32" s="525" t="s">
        <v>34</v>
      </c>
      <c r="D32" s="526"/>
      <c r="E32" s="526"/>
      <c r="F32" s="527"/>
      <c r="G32" s="61" t="s">
        <v>23</v>
      </c>
      <c r="H32" s="400">
        <v>25</v>
      </c>
      <c r="I32" s="171"/>
      <c r="J32" s="170"/>
      <c r="K32" s="171"/>
      <c r="L32" s="170"/>
      <c r="M32" s="171"/>
      <c r="N32" s="170"/>
      <c r="O32" s="171"/>
      <c r="P32" s="170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  <row r="33" spans="1:53" s="55" customFormat="1" ht="21" customHeight="1">
      <c r="A33" s="22"/>
      <c r="B33" s="60" t="s">
        <v>55</v>
      </c>
      <c r="C33" s="525" t="s">
        <v>63</v>
      </c>
      <c r="D33" s="526"/>
      <c r="E33" s="526"/>
      <c r="F33" s="527"/>
      <c r="G33" s="61" t="s">
        <v>23</v>
      </c>
      <c r="H33" s="400">
        <v>35</v>
      </c>
      <c r="I33" s="171"/>
      <c r="J33" s="170"/>
      <c r="K33" s="171"/>
      <c r="L33" s="400"/>
      <c r="M33" s="400"/>
      <c r="N33" s="400"/>
      <c r="O33" s="171"/>
      <c r="P33" s="323"/>
      <c r="Q33" s="22"/>
      <c r="R33" s="397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</row>
    <row r="34" spans="1:53" s="167" customFormat="1" ht="18.75">
      <c r="D34" s="168"/>
      <c r="E34" s="168"/>
      <c r="R34"/>
    </row>
    <row r="35" spans="1:53" s="167" customFormat="1" ht="55.5" customHeight="1">
      <c r="B35" s="531" t="s">
        <v>240</v>
      </c>
      <c r="C35" s="531"/>
      <c r="D35" s="531"/>
      <c r="E35" s="531"/>
      <c r="F35" s="532"/>
      <c r="G35" s="62" t="s">
        <v>18</v>
      </c>
      <c r="H35" s="181" t="s">
        <v>238</v>
      </c>
      <c r="I35" s="180" t="s">
        <v>87</v>
      </c>
      <c r="J35" s="180" t="s">
        <v>19</v>
      </c>
      <c r="K35" s="180" t="s">
        <v>88</v>
      </c>
      <c r="L35" s="180" t="s">
        <v>27</v>
      </c>
      <c r="M35" s="180" t="s">
        <v>20</v>
      </c>
      <c r="N35" s="180" t="s">
        <v>237</v>
      </c>
      <c r="O35" s="180" t="s">
        <v>162</v>
      </c>
      <c r="P35" s="180" t="s">
        <v>236</v>
      </c>
      <c r="R35"/>
    </row>
    <row r="36" spans="1:53" s="167" customFormat="1" ht="18.75">
      <c r="B36" s="528" t="s">
        <v>241</v>
      </c>
      <c r="C36" s="529"/>
      <c r="D36" s="529"/>
      <c r="E36" s="529"/>
      <c r="F36" s="530"/>
      <c r="G36" s="58"/>
      <c r="H36" s="533"/>
      <c r="I36" s="534"/>
      <c r="J36" s="534"/>
      <c r="K36" s="534"/>
      <c r="L36" s="534"/>
      <c r="M36" s="534"/>
      <c r="N36" s="534"/>
      <c r="O36" s="534"/>
      <c r="P36" s="535"/>
      <c r="R36" s="384"/>
    </row>
    <row r="37" spans="1:53" s="167" customFormat="1" ht="20.25" customHeight="1">
      <c r="B37" s="179" t="s">
        <v>41</v>
      </c>
      <c r="C37" s="525" t="s">
        <v>78</v>
      </c>
      <c r="D37" s="526"/>
      <c r="E37" s="526"/>
      <c r="F37" s="527"/>
      <c r="G37" s="61" t="s">
        <v>23</v>
      </c>
      <c r="H37" s="403">
        <v>44</v>
      </c>
      <c r="I37" s="323"/>
      <c r="J37" s="174"/>
      <c r="K37" s="405"/>
      <c r="L37" s="402"/>
      <c r="M37" s="175"/>
      <c r="N37" s="174"/>
      <c r="O37" s="175"/>
      <c r="P37" s="174"/>
      <c r="R37" s="384"/>
    </row>
    <row r="38" spans="1:53" s="167" customFormat="1" ht="20.25" customHeight="1">
      <c r="B38" s="172" t="s">
        <v>42</v>
      </c>
      <c r="C38" s="525" t="s">
        <v>21</v>
      </c>
      <c r="D38" s="526"/>
      <c r="E38" s="526"/>
      <c r="F38" s="527"/>
      <c r="G38" s="61" t="s">
        <v>22</v>
      </c>
      <c r="H38" s="403">
        <v>60</v>
      </c>
      <c r="I38" s="323"/>
      <c r="J38" s="170"/>
      <c r="K38" s="171"/>
      <c r="L38" s="400"/>
      <c r="M38" s="171"/>
      <c r="N38" s="170"/>
      <c r="O38" s="171"/>
      <c r="P38" s="170"/>
      <c r="R38" s="384"/>
    </row>
    <row r="39" spans="1:53" s="167" customFormat="1" ht="20.25" customHeight="1">
      <c r="B39" s="172" t="s">
        <v>43</v>
      </c>
      <c r="C39" s="525" t="s">
        <v>77</v>
      </c>
      <c r="D39" s="526"/>
      <c r="E39" s="526"/>
      <c r="F39" s="527"/>
      <c r="G39" s="61" t="s">
        <v>22</v>
      </c>
      <c r="H39" s="403">
        <v>56</v>
      </c>
      <c r="I39" s="323"/>
      <c r="J39" s="170"/>
      <c r="K39" s="171"/>
      <c r="L39" s="400"/>
      <c r="M39" s="171"/>
      <c r="N39" s="170"/>
      <c r="O39" s="171"/>
      <c r="P39" s="170"/>
      <c r="R39" s="384"/>
    </row>
    <row r="40" spans="1:53" s="167" customFormat="1" ht="20.25" customHeight="1">
      <c r="B40" s="172" t="s">
        <v>44</v>
      </c>
      <c r="C40" s="525" t="s">
        <v>29</v>
      </c>
      <c r="D40" s="526"/>
      <c r="E40" s="526"/>
      <c r="F40" s="527"/>
      <c r="G40" s="61" t="s">
        <v>22</v>
      </c>
      <c r="H40" s="403">
        <v>55.5</v>
      </c>
      <c r="I40" s="323"/>
      <c r="J40" s="170"/>
      <c r="K40" s="171"/>
      <c r="L40" s="170"/>
      <c r="M40" s="171"/>
      <c r="N40" s="170"/>
      <c r="O40" s="171"/>
      <c r="P40" s="170"/>
      <c r="R40" s="384"/>
    </row>
    <row r="41" spans="1:53" s="167" customFormat="1" ht="20.25" customHeight="1">
      <c r="B41" s="172" t="s">
        <v>28</v>
      </c>
      <c r="C41" s="525" t="s">
        <v>31</v>
      </c>
      <c r="D41" s="526"/>
      <c r="E41" s="526"/>
      <c r="F41" s="527"/>
      <c r="G41" s="61" t="s">
        <v>22</v>
      </c>
      <c r="H41" s="403">
        <v>70</v>
      </c>
      <c r="I41" s="323"/>
      <c r="J41" s="170"/>
      <c r="K41" s="171"/>
      <c r="L41" s="400"/>
      <c r="M41" s="400"/>
      <c r="N41" s="400"/>
      <c r="O41" s="171"/>
      <c r="P41" s="174"/>
    </row>
    <row r="42" spans="1:53" s="167" customFormat="1" ht="20.25" customHeight="1">
      <c r="B42" s="172" t="s">
        <v>37</v>
      </c>
      <c r="C42" s="525" t="s">
        <v>60</v>
      </c>
      <c r="D42" s="526"/>
      <c r="E42" s="526"/>
      <c r="F42" s="527"/>
      <c r="G42" s="61" t="s">
        <v>23</v>
      </c>
      <c r="H42" s="403">
        <v>15</v>
      </c>
      <c r="I42" s="323"/>
      <c r="J42" s="170"/>
      <c r="K42" s="171"/>
      <c r="L42" s="400"/>
      <c r="M42" s="400"/>
      <c r="N42" s="400"/>
      <c r="O42" s="171"/>
      <c r="P42" s="170"/>
    </row>
    <row r="43" spans="1:53" s="167" customFormat="1" ht="20.25" customHeight="1">
      <c r="B43" s="172" t="s">
        <v>45</v>
      </c>
      <c r="C43" s="525" t="s">
        <v>76</v>
      </c>
      <c r="D43" s="526"/>
      <c r="E43" s="526"/>
      <c r="F43" s="527"/>
      <c r="G43" s="61" t="s">
        <v>23</v>
      </c>
      <c r="H43" s="403">
        <v>25</v>
      </c>
      <c r="I43" s="323"/>
      <c r="J43" s="170"/>
      <c r="K43" s="171"/>
      <c r="L43" s="170"/>
      <c r="M43" s="171"/>
      <c r="N43" s="170"/>
      <c r="O43" s="171"/>
      <c r="P43" s="170"/>
    </row>
    <row r="44" spans="1:53" s="167" customFormat="1" ht="20.25" customHeight="1">
      <c r="B44" s="172" t="s">
        <v>46</v>
      </c>
      <c r="C44" s="525" t="s">
        <v>75</v>
      </c>
      <c r="D44" s="526"/>
      <c r="E44" s="526"/>
      <c r="F44" s="527"/>
      <c r="G44" s="61" t="s">
        <v>23</v>
      </c>
      <c r="H44" s="403">
        <v>19</v>
      </c>
      <c r="I44" s="323"/>
      <c r="J44" s="170"/>
      <c r="K44" s="171"/>
      <c r="L44" s="170"/>
      <c r="M44" s="171"/>
      <c r="N44" s="170"/>
      <c r="O44" s="171"/>
      <c r="P44" s="170"/>
    </row>
    <row r="45" spans="1:53" s="167" customFormat="1" ht="20.25" customHeight="1">
      <c r="B45" s="172" t="s">
        <v>47</v>
      </c>
      <c r="C45" s="525" t="s">
        <v>56</v>
      </c>
      <c r="D45" s="526"/>
      <c r="E45" s="526"/>
      <c r="F45" s="527"/>
      <c r="G45" s="61" t="s">
        <v>23</v>
      </c>
      <c r="H45" s="403">
        <v>10.5</v>
      </c>
      <c r="I45" s="323"/>
      <c r="J45" s="170"/>
      <c r="K45" s="171"/>
      <c r="L45" s="170"/>
      <c r="M45" s="171"/>
      <c r="N45" s="170"/>
      <c r="O45" s="171"/>
      <c r="P45" s="170"/>
    </row>
    <row r="46" spans="1:53" s="167" customFormat="1" ht="20.25" customHeight="1">
      <c r="B46" s="172" t="s">
        <v>48</v>
      </c>
      <c r="C46" s="525" t="s">
        <v>30</v>
      </c>
      <c r="D46" s="526"/>
      <c r="E46" s="526"/>
      <c r="F46" s="527"/>
      <c r="G46" s="61" t="s">
        <v>23</v>
      </c>
      <c r="H46" s="403">
        <v>15</v>
      </c>
      <c r="I46" s="323"/>
      <c r="J46" s="170"/>
      <c r="K46" s="171"/>
      <c r="L46" s="170"/>
      <c r="M46" s="171"/>
      <c r="N46" s="170"/>
      <c r="O46" s="171"/>
      <c r="P46" s="170"/>
    </row>
    <row r="47" spans="1:53" s="167" customFormat="1" ht="20.25" customHeight="1">
      <c r="B47" s="178" t="s">
        <v>49</v>
      </c>
      <c r="C47" s="525" t="s">
        <v>74</v>
      </c>
      <c r="D47" s="526"/>
      <c r="E47" s="526"/>
      <c r="F47" s="527"/>
      <c r="G47" s="61" t="s">
        <v>22</v>
      </c>
      <c r="H47" s="403">
        <v>82</v>
      </c>
      <c r="I47" s="323"/>
      <c r="J47" s="401"/>
      <c r="K47" s="177"/>
      <c r="L47" s="401"/>
      <c r="M47" s="401"/>
      <c r="N47" s="401"/>
      <c r="O47" s="177"/>
      <c r="P47" s="170"/>
    </row>
    <row r="48" spans="1:53" s="167" customFormat="1" ht="20.25" customHeight="1">
      <c r="B48" s="528" t="s">
        <v>247</v>
      </c>
      <c r="C48" s="529"/>
      <c r="D48" s="529"/>
      <c r="E48" s="529"/>
      <c r="F48" s="530"/>
      <c r="G48" s="58"/>
      <c r="H48" s="438"/>
      <c r="I48" s="66"/>
      <c r="J48" s="57"/>
      <c r="K48" s="173"/>
      <c r="L48" s="57"/>
      <c r="M48" s="173"/>
      <c r="N48" s="57"/>
      <c r="O48" s="173"/>
      <c r="P48" s="64"/>
    </row>
    <row r="49" spans="2:16" s="167" customFormat="1" ht="20.25" customHeight="1">
      <c r="B49" s="60" t="s">
        <v>50</v>
      </c>
      <c r="C49" s="525" t="s">
        <v>73</v>
      </c>
      <c r="D49" s="526"/>
      <c r="E49" s="526"/>
      <c r="F49" s="527"/>
      <c r="G49" s="61" t="s">
        <v>23</v>
      </c>
      <c r="H49" s="402">
        <v>45</v>
      </c>
      <c r="I49" s="174"/>
      <c r="J49" s="174"/>
      <c r="K49" s="175"/>
      <c r="L49" s="402"/>
      <c r="M49" s="175"/>
      <c r="N49" s="174"/>
      <c r="O49" s="175"/>
      <c r="P49" s="170"/>
    </row>
    <row r="50" spans="2:16" s="167" customFormat="1" ht="20.25" customHeight="1">
      <c r="B50" s="68" t="s">
        <v>9</v>
      </c>
      <c r="C50" s="525" t="s">
        <v>24</v>
      </c>
      <c r="D50" s="526"/>
      <c r="E50" s="526"/>
      <c r="F50" s="527"/>
      <c r="G50" s="61" t="s">
        <v>22</v>
      </c>
      <c r="H50" s="401">
        <v>72</v>
      </c>
      <c r="I50" s="176"/>
      <c r="J50" s="401"/>
      <c r="K50" s="177"/>
      <c r="L50" s="176"/>
      <c r="M50" s="401"/>
      <c r="N50" s="401"/>
      <c r="O50" s="177"/>
      <c r="P50" s="170"/>
    </row>
    <row r="51" spans="2:16" s="7" customFormat="1" ht="20.25" customHeight="1">
      <c r="B51" s="528" t="s">
        <v>246</v>
      </c>
      <c r="C51" s="529"/>
      <c r="D51" s="529"/>
      <c r="E51" s="529"/>
      <c r="F51" s="530"/>
      <c r="G51" s="58"/>
      <c r="H51" s="440"/>
      <c r="I51" s="67"/>
      <c r="J51" s="57"/>
      <c r="K51" s="173"/>
      <c r="L51" s="57"/>
      <c r="M51" s="173"/>
      <c r="N51" s="57"/>
      <c r="O51" s="173"/>
      <c r="P51" s="64"/>
    </row>
    <row r="52" spans="2:16" s="7" customFormat="1" ht="20.25" customHeight="1">
      <c r="B52" s="60" t="s">
        <v>51</v>
      </c>
      <c r="C52" s="525" t="s">
        <v>61</v>
      </c>
      <c r="D52" s="526"/>
      <c r="E52" s="526"/>
      <c r="F52" s="527"/>
      <c r="G52" s="61" t="s">
        <v>22</v>
      </c>
      <c r="H52" s="402">
        <v>50</v>
      </c>
      <c r="I52" s="174"/>
      <c r="J52" s="174"/>
      <c r="K52" s="175"/>
      <c r="L52" s="402"/>
      <c r="M52" s="175"/>
      <c r="N52" s="174"/>
      <c r="O52" s="175"/>
      <c r="P52" s="170"/>
    </row>
    <row r="53" spans="2:16" s="7" customFormat="1" ht="20.25" customHeight="1">
      <c r="B53" s="60" t="s">
        <v>52</v>
      </c>
      <c r="C53" s="525" t="s">
        <v>62</v>
      </c>
      <c r="D53" s="526"/>
      <c r="E53" s="526"/>
      <c r="F53" s="527"/>
      <c r="G53" s="61" t="s">
        <v>22</v>
      </c>
      <c r="H53" s="400">
        <v>50</v>
      </c>
      <c r="I53" s="170"/>
      <c r="J53" s="170"/>
      <c r="K53" s="171"/>
      <c r="L53" s="400"/>
      <c r="M53" s="171"/>
      <c r="N53" s="170"/>
      <c r="O53" s="171"/>
      <c r="P53" s="170"/>
    </row>
    <row r="54" spans="2:16" s="17" customFormat="1" ht="20.25" customHeight="1">
      <c r="B54" s="60" t="s">
        <v>57</v>
      </c>
      <c r="C54" s="525" t="s">
        <v>32</v>
      </c>
      <c r="D54" s="526"/>
      <c r="E54" s="526"/>
      <c r="F54" s="527"/>
      <c r="G54" s="61" t="s">
        <v>23</v>
      </c>
      <c r="H54" s="400">
        <v>10</v>
      </c>
      <c r="I54" s="170"/>
      <c r="J54" s="400"/>
      <c r="K54" s="171"/>
      <c r="L54" s="170"/>
      <c r="M54" s="171"/>
      <c r="N54" s="170"/>
      <c r="O54" s="171"/>
      <c r="P54" s="170"/>
    </row>
    <row r="55" spans="2:16" s="17" customFormat="1" ht="20.25" customHeight="1">
      <c r="B55" s="60" t="s">
        <v>58</v>
      </c>
      <c r="C55" s="525" t="s">
        <v>40</v>
      </c>
      <c r="D55" s="526"/>
      <c r="E55" s="526"/>
      <c r="F55" s="527"/>
      <c r="G55" s="61" t="s">
        <v>23</v>
      </c>
      <c r="H55" s="403">
        <v>9</v>
      </c>
      <c r="I55" s="323"/>
      <c r="J55" s="403"/>
      <c r="K55" s="324"/>
      <c r="L55" s="323"/>
      <c r="M55" s="324"/>
      <c r="N55" s="323"/>
      <c r="O55" s="324"/>
      <c r="P55" s="170"/>
    </row>
    <row r="58" spans="2:16" s="566" customFormat="1" ht="21">
      <c r="B58" s="567" t="s">
        <v>107</v>
      </c>
      <c r="C58" s="567"/>
    </row>
    <row r="59" spans="2:16" s="384" customFormat="1" ht="15.75">
      <c r="B59" s="419"/>
      <c r="C59" s="419"/>
    </row>
    <row r="61" spans="2:16" s="167" customFormat="1" ht="21">
      <c r="B61" s="441" t="s">
        <v>249</v>
      </c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2"/>
      <c r="N61" s="442"/>
      <c r="O61" s="442"/>
      <c r="P61" s="442"/>
    </row>
    <row r="62" spans="2:16" s="167" customFormat="1" ht="18.75"/>
    <row r="63" spans="2:16" s="167" customFormat="1" ht="18.75">
      <c r="B63" s="167" t="s">
        <v>250</v>
      </c>
    </row>
    <row r="64" spans="2:16" s="167" customFormat="1" ht="18.75"/>
    <row r="65" spans="2:2" s="167" customFormat="1" ht="18.75">
      <c r="B65" s="565" t="s">
        <v>265</v>
      </c>
    </row>
    <row r="66" spans="2:2" s="167" customFormat="1" ht="18.75">
      <c r="B66" s="167" t="s">
        <v>266</v>
      </c>
    </row>
    <row r="67" spans="2:2" s="167" customFormat="1" ht="18.75"/>
    <row r="68" spans="2:2" s="167" customFormat="1" ht="18.75"/>
    <row r="69" spans="2:2" s="167" customFormat="1" ht="18.75"/>
    <row r="70" spans="2:2" s="167" customFormat="1" ht="18.75"/>
    <row r="71" spans="2:2" s="167" customFormat="1" ht="18.75"/>
    <row r="72" spans="2:2" s="167" customFormat="1" ht="18.75"/>
    <row r="73" spans="2:2" s="167" customFormat="1" ht="18.75"/>
    <row r="74" spans="2:2" s="167" customFormat="1" ht="18.75"/>
    <row r="75" spans="2:2" s="167" customFormat="1" ht="18.75"/>
    <row r="76" spans="2:2" s="167" customFormat="1" ht="18.75"/>
    <row r="77" spans="2:2" s="167" customFormat="1" ht="18.75"/>
    <row r="78" spans="2:2" s="167" customFormat="1" ht="18.75"/>
    <row r="79" spans="2:2" s="167" customFormat="1" ht="18.75"/>
    <row r="80" spans="2:2" s="167" customFormat="1" ht="12.75" customHeight="1"/>
    <row r="81" spans="2:2" s="167" customFormat="1" ht="18.75"/>
    <row r="82" spans="2:2" s="167" customFormat="1" ht="23.25">
      <c r="B82" s="443" t="s">
        <v>248</v>
      </c>
    </row>
  </sheetData>
  <sheetProtection insertColumns="0" insertRows="0" deleteRows="0"/>
  <mergeCells count="52">
    <mergeCell ref="C31:F31"/>
    <mergeCell ref="C32:F32"/>
    <mergeCell ref="C33:F33"/>
    <mergeCell ref="C14:F14"/>
    <mergeCell ref="B30:F30"/>
    <mergeCell ref="C29:F29"/>
    <mergeCell ref="C26:F26"/>
    <mergeCell ref="B19:F19"/>
    <mergeCell ref="C20:F20"/>
    <mergeCell ref="C28:F28"/>
    <mergeCell ref="B25:F25"/>
    <mergeCell ref="C27:F27"/>
    <mergeCell ref="B21:F21"/>
    <mergeCell ref="C22:F22"/>
    <mergeCell ref="C23:F23"/>
    <mergeCell ref="C24:F24"/>
    <mergeCell ref="H36:P36"/>
    <mergeCell ref="C37:F37"/>
    <mergeCell ref="C38:F38"/>
    <mergeCell ref="N1:Q1"/>
    <mergeCell ref="C18:F18"/>
    <mergeCell ref="D3:M3"/>
    <mergeCell ref="C15:F15"/>
    <mergeCell ref="C13:F13"/>
    <mergeCell ref="B10:F10"/>
    <mergeCell ref="H10:P10"/>
    <mergeCell ref="C11:F11"/>
    <mergeCell ref="C16:F16"/>
    <mergeCell ref="C17:F17"/>
    <mergeCell ref="C12:F12"/>
    <mergeCell ref="D1:M1"/>
    <mergeCell ref="B9:F9"/>
    <mergeCell ref="C39:F39"/>
    <mergeCell ref="C40:F40"/>
    <mergeCell ref="C41:F41"/>
    <mergeCell ref="C42:F42"/>
    <mergeCell ref="B35:F35"/>
    <mergeCell ref="B36:F36"/>
    <mergeCell ref="C47:F47"/>
    <mergeCell ref="B48:F48"/>
    <mergeCell ref="C49:F49"/>
    <mergeCell ref="C50:F50"/>
    <mergeCell ref="C43:F43"/>
    <mergeCell ref="C44:F44"/>
    <mergeCell ref="C45:F45"/>
    <mergeCell ref="C46:F46"/>
    <mergeCell ref="B58:C58"/>
    <mergeCell ref="C55:F55"/>
    <mergeCell ref="B51:F51"/>
    <mergeCell ref="C52:F52"/>
    <mergeCell ref="C53:F53"/>
    <mergeCell ref="C54:F54"/>
  </mergeCells>
  <printOptions horizontalCentered="1"/>
  <pageMargins left="0.39370078740157483" right="0.39370078740157483" top="0.39370078740157483" bottom="0.74803149606299213" header="0.39370078740157483" footer="0.39370078740157483"/>
  <pageSetup paperSize="9" scale="4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8"/>
  <sheetViews>
    <sheetView showGridLines="0" zoomScale="80" zoomScaleNormal="80" workbookViewId="0">
      <selection activeCell="K25" sqref="K25"/>
    </sheetView>
  </sheetViews>
  <sheetFormatPr baseColWidth="10" defaultRowHeight="12"/>
  <cols>
    <col min="1" max="1" width="9.1640625" style="41" customWidth="1"/>
    <col min="2" max="2" width="8.6640625" style="41" customWidth="1"/>
    <col min="3" max="3" width="17" style="41" customWidth="1"/>
    <col min="4" max="4" width="12" style="41"/>
    <col min="5" max="5" width="19.33203125" style="41" customWidth="1"/>
    <col min="6" max="6" width="39" style="41" customWidth="1"/>
    <col min="7" max="7" width="14.6640625" style="41" customWidth="1"/>
    <col min="8" max="15" width="14.83203125" style="41" customWidth="1"/>
    <col min="16" max="16" width="12.6640625" style="41" customWidth="1"/>
    <col min="17" max="17" width="6.83203125" style="41" customWidth="1"/>
    <col min="18" max="21" width="12.6640625" style="41" customWidth="1"/>
    <col min="22" max="16384" width="12" style="41"/>
  </cols>
  <sheetData>
    <row r="1" spans="1:52" s="39" customFormat="1" ht="38.450000000000003" customHeight="1" thickBot="1">
      <c r="A1" s="211"/>
      <c r="B1" s="210"/>
      <c r="C1" s="210"/>
      <c r="D1" s="560" t="s">
        <v>83</v>
      </c>
      <c r="E1" s="560"/>
      <c r="F1" s="560"/>
      <c r="G1" s="560"/>
      <c r="H1" s="560"/>
      <c r="I1" s="560"/>
      <c r="J1" s="560"/>
      <c r="K1" s="560"/>
      <c r="L1" s="560" t="str">
        <f>'TECHNICAL SHEET OUTER JKT'!J1</f>
        <v>FALL WINTER 19/20</v>
      </c>
      <c r="M1" s="560"/>
      <c r="N1" s="560"/>
      <c r="O1" s="560"/>
      <c r="P1" s="560"/>
      <c r="Q1" s="561"/>
    </row>
    <row r="2" spans="1:52" s="5" customFormat="1" ht="28.5" customHeight="1" thickBot="1">
      <c r="A2" s="312" t="str">
        <f>'TECHNICAL SHEET OUTER JKT'!A2</f>
        <v>MIV8620</v>
      </c>
      <c r="B2" s="298"/>
      <c r="C2" s="291"/>
      <c r="D2" s="311" t="str">
        <f>'TECHNICAL SHEET OUTER JKT'!D2</f>
        <v>POBEDA II 3 IN 1 JKT M</v>
      </c>
      <c r="E2" s="313"/>
      <c r="F2" s="291"/>
      <c r="G2" s="291"/>
      <c r="H2" s="291"/>
      <c r="I2" s="291"/>
      <c r="J2" s="291"/>
      <c r="K2" s="291"/>
      <c r="L2" s="293" t="str">
        <f>'[1]TECHNICAL SHEET OUTER GARMENT'!J3</f>
        <v>DEVELOPPER</v>
      </c>
      <c r="M2" s="294"/>
      <c r="N2" s="294"/>
      <c r="O2" s="294"/>
      <c r="P2" s="307" t="str">
        <f>'TECHNICAL SHEET OUTER JKT'!L2</f>
        <v>FRANÇOISE</v>
      </c>
      <c r="Q2" s="306"/>
    </row>
    <row r="3" spans="1:52" s="3" customFormat="1" ht="27.75" customHeight="1" thickBot="1">
      <c r="A3" s="283" t="s">
        <v>2</v>
      </c>
      <c r="C3" s="282">
        <f>'TECHNICAL SHEET OUTER JKT'!B3</f>
        <v>1</v>
      </c>
      <c r="D3" s="538"/>
      <c r="E3" s="538"/>
      <c r="F3" s="538"/>
      <c r="G3" s="538"/>
      <c r="H3" s="538"/>
      <c r="I3" s="538"/>
      <c r="J3" s="538"/>
      <c r="K3" s="538"/>
      <c r="L3" s="308" t="str">
        <f>'[1]TECHNICAL SHEET OUTER GARMENT'!J4</f>
        <v>PRODUCT MANAGER</v>
      </c>
      <c r="M3" s="284"/>
      <c r="N3" s="284"/>
      <c r="O3" s="284"/>
      <c r="P3" s="309" t="str">
        <f>'TECHNICAL SHEET OUTER JKT'!L3</f>
        <v>CAMILLE</v>
      </c>
      <c r="Q3" s="310"/>
    </row>
    <row r="4" spans="1:52" s="3" customFormat="1" ht="24.75" customHeight="1" thickBot="1">
      <c r="A4" s="280" t="s">
        <v>1</v>
      </c>
      <c r="B4" s="221"/>
      <c r="C4" s="209">
        <f>'TECHNICAL SHEET OUTER JKT'!B4</f>
        <v>43214</v>
      </c>
      <c r="D4" s="208"/>
      <c r="E4" s="208"/>
      <c r="F4" s="208"/>
      <c r="G4" s="208"/>
      <c r="H4" s="208"/>
      <c r="I4" s="208"/>
      <c r="J4" s="208"/>
      <c r="K4" s="208"/>
      <c r="R4" s="243"/>
    </row>
    <row r="5" spans="1:52" s="39" customFormat="1" ht="15.75">
      <c r="A5" s="207"/>
      <c r="B5" s="137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206"/>
    </row>
    <row r="6" spans="1:52" ht="15.75">
      <c r="A6" s="184"/>
      <c r="B6" s="138" t="s">
        <v>17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183"/>
      <c r="R6" s="40"/>
      <c r="S6" s="40"/>
      <c r="T6" s="40"/>
      <c r="U6" s="3"/>
      <c r="V6" s="3"/>
    </row>
    <row r="7" spans="1:52" ht="16.5" customHeight="1">
      <c r="A7" s="184"/>
      <c r="B7" s="387"/>
      <c r="C7" s="150"/>
      <c r="D7" s="205"/>
      <c r="E7" s="388"/>
      <c r="F7" s="387"/>
      <c r="G7" s="387"/>
      <c r="H7" s="387"/>
      <c r="I7" s="387"/>
      <c r="J7" s="146"/>
      <c r="K7" s="146"/>
      <c r="L7" s="147"/>
      <c r="M7" s="148"/>
      <c r="N7" s="148"/>
      <c r="O7" s="148"/>
      <c r="P7" s="149"/>
      <c r="Q7" s="183"/>
      <c r="R7" s="40"/>
      <c r="S7" s="40"/>
      <c r="T7" s="40"/>
      <c r="U7" s="3"/>
      <c r="V7" s="3"/>
    </row>
    <row r="8" spans="1:52" s="7" customFormat="1" ht="18.75">
      <c r="A8" s="126"/>
      <c r="B8" s="548" t="s">
        <v>13</v>
      </c>
      <c r="C8" s="549"/>
      <c r="D8" s="549"/>
      <c r="E8" s="549"/>
      <c r="F8" s="549"/>
      <c r="G8" s="550"/>
      <c r="H8" s="562" t="s">
        <v>35</v>
      </c>
      <c r="I8" s="562"/>
      <c r="J8" s="562"/>
      <c r="K8" s="562"/>
      <c r="L8" s="562"/>
      <c r="M8" s="562"/>
      <c r="N8" s="562"/>
      <c r="O8" s="562"/>
      <c r="P8" s="204"/>
      <c r="Q8" s="128"/>
    </row>
    <row r="9" spans="1:52" customFormat="1" ht="25.5" customHeight="1">
      <c r="A9" s="203"/>
      <c r="B9" s="551" t="s">
        <v>234</v>
      </c>
      <c r="C9" s="552"/>
      <c r="D9" s="552"/>
      <c r="E9" s="552"/>
      <c r="F9" s="553"/>
      <c r="G9" s="139" t="s">
        <v>18</v>
      </c>
      <c r="H9" s="202" t="s">
        <v>85</v>
      </c>
      <c r="I9" s="202" t="s">
        <v>8</v>
      </c>
      <c r="J9" s="201" t="s">
        <v>9</v>
      </c>
      <c r="K9" s="65" t="s">
        <v>10</v>
      </c>
      <c r="L9" s="200" t="s">
        <v>11</v>
      </c>
      <c r="M9" s="200" t="s">
        <v>12</v>
      </c>
      <c r="N9" s="200" t="s">
        <v>82</v>
      </c>
      <c r="O9" s="200" t="s">
        <v>86</v>
      </c>
      <c r="P9" s="192"/>
      <c r="Q9" s="199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s="1" customFormat="1" ht="23.25" customHeight="1">
      <c r="A10" s="126"/>
      <c r="B10" s="145" t="s">
        <v>42</v>
      </c>
      <c r="C10" s="542" t="s">
        <v>21</v>
      </c>
      <c r="D10" s="543"/>
      <c r="E10" s="543"/>
      <c r="F10" s="544"/>
      <c r="G10" s="141" t="s">
        <v>22</v>
      </c>
      <c r="H10" s="390">
        <f>SUM(K10-9)</f>
        <v>-9</v>
      </c>
      <c r="I10" s="390">
        <f>SUM(K10-6)</f>
        <v>-6</v>
      </c>
      <c r="J10" s="389">
        <f>SUM(K10-3)</f>
        <v>-3</v>
      </c>
      <c r="K10" s="170"/>
      <c r="L10" s="389">
        <f>SUM(K10+3)</f>
        <v>3</v>
      </c>
      <c r="M10" s="389">
        <f t="shared" ref="M10:N10" si="0">SUM(L10+3)</f>
        <v>6</v>
      </c>
      <c r="N10" s="389">
        <f t="shared" si="0"/>
        <v>9</v>
      </c>
      <c r="O10" s="389">
        <f t="shared" ref="O10" si="1">SUM(N10+3)</f>
        <v>12</v>
      </c>
      <c r="P10" s="188"/>
      <c r="Q10" s="128"/>
      <c r="R10" s="7"/>
      <c r="S10" s="416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s="1" customFormat="1" ht="23.25" customHeight="1">
      <c r="A11" s="126"/>
      <c r="B11" s="145" t="s">
        <v>43</v>
      </c>
      <c r="C11" s="542" t="s">
        <v>80</v>
      </c>
      <c r="D11" s="543"/>
      <c r="E11" s="543"/>
      <c r="F11" s="544"/>
      <c r="G11" s="141" t="s">
        <v>22</v>
      </c>
      <c r="H11" s="390">
        <f>SUM(K11-9)</f>
        <v>-9</v>
      </c>
      <c r="I11" s="390">
        <f>SUM(K11-6)</f>
        <v>-6</v>
      </c>
      <c r="J11" s="389">
        <f>SUM(K11-3)</f>
        <v>-3</v>
      </c>
      <c r="K11" s="170"/>
      <c r="L11" s="389">
        <f>SUM(K11+3)</f>
        <v>3</v>
      </c>
      <c r="M11" s="389">
        <f t="shared" ref="M11:N11" si="2">SUM(L11+3)</f>
        <v>6</v>
      </c>
      <c r="N11" s="389">
        <f t="shared" si="2"/>
        <v>9</v>
      </c>
      <c r="O11" s="389">
        <f t="shared" ref="O11" si="3">SUM(N11+3)</f>
        <v>12</v>
      </c>
      <c r="P11" s="188"/>
      <c r="Q11" s="128"/>
      <c r="R11" s="7"/>
      <c r="S11" s="416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s="1" customFormat="1" ht="23.25" customHeight="1">
      <c r="A12" s="126"/>
      <c r="B12" s="145" t="s">
        <v>44</v>
      </c>
      <c r="C12" s="542" t="s">
        <v>29</v>
      </c>
      <c r="D12" s="543"/>
      <c r="E12" s="543"/>
      <c r="F12" s="544"/>
      <c r="G12" s="141" t="s">
        <v>22</v>
      </c>
      <c r="H12" s="390">
        <f>SUM(K12-9)</f>
        <v>-9</v>
      </c>
      <c r="I12" s="390">
        <f>SUM(K12-6)</f>
        <v>-6</v>
      </c>
      <c r="J12" s="389">
        <f>SUM(K12-3)</f>
        <v>-3</v>
      </c>
      <c r="K12" s="170"/>
      <c r="L12" s="389">
        <f>SUM(K12+3)</f>
        <v>3</v>
      </c>
      <c r="M12" s="389">
        <f t="shared" ref="M12:N12" si="4">SUM(L12+3)</f>
        <v>6</v>
      </c>
      <c r="N12" s="389">
        <f t="shared" si="4"/>
        <v>9</v>
      </c>
      <c r="O12" s="389">
        <f t="shared" ref="O12" si="5">SUM(N12+3)</f>
        <v>12</v>
      </c>
      <c r="P12" s="188"/>
      <c r="Q12" s="128"/>
      <c r="R12" s="7"/>
      <c r="S12" s="416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s="1" customFormat="1" ht="23.25" customHeight="1">
      <c r="A13" s="126"/>
      <c r="B13" s="198" t="s">
        <v>28</v>
      </c>
      <c r="C13" s="542" t="s">
        <v>31</v>
      </c>
      <c r="D13" s="543"/>
      <c r="E13" s="543"/>
      <c r="F13" s="544"/>
      <c r="G13" s="197" t="s">
        <v>22</v>
      </c>
      <c r="H13" s="390">
        <f>K13-4</f>
        <v>-4</v>
      </c>
      <c r="I13" s="390">
        <f>K13-2</f>
        <v>-2</v>
      </c>
      <c r="J13" s="389">
        <f>SUM(K13)</f>
        <v>0</v>
      </c>
      <c r="K13" s="170"/>
      <c r="L13" s="389">
        <f>K13</f>
        <v>0</v>
      </c>
      <c r="M13" s="389">
        <f>SUM(K13+2)</f>
        <v>2</v>
      </c>
      <c r="N13" s="389">
        <f>K13+4</f>
        <v>4</v>
      </c>
      <c r="O13" s="389">
        <f>K13+6</f>
        <v>6</v>
      </c>
      <c r="P13" s="188"/>
      <c r="Q13" s="128"/>
      <c r="R13" s="7"/>
      <c r="S13" s="416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s="1" customFormat="1" ht="23.25" customHeight="1">
      <c r="A14" s="126"/>
      <c r="B14" s="145" t="s">
        <v>45</v>
      </c>
      <c r="C14" s="557" t="s">
        <v>76</v>
      </c>
      <c r="D14" s="558"/>
      <c r="E14" s="558"/>
      <c r="F14" s="559"/>
      <c r="G14" s="141" t="s">
        <v>23</v>
      </c>
      <c r="H14" s="390">
        <f>SUM(K14-3)</f>
        <v>-3</v>
      </c>
      <c r="I14" s="390">
        <f>SUM(K14-2)</f>
        <v>-2</v>
      </c>
      <c r="J14" s="389">
        <f>SUM(K14-1)</f>
        <v>-1</v>
      </c>
      <c r="K14" s="170"/>
      <c r="L14" s="389">
        <f>SUM(K14+1)</f>
        <v>1</v>
      </c>
      <c r="M14" s="389">
        <f t="shared" ref="M14:O14" si="6">SUM(K14+2)</f>
        <v>2</v>
      </c>
      <c r="N14" s="389">
        <f t="shared" si="6"/>
        <v>3</v>
      </c>
      <c r="O14" s="389">
        <f t="shared" si="6"/>
        <v>4</v>
      </c>
      <c r="P14" s="188"/>
      <c r="Q14" s="128"/>
      <c r="R14" s="7"/>
      <c r="S14" s="416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s="1" customFormat="1" ht="23.25" customHeight="1">
      <c r="A15" s="126"/>
      <c r="B15" s="145" t="s">
        <v>46</v>
      </c>
      <c r="C15" s="557" t="s">
        <v>75</v>
      </c>
      <c r="D15" s="558"/>
      <c r="E15" s="558"/>
      <c r="F15" s="559"/>
      <c r="G15" s="141" t="s">
        <v>23</v>
      </c>
      <c r="H15" s="390">
        <f>SUM(K15-2.25)</f>
        <v>-2.25</v>
      </c>
      <c r="I15" s="390">
        <f>SUM(K15-1.5)</f>
        <v>-1.5</v>
      </c>
      <c r="J15" s="389">
        <f>SUM(K15-0.75)</f>
        <v>-0.75</v>
      </c>
      <c r="K15" s="170"/>
      <c r="L15" s="389">
        <f>SUM(K15+0.75)</f>
        <v>0.75</v>
      </c>
      <c r="M15" s="389">
        <f>SUM(K15+1.5)</f>
        <v>1.5</v>
      </c>
      <c r="N15" s="389">
        <f>SUM(L15+1.5)</f>
        <v>2.25</v>
      </c>
      <c r="O15" s="389">
        <f>SUM(M15+1.5)</f>
        <v>3</v>
      </c>
      <c r="P15" s="188"/>
      <c r="Q15" s="128"/>
      <c r="R15" s="7"/>
      <c r="S15" s="416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s="1" customFormat="1" ht="23.25" customHeight="1">
      <c r="A16" s="126"/>
      <c r="B16" s="145" t="s">
        <v>47</v>
      </c>
      <c r="C16" s="542" t="s">
        <v>251</v>
      </c>
      <c r="D16" s="543"/>
      <c r="E16" s="543"/>
      <c r="F16" s="544"/>
      <c r="G16" s="141" t="s">
        <v>23</v>
      </c>
      <c r="H16" s="389">
        <f t="shared" ref="H16:I16" si="7">SUM(I16-0.6)</f>
        <v>-1.7999999999999998</v>
      </c>
      <c r="I16" s="389">
        <f t="shared" si="7"/>
        <v>-1.2</v>
      </c>
      <c r="J16" s="389">
        <f>SUM(K16-0.6)</f>
        <v>-0.6</v>
      </c>
      <c r="K16" s="170"/>
      <c r="L16" s="389">
        <f>SUM(K16+0.6)</f>
        <v>0.6</v>
      </c>
      <c r="M16" s="389">
        <f t="shared" ref="M16:O16" si="8">SUM(L16+0.6)</f>
        <v>1.2</v>
      </c>
      <c r="N16" s="389">
        <f t="shared" si="8"/>
        <v>1.7999999999999998</v>
      </c>
      <c r="O16" s="389">
        <f t="shared" si="8"/>
        <v>2.4</v>
      </c>
      <c r="P16" s="188"/>
      <c r="Q16" s="128"/>
      <c r="R16" s="7"/>
      <c r="S16" s="416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s="1" customFormat="1" ht="23.25" customHeight="1">
      <c r="A17" s="126"/>
      <c r="B17" s="196" t="s">
        <v>49</v>
      </c>
      <c r="C17" s="542" t="s">
        <v>74</v>
      </c>
      <c r="D17" s="543"/>
      <c r="E17" s="543"/>
      <c r="F17" s="544"/>
      <c r="G17" s="141" t="s">
        <v>22</v>
      </c>
      <c r="H17" s="389">
        <f t="shared" ref="H17:I17" si="9">SUM(I17-1.25)</f>
        <v>-3.75</v>
      </c>
      <c r="I17" s="389">
        <f t="shared" si="9"/>
        <v>-2.5</v>
      </c>
      <c r="J17" s="389">
        <f>SUM(K17-1.25)</f>
        <v>-1.25</v>
      </c>
      <c r="K17" s="176"/>
      <c r="L17" s="389">
        <f>SUM(K17+1.25)</f>
        <v>1.25</v>
      </c>
      <c r="M17" s="389">
        <f t="shared" ref="M17:O17" si="10">SUM(L17+1.25)</f>
        <v>2.5</v>
      </c>
      <c r="N17" s="389">
        <f t="shared" si="10"/>
        <v>3.75</v>
      </c>
      <c r="O17" s="389">
        <f t="shared" si="10"/>
        <v>5</v>
      </c>
      <c r="P17" s="188"/>
      <c r="Q17" s="128"/>
      <c r="R17" s="7"/>
      <c r="S17" s="416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39" customFormat="1" ht="23.25" customHeight="1">
      <c r="A18" s="191"/>
      <c r="B18" s="554" t="s">
        <v>151</v>
      </c>
      <c r="C18" s="555"/>
      <c r="D18" s="555"/>
      <c r="E18" s="555"/>
      <c r="F18" s="556"/>
      <c r="G18" s="151"/>
      <c r="H18" s="195"/>
      <c r="I18" s="66"/>
      <c r="J18" s="66"/>
      <c r="K18" s="66"/>
      <c r="L18" s="66"/>
      <c r="M18" s="143"/>
      <c r="N18" s="143"/>
      <c r="O18" s="143"/>
      <c r="P18" s="192"/>
      <c r="Q18" s="187"/>
      <c r="R18" s="38"/>
      <c r="S18" s="89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</row>
    <row r="19" spans="1:52" s="39" customFormat="1" ht="23.25" customHeight="1">
      <c r="A19" s="191"/>
      <c r="B19" s="144" t="s">
        <v>9</v>
      </c>
      <c r="C19" s="542" t="s">
        <v>24</v>
      </c>
      <c r="D19" s="543"/>
      <c r="E19" s="543"/>
      <c r="F19" s="544"/>
      <c r="G19" s="141" t="s">
        <v>22</v>
      </c>
      <c r="H19" s="390">
        <f>K19-4</f>
        <v>-4</v>
      </c>
      <c r="I19" s="390">
        <f>K19-2</f>
        <v>-2</v>
      </c>
      <c r="J19" s="389">
        <f>SUM(K19)</f>
        <v>0</v>
      </c>
      <c r="K19" s="386"/>
      <c r="L19" s="389">
        <f>K19</f>
        <v>0</v>
      </c>
      <c r="M19" s="389">
        <f>SUM(K19+2)</f>
        <v>2</v>
      </c>
      <c r="N19" s="389">
        <f>K19+4</f>
        <v>4</v>
      </c>
      <c r="O19" s="389">
        <f>K19+6</f>
        <v>6</v>
      </c>
      <c r="P19" s="188"/>
      <c r="Q19" s="187"/>
      <c r="R19" s="38"/>
      <c r="S19" s="41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s="39" customFormat="1" ht="23.25" customHeight="1">
      <c r="A20" s="191"/>
      <c r="B20" s="554" t="s">
        <v>252</v>
      </c>
      <c r="C20" s="555"/>
      <c r="D20" s="555"/>
      <c r="E20" s="555"/>
      <c r="F20" s="556"/>
      <c r="G20" s="151"/>
      <c r="H20" s="194"/>
      <c r="I20" s="67"/>
      <c r="J20" s="67"/>
      <c r="K20" s="67"/>
      <c r="L20" s="67"/>
      <c r="M20" s="193"/>
      <c r="N20" s="193"/>
      <c r="O20" s="193"/>
      <c r="P20" s="188"/>
      <c r="Q20" s="187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s="39" customFormat="1" ht="23.25" customHeight="1">
      <c r="A21" s="191"/>
      <c r="B21" s="140" t="s">
        <v>253</v>
      </c>
      <c r="C21" s="542" t="s">
        <v>254</v>
      </c>
      <c r="D21" s="543"/>
      <c r="E21" s="543"/>
      <c r="F21" s="544"/>
      <c r="G21" s="141" t="s">
        <v>23</v>
      </c>
      <c r="H21" s="190">
        <f>SUM(J21-1)</f>
        <v>-1.5</v>
      </c>
      <c r="I21" s="190">
        <f>SUM(K21-1)</f>
        <v>-1</v>
      </c>
      <c r="J21" s="389">
        <f>SUM(K21-0.5)</f>
        <v>-0.5</v>
      </c>
      <c r="K21" s="386"/>
      <c r="L21" s="189">
        <f>SUM(K21+0.5)</f>
        <v>0.5</v>
      </c>
      <c r="M21" s="189">
        <f>SUM(K21+1)</f>
        <v>1</v>
      </c>
      <c r="N21" s="389">
        <f>SUM(L21+1)</f>
        <v>1.5</v>
      </c>
      <c r="O21" s="389">
        <f>SUM(M21+1)</f>
        <v>2</v>
      </c>
      <c r="P21" s="188"/>
      <c r="Q21" s="18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s="39" customFormat="1" ht="23.25" customHeight="1">
      <c r="A22" s="191"/>
      <c r="B22" s="140" t="s">
        <v>255</v>
      </c>
      <c r="C22" s="542" t="s">
        <v>256</v>
      </c>
      <c r="D22" s="543"/>
      <c r="E22" s="543"/>
      <c r="F22" s="544"/>
      <c r="G22" s="141" t="s">
        <v>22</v>
      </c>
      <c r="H22" s="190">
        <f>SUM(K22)</f>
        <v>0</v>
      </c>
      <c r="I22" s="190">
        <f>SUM(K22)</f>
        <v>0</v>
      </c>
      <c r="J22" s="189">
        <f>SUM(K22)</f>
        <v>0</v>
      </c>
      <c r="K22" s="386"/>
      <c r="L22" s="189">
        <f>SUM(K22)</f>
        <v>0</v>
      </c>
      <c r="M22" s="189">
        <f t="shared" ref="M22:O23" si="11">SUM(K22)</f>
        <v>0</v>
      </c>
      <c r="N22" s="389">
        <f t="shared" si="11"/>
        <v>0</v>
      </c>
      <c r="O22" s="389">
        <f t="shared" si="11"/>
        <v>0</v>
      </c>
      <c r="P22" s="188"/>
      <c r="Q22" s="187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s="39" customFormat="1" ht="23.25" customHeight="1">
      <c r="A23" s="191"/>
      <c r="B23" s="140" t="s">
        <v>257</v>
      </c>
      <c r="C23" s="542" t="s">
        <v>258</v>
      </c>
      <c r="D23" s="543"/>
      <c r="E23" s="543"/>
      <c r="F23" s="544"/>
      <c r="G23" s="141" t="s">
        <v>23</v>
      </c>
      <c r="H23" s="190">
        <f>SUM(K23)</f>
        <v>0</v>
      </c>
      <c r="I23" s="190">
        <f>SUM(K23)</f>
        <v>0</v>
      </c>
      <c r="J23" s="189">
        <f>SUM(K23)</f>
        <v>0</v>
      </c>
      <c r="K23" s="386"/>
      <c r="L23" s="189">
        <f>SUM(K23)</f>
        <v>0</v>
      </c>
      <c r="M23" s="189">
        <f t="shared" si="11"/>
        <v>0</v>
      </c>
      <c r="N23" s="389">
        <f t="shared" si="11"/>
        <v>0</v>
      </c>
      <c r="O23" s="389">
        <f t="shared" si="11"/>
        <v>0</v>
      </c>
      <c r="P23" s="188"/>
      <c r="Q23" s="187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s="39" customFormat="1" ht="23.25" customHeight="1">
      <c r="A24" s="191"/>
      <c r="B24" s="554" t="s">
        <v>152</v>
      </c>
      <c r="C24" s="555"/>
      <c r="D24" s="555"/>
      <c r="E24" s="555"/>
      <c r="F24" s="556"/>
      <c r="G24" s="151"/>
      <c r="H24" s="194"/>
      <c r="I24" s="67"/>
      <c r="J24" s="67"/>
      <c r="K24" s="67"/>
      <c r="L24" s="67"/>
      <c r="M24" s="193"/>
      <c r="N24" s="193"/>
      <c r="O24" s="193"/>
      <c r="P24" s="192"/>
      <c r="Q24" s="187"/>
      <c r="R24" s="38"/>
      <c r="S24" s="417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s="39" customFormat="1" ht="23.25" customHeight="1">
      <c r="A25" s="191"/>
      <c r="B25" s="140" t="s">
        <v>51</v>
      </c>
      <c r="C25" s="542" t="s">
        <v>61</v>
      </c>
      <c r="D25" s="543"/>
      <c r="E25" s="543"/>
      <c r="F25" s="544"/>
      <c r="G25" s="141" t="s">
        <v>22</v>
      </c>
      <c r="H25" s="390">
        <f>SUM(K25-4.5)</f>
        <v>-4.5</v>
      </c>
      <c r="I25" s="390">
        <f>SUM(K25-3)</f>
        <v>-3</v>
      </c>
      <c r="J25" s="389">
        <f>SUM(K25-1.5)</f>
        <v>-1.5</v>
      </c>
      <c r="K25" s="174"/>
      <c r="L25" s="389">
        <f>SUM(K25+1.5)</f>
        <v>1.5</v>
      </c>
      <c r="M25" s="389">
        <f>SUM(K25+3)</f>
        <v>3</v>
      </c>
      <c r="N25" s="389">
        <f>SUM(K25+4.5)</f>
        <v>4.5</v>
      </c>
      <c r="O25" s="389">
        <f>SUM(K25+6)</f>
        <v>6</v>
      </c>
      <c r="P25" s="188"/>
      <c r="Q25" s="187"/>
      <c r="R25" s="38"/>
      <c r="S25" s="416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s="39" customFormat="1" ht="23.25" customHeight="1">
      <c r="A26" s="191"/>
      <c r="B26" s="140" t="s">
        <v>52</v>
      </c>
      <c r="C26" s="542" t="s">
        <v>62</v>
      </c>
      <c r="D26" s="543"/>
      <c r="E26" s="543"/>
      <c r="F26" s="544"/>
      <c r="G26" s="141" t="s">
        <v>22</v>
      </c>
      <c r="H26" s="390">
        <f>SUM(K26-4.5)</f>
        <v>-4.5</v>
      </c>
      <c r="I26" s="390">
        <f>SUM(K26-3)</f>
        <v>-3</v>
      </c>
      <c r="J26" s="389">
        <f>SUM(K26-1.5)</f>
        <v>-1.5</v>
      </c>
      <c r="K26" s="170"/>
      <c r="L26" s="389">
        <f>SUM(K26+1.5)</f>
        <v>1.5</v>
      </c>
      <c r="M26" s="389">
        <f>SUM(K26+3)</f>
        <v>3</v>
      </c>
      <c r="N26" s="389">
        <f>SUM(K26+4.5)</f>
        <v>4.5</v>
      </c>
      <c r="O26" s="389">
        <f>SUM(K26+6)</f>
        <v>6</v>
      </c>
      <c r="P26" s="188"/>
      <c r="Q26" s="187"/>
      <c r="R26" s="38"/>
      <c r="S26" s="416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s="39" customFormat="1" ht="23.25" customHeight="1">
      <c r="A27" s="191"/>
      <c r="B27" s="140" t="s">
        <v>57</v>
      </c>
      <c r="C27" s="542" t="s">
        <v>32</v>
      </c>
      <c r="D27" s="543"/>
      <c r="E27" s="543"/>
      <c r="F27" s="544"/>
      <c r="G27" s="141" t="s">
        <v>23</v>
      </c>
      <c r="H27" s="390">
        <f>SUM(J27)</f>
        <v>0</v>
      </c>
      <c r="I27" s="390">
        <f>SUM(K27)</f>
        <v>0</v>
      </c>
      <c r="J27" s="389">
        <f>SUM(K27)</f>
        <v>0</v>
      </c>
      <c r="K27" s="170"/>
      <c r="L27" s="389">
        <f>SUM(K27)</f>
        <v>0</v>
      </c>
      <c r="M27" s="389">
        <f t="shared" ref="M27:O28" si="12">SUM(K27)</f>
        <v>0</v>
      </c>
      <c r="N27" s="389">
        <f t="shared" si="12"/>
        <v>0</v>
      </c>
      <c r="O27" s="389">
        <f t="shared" si="12"/>
        <v>0</v>
      </c>
      <c r="P27" s="188"/>
      <c r="Q27" s="187"/>
      <c r="R27" s="38"/>
      <c r="S27" s="416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s="39" customFormat="1" ht="23.25" customHeight="1">
      <c r="A28" s="191"/>
      <c r="B28" s="144" t="s">
        <v>58</v>
      </c>
      <c r="C28" s="542" t="s">
        <v>40</v>
      </c>
      <c r="D28" s="543"/>
      <c r="E28" s="543"/>
      <c r="F28" s="544"/>
      <c r="G28" s="141" t="s">
        <v>23</v>
      </c>
      <c r="H28" s="390">
        <f>SUM(J28)</f>
        <v>0</v>
      </c>
      <c r="I28" s="390">
        <f>SUM(K28)</f>
        <v>0</v>
      </c>
      <c r="J28" s="389">
        <f>SUM(K28)</f>
        <v>0</v>
      </c>
      <c r="K28" s="176"/>
      <c r="L28" s="389">
        <f>SUM(K28)</f>
        <v>0</v>
      </c>
      <c r="M28" s="389">
        <f t="shared" si="12"/>
        <v>0</v>
      </c>
      <c r="N28" s="389">
        <f t="shared" si="12"/>
        <v>0</v>
      </c>
      <c r="O28" s="389">
        <f t="shared" si="12"/>
        <v>0</v>
      </c>
      <c r="P28" s="188"/>
      <c r="Q28" s="187"/>
      <c r="R28" s="38"/>
      <c r="S28" s="416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s="39" customFormat="1" ht="23.25" customHeight="1">
      <c r="A29" s="191"/>
      <c r="B29" s="554" t="s">
        <v>153</v>
      </c>
      <c r="C29" s="555"/>
      <c r="D29" s="555"/>
      <c r="E29" s="555"/>
      <c r="F29" s="556"/>
      <c r="G29" s="151"/>
      <c r="H29" s="194"/>
      <c r="I29" s="67"/>
      <c r="J29" s="67"/>
      <c r="K29" s="67"/>
      <c r="L29" s="67"/>
      <c r="M29" s="193"/>
      <c r="N29" s="193"/>
      <c r="O29" s="193"/>
      <c r="P29" s="192"/>
      <c r="Q29" s="187"/>
      <c r="R29" s="38"/>
      <c r="S29" s="417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s="39" customFormat="1" ht="23.25" customHeight="1">
      <c r="A30" s="191"/>
      <c r="B30" s="140" t="s">
        <v>53</v>
      </c>
      <c r="C30" s="542" t="s">
        <v>33</v>
      </c>
      <c r="D30" s="543"/>
      <c r="E30" s="543"/>
      <c r="F30" s="544"/>
      <c r="G30" s="141" t="s">
        <v>22</v>
      </c>
      <c r="H30" s="390">
        <f>SUM(K30-1.8)</f>
        <v>-1.8</v>
      </c>
      <c r="I30" s="390">
        <f>SUM(K30-1.2)</f>
        <v>-1.2</v>
      </c>
      <c r="J30" s="389">
        <f>SUM(K30-0.6)</f>
        <v>-0.6</v>
      </c>
      <c r="K30" s="174"/>
      <c r="L30" s="389">
        <f>SUM(K30+0.6)</f>
        <v>0.6</v>
      </c>
      <c r="M30" s="389">
        <f>SUM(K30+1.2)</f>
        <v>1.2</v>
      </c>
      <c r="N30" s="389">
        <f>SUM(K30+1.8)</f>
        <v>1.8</v>
      </c>
      <c r="O30" s="389">
        <f>SUM(K30+2.4)</f>
        <v>2.4</v>
      </c>
      <c r="P30" s="188"/>
      <c r="Q30" s="187"/>
      <c r="R30" s="38"/>
      <c r="S30" s="416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s="39" customFormat="1" ht="23.25" customHeight="1">
      <c r="A31" s="191"/>
      <c r="B31" s="140" t="s">
        <v>54</v>
      </c>
      <c r="C31" s="542" t="s">
        <v>34</v>
      </c>
      <c r="D31" s="543"/>
      <c r="E31" s="543"/>
      <c r="F31" s="544"/>
      <c r="G31" s="141" t="s">
        <v>23</v>
      </c>
      <c r="H31" s="390">
        <f>SUM(K31-2.1)</f>
        <v>-2.1</v>
      </c>
      <c r="I31" s="390">
        <f>SUM(K31-1.4)</f>
        <v>-1.4</v>
      </c>
      <c r="J31" s="389">
        <f>SUM(K31-0.7)</f>
        <v>-0.7</v>
      </c>
      <c r="K31" s="170"/>
      <c r="L31" s="389">
        <f>SUM(K31+0.7)</f>
        <v>0.7</v>
      </c>
      <c r="M31" s="389">
        <f>SUM(K31+1.4)</f>
        <v>1.4</v>
      </c>
      <c r="N31" s="389">
        <f>SUM(K31+2.1)</f>
        <v>2.1</v>
      </c>
      <c r="O31" s="389">
        <f>SUM(K31+2.8)</f>
        <v>2.8</v>
      </c>
      <c r="P31" s="188"/>
      <c r="Q31" s="187"/>
      <c r="R31" s="38"/>
      <c r="S31" s="416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s="7" customFormat="1" ht="24" customHeight="1">
      <c r="A32" s="126"/>
      <c r="B32" s="140" t="s">
        <v>55</v>
      </c>
      <c r="C32" s="542" t="s">
        <v>63</v>
      </c>
      <c r="D32" s="543"/>
      <c r="E32" s="543"/>
      <c r="F32" s="544"/>
      <c r="G32" s="141" t="s">
        <v>23</v>
      </c>
      <c r="H32" s="390">
        <f>SUM(K32)</f>
        <v>0</v>
      </c>
      <c r="I32" s="390">
        <f>SUM(K32)</f>
        <v>0</v>
      </c>
      <c r="J32" s="389">
        <f>SUM(K32)</f>
        <v>0</v>
      </c>
      <c r="K32" s="170"/>
      <c r="L32" s="389">
        <f>SUM(K32+0.45)</f>
        <v>0.45</v>
      </c>
      <c r="M32" s="389">
        <f>SUM(K32+0.9)</f>
        <v>0.9</v>
      </c>
      <c r="N32" s="389">
        <f>SUM(K32+1.35)</f>
        <v>1.35</v>
      </c>
      <c r="O32" s="389">
        <f>SUM(K32+1.8)</f>
        <v>1.8</v>
      </c>
      <c r="P32" s="188"/>
      <c r="Q32" s="128"/>
      <c r="S32" s="416"/>
    </row>
    <row r="33" spans="1:52" s="7" customFormat="1" ht="15.75">
      <c r="A33" s="126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89"/>
      <c r="Q33" s="128"/>
    </row>
    <row r="34" spans="1:52" s="7" customFormat="1" ht="18">
      <c r="A34" s="126"/>
      <c r="B34" s="185"/>
      <c r="C34" s="127"/>
      <c r="D34" s="127"/>
      <c r="E34" s="127"/>
      <c r="F34" s="127"/>
      <c r="G34" s="127"/>
      <c r="H34" s="127"/>
      <c r="I34" s="186"/>
      <c r="J34" s="186"/>
      <c r="K34" s="186"/>
      <c r="L34" s="186"/>
      <c r="M34" s="186"/>
      <c r="N34" s="186"/>
      <c r="O34" s="186"/>
      <c r="P34" s="127"/>
      <c r="Q34" s="128"/>
    </row>
    <row r="35" spans="1:52" s="7" customFormat="1" ht="18">
      <c r="A35" s="126"/>
      <c r="B35" s="185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8"/>
    </row>
    <row r="36" spans="1:52" s="7" customFormat="1" ht="23.25" customHeight="1">
      <c r="A36" s="126"/>
      <c r="B36" s="548" t="s">
        <v>13</v>
      </c>
      <c r="C36" s="549"/>
      <c r="D36" s="549"/>
      <c r="E36" s="549"/>
      <c r="F36" s="549"/>
      <c r="G36" s="550"/>
      <c r="H36" s="545" t="s">
        <v>35</v>
      </c>
      <c r="I36" s="546"/>
      <c r="J36" s="546"/>
      <c r="K36" s="546"/>
      <c r="L36" s="546"/>
      <c r="M36" s="546"/>
      <c r="N36" s="546"/>
      <c r="O36" s="547"/>
      <c r="P36" s="127"/>
      <c r="Q36" s="128"/>
    </row>
    <row r="37" spans="1:52" s="7" customFormat="1" ht="23.25" customHeight="1">
      <c r="A37" s="126"/>
      <c r="B37" s="551" t="s">
        <v>235</v>
      </c>
      <c r="C37" s="552"/>
      <c r="D37" s="552"/>
      <c r="E37" s="552"/>
      <c r="F37" s="553"/>
      <c r="G37" s="139" t="s">
        <v>18</v>
      </c>
      <c r="H37" s="202" t="s">
        <v>85</v>
      </c>
      <c r="I37" s="202" t="s">
        <v>8</v>
      </c>
      <c r="J37" s="201" t="s">
        <v>9</v>
      </c>
      <c r="K37" s="65" t="s">
        <v>10</v>
      </c>
      <c r="L37" s="200" t="s">
        <v>11</v>
      </c>
      <c r="M37" s="200" t="s">
        <v>12</v>
      </c>
      <c r="N37" s="200" t="s">
        <v>82</v>
      </c>
      <c r="O37" s="200" t="s">
        <v>86</v>
      </c>
      <c r="P37" s="127"/>
      <c r="Q37" s="128"/>
    </row>
    <row r="38" spans="1:52" s="7" customFormat="1" ht="23.25" customHeight="1">
      <c r="A38" s="126"/>
      <c r="B38" s="140" t="s">
        <v>41</v>
      </c>
      <c r="C38" s="542" t="s">
        <v>81</v>
      </c>
      <c r="D38" s="543"/>
      <c r="E38" s="543"/>
      <c r="F38" s="544"/>
      <c r="G38" s="141" t="s">
        <v>23</v>
      </c>
      <c r="H38" s="390">
        <f>I38-1.8</f>
        <v>38.600000000000009</v>
      </c>
      <c r="I38" s="390">
        <f>J38-1.8</f>
        <v>40.400000000000006</v>
      </c>
      <c r="J38" s="389">
        <f>K38-1.8</f>
        <v>42.2</v>
      </c>
      <c r="K38" s="323">
        <v>44</v>
      </c>
      <c r="L38" s="389">
        <f>K38+1.8</f>
        <v>45.8</v>
      </c>
      <c r="M38" s="389">
        <f t="shared" ref="M38:O38" si="13">L38+1.8</f>
        <v>47.599999999999994</v>
      </c>
      <c r="N38" s="389">
        <f t="shared" si="13"/>
        <v>49.399999999999991</v>
      </c>
      <c r="O38" s="389">
        <f t="shared" si="13"/>
        <v>51.199999999999989</v>
      </c>
      <c r="P38" s="127"/>
      <c r="Q38" s="128"/>
      <c r="S38" s="416"/>
    </row>
    <row r="39" spans="1:52" s="7" customFormat="1" ht="23.25" customHeight="1">
      <c r="A39" s="126"/>
      <c r="B39" s="145" t="s">
        <v>42</v>
      </c>
      <c r="C39" s="542" t="s">
        <v>21</v>
      </c>
      <c r="D39" s="543"/>
      <c r="E39" s="543"/>
      <c r="F39" s="544"/>
      <c r="G39" s="141" t="s">
        <v>22</v>
      </c>
      <c r="H39" s="390">
        <f>SUM(K39-9)</f>
        <v>51</v>
      </c>
      <c r="I39" s="190">
        <f>SUM(K39-6)</f>
        <v>54</v>
      </c>
      <c r="J39" s="189">
        <f>SUM(K39-3)</f>
        <v>57</v>
      </c>
      <c r="K39" s="323">
        <v>60</v>
      </c>
      <c r="L39" s="189">
        <f>SUM(K39+3)</f>
        <v>63</v>
      </c>
      <c r="M39" s="389">
        <f>SUM(K39+7)</f>
        <v>67</v>
      </c>
      <c r="N39" s="389">
        <f t="shared" ref="N39:O41" si="14">SUM(L39+8)</f>
        <v>71</v>
      </c>
      <c r="O39" s="389">
        <f t="shared" si="14"/>
        <v>75</v>
      </c>
      <c r="P39" s="127"/>
      <c r="Q39" s="128"/>
      <c r="S39" s="416"/>
    </row>
    <row r="40" spans="1:52" s="7" customFormat="1" ht="23.25" customHeight="1">
      <c r="A40" s="126"/>
      <c r="B40" s="145" t="s">
        <v>43</v>
      </c>
      <c r="C40" s="542" t="s">
        <v>80</v>
      </c>
      <c r="D40" s="543"/>
      <c r="E40" s="543"/>
      <c r="F40" s="544"/>
      <c r="G40" s="141" t="s">
        <v>22</v>
      </c>
      <c r="H40" s="390">
        <f>SUM(K40-9)</f>
        <v>47</v>
      </c>
      <c r="I40" s="190">
        <f>SUM(K40-6)</f>
        <v>50</v>
      </c>
      <c r="J40" s="189">
        <f>SUM(K40-3)</f>
        <v>53</v>
      </c>
      <c r="K40" s="323">
        <v>56</v>
      </c>
      <c r="L40" s="189">
        <f>SUM(K40+3)</f>
        <v>59</v>
      </c>
      <c r="M40" s="389">
        <f>SUM(K40+7)</f>
        <v>63</v>
      </c>
      <c r="N40" s="389">
        <f t="shared" si="14"/>
        <v>67</v>
      </c>
      <c r="O40" s="389">
        <f>SUM(M40+8)</f>
        <v>71</v>
      </c>
      <c r="P40" s="127"/>
      <c r="Q40" s="128"/>
      <c r="S40" s="416"/>
    </row>
    <row r="41" spans="1:52" s="7" customFormat="1" ht="23.25" customHeight="1">
      <c r="A41" s="126"/>
      <c r="B41" s="145" t="s">
        <v>44</v>
      </c>
      <c r="C41" s="542" t="s">
        <v>29</v>
      </c>
      <c r="D41" s="543"/>
      <c r="E41" s="543"/>
      <c r="F41" s="544"/>
      <c r="G41" s="141" t="s">
        <v>22</v>
      </c>
      <c r="H41" s="390">
        <f>SUM(K41-9)</f>
        <v>46.5</v>
      </c>
      <c r="I41" s="190">
        <f>SUM(K41-6)</f>
        <v>49.5</v>
      </c>
      <c r="J41" s="189">
        <f>SUM(K41-3)</f>
        <v>52.5</v>
      </c>
      <c r="K41" s="323">
        <v>55.5</v>
      </c>
      <c r="L41" s="189">
        <f>SUM(K41+3)</f>
        <v>58.5</v>
      </c>
      <c r="M41" s="389">
        <f>SUM(K41+7)</f>
        <v>62.5</v>
      </c>
      <c r="N41" s="389">
        <f t="shared" si="14"/>
        <v>66.5</v>
      </c>
      <c r="O41" s="389">
        <f t="shared" si="14"/>
        <v>70.5</v>
      </c>
      <c r="P41" s="127"/>
      <c r="Q41" s="128"/>
      <c r="S41" s="416"/>
    </row>
    <row r="42" spans="1:52" s="7" customFormat="1" ht="23.25" customHeight="1">
      <c r="A42" s="126"/>
      <c r="B42" s="198" t="s">
        <v>28</v>
      </c>
      <c r="C42" s="542" t="s">
        <v>31</v>
      </c>
      <c r="D42" s="543"/>
      <c r="E42" s="543"/>
      <c r="F42" s="544"/>
      <c r="G42" s="197" t="s">
        <v>22</v>
      </c>
      <c r="H42" s="390">
        <f>K42-4</f>
        <v>66</v>
      </c>
      <c r="I42" s="390">
        <f>K42-2</f>
        <v>68</v>
      </c>
      <c r="J42" s="389">
        <f>SUM(K42)</f>
        <v>70</v>
      </c>
      <c r="K42" s="323">
        <v>70</v>
      </c>
      <c r="L42" s="389">
        <f>K42</f>
        <v>70</v>
      </c>
      <c r="M42" s="389">
        <f>SUM(K42+2)</f>
        <v>72</v>
      </c>
      <c r="N42" s="389">
        <f>K42+4</f>
        <v>74</v>
      </c>
      <c r="O42" s="389">
        <f>K42+6</f>
        <v>76</v>
      </c>
      <c r="P42" s="127"/>
      <c r="Q42" s="128"/>
      <c r="S42" s="416"/>
    </row>
    <row r="43" spans="1:52" s="7" customFormat="1" ht="23.25" customHeight="1">
      <c r="A43" s="126"/>
      <c r="B43" s="145" t="s">
        <v>37</v>
      </c>
      <c r="C43" s="542" t="s">
        <v>60</v>
      </c>
      <c r="D43" s="543"/>
      <c r="E43" s="543"/>
      <c r="F43" s="544"/>
      <c r="G43" s="141" t="s">
        <v>23</v>
      </c>
      <c r="H43" s="190">
        <f>SUM(K43-2.25)</f>
        <v>12.75</v>
      </c>
      <c r="I43" s="190">
        <f>SUM(K43-1.5)</f>
        <v>13.5</v>
      </c>
      <c r="J43" s="189">
        <f>SUM(K43-0.75)</f>
        <v>14.25</v>
      </c>
      <c r="K43" s="323">
        <v>15</v>
      </c>
      <c r="L43" s="189">
        <f>SUM(K43+0.75)</f>
        <v>15.75</v>
      </c>
      <c r="M43" s="189">
        <f>SUM(K43+1.5)</f>
        <v>16.5</v>
      </c>
      <c r="N43" s="189">
        <f>SUM(L43+1.5)</f>
        <v>17.25</v>
      </c>
      <c r="O43" s="189">
        <f>SUM(M43+1.5)</f>
        <v>18</v>
      </c>
      <c r="P43" s="127"/>
      <c r="Q43" s="128"/>
      <c r="S43" s="416"/>
    </row>
    <row r="44" spans="1:52" s="7" customFormat="1" ht="23.25" customHeight="1">
      <c r="A44" s="126"/>
      <c r="B44" s="145" t="s">
        <v>45</v>
      </c>
      <c r="C44" s="557" t="s">
        <v>76</v>
      </c>
      <c r="D44" s="558"/>
      <c r="E44" s="558"/>
      <c r="F44" s="559"/>
      <c r="G44" s="141" t="s">
        <v>23</v>
      </c>
      <c r="H44" s="190">
        <f>SUM(K44-3)</f>
        <v>22</v>
      </c>
      <c r="I44" s="190">
        <f>SUM(K44-2)</f>
        <v>23</v>
      </c>
      <c r="J44" s="189">
        <f>SUM(K44-1)</f>
        <v>24</v>
      </c>
      <c r="K44" s="323">
        <v>25</v>
      </c>
      <c r="L44" s="189">
        <f>SUM(K44+1)</f>
        <v>26</v>
      </c>
      <c r="M44" s="189">
        <f>SUM(K44+2)</f>
        <v>27</v>
      </c>
      <c r="N44" s="189">
        <f>SUM(L44+2)</f>
        <v>28</v>
      </c>
      <c r="O44" s="189">
        <f>SUM(M44+2)</f>
        <v>29</v>
      </c>
      <c r="P44" s="127"/>
      <c r="Q44" s="128"/>
      <c r="S44" s="416"/>
    </row>
    <row r="45" spans="1:52" s="7" customFormat="1" ht="23.25" customHeight="1">
      <c r="A45" s="126"/>
      <c r="B45" s="145" t="s">
        <v>46</v>
      </c>
      <c r="C45" s="557" t="s">
        <v>75</v>
      </c>
      <c r="D45" s="558"/>
      <c r="E45" s="558"/>
      <c r="F45" s="559"/>
      <c r="G45" s="141" t="s">
        <v>23</v>
      </c>
      <c r="H45" s="190">
        <f>SUM(K45-2.25)</f>
        <v>16.75</v>
      </c>
      <c r="I45" s="190">
        <f>SUM(K45-1.5)</f>
        <v>17.5</v>
      </c>
      <c r="J45" s="189">
        <f>SUM(K45-0.75)</f>
        <v>18.25</v>
      </c>
      <c r="K45" s="323">
        <v>19</v>
      </c>
      <c r="L45" s="189">
        <f>SUM(K45+0.75)</f>
        <v>19.75</v>
      </c>
      <c r="M45" s="189">
        <f>SUM(K45+1.5)</f>
        <v>20.5</v>
      </c>
      <c r="N45" s="189">
        <f>SUM(L45+1.5)</f>
        <v>21.25</v>
      </c>
      <c r="O45" s="189">
        <f>SUM(M45+1.5)</f>
        <v>22</v>
      </c>
      <c r="P45" s="127"/>
      <c r="Q45" s="128"/>
      <c r="S45" s="416"/>
    </row>
    <row r="46" spans="1:52" s="1" customFormat="1" ht="23.25" customHeight="1">
      <c r="A46" s="126"/>
      <c r="B46" s="145" t="s">
        <v>47</v>
      </c>
      <c r="C46" s="542" t="s">
        <v>156</v>
      </c>
      <c r="D46" s="543"/>
      <c r="E46" s="543"/>
      <c r="F46" s="544"/>
      <c r="G46" s="141" t="s">
        <v>23</v>
      </c>
      <c r="H46" s="389">
        <f t="shared" ref="H46" si="15">SUM(I46-0.6)</f>
        <v>8.7000000000000011</v>
      </c>
      <c r="I46" s="389">
        <f t="shared" ref="I46" si="16">SUM(J46-0.6)</f>
        <v>9.3000000000000007</v>
      </c>
      <c r="J46" s="389">
        <f>SUM(K46-0.6)</f>
        <v>9.9</v>
      </c>
      <c r="K46" s="323">
        <v>10.5</v>
      </c>
      <c r="L46" s="389">
        <f>SUM(K46+0.6)</f>
        <v>11.1</v>
      </c>
      <c r="M46" s="389">
        <f t="shared" ref="M46" si="17">SUM(L46+0.6)</f>
        <v>11.7</v>
      </c>
      <c r="N46" s="389">
        <f t="shared" ref="N46" si="18">SUM(M46+0.6)</f>
        <v>12.299999999999999</v>
      </c>
      <c r="O46" s="389">
        <f t="shared" ref="O46" si="19">SUM(N46+0.6)</f>
        <v>12.899999999999999</v>
      </c>
      <c r="P46" s="188"/>
      <c r="Q46" s="128"/>
      <c r="R46" s="7"/>
      <c r="S46" s="416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s="1" customFormat="1" ht="23.25" customHeight="1">
      <c r="A47" s="126"/>
      <c r="B47" s="145" t="s">
        <v>48</v>
      </c>
      <c r="C47" s="542" t="s">
        <v>30</v>
      </c>
      <c r="D47" s="543"/>
      <c r="E47" s="543"/>
      <c r="F47" s="544"/>
      <c r="G47" s="141" t="s">
        <v>23</v>
      </c>
      <c r="H47" s="389">
        <f t="shared" ref="H47" si="20">SUM(I47-0.6)</f>
        <v>13.200000000000001</v>
      </c>
      <c r="I47" s="389">
        <f t="shared" ref="I47" si="21">SUM(J47-0.6)</f>
        <v>13.8</v>
      </c>
      <c r="J47" s="389">
        <f>SUM(K47-0.6)</f>
        <v>14.4</v>
      </c>
      <c r="K47" s="323">
        <v>15</v>
      </c>
      <c r="L47" s="389">
        <f>SUM(K47+0.6)</f>
        <v>15.6</v>
      </c>
      <c r="M47" s="389">
        <f t="shared" ref="M47" si="22">SUM(L47+0.6)</f>
        <v>16.2</v>
      </c>
      <c r="N47" s="389">
        <f t="shared" ref="N47" si="23">SUM(M47+0.6)</f>
        <v>16.8</v>
      </c>
      <c r="O47" s="389">
        <f t="shared" ref="O47" si="24">SUM(N47+0.6)</f>
        <v>17.400000000000002</v>
      </c>
      <c r="P47" s="188"/>
      <c r="Q47" s="128"/>
      <c r="R47" s="7"/>
      <c r="S47" s="416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s="7" customFormat="1" ht="23.25" customHeight="1">
      <c r="A48" s="126"/>
      <c r="B48" s="196" t="s">
        <v>49</v>
      </c>
      <c r="C48" s="542" t="s">
        <v>74</v>
      </c>
      <c r="D48" s="543"/>
      <c r="E48" s="543"/>
      <c r="F48" s="544"/>
      <c r="G48" s="141" t="s">
        <v>22</v>
      </c>
      <c r="H48" s="389">
        <f t="shared" ref="H48:I48" si="25">SUM(I48-1.25)</f>
        <v>78.25</v>
      </c>
      <c r="I48" s="389">
        <f t="shared" si="25"/>
        <v>79.5</v>
      </c>
      <c r="J48" s="389">
        <f>SUM(K48-1.25)</f>
        <v>80.75</v>
      </c>
      <c r="K48" s="323">
        <v>82</v>
      </c>
      <c r="L48" s="389">
        <f>SUM(K48+1.25)</f>
        <v>83.25</v>
      </c>
      <c r="M48" s="389">
        <f t="shared" ref="M48:O48" si="26">SUM(L48+1.25)</f>
        <v>84.5</v>
      </c>
      <c r="N48" s="389">
        <f t="shared" si="26"/>
        <v>85.75</v>
      </c>
      <c r="O48" s="389">
        <f t="shared" si="26"/>
        <v>87</v>
      </c>
      <c r="P48" s="127"/>
      <c r="Q48" s="128"/>
      <c r="S48" s="416"/>
    </row>
    <row r="49" spans="1:19" s="7" customFormat="1" ht="23.25" customHeight="1">
      <c r="A49" s="126"/>
      <c r="B49" s="554" t="s">
        <v>154</v>
      </c>
      <c r="C49" s="555"/>
      <c r="D49" s="555"/>
      <c r="E49" s="555"/>
      <c r="F49" s="556"/>
      <c r="G49" s="151"/>
      <c r="H49" s="195"/>
      <c r="I49" s="66"/>
      <c r="J49" s="66"/>
      <c r="K49" s="66"/>
      <c r="L49" s="66"/>
      <c r="M49" s="143"/>
      <c r="N49" s="143"/>
      <c r="O49" s="143"/>
      <c r="P49" s="127"/>
      <c r="Q49" s="128"/>
      <c r="S49" s="89"/>
    </row>
    <row r="50" spans="1:19" s="40" customFormat="1" ht="23.25" customHeight="1">
      <c r="A50" s="184"/>
      <c r="B50" s="140" t="s">
        <v>50</v>
      </c>
      <c r="C50" s="542" t="s">
        <v>79</v>
      </c>
      <c r="D50" s="543"/>
      <c r="E50" s="543"/>
      <c r="F50" s="544"/>
      <c r="G50" s="141" t="s">
        <v>23</v>
      </c>
      <c r="H50" s="390">
        <f>I50-1.8</f>
        <v>39.600000000000009</v>
      </c>
      <c r="I50" s="390">
        <f>J50-1.8</f>
        <v>41.400000000000006</v>
      </c>
      <c r="J50" s="389">
        <f>K50-1.8</f>
        <v>43.2</v>
      </c>
      <c r="K50" s="174">
        <v>45</v>
      </c>
      <c r="L50" s="389">
        <f>K50+1.8</f>
        <v>46.8</v>
      </c>
      <c r="M50" s="389">
        <f t="shared" ref="M50:O50" si="27">L50+1.8</f>
        <v>48.599999999999994</v>
      </c>
      <c r="N50" s="389">
        <f t="shared" si="27"/>
        <v>50.399999999999991</v>
      </c>
      <c r="O50" s="389">
        <f t="shared" si="27"/>
        <v>52.199999999999989</v>
      </c>
      <c r="P50" s="387"/>
      <c r="Q50" s="183"/>
      <c r="S50" s="416"/>
    </row>
    <row r="51" spans="1:19" s="40" customFormat="1" ht="23.25" customHeight="1">
      <c r="A51" s="184"/>
      <c r="B51" s="144" t="s">
        <v>9</v>
      </c>
      <c r="C51" s="542" t="s">
        <v>24</v>
      </c>
      <c r="D51" s="543"/>
      <c r="E51" s="543"/>
      <c r="F51" s="544"/>
      <c r="G51" s="141" t="s">
        <v>22</v>
      </c>
      <c r="H51" s="390">
        <f>K51-4</f>
        <v>68</v>
      </c>
      <c r="I51" s="390">
        <f>K51-2</f>
        <v>70</v>
      </c>
      <c r="J51" s="389">
        <f>SUM(K51)</f>
        <v>72</v>
      </c>
      <c r="K51" s="176">
        <v>72</v>
      </c>
      <c r="L51" s="389">
        <f>K51</f>
        <v>72</v>
      </c>
      <c r="M51" s="389">
        <f>SUM(K51+2)</f>
        <v>74</v>
      </c>
      <c r="N51" s="389">
        <f>K51+4</f>
        <v>76</v>
      </c>
      <c r="O51" s="389">
        <f>K51+6</f>
        <v>78</v>
      </c>
      <c r="P51" s="387"/>
      <c r="Q51" s="183"/>
      <c r="S51" s="416"/>
    </row>
    <row r="52" spans="1:19" ht="23.25" customHeight="1">
      <c r="A52" s="184"/>
      <c r="B52" s="554" t="s">
        <v>155</v>
      </c>
      <c r="C52" s="555"/>
      <c r="D52" s="555"/>
      <c r="E52" s="555"/>
      <c r="F52" s="556"/>
      <c r="G52" s="151"/>
      <c r="H52" s="194"/>
      <c r="I52" s="67"/>
      <c r="J52" s="67"/>
      <c r="K52" s="67"/>
      <c r="L52" s="67"/>
      <c r="M52" s="193"/>
      <c r="N52" s="193"/>
      <c r="O52" s="193"/>
      <c r="P52" s="387"/>
      <c r="Q52" s="183"/>
      <c r="S52" s="417"/>
    </row>
    <row r="53" spans="1:19" ht="23.25" customHeight="1">
      <c r="A53" s="408"/>
      <c r="B53" s="140" t="s">
        <v>51</v>
      </c>
      <c r="C53" s="542" t="s">
        <v>61</v>
      </c>
      <c r="D53" s="543"/>
      <c r="E53" s="543"/>
      <c r="F53" s="544"/>
      <c r="G53" s="141" t="s">
        <v>22</v>
      </c>
      <c r="H53" s="390">
        <f>SUM(K53-4.5)</f>
        <v>45.5</v>
      </c>
      <c r="I53" s="390">
        <f>SUM(K53-3)</f>
        <v>47</v>
      </c>
      <c r="J53" s="389">
        <f>SUM(K53-1.5)</f>
        <v>48.5</v>
      </c>
      <c r="K53" s="174">
        <v>50</v>
      </c>
      <c r="L53" s="389">
        <f>SUM(K53+1.5)</f>
        <v>51.5</v>
      </c>
      <c r="M53" s="389">
        <f>SUM(K53+3)</f>
        <v>53</v>
      </c>
      <c r="N53" s="389">
        <f>SUM(K53+4.5)</f>
        <v>54.5</v>
      </c>
      <c r="O53" s="389">
        <f>SUM(K53+6)</f>
        <v>56</v>
      </c>
      <c r="P53" s="40"/>
      <c r="Q53" s="409"/>
      <c r="S53" s="416"/>
    </row>
    <row r="54" spans="1:19" ht="23.25" customHeight="1">
      <c r="A54" s="408"/>
      <c r="B54" s="140" t="s">
        <v>52</v>
      </c>
      <c r="C54" s="542" t="s">
        <v>62</v>
      </c>
      <c r="D54" s="543"/>
      <c r="E54" s="543"/>
      <c r="F54" s="544"/>
      <c r="G54" s="141" t="s">
        <v>22</v>
      </c>
      <c r="H54" s="390">
        <f>SUM(K54-4.5)</f>
        <v>45.5</v>
      </c>
      <c r="I54" s="390">
        <f>SUM(K54-3)</f>
        <v>47</v>
      </c>
      <c r="J54" s="389">
        <f>SUM(K54-1.5)</f>
        <v>48.5</v>
      </c>
      <c r="K54" s="170">
        <v>50</v>
      </c>
      <c r="L54" s="389">
        <f>SUM(K54+1.5)</f>
        <v>51.5</v>
      </c>
      <c r="M54" s="389">
        <f>SUM(K54+3)</f>
        <v>53</v>
      </c>
      <c r="N54" s="389">
        <f>SUM(K54+4.5)</f>
        <v>54.5</v>
      </c>
      <c r="O54" s="389">
        <f>SUM(K54+6)</f>
        <v>56</v>
      </c>
      <c r="P54" s="40"/>
      <c r="Q54" s="409"/>
      <c r="S54" s="416"/>
    </row>
    <row r="55" spans="1:19" ht="23.25" customHeight="1">
      <c r="A55" s="408"/>
      <c r="B55" s="140" t="s">
        <v>57</v>
      </c>
      <c r="C55" s="542" t="s">
        <v>32</v>
      </c>
      <c r="D55" s="543"/>
      <c r="E55" s="543"/>
      <c r="F55" s="544"/>
      <c r="G55" s="141" t="s">
        <v>23</v>
      </c>
      <c r="H55" s="190">
        <f>SUM(J55)</f>
        <v>10</v>
      </c>
      <c r="I55" s="190">
        <f>SUM(K55)</f>
        <v>10</v>
      </c>
      <c r="J55" s="189">
        <f>SUM(K55)</f>
        <v>10</v>
      </c>
      <c r="K55" s="170">
        <v>10</v>
      </c>
      <c r="L55" s="189">
        <f>SUM(K55)</f>
        <v>10</v>
      </c>
      <c r="M55" s="189">
        <f t="shared" ref="M55:O56" si="28">SUM(K55)</f>
        <v>10</v>
      </c>
      <c r="N55" s="189">
        <f t="shared" si="28"/>
        <v>10</v>
      </c>
      <c r="O55" s="189">
        <f t="shared" si="28"/>
        <v>10</v>
      </c>
      <c r="P55" s="40"/>
      <c r="Q55" s="409"/>
      <c r="S55" s="416"/>
    </row>
    <row r="56" spans="1:19" ht="23.25" customHeight="1">
      <c r="A56" s="408"/>
      <c r="B56" s="140" t="s">
        <v>58</v>
      </c>
      <c r="C56" s="542" t="s">
        <v>40</v>
      </c>
      <c r="D56" s="543"/>
      <c r="E56" s="543"/>
      <c r="F56" s="544"/>
      <c r="G56" s="141" t="s">
        <v>23</v>
      </c>
      <c r="H56" s="190">
        <f>SUM(J56)</f>
        <v>9</v>
      </c>
      <c r="I56" s="190">
        <f>SUM(K56)</f>
        <v>9</v>
      </c>
      <c r="J56" s="189">
        <f>SUM(K56)</f>
        <v>9</v>
      </c>
      <c r="K56" s="323">
        <v>9</v>
      </c>
      <c r="L56" s="189">
        <f>SUM(K56)</f>
        <v>9</v>
      </c>
      <c r="M56" s="189">
        <f t="shared" si="28"/>
        <v>9</v>
      </c>
      <c r="N56" s="189">
        <f t="shared" si="28"/>
        <v>9</v>
      </c>
      <c r="O56" s="189">
        <f t="shared" si="28"/>
        <v>9</v>
      </c>
      <c r="P56" s="40"/>
      <c r="Q56" s="409"/>
      <c r="S56" s="416"/>
    </row>
    <row r="57" spans="1:19">
      <c r="A57" s="408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9"/>
    </row>
    <row r="58" spans="1:19" ht="12.75" thickBot="1">
      <c r="A58" s="410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2"/>
    </row>
  </sheetData>
  <sheetProtection insertRows="0" deleteRows="0"/>
  <mergeCells count="51">
    <mergeCell ref="C19:F19"/>
    <mergeCell ref="B24:F24"/>
    <mergeCell ref="C31:F31"/>
    <mergeCell ref="C25:F25"/>
    <mergeCell ref="C32:F32"/>
    <mergeCell ref="C28:F28"/>
    <mergeCell ref="B29:F29"/>
    <mergeCell ref="C30:F30"/>
    <mergeCell ref="C26:F26"/>
    <mergeCell ref="C27:F27"/>
    <mergeCell ref="B20:F20"/>
    <mergeCell ref="C21:F21"/>
    <mergeCell ref="C22:F22"/>
    <mergeCell ref="C23:F23"/>
    <mergeCell ref="C38:F38"/>
    <mergeCell ref="L1:Q1"/>
    <mergeCell ref="C15:F15"/>
    <mergeCell ref="C16:F16"/>
    <mergeCell ref="C17:F17"/>
    <mergeCell ref="C11:F11"/>
    <mergeCell ref="B9:F9"/>
    <mergeCell ref="D1:K1"/>
    <mergeCell ref="D3:K3"/>
    <mergeCell ref="B8:G8"/>
    <mergeCell ref="C10:F10"/>
    <mergeCell ref="H8:O8"/>
    <mergeCell ref="C12:F12"/>
    <mergeCell ref="C13:F13"/>
    <mergeCell ref="C14:F14"/>
    <mergeCell ref="B18:F18"/>
    <mergeCell ref="C39:F39"/>
    <mergeCell ref="C40:F40"/>
    <mergeCell ref="C41:F41"/>
    <mergeCell ref="C42:F42"/>
    <mergeCell ref="C43:F43"/>
    <mergeCell ref="C56:F56"/>
    <mergeCell ref="C46:F46"/>
    <mergeCell ref="H36:O36"/>
    <mergeCell ref="B36:G36"/>
    <mergeCell ref="B37:F37"/>
    <mergeCell ref="C48:F48"/>
    <mergeCell ref="B49:F49"/>
    <mergeCell ref="C51:F51"/>
    <mergeCell ref="B52:F52"/>
    <mergeCell ref="C53:F53"/>
    <mergeCell ref="C54:F54"/>
    <mergeCell ref="C55:F55"/>
    <mergeCell ref="C44:F44"/>
    <mergeCell ref="C45:F45"/>
    <mergeCell ref="C47:F47"/>
    <mergeCell ref="C50:F50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4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6"/>
  <sheetViews>
    <sheetView showGridLines="0" zoomScale="85" zoomScaleNormal="85" workbookViewId="0">
      <selection activeCell="B4" sqref="B4"/>
    </sheetView>
  </sheetViews>
  <sheetFormatPr baseColWidth="10" defaultRowHeight="12"/>
  <cols>
    <col min="1" max="1" width="17.83203125" customWidth="1"/>
    <col min="2" max="2" width="18.6640625" customWidth="1"/>
    <col min="3" max="3" width="14.5" customWidth="1"/>
    <col min="4" max="5" width="15.6640625" customWidth="1"/>
    <col min="6" max="6" width="21.1640625" customWidth="1"/>
    <col min="7" max="7" width="14.6640625" customWidth="1"/>
    <col min="8" max="10" width="12.1640625" customWidth="1"/>
    <col min="11" max="11" width="29.33203125" customWidth="1"/>
    <col min="12" max="12" width="22" customWidth="1"/>
    <col min="13" max="13" width="15" customWidth="1"/>
    <col min="14" max="18" width="12.6640625" customWidth="1"/>
  </cols>
  <sheetData>
    <row r="1" spans="1:14" s="1" customFormat="1" ht="37.9" customHeight="1" thickBot="1">
      <c r="A1" s="211"/>
      <c r="B1" s="210"/>
      <c r="C1" s="210"/>
      <c r="D1" s="560" t="s">
        <v>36</v>
      </c>
      <c r="E1" s="560"/>
      <c r="F1" s="560"/>
      <c r="G1" s="560"/>
      <c r="H1" s="560"/>
      <c r="I1" s="560"/>
      <c r="J1" s="560"/>
      <c r="K1" s="560" t="str">
        <f>'TECHNICAL SHEET OUTER JKT'!J1</f>
        <v>FALL WINTER 19/20</v>
      </c>
      <c r="L1" s="560"/>
      <c r="M1" s="561"/>
    </row>
    <row r="2" spans="1:14" s="5" customFormat="1" ht="19.5" thickBot="1">
      <c r="A2" s="305" t="str">
        <f>'TECHNICAL SHEET INNER GARMENT'!A2</f>
        <v>MIV8620</v>
      </c>
      <c r="B2" s="291"/>
      <c r="C2" s="304"/>
      <c r="D2" s="314" t="str">
        <f>'TECHNICAL SHEET INNER GARMENT'!D2</f>
        <v>POBEDA II 3 IN 1 JKT M</v>
      </c>
      <c r="E2" s="314"/>
      <c r="F2" s="314"/>
      <c r="G2" s="304"/>
      <c r="H2" s="304"/>
      <c r="I2" s="304"/>
      <c r="J2" s="304"/>
      <c r="K2" s="300" t="str">
        <f>'[1]TECHNICAL SHEET OUTER GARMENT'!J3</f>
        <v>DEVELOPPER</v>
      </c>
      <c r="L2" s="294"/>
      <c r="M2" s="212" t="str">
        <f>'TECHNICAL SHEET INNER GARMENT'!L2</f>
        <v>FRANÇOISE</v>
      </c>
    </row>
    <row r="3" spans="1:14" s="3" customFormat="1" ht="18.600000000000001" customHeight="1" thickBot="1">
      <c r="A3" s="301" t="s">
        <v>84</v>
      </c>
      <c r="B3" s="283">
        <f>'TECHNICAL SHEET INNER GARMENT'!B3</f>
        <v>1</v>
      </c>
      <c r="C3" s="563"/>
      <c r="D3" s="563"/>
      <c r="E3" s="563"/>
      <c r="F3" s="563"/>
      <c r="G3" s="563"/>
      <c r="H3" s="563"/>
      <c r="I3" s="563"/>
      <c r="J3" s="563"/>
      <c r="K3" s="293" t="str">
        <f>'[1]TECHNICAL SHEET OUTER GARMENT'!J4</f>
        <v>PRODUCT MANAGER</v>
      </c>
      <c r="L3" s="288"/>
      <c r="M3" s="303" t="str">
        <f>'TECHNICAL SHEET INNER GARMENT'!L3</f>
        <v>CAMILLE</v>
      </c>
    </row>
    <row r="4" spans="1:14" s="3" customFormat="1" ht="18.600000000000001" customHeight="1" thickBot="1">
      <c r="A4" s="301" t="s">
        <v>1</v>
      </c>
      <c r="B4" s="302">
        <f>'TECHNICAL SHEET INNER GARMENT'!B4</f>
        <v>43214</v>
      </c>
      <c r="C4" s="294"/>
      <c r="D4" s="280"/>
      <c r="E4" s="280"/>
      <c r="F4" s="280"/>
      <c r="G4" s="280"/>
      <c r="H4" s="280"/>
      <c r="I4" s="280"/>
      <c r="J4" s="280"/>
      <c r="K4" s="221"/>
      <c r="L4" s="221"/>
      <c r="M4" s="222"/>
    </row>
    <row r="5" spans="1:14" s="1" customFormat="1" ht="15.75">
      <c r="A5" s="25"/>
      <c r="B5" s="24"/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7"/>
    </row>
    <row r="6" spans="1:14" s="7" customFormat="1" ht="15.75">
      <c r="A6" s="6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8"/>
    </row>
    <row r="7" spans="1:14" s="7" customFormat="1" ht="15.75">
      <c r="A7" s="6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8"/>
    </row>
    <row r="8" spans="1:14" s="7" customFormat="1" ht="15.75">
      <c r="A8" s="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8"/>
    </row>
    <row r="9" spans="1:14" s="7" customFormat="1" ht="15.75">
      <c r="A9" s="6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8"/>
    </row>
    <row r="10" spans="1:14" s="7" customFormat="1" ht="15.75">
      <c r="A10" s="6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8"/>
    </row>
    <row r="11" spans="1:14" s="7" customFormat="1">
      <c r="A11" s="6"/>
      <c r="M11" s="8"/>
    </row>
    <row r="12" spans="1:14" s="7" customFormat="1">
      <c r="A12" s="6"/>
      <c r="M12" s="8"/>
    </row>
    <row r="13" spans="1:14" s="7" customFormat="1" ht="15.75">
      <c r="A13" s="6"/>
      <c r="B13" s="11"/>
      <c r="M13" s="8"/>
    </row>
    <row r="14" spans="1:14" s="7" customFormat="1" ht="15.75">
      <c r="A14" s="6"/>
      <c r="B14" s="9"/>
      <c r="M14" s="8"/>
    </row>
    <row r="15" spans="1:14" s="7" customFormat="1">
      <c r="A15" s="6"/>
      <c r="M15" s="8"/>
    </row>
    <row r="16" spans="1:14" s="7" customFormat="1">
      <c r="A16" s="6"/>
      <c r="M16" s="8"/>
    </row>
    <row r="17" spans="1:13" s="7" customFormat="1">
      <c r="A17" s="6"/>
      <c r="M17" s="8"/>
    </row>
    <row r="18" spans="1:13" s="7" customFormat="1">
      <c r="A18" s="6"/>
      <c r="M18" s="8"/>
    </row>
    <row r="19" spans="1:13" s="7" customFormat="1">
      <c r="A19" s="6"/>
      <c r="M19" s="8"/>
    </row>
    <row r="20" spans="1:13" s="7" customFormat="1">
      <c r="A20" s="6"/>
      <c r="M20" s="8"/>
    </row>
    <row r="21" spans="1:13" s="7" customFormat="1">
      <c r="A21" s="6"/>
      <c r="M21" s="8"/>
    </row>
    <row r="22" spans="1:13" s="7" customFormat="1">
      <c r="A22" s="6"/>
      <c r="M22" s="8"/>
    </row>
    <row r="23" spans="1:13" s="7" customFormat="1" ht="15.75">
      <c r="A23" s="6"/>
      <c r="B23" s="11"/>
      <c r="M23" s="8"/>
    </row>
    <row r="24" spans="1:13" s="7" customFormat="1" ht="15.75">
      <c r="A24" s="6"/>
      <c r="B24" s="9"/>
      <c r="M24" s="8"/>
    </row>
    <row r="25" spans="1:13" s="7" customFormat="1">
      <c r="A25" s="6"/>
      <c r="M25" s="8"/>
    </row>
    <row r="26" spans="1:13" s="7" customFormat="1">
      <c r="A26" s="6"/>
      <c r="M26" s="8"/>
    </row>
    <row r="27" spans="1:13" s="7" customFormat="1">
      <c r="A27" s="6"/>
      <c r="M27" s="8"/>
    </row>
    <row r="28" spans="1:13" s="7" customFormat="1">
      <c r="A28" s="6"/>
      <c r="M28" s="8"/>
    </row>
    <row r="29" spans="1:13" s="7" customFormat="1">
      <c r="A29" s="6"/>
      <c r="M29" s="8"/>
    </row>
    <row r="30" spans="1:13" s="7" customFormat="1">
      <c r="A30" s="6"/>
      <c r="M30" s="8"/>
    </row>
    <row r="31" spans="1:13" s="7" customFormat="1">
      <c r="A31" s="6"/>
      <c r="M31" s="8"/>
    </row>
    <row r="32" spans="1:13" s="7" customFormat="1">
      <c r="A32" s="6"/>
      <c r="M32" s="8"/>
    </row>
    <row r="33" spans="1:13" s="7" customFormat="1">
      <c r="A33" s="6"/>
      <c r="M33" s="8"/>
    </row>
    <row r="34" spans="1:13" s="7" customFormat="1">
      <c r="A34" s="6"/>
      <c r="M34" s="8"/>
    </row>
    <row r="35" spans="1:13" s="17" customFormat="1">
      <c r="A35" s="50"/>
      <c r="M35" s="51"/>
    </row>
    <row r="36" spans="1:13" s="17" customFormat="1">
      <c r="A36" s="50"/>
      <c r="M36" s="51"/>
    </row>
    <row r="37" spans="1:13" s="17" customFormat="1">
      <c r="A37" s="50"/>
      <c r="M37" s="51"/>
    </row>
    <row r="38" spans="1:13" s="17" customFormat="1">
      <c r="A38" s="50"/>
      <c r="M38" s="51"/>
    </row>
    <row r="39" spans="1:13" s="17" customFormat="1">
      <c r="A39" s="50"/>
      <c r="M39" s="51"/>
    </row>
    <row r="40" spans="1:13" s="17" customFormat="1">
      <c r="A40" s="50"/>
      <c r="M40" s="51"/>
    </row>
    <row r="41" spans="1:13" s="17" customFormat="1">
      <c r="A41" s="50"/>
      <c r="M41" s="51"/>
    </row>
    <row r="42" spans="1:13" s="17" customFormat="1">
      <c r="A42" s="50"/>
      <c r="M42" s="51"/>
    </row>
    <row r="43" spans="1:13">
      <c r="A43" s="5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51"/>
    </row>
    <row r="44" spans="1:13">
      <c r="A44" s="5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1"/>
    </row>
    <row r="45" spans="1:13">
      <c r="A45" s="5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51"/>
    </row>
    <row r="46" spans="1:13">
      <c r="A46" s="5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51"/>
    </row>
    <row r="47" spans="1:13">
      <c r="A47" s="5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51"/>
    </row>
    <row r="48" spans="1:13">
      <c r="A48" s="5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1"/>
    </row>
    <row r="49" spans="1:13">
      <c r="A49" s="5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51"/>
    </row>
    <row r="50" spans="1:13">
      <c r="A50" s="5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51"/>
    </row>
    <row r="51" spans="1:13">
      <c r="A51" s="5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51"/>
    </row>
    <row r="52" spans="1:13">
      <c r="A52" s="5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51"/>
    </row>
    <row r="53" spans="1:13">
      <c r="A53" s="5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1"/>
    </row>
    <row r="54" spans="1:13">
      <c r="A54" s="5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51"/>
    </row>
    <row r="55" spans="1:13">
      <c r="A55" s="5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51"/>
    </row>
    <row r="56" spans="1:13">
      <c r="A56" s="5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51"/>
    </row>
    <row r="57" spans="1:13">
      <c r="A57" s="5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51"/>
    </row>
    <row r="58" spans="1:13">
      <c r="A58" s="5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51"/>
    </row>
    <row r="59" spans="1:13">
      <c r="A59" s="5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51"/>
    </row>
    <row r="60" spans="1:13">
      <c r="A60" s="5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51"/>
    </row>
    <row r="61" spans="1:13">
      <c r="A61" s="5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51"/>
    </row>
    <row r="62" spans="1:13">
      <c r="A62" s="5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51"/>
    </row>
    <row r="63" spans="1:13">
      <c r="A63" s="5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1"/>
    </row>
    <row r="64" spans="1:13">
      <c r="A64" s="5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51"/>
    </row>
    <row r="65" spans="1:13">
      <c r="A65" s="5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51"/>
    </row>
    <row r="66" spans="1:13">
      <c r="A66" s="5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1"/>
    </row>
    <row r="67" spans="1:13">
      <c r="A67" s="5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51"/>
    </row>
    <row r="68" spans="1:13">
      <c r="A68" s="5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51"/>
    </row>
    <row r="69" spans="1:13">
      <c r="A69" s="5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51"/>
    </row>
    <row r="70" spans="1:13">
      <c r="A70" s="5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1"/>
    </row>
    <row r="71" spans="1:13">
      <c r="A71" s="5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51"/>
    </row>
    <row r="72" spans="1:13">
      <c r="A72" s="5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51"/>
    </row>
    <row r="73" spans="1:13">
      <c r="A73" s="5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51"/>
    </row>
    <row r="74" spans="1:13">
      <c r="A74" s="5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51"/>
    </row>
    <row r="75" spans="1:13">
      <c r="A75" s="5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51"/>
    </row>
    <row r="76" spans="1:13">
      <c r="A76" s="5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51"/>
    </row>
    <row r="77" spans="1:13">
      <c r="A77" s="5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51"/>
    </row>
    <row r="78" spans="1:13">
      <c r="A78" s="5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51"/>
    </row>
    <row r="79" spans="1:13">
      <c r="A79" s="5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51"/>
    </row>
    <row r="80" spans="1:13">
      <c r="A80" s="5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51"/>
    </row>
    <row r="81" spans="1:13">
      <c r="A81" s="5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51"/>
    </row>
    <row r="82" spans="1:13">
      <c r="A82" s="5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51"/>
    </row>
    <row r="83" spans="1:13">
      <c r="A83" s="5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51"/>
    </row>
    <row r="84" spans="1:13">
      <c r="A84" s="5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1"/>
    </row>
    <row r="85" spans="1:13">
      <c r="A85" s="5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51"/>
    </row>
    <row r="86" spans="1:13" ht="12.75" thickBot="1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4"/>
    </row>
  </sheetData>
  <mergeCells count="3">
    <mergeCell ref="D1:J1"/>
    <mergeCell ref="K1:M1"/>
    <mergeCell ref="C3:J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zoomScale="90" zoomScaleNormal="90" workbookViewId="0">
      <selection activeCell="D44" sqref="D44:D45"/>
    </sheetView>
  </sheetViews>
  <sheetFormatPr baseColWidth="10" defaultRowHeight="12"/>
  <cols>
    <col min="1" max="1" width="14" style="41" customWidth="1"/>
    <col min="2" max="2" width="16" style="41" customWidth="1"/>
    <col min="3" max="3" width="12" style="41"/>
    <col min="4" max="4" width="20.33203125" style="41" customWidth="1"/>
    <col min="5" max="8" width="12" style="41"/>
    <col min="9" max="9" width="27.33203125" style="41" customWidth="1"/>
    <col min="10" max="10" width="12.1640625" style="41" customWidth="1"/>
    <col min="11" max="11" width="16.5" style="41" customWidth="1"/>
    <col min="12" max="12" width="17.83203125" style="41" customWidth="1"/>
    <col min="13" max="16384" width="12" style="41"/>
  </cols>
  <sheetData>
    <row r="1" spans="1:12" s="39" customFormat="1" ht="38.450000000000003" customHeight="1" thickBot="1">
      <c r="A1" s="70"/>
      <c r="B1" s="71"/>
      <c r="C1" s="71"/>
      <c r="D1" s="445" t="s">
        <v>0</v>
      </c>
      <c r="E1" s="445"/>
      <c r="F1" s="445"/>
      <c r="G1" s="445"/>
      <c r="H1" s="445"/>
      <c r="I1" s="445"/>
      <c r="J1" s="446" t="str">
        <f>'TECHNICAL SHEET OUTER JKT'!J1:L1</f>
        <v>FALL WINTER 19/20</v>
      </c>
      <c r="K1" s="446"/>
      <c r="L1" s="447"/>
    </row>
    <row r="2" spans="1:12" s="5" customFormat="1" ht="18.75" customHeight="1" thickBot="1">
      <c r="A2" s="236" t="str">
        <f>'TECHNICAL SHEET OUTER JKT'!A2</f>
        <v>MIV8620</v>
      </c>
      <c r="B2" s="226"/>
      <c r="C2" s="229"/>
      <c r="D2" s="230" t="str">
        <f>'TECHNICAL SHEET OUTER JKT'!D2</f>
        <v>POBEDA II 3 IN 1 JKT M</v>
      </c>
      <c r="E2" s="229"/>
      <c r="F2" s="229"/>
      <c r="G2" s="231"/>
      <c r="H2" s="231"/>
      <c r="I2" s="231"/>
      <c r="J2" s="214" t="s">
        <v>14</v>
      </c>
      <c r="K2" s="214"/>
      <c r="L2" s="152" t="str">
        <f>'TECHNICAL SHEET OUTER JKT'!L2</f>
        <v>FRANÇOISE</v>
      </c>
    </row>
    <row r="3" spans="1:12" s="3" customFormat="1" ht="18.75" customHeight="1" thickBot="1">
      <c r="A3" s="223" t="s">
        <v>2</v>
      </c>
      <c r="B3" s="246">
        <f>'TECHNICAL SHEET OUTER JKT'!B3</f>
        <v>1</v>
      </c>
      <c r="C3" s="449"/>
      <c r="D3" s="449"/>
      <c r="E3" s="449"/>
      <c r="F3" s="449"/>
      <c r="G3" s="449"/>
      <c r="H3" s="449"/>
      <c r="I3" s="449"/>
      <c r="J3" s="237" t="s">
        <v>25</v>
      </c>
      <c r="K3" s="220"/>
      <c r="L3" s="238" t="str">
        <f>'TECHNICAL SHEET OUTER JKT'!L3</f>
        <v>CAMILLE</v>
      </c>
    </row>
    <row r="4" spans="1:12" s="3" customFormat="1" ht="18.600000000000001" customHeight="1" thickBot="1">
      <c r="A4" s="218" t="s">
        <v>1</v>
      </c>
      <c r="B4" s="219">
        <f>'TECHNICAL SHEET OUTER JKT'!B4</f>
        <v>43214</v>
      </c>
      <c r="C4" s="233"/>
      <c r="D4" s="233"/>
      <c r="E4" s="233"/>
      <c r="F4" s="233"/>
      <c r="G4" s="233"/>
      <c r="H4" s="233"/>
      <c r="I4" s="233"/>
      <c r="J4" s="221"/>
      <c r="K4" s="221"/>
      <c r="L4" s="222"/>
    </row>
    <row r="5" spans="1:12" s="39" customFormat="1" ht="15.75">
      <c r="A5" s="363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</row>
    <row r="6" spans="1:12" s="39" customFormat="1" ht="15.75">
      <c r="A6" s="223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2" s="39" customFormat="1" ht="15.75">
      <c r="A7" s="223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1:12" s="39" customFormat="1" ht="15.75">
      <c r="A8" s="223"/>
      <c r="C8" s="45"/>
      <c r="D8" s="45"/>
      <c r="E8" s="45"/>
      <c r="F8" s="45"/>
      <c r="G8" s="45"/>
      <c r="H8" s="45"/>
      <c r="I8" s="45"/>
      <c r="J8" s="45"/>
      <c r="K8" s="45"/>
      <c r="L8" s="46"/>
    </row>
    <row r="9" spans="1:12" s="39" customFormat="1">
      <c r="A9" s="43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</row>
    <row r="10" spans="1:12" s="39" customFormat="1">
      <c r="A10" s="43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</row>
    <row r="11" spans="1:12" s="39" customFormat="1">
      <c r="A11" s="43"/>
      <c r="B11" s="45"/>
      <c r="C11" s="45"/>
      <c r="D11" s="45"/>
      <c r="E11" s="45"/>
      <c r="F11" s="45"/>
      <c r="G11" s="45"/>
      <c r="H11" s="69"/>
      <c r="I11" s="45"/>
      <c r="J11" s="45"/>
      <c r="K11" s="45"/>
      <c r="L11" s="46"/>
    </row>
    <row r="12" spans="1:12" s="39" customFormat="1">
      <c r="A12" s="43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6"/>
    </row>
    <row r="13" spans="1:12" s="39" customFormat="1">
      <c r="A13" s="43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6"/>
    </row>
    <row r="14" spans="1:12" s="39" customFormat="1">
      <c r="A14" s="43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6"/>
    </row>
    <row r="15" spans="1:12" s="39" customFormat="1">
      <c r="A15" s="43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6"/>
    </row>
    <row r="16" spans="1:12" s="39" customFormat="1">
      <c r="A16" s="43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6"/>
    </row>
    <row r="17" spans="1:13" s="39" customFormat="1">
      <c r="A17" s="43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6"/>
    </row>
    <row r="18" spans="1:13" s="39" customFormat="1">
      <c r="A18" s="43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6"/>
    </row>
    <row r="19" spans="1:13" s="39" customFormat="1">
      <c r="A19" s="43"/>
      <c r="B19" s="45"/>
      <c r="C19" s="45"/>
      <c r="D19" s="45"/>
      <c r="E19" s="45"/>
      <c r="F19" s="45"/>
      <c r="G19" s="45"/>
      <c r="H19" s="45"/>
      <c r="I19" s="45"/>
      <c r="J19" s="45"/>
      <c r="K19" s="69"/>
      <c r="L19" s="46"/>
    </row>
    <row r="20" spans="1:13" s="39" customFormat="1">
      <c r="A20" s="43"/>
      <c r="B20" s="45"/>
      <c r="C20" s="45"/>
      <c r="D20" s="45"/>
      <c r="E20" s="45"/>
      <c r="F20" s="45"/>
      <c r="G20" s="45"/>
      <c r="H20" s="45"/>
      <c r="I20" s="45"/>
      <c r="J20" s="69"/>
      <c r="K20" s="45"/>
      <c r="L20" s="72"/>
    </row>
    <row r="21" spans="1:13" s="39" customFormat="1">
      <c r="A21" s="43"/>
      <c r="B21" s="45"/>
      <c r="C21" s="45"/>
      <c r="D21" s="45"/>
      <c r="E21" s="45"/>
      <c r="F21" s="45"/>
      <c r="G21" s="45"/>
      <c r="H21" s="45"/>
      <c r="I21" s="45"/>
      <c r="J21" s="45"/>
      <c r="K21" s="69"/>
      <c r="L21" s="46"/>
      <c r="M21" s="73"/>
    </row>
    <row r="22" spans="1:13" s="39" customFormat="1">
      <c r="A22" s="43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6"/>
    </row>
    <row r="23" spans="1:13" s="39" customFormat="1">
      <c r="A23" s="43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/>
    </row>
    <row r="24" spans="1:13" s="39" customFormat="1">
      <c r="A24" s="43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6"/>
    </row>
    <row r="25" spans="1:13" s="39" customFormat="1">
      <c r="A25" s="43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6"/>
    </row>
    <row r="26" spans="1:13" s="39" customFormat="1">
      <c r="A26" s="43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6"/>
    </row>
    <row r="27" spans="1:13" s="39" customFormat="1">
      <c r="A27" s="43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1:13" s="39" customFormat="1">
      <c r="A28" s="43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</row>
    <row r="29" spans="1:13" s="39" customFormat="1">
      <c r="A29" s="43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6"/>
    </row>
    <row r="30" spans="1:13" s="39" customFormat="1">
      <c r="A30" s="43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6"/>
    </row>
    <row r="31" spans="1:13" s="39" customFormat="1">
      <c r="A31" s="43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6"/>
    </row>
    <row r="32" spans="1:13" s="39" customFormat="1">
      <c r="A32" s="43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6"/>
    </row>
    <row r="33" spans="1:12" s="39" customFormat="1">
      <c r="A33" s="43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</row>
    <row r="34" spans="1:12" s="39" customFormat="1">
      <c r="A34" s="43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</row>
    <row r="35" spans="1:12" s="39" customFormat="1">
      <c r="A35" s="43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</row>
    <row r="36" spans="1:12" s="39" customFormat="1">
      <c r="A36" s="43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</row>
    <row r="37" spans="1:12" s="39" customFormat="1">
      <c r="A37" s="43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</row>
    <row r="38" spans="1:12" s="39" customFormat="1">
      <c r="A38" s="43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6"/>
    </row>
    <row r="39" spans="1:12" s="39" customFormat="1">
      <c r="A39" s="43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6"/>
    </row>
    <row r="40" spans="1:12" s="39" customFormat="1" ht="12.75" thickBot="1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9"/>
    </row>
    <row r="41" spans="1:12" s="39" customFormat="1"/>
  </sheetData>
  <sheetProtection insertRow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zoomScale="90" zoomScaleNormal="90" workbookViewId="0">
      <selection activeCell="A29" sqref="A29"/>
    </sheetView>
  </sheetViews>
  <sheetFormatPr baseColWidth="10" defaultRowHeight="12"/>
  <cols>
    <col min="1" max="1" width="19.5" customWidth="1"/>
    <col min="2" max="2" width="16" customWidth="1"/>
    <col min="4" max="4" width="17.33203125" customWidth="1"/>
    <col min="6" max="6" width="24" customWidth="1"/>
    <col min="8" max="8" width="15.6640625" customWidth="1"/>
    <col min="9" max="9" width="33" customWidth="1"/>
    <col min="10" max="10" width="16.1640625" customWidth="1"/>
    <col min="11" max="11" width="17.33203125" customWidth="1"/>
    <col min="12" max="12" width="25.5" customWidth="1"/>
  </cols>
  <sheetData>
    <row r="1" spans="1:12" s="1" customFormat="1" ht="38.450000000000003" customHeight="1" thickBot="1">
      <c r="A1" s="74"/>
      <c r="B1" s="75"/>
      <c r="C1" s="75"/>
      <c r="D1" s="450" t="s">
        <v>262</v>
      </c>
      <c r="E1" s="450"/>
      <c r="F1" s="450"/>
      <c r="G1" s="450"/>
      <c r="H1" s="450"/>
      <c r="I1" s="450"/>
      <c r="J1" s="450" t="str">
        <f>'TECHNICAL SHEET OUTER JKT'!J1</f>
        <v>FALL WINTER 19/20</v>
      </c>
      <c r="K1" s="450"/>
      <c r="L1" s="451"/>
    </row>
    <row r="2" spans="1:12" s="5" customFormat="1" ht="18.600000000000001" customHeight="1" thickBot="1">
      <c r="A2" s="232" t="str">
        <f>'TECHNICAL SHEET OUTER JKT'!A2</f>
        <v>MIV8620</v>
      </c>
      <c r="B2" s="228"/>
      <c r="C2" s="231"/>
      <c r="D2" s="239" t="str">
        <f>'TECHNICAL SHEET OUTER JKT'!D2</f>
        <v>POBEDA II 3 IN 1 JKT M</v>
      </c>
      <c r="E2" s="231"/>
      <c r="F2" s="231"/>
      <c r="G2" s="231"/>
      <c r="H2" s="231"/>
      <c r="I2" s="231"/>
      <c r="J2" s="155" t="str">
        <f>'TECHNICAL SHEET OUTER JKT'!J2</f>
        <v>DEVELOPPER</v>
      </c>
      <c r="K2" s="214"/>
      <c r="L2" s="242" t="str">
        <f>'TECHNICAL SHEET OUTER JKT'!L2</f>
        <v>FRANÇOISE</v>
      </c>
    </row>
    <row r="3" spans="1:12" s="3" customFormat="1" ht="18.600000000000001" customHeight="1" thickBot="1">
      <c r="A3" s="218" t="s">
        <v>2</v>
      </c>
      <c r="B3" s="233">
        <f>'TECHNICAL SHEET OUTER JKT'!B3</f>
        <v>1</v>
      </c>
      <c r="C3" s="449"/>
      <c r="D3" s="449"/>
      <c r="E3" s="449"/>
      <c r="F3" s="449"/>
      <c r="G3" s="449"/>
      <c r="H3" s="449"/>
      <c r="I3" s="449"/>
      <c r="J3" s="240" t="str">
        <f>'TECHNICAL SHEET OUTER JKT'!J3</f>
        <v>PRODUCT MANAGER</v>
      </c>
      <c r="K3" s="220"/>
      <c r="L3" s="241" t="str">
        <f>'TECHNICAL SHEET OUTER JKT'!L3</f>
        <v>CAMILLE</v>
      </c>
    </row>
    <row r="4" spans="1:12" s="3" customFormat="1" ht="18.600000000000001" customHeight="1" thickBot="1">
      <c r="A4" s="234" t="s">
        <v>1</v>
      </c>
      <c r="B4" s="235">
        <f>'TECHNICAL SHEET OUTER JKT'!B4</f>
        <v>43214</v>
      </c>
      <c r="C4" s="233"/>
      <c r="D4" s="233"/>
      <c r="E4" s="233"/>
      <c r="F4" s="233"/>
      <c r="G4" s="233"/>
      <c r="H4" s="233"/>
      <c r="I4" s="233"/>
      <c r="L4" s="222"/>
    </row>
    <row r="5" spans="1:12" s="1" customFormat="1" ht="15.7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4"/>
    </row>
    <row r="6" spans="1:12" s="1" customFormat="1" ht="15.7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2" s="1" customForma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1:12" s="1" customForma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90"/>
    </row>
    <row r="9" spans="1:12" s="1" customFormat="1" ht="10.9" customHeight="1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90"/>
    </row>
    <row r="10" spans="1:12" s="1" customForma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90"/>
    </row>
    <row r="11" spans="1:12" s="1" customFormat="1" ht="12.6" customHeigh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90"/>
    </row>
    <row r="12" spans="1:12" s="1" customFormat="1" ht="12.6" customHeight="1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90"/>
    </row>
    <row r="13" spans="1:12" s="1" customFormat="1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2" s="1" customForma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0"/>
    </row>
    <row r="15" spans="1:12" s="1" customForma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90"/>
    </row>
    <row r="16" spans="1:12" s="1" customForma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1" customForma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90"/>
    </row>
    <row r="18" spans="1:12" s="1" customForma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90"/>
    </row>
    <row r="19" spans="1:12" s="1" customForma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90"/>
    </row>
    <row r="20" spans="1:12" s="1" customForma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</row>
    <row r="21" spans="1:12" s="1" customForma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90"/>
    </row>
    <row r="22" spans="1:12" s="1" customForma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</row>
    <row r="23" spans="1:12" s="1" customForma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90"/>
    </row>
    <row r="24" spans="1:12" s="1" customForma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90"/>
    </row>
    <row r="25" spans="1:12" s="1" customForma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2" s="1" customForma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90"/>
    </row>
    <row r="27" spans="1:12" s="1" customForma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90"/>
    </row>
    <row r="28" spans="1:12" s="1" customForma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</row>
    <row r="29" spans="1:12" s="1" customForma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1:12" s="1" customForma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1:12" s="1" customForma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1:12" s="1" customForma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1:12" s="1" customForma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90"/>
    </row>
    <row r="34" spans="1:12" s="1" customForma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90"/>
    </row>
    <row r="35" spans="1:12" s="1" customForma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90"/>
    </row>
    <row r="36" spans="1:12" s="1" customForma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</row>
    <row r="37" spans="1:12" s="1" customForma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2" s="1" customForma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0"/>
    </row>
    <row r="39" spans="1:12" s="1" customForma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90"/>
    </row>
    <row r="40" spans="1:12" s="1" customForma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90"/>
    </row>
    <row r="41" spans="1:12" s="1" customFormat="1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90"/>
    </row>
    <row r="42" spans="1:12" s="1" customForma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90"/>
    </row>
    <row r="43" spans="1:12" s="1" customForma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90"/>
    </row>
    <row r="44" spans="1:12" s="1" customForma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90"/>
    </row>
    <row r="45" spans="1:12" s="1" customForma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90"/>
    </row>
    <row r="46" spans="1:12" s="1" customFormat="1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90"/>
    </row>
    <row r="47" spans="1:12" s="1" customFormat="1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90"/>
    </row>
    <row r="48" spans="1:12" s="1" customFormat="1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90"/>
    </row>
    <row r="49" spans="1:12" s="1" customFormat="1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90"/>
    </row>
    <row r="50" spans="1:12" s="1" customFormat="1" ht="14.25" customHeight="1" thickBot="1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3"/>
    </row>
    <row r="51" spans="1:12" s="1" customFormat="1"/>
    <row r="52" spans="1:12" s="1" customFormat="1"/>
  </sheetData>
  <sheetProtection formatCells="0" formatColumns="0" formatRows="0" insertColumns="0" insertRows="0" insertHyperlinks="0" deleteColumns="0" deleteRows="0" sort="0" autoFilter="0" pivotTable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zoomScale="90" zoomScaleNormal="90" workbookViewId="0">
      <selection activeCell="M25" sqref="M25"/>
    </sheetView>
  </sheetViews>
  <sheetFormatPr baseColWidth="10" defaultRowHeight="12"/>
  <cols>
    <col min="1" max="1" width="10.1640625" customWidth="1"/>
    <col min="2" max="2" width="14.33203125" customWidth="1"/>
    <col min="6" max="6" width="19.83203125" customWidth="1"/>
    <col min="7" max="7" width="20.83203125" customWidth="1"/>
    <col min="8" max="8" width="31" customWidth="1"/>
    <col min="9" max="9" width="19" customWidth="1"/>
    <col min="10" max="10" width="12" customWidth="1"/>
    <col min="11" max="11" width="17.5" customWidth="1"/>
    <col min="12" max="12" width="13.5" customWidth="1"/>
  </cols>
  <sheetData>
    <row r="1" spans="1:13" s="1" customFormat="1" ht="38.450000000000003" customHeight="1" thickBot="1">
      <c r="A1" s="74"/>
      <c r="B1" s="75"/>
      <c r="C1" s="75"/>
      <c r="D1" s="450" t="s">
        <v>263</v>
      </c>
      <c r="E1" s="450"/>
      <c r="F1" s="450"/>
      <c r="G1" s="450"/>
      <c r="H1" s="450"/>
      <c r="I1" s="450"/>
      <c r="J1" s="450" t="str">
        <f>'TECHNICAL SHEET OUTER JKT'!J1</f>
        <v>FALL WINTER 19/20</v>
      </c>
      <c r="K1" s="450"/>
      <c r="L1" s="451"/>
    </row>
    <row r="2" spans="1:13" s="5" customFormat="1" ht="18.600000000000001" customHeight="1" thickBot="1">
      <c r="A2" s="232" t="str">
        <f>'TECHNICAL SHEET OUTER JKT'!A2</f>
        <v>MIV8620</v>
      </c>
      <c r="B2" s="228"/>
      <c r="C2" s="231"/>
      <c r="D2" s="239" t="str">
        <f>'TECHNICAL SHEET OUTER JKT'!D2</f>
        <v>POBEDA II 3 IN 1 JKT M</v>
      </c>
      <c r="E2" s="228"/>
      <c r="F2" s="231"/>
      <c r="G2" s="231"/>
      <c r="H2" s="231"/>
      <c r="I2" s="231"/>
      <c r="J2" s="155" t="str">
        <f>'TECHNICAL SHEET OUTER JKT'!J2</f>
        <v>DEVELOPPER</v>
      </c>
      <c r="K2" s="220"/>
      <c r="L2" s="242" t="str">
        <f>'TECHNICAL SHEET OUTER JKT'!L2</f>
        <v>FRANÇOISE</v>
      </c>
    </row>
    <row r="3" spans="1:13" s="3" customFormat="1" ht="18.600000000000001" customHeight="1" thickBot="1">
      <c r="A3" s="218" t="s">
        <v>2</v>
      </c>
      <c r="B3" s="220">
        <f>'TECHNICAL SHEET OUTER JKT'!B3</f>
        <v>1</v>
      </c>
      <c r="C3" s="449"/>
      <c r="D3" s="449"/>
      <c r="E3" s="449"/>
      <c r="F3" s="449"/>
      <c r="G3" s="449"/>
      <c r="H3" s="449"/>
      <c r="I3" s="449"/>
      <c r="J3" s="240" t="str">
        <f>'TECHNICAL SHEET OUTER JKT'!J3</f>
        <v>PRODUCT MANAGER</v>
      </c>
      <c r="K3" s="233"/>
      <c r="L3" s="241" t="str">
        <f>'TECHNICAL SHEET OUTER JKT'!L3</f>
        <v>CAMILLE</v>
      </c>
    </row>
    <row r="4" spans="1:13" s="3" customFormat="1" ht="18.600000000000001" customHeight="1" thickBot="1">
      <c r="A4" s="234" t="s">
        <v>1</v>
      </c>
      <c r="B4" s="235">
        <f>'TECHNICAL SHEET OUTER JKT'!B4</f>
        <v>43214</v>
      </c>
      <c r="C4" s="233"/>
      <c r="D4" s="233"/>
      <c r="E4" s="233"/>
      <c r="F4" s="233"/>
      <c r="G4" s="233"/>
      <c r="H4" s="233"/>
      <c r="I4" s="233"/>
      <c r="L4" s="221"/>
      <c r="M4" s="243"/>
    </row>
    <row r="5" spans="1:13" s="1" customFormat="1" ht="15.7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4"/>
    </row>
    <row r="6" spans="1:13" s="1" customFormat="1" ht="15.7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" customForma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1:13" s="1" customForma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90"/>
    </row>
    <row r="9" spans="1:13" s="1" customFormat="1" ht="10.9" customHeight="1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90"/>
    </row>
    <row r="10" spans="1:13" s="1" customForma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90"/>
    </row>
    <row r="11" spans="1:13" s="1" customFormat="1" ht="12.6" customHeigh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90"/>
    </row>
    <row r="12" spans="1:13" s="1" customFormat="1" ht="12.6" customHeight="1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90"/>
    </row>
    <row r="13" spans="1:13" s="1" customFormat="1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3" s="1" customForma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0"/>
    </row>
    <row r="15" spans="1:13" s="1" customForma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90"/>
    </row>
    <row r="16" spans="1:13" s="1" customForma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1" customForma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90"/>
    </row>
    <row r="18" spans="1:12" s="1" customForma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90"/>
    </row>
    <row r="19" spans="1:12" s="1" customForma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90"/>
    </row>
    <row r="20" spans="1:12" s="1" customForma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</row>
    <row r="21" spans="1:12" s="1" customForma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90"/>
    </row>
    <row r="22" spans="1:12" s="1" customForma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</row>
    <row r="23" spans="1:12" s="1" customForma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90"/>
    </row>
    <row r="24" spans="1:12" s="1" customForma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90"/>
    </row>
    <row r="25" spans="1:12" s="1" customForma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2" s="1" customForma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90"/>
    </row>
    <row r="27" spans="1:12" s="1" customForma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90"/>
    </row>
    <row r="28" spans="1:12" s="1" customForma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</row>
    <row r="29" spans="1:12" s="1" customForma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1:12" s="1" customForma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1:12" s="1" customForma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1:12" s="1" customForma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1:12" s="1" customForma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90"/>
    </row>
    <row r="34" spans="1:12" s="1" customForma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90"/>
    </row>
    <row r="35" spans="1:12" s="1" customForma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90"/>
    </row>
    <row r="36" spans="1:12" s="1" customForma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</row>
    <row r="37" spans="1:12" s="1" customForma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2" s="1" customForma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0"/>
    </row>
    <row r="39" spans="1:12" s="1" customForma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90"/>
    </row>
    <row r="40" spans="1:12" s="1" customForma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90"/>
    </row>
    <row r="41" spans="1:12" s="1" customFormat="1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90"/>
    </row>
    <row r="42" spans="1:12" s="1" customForma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90"/>
    </row>
    <row r="43" spans="1:12" s="1" customFormat="1" ht="12.75" thickBot="1">
      <c r="A43" s="91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3"/>
    </row>
    <row r="44" spans="1:12" s="1" customFormat="1"/>
    <row r="45" spans="1:12" s="1" customFormat="1"/>
  </sheetData>
  <sheetProtection formatCells="0" formatColumns="0" formatRows="0" insertColumns="0" insertRows="0" insertHyperlinks="0" deleteColumns="0" deleteRows="0" sort="0" autoFilter="0" pivotTable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8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topLeftCell="A4" zoomScale="90" zoomScaleNormal="90" workbookViewId="0">
      <selection activeCell="J18" sqref="J18"/>
    </sheetView>
  </sheetViews>
  <sheetFormatPr baseColWidth="10" defaultRowHeight="12"/>
  <cols>
    <col min="1" max="1" width="10.1640625" customWidth="1"/>
    <col min="2" max="2" width="13.6640625" customWidth="1"/>
    <col min="11" max="11" width="14.5" customWidth="1"/>
    <col min="13" max="13" width="16.83203125" customWidth="1"/>
    <col min="14" max="14" width="12.83203125" customWidth="1"/>
  </cols>
  <sheetData>
    <row r="1" spans="1:14" s="1" customFormat="1" ht="38.450000000000003" customHeight="1" thickBot="1">
      <c r="A1" s="76"/>
      <c r="B1" s="77"/>
      <c r="C1" s="77"/>
      <c r="D1" s="445" t="s">
        <v>169</v>
      </c>
      <c r="E1" s="445"/>
      <c r="F1" s="445"/>
      <c r="G1" s="445"/>
      <c r="H1" s="445"/>
      <c r="I1" s="445"/>
      <c r="J1" s="445"/>
      <c r="K1" s="445"/>
      <c r="L1" s="445" t="str">
        <f>'TECHNICAL SHEET OUTER JKT'!J1</f>
        <v>FALL WINTER 19/20</v>
      </c>
      <c r="M1" s="445"/>
      <c r="N1" s="452"/>
    </row>
    <row r="2" spans="1:14" s="5" customFormat="1" ht="18.600000000000001" customHeight="1" thickBot="1">
      <c r="A2" s="232" t="str">
        <f>'TECHNICAL SHEET OUTER JKT'!A2</f>
        <v>MIV8620</v>
      </c>
      <c r="B2" s="153"/>
      <c r="C2" s="228"/>
      <c r="D2" s="322" t="str">
        <f>'TECHNICAL SHEET OUTER JKT'!D2</f>
        <v>POBEDA II 3 IN 1 JKT M</v>
      </c>
      <c r="E2" s="228"/>
      <c r="F2" s="228"/>
      <c r="G2" s="228"/>
      <c r="H2" s="228"/>
      <c r="I2" s="228"/>
      <c r="J2" s="228"/>
      <c r="K2" s="228"/>
      <c r="L2" s="31" t="str">
        <f>'TECHNICAL SHEET OUTER JKT'!J2</f>
        <v>DEVELOPPER</v>
      </c>
      <c r="M2" s="28"/>
      <c r="N2" s="36" t="str">
        <f>'TECHNICAL SHEET OUTER JKT'!L2</f>
        <v>FRANÇOISE</v>
      </c>
    </row>
    <row r="3" spans="1:14" s="3" customFormat="1" ht="18.600000000000001" customHeight="1" thickBot="1">
      <c r="A3" s="218" t="s">
        <v>2</v>
      </c>
      <c r="B3" s="228">
        <f>'TECHNICAL SHEET OUTER JKT'!B3</f>
        <v>1</v>
      </c>
      <c r="C3" s="449"/>
      <c r="D3" s="449"/>
      <c r="E3" s="449"/>
      <c r="F3" s="449"/>
      <c r="G3" s="449"/>
      <c r="H3" s="449"/>
      <c r="I3" s="449"/>
      <c r="J3" s="449"/>
      <c r="K3" s="449"/>
      <c r="L3" s="244" t="str">
        <f>'TECHNICAL SHEET OUTER JKT'!J3</f>
        <v>PRODUCT MANAGER</v>
      </c>
      <c r="M3" s="233"/>
      <c r="N3" s="241" t="str">
        <f>'TECHNICAL SHEET OUTER JKT'!L3</f>
        <v>CAMILLE</v>
      </c>
    </row>
    <row r="4" spans="1:14" s="3" customFormat="1" ht="18" customHeight="1" thickBot="1">
      <c r="A4" s="234" t="s">
        <v>1</v>
      </c>
      <c r="B4" s="235">
        <f>'TECHNICAL SHEET OUTER JKT'!B4</f>
        <v>43214</v>
      </c>
      <c r="C4" s="233"/>
      <c r="D4" s="233"/>
      <c r="E4" s="233"/>
      <c r="F4" s="233"/>
      <c r="G4" s="233"/>
      <c r="H4" s="233"/>
      <c r="I4" s="233"/>
      <c r="J4" s="233"/>
      <c r="K4" s="233"/>
      <c r="N4" s="222"/>
    </row>
    <row r="5" spans="1:14" s="1" customFormat="1" ht="15.7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</row>
    <row r="6" spans="1:14" s="1" customFormat="1" ht="21">
      <c r="A6" s="85"/>
      <c r="B6" s="453"/>
      <c r="C6" s="453"/>
      <c r="D6" s="86"/>
      <c r="E6" s="86"/>
      <c r="F6" s="86"/>
      <c r="G6" s="86"/>
      <c r="H6" s="86"/>
      <c r="I6" s="86"/>
      <c r="J6" s="86"/>
      <c r="K6" s="86"/>
      <c r="L6" s="86"/>
      <c r="M6" s="86"/>
      <c r="N6" s="87"/>
    </row>
    <row r="7" spans="1:14" s="1" customForma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</row>
    <row r="8" spans="1:14" s="1" customFormat="1" ht="12.6" customHeigh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90"/>
    </row>
    <row r="9" spans="1:14" s="1" customFormat="1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</row>
    <row r="10" spans="1:14" s="1" customFormat="1" ht="12" customHeigh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</row>
    <row r="11" spans="1:14" s="1" customForma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</row>
    <row r="12" spans="1:14" s="1" customFormat="1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</row>
    <row r="13" spans="1:14" s="1" customFormat="1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</row>
    <row r="14" spans="1:14" s="1" customForma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</row>
    <row r="15" spans="1:14" s="1" customForma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</row>
    <row r="16" spans="1:14" s="1" customForma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</row>
    <row r="17" spans="1:14" s="1" customForma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8" spans="1:14" s="1" customForma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</row>
    <row r="19" spans="1:14" s="1" customForma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</row>
    <row r="20" spans="1:14" s="1" customForma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</row>
    <row r="21" spans="1:14" s="1" customForma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</row>
    <row r="22" spans="1:14" s="1" customForma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</row>
    <row r="23" spans="1:14" s="1" customForma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0"/>
    </row>
    <row r="24" spans="1:14" s="1" customForma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90"/>
    </row>
    <row r="25" spans="1:14" s="1" customForma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90"/>
    </row>
    <row r="26" spans="1:14" s="1" customForma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90"/>
    </row>
    <row r="27" spans="1:14" s="1" customForma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90"/>
    </row>
    <row r="28" spans="1:14" s="1" customForma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90"/>
    </row>
    <row r="29" spans="1:14" s="1" customForma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</row>
    <row r="30" spans="1:14" s="1" customForma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90"/>
    </row>
    <row r="31" spans="1:14" s="1" customForma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90"/>
    </row>
    <row r="32" spans="1:14" s="1" customForma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90"/>
    </row>
    <row r="33" spans="1:14" s="1" customForma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90"/>
    </row>
    <row r="34" spans="1:14" s="1" customForma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90"/>
    </row>
    <row r="35" spans="1:14" s="1" customForma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90"/>
    </row>
    <row r="36" spans="1:14" s="1" customForma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90"/>
    </row>
    <row r="37" spans="1:14" s="1" customForma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90"/>
    </row>
    <row r="38" spans="1:14" s="1" customForma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90"/>
    </row>
    <row r="39" spans="1:14" s="1" customForma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90"/>
    </row>
    <row r="40" spans="1:14" s="1" customForma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90"/>
    </row>
    <row r="41" spans="1:14" s="1" customFormat="1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90"/>
    </row>
    <row r="42" spans="1:14" s="1" customForma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90"/>
    </row>
    <row r="43" spans="1:14" s="1" customFormat="1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90"/>
    </row>
    <row r="44" spans="1:14" s="1" customFormat="1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0"/>
    </row>
    <row r="45" spans="1:14" s="1" customFormat="1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90"/>
    </row>
    <row r="46" spans="1:14" s="1" customFormat="1" ht="12.75" thickBot="1">
      <c r="A46" s="9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3"/>
    </row>
    <row r="47" spans="1:14" s="1" customFormat="1"/>
    <row r="48" spans="1:14" s="1" customFormat="1"/>
  </sheetData>
  <sheetProtection formatCells="0" formatColumns="0" formatRows="0" insertColumns="0" insertRows="0" deleteRows="0"/>
  <mergeCells count="4">
    <mergeCell ref="D1:K1"/>
    <mergeCell ref="L1:N1"/>
    <mergeCell ref="C3:K3"/>
    <mergeCell ref="B6:C6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L40"/>
  <sheetViews>
    <sheetView showGridLines="0" zoomScaleNormal="100" workbookViewId="0">
      <selection activeCell="F12" sqref="F12"/>
    </sheetView>
  </sheetViews>
  <sheetFormatPr baseColWidth="10" defaultRowHeight="12"/>
  <cols>
    <col min="1" max="1" width="10.1640625" customWidth="1"/>
    <col min="2" max="2" width="17.33203125" customWidth="1"/>
    <col min="9" max="9" width="29" customWidth="1"/>
    <col min="11" max="11" width="17" customWidth="1"/>
    <col min="12" max="12" width="23.6640625" customWidth="1"/>
  </cols>
  <sheetData>
    <row r="1" spans="1:12" s="1" customFormat="1" ht="38.450000000000003" customHeight="1" thickBot="1">
      <c r="A1" s="74"/>
      <c r="B1" s="75"/>
      <c r="C1" s="75"/>
      <c r="D1" s="450" t="s">
        <v>3</v>
      </c>
      <c r="E1" s="450"/>
      <c r="F1" s="450"/>
      <c r="G1" s="450"/>
      <c r="H1" s="450"/>
      <c r="I1" s="450"/>
      <c r="J1" s="450" t="str">
        <f>'TECHNICAL SHEET OUTER JKT'!J1</f>
        <v>FALL WINTER 19/20</v>
      </c>
      <c r="K1" s="450"/>
      <c r="L1" s="451"/>
    </row>
    <row r="2" spans="1:12" s="5" customFormat="1" ht="18.600000000000001" customHeight="1" thickBot="1">
      <c r="A2" s="232" t="str">
        <f>'TECHNICAL SHEET OUTER JKT'!A2</f>
        <v>MIV8620</v>
      </c>
      <c r="B2" s="231"/>
      <c r="C2" s="231"/>
      <c r="D2" s="239" t="str">
        <f>'TECHNICAL SHEET OUTER JKT'!D2</f>
        <v>POBEDA II 3 IN 1 JKT M</v>
      </c>
      <c r="E2" s="231"/>
      <c r="F2" s="231"/>
      <c r="G2" s="231"/>
      <c r="H2" s="231"/>
      <c r="I2" s="231"/>
      <c r="J2" s="155" t="str">
        <f>'TECHNICAL SHEET OUTER JKT'!J2</f>
        <v>DEVELOPPER</v>
      </c>
      <c r="K2" s="214"/>
      <c r="L2" s="245" t="str">
        <f>'TECHNICAL SHEET OUTER JKT'!L2</f>
        <v>FRANÇOISE</v>
      </c>
    </row>
    <row r="3" spans="1:12" s="3" customFormat="1" ht="18.600000000000001" customHeight="1" thickBot="1">
      <c r="A3" s="218" t="s">
        <v>2</v>
      </c>
      <c r="B3" s="247">
        <f>'TECHNICAL SHEET OUTER JKT'!B3</f>
        <v>1</v>
      </c>
      <c r="C3" s="449"/>
      <c r="D3" s="449"/>
      <c r="E3" s="449"/>
      <c r="F3" s="449"/>
      <c r="G3" s="449"/>
      <c r="H3" s="449"/>
      <c r="I3" s="449"/>
      <c r="J3" s="240" t="str">
        <f>'TECHNICAL SHEET OUTER JKT'!J3</f>
        <v>PRODUCT MANAGER</v>
      </c>
      <c r="K3" s="220"/>
      <c r="L3" s="242" t="str">
        <f>'TECHNICAL SHEET OUTER JKT'!L3</f>
        <v>CAMILLE</v>
      </c>
    </row>
    <row r="4" spans="1:12" s="3" customFormat="1" ht="18.600000000000001" customHeight="1" thickBot="1">
      <c r="A4" s="234" t="s">
        <v>1</v>
      </c>
      <c r="B4" s="219">
        <f>'TECHNICAL SHEET OUTER JKT'!B4</f>
        <v>43214</v>
      </c>
      <c r="C4" s="233"/>
      <c r="D4" s="233"/>
      <c r="E4" s="233"/>
      <c r="F4" s="233"/>
      <c r="G4" s="233"/>
      <c r="H4" s="233"/>
      <c r="I4" s="233"/>
      <c r="J4" s="248"/>
      <c r="K4" s="248"/>
      <c r="L4" s="222"/>
    </row>
    <row r="5" spans="1:12" s="1" customFormat="1" ht="15.7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4"/>
    </row>
    <row r="6" spans="1:12" s="1" customFormat="1" ht="15.7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2" s="1" customForma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1:12" s="1" customForma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90"/>
    </row>
    <row r="9" spans="1:12" s="1" customFormat="1" ht="31.5">
      <c r="A9" s="88"/>
      <c r="B9" s="89"/>
      <c r="C9" s="89"/>
      <c r="E9" s="564" t="s">
        <v>264</v>
      </c>
      <c r="F9" s="89"/>
      <c r="G9" s="89"/>
      <c r="H9" s="89"/>
      <c r="I9" s="89"/>
      <c r="J9" s="89"/>
      <c r="K9" s="89"/>
      <c r="L9" s="90"/>
    </row>
    <row r="10" spans="1:12" s="1" customForma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90"/>
    </row>
    <row r="11" spans="1:12" s="1" customForma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90"/>
    </row>
    <row r="12" spans="1:12" s="1" customFormat="1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90"/>
    </row>
    <row r="13" spans="1:12" s="1" customFormat="1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2" s="1" customForma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0"/>
    </row>
    <row r="15" spans="1:12" s="1" customFormat="1" ht="12" customHeigh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90"/>
    </row>
    <row r="16" spans="1:12" s="1" customForma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1" customForma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90"/>
    </row>
    <row r="18" spans="1:12" s="1" customForma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90"/>
    </row>
    <row r="19" spans="1:12" s="1" customForma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90"/>
    </row>
    <row r="20" spans="1:12" s="1" customForma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</row>
    <row r="21" spans="1:12" s="1" customForma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90"/>
    </row>
    <row r="22" spans="1:12" s="1" customForma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</row>
    <row r="23" spans="1:12" s="1" customForma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90"/>
    </row>
    <row r="24" spans="1:12" s="1" customForma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90"/>
    </row>
    <row r="25" spans="1:12" s="1" customForma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2" s="1" customForma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90"/>
    </row>
    <row r="27" spans="1:12" s="1" customForma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90"/>
    </row>
    <row r="28" spans="1:12" s="1" customForma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</row>
    <row r="29" spans="1:12" s="1" customForma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1:12" s="1" customForma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1:12" s="1" customForma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1:12" s="1" customForma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1:12" s="1" customForma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90"/>
    </row>
    <row r="34" spans="1:12" s="1" customForma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90"/>
    </row>
    <row r="35" spans="1:12" s="1" customForma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90"/>
    </row>
    <row r="36" spans="1:12" s="1" customForma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</row>
    <row r="37" spans="1:12" s="1" customForma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2" s="1" customFormat="1" ht="12.75" thickBot="1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3"/>
    </row>
    <row r="39" spans="1:12" s="1" customFormat="1"/>
    <row r="40" spans="1:12" s="1" customFormat="1"/>
  </sheetData>
  <sheetProtection formatCells="0" formatColumns="0" formatRows="0" insertRows="0" deleteColumn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GridLines="0" topLeftCell="A4" zoomScaleNormal="100" workbookViewId="0">
      <selection activeCell="N18" sqref="N18"/>
    </sheetView>
  </sheetViews>
  <sheetFormatPr baseColWidth="10" defaultRowHeight="12"/>
  <cols>
    <col min="1" max="1" width="10.1640625" customWidth="1"/>
    <col min="2" max="2" width="16.33203125" customWidth="1"/>
    <col min="9" max="9" width="28" customWidth="1"/>
    <col min="11" max="11" width="15.1640625" customWidth="1"/>
    <col min="12" max="12" width="27" customWidth="1"/>
  </cols>
  <sheetData>
    <row r="1" spans="1:12" s="1" customFormat="1" ht="38.450000000000003" customHeight="1" thickBot="1">
      <c r="A1" s="74"/>
      <c r="B1" s="75"/>
      <c r="C1" s="75"/>
      <c r="D1" s="445" t="s">
        <v>66</v>
      </c>
      <c r="E1" s="445"/>
      <c r="F1" s="445"/>
      <c r="G1" s="445"/>
      <c r="H1" s="445"/>
      <c r="I1" s="445"/>
      <c r="J1" s="445" t="str">
        <f>'TECHNICAL SHEET OUTER JKT'!J1</f>
        <v>FALL WINTER 19/20</v>
      </c>
      <c r="K1" s="445"/>
      <c r="L1" s="452"/>
    </row>
    <row r="2" spans="1:12" s="5" customFormat="1" ht="18.600000000000001" customHeight="1" thickBot="1">
      <c r="A2" s="251" t="str">
        <f>'TECHNICAL SHEET OUTER JKT'!A2</f>
        <v>MIV8620</v>
      </c>
      <c r="B2" s="252"/>
      <c r="C2" s="252"/>
      <c r="D2" s="253" t="str">
        <f>'TECHNICAL SHEET OUTER JKT'!D2</f>
        <v>POBEDA II 3 IN 1 JKT M</v>
      </c>
      <c r="E2" s="252"/>
      <c r="F2" s="252"/>
      <c r="G2" s="252"/>
      <c r="H2" s="252"/>
      <c r="I2" s="252"/>
      <c r="J2" s="31" t="str">
        <f>'TECHNICAL SHEET OUTER JKT'!J2</f>
        <v>DEVELOPPER</v>
      </c>
      <c r="K2" s="29"/>
      <c r="L2" s="37" t="str">
        <f>'TECHNICAL SHEET OUTER JKT'!L2</f>
        <v>FRANÇOISE</v>
      </c>
    </row>
    <row r="3" spans="1:12" s="3" customFormat="1" ht="18.600000000000001" customHeight="1" thickBot="1">
      <c r="A3" s="256" t="s">
        <v>2</v>
      </c>
      <c r="B3" s="257">
        <f>'TECHNICAL SHEET OUTER JKT'!B3</f>
        <v>1</v>
      </c>
      <c r="C3" s="454"/>
      <c r="D3" s="454"/>
      <c r="E3" s="454"/>
      <c r="F3" s="454"/>
      <c r="G3" s="454"/>
      <c r="H3" s="454"/>
      <c r="I3" s="454"/>
      <c r="J3" s="240" t="str">
        <f>'TECHNICAL SHEET OUTER JKT'!J3</f>
        <v>PRODUCT MANAGER</v>
      </c>
      <c r="K3" s="249"/>
      <c r="L3" s="250" t="str">
        <f>'TECHNICAL SHEET OUTER JKT'!L3</f>
        <v>CAMILLE</v>
      </c>
    </row>
    <row r="4" spans="1:12" s="3" customFormat="1" ht="18.600000000000001" customHeight="1" thickBot="1">
      <c r="A4" s="254" t="s">
        <v>1</v>
      </c>
      <c r="B4" s="255">
        <f>'TECHNICAL SHEET OUTER JKT'!B4</f>
        <v>43214</v>
      </c>
      <c r="C4" s="249"/>
      <c r="D4" s="249"/>
      <c r="E4" s="249"/>
      <c r="F4" s="249"/>
      <c r="G4" s="249"/>
      <c r="H4" s="249"/>
      <c r="I4" s="249"/>
      <c r="L4" s="222"/>
    </row>
    <row r="5" spans="1:12" s="1" customFormat="1" ht="15.7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4"/>
    </row>
    <row r="6" spans="1:12" s="1" customFormat="1" ht="15.7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2" s="1" customForma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1:12" s="1" customForma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90"/>
    </row>
    <row r="9" spans="1:12" s="1" customFormat="1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90"/>
    </row>
    <row r="10" spans="1:12" s="1" customForma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90"/>
    </row>
    <row r="11" spans="1:12" s="1" customForma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90"/>
    </row>
    <row r="12" spans="1:12" s="1" customFormat="1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90"/>
    </row>
    <row r="13" spans="1:12" s="1" customFormat="1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2" s="1" customForma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0"/>
    </row>
    <row r="15" spans="1:12" s="1" customForma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90"/>
    </row>
    <row r="16" spans="1:12" s="1" customForma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1" customForma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90"/>
    </row>
    <row r="18" spans="1:12" s="1" customForma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90"/>
    </row>
    <row r="19" spans="1:12" s="1" customForma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90"/>
    </row>
    <row r="20" spans="1:12" s="1" customForma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</row>
    <row r="21" spans="1:12" s="1" customForma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90"/>
    </row>
    <row r="22" spans="1:12" s="1" customForma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</row>
    <row r="23" spans="1:12" s="1" customForma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90"/>
    </row>
    <row r="24" spans="1:12" s="1" customForma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90"/>
    </row>
    <row r="25" spans="1:12" s="1" customForma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2" s="1" customForma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90"/>
    </row>
    <row r="27" spans="1:12" s="1" customForma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90"/>
    </row>
    <row r="28" spans="1:12" s="1" customForma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</row>
    <row r="29" spans="1:12" s="1" customForma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1:12" s="1" customForma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1:12" s="1" customForma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1:12" s="1" customForma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1:12" s="1" customForma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90"/>
    </row>
    <row r="34" spans="1:12" s="1" customForma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90"/>
    </row>
    <row r="35" spans="1:12" s="1" customForma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90"/>
    </row>
    <row r="36" spans="1:12" s="1" customForma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</row>
    <row r="37" spans="1:12" s="1" customForma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2" s="1" customForma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0"/>
    </row>
    <row r="39" spans="1:12" s="1" customForma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90"/>
    </row>
    <row r="40" spans="1:12" s="1" customForma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90"/>
    </row>
    <row r="41" spans="1:12" s="1" customFormat="1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90"/>
    </row>
    <row r="42" spans="1:12" s="1" customFormat="1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90"/>
    </row>
    <row r="43" spans="1:12" s="1" customFormat="1" ht="12.75" thickBot="1">
      <c r="A43" s="91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3"/>
    </row>
    <row r="44" spans="1:12" s="1" customFormat="1"/>
    <row r="45" spans="1:12" s="1" customFormat="1"/>
  </sheetData>
  <sheetProtection formatCells="0" formatColumns="0" formatRows="0" insertColumns="0" insertRows="0" deleteColumn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M41"/>
  <sheetViews>
    <sheetView showGridLines="0" zoomScaleNormal="100" workbookViewId="0">
      <selection activeCell="O24" sqref="O24"/>
    </sheetView>
  </sheetViews>
  <sheetFormatPr baseColWidth="10" defaultRowHeight="12"/>
  <cols>
    <col min="1" max="1" width="10.1640625" customWidth="1"/>
    <col min="2" max="2" width="16.33203125" customWidth="1"/>
    <col min="9" max="9" width="28" customWidth="1"/>
    <col min="11" max="11" width="15.1640625" customWidth="1"/>
    <col min="12" max="12" width="17.5" customWidth="1"/>
  </cols>
  <sheetData>
    <row r="1" spans="1:13" s="1" customFormat="1" ht="38.450000000000003" customHeight="1" thickBot="1">
      <c r="A1" s="74"/>
      <c r="B1" s="75"/>
      <c r="C1" s="75"/>
      <c r="D1" s="445" t="s">
        <v>67</v>
      </c>
      <c r="E1" s="445"/>
      <c r="F1" s="445"/>
      <c r="G1" s="445"/>
      <c r="H1" s="445"/>
      <c r="I1" s="445"/>
      <c r="J1" s="445" t="str">
        <f>'TECHNICAL SHEET OUTER JKT'!J1</f>
        <v>FALL WINTER 19/20</v>
      </c>
      <c r="K1" s="445"/>
      <c r="L1" s="452"/>
    </row>
    <row r="2" spans="1:13" s="5" customFormat="1" ht="18.600000000000001" customHeight="1" thickBot="1">
      <c r="A2" s="258" t="str">
        <f>'TECHNICAL SHEET OUTER JKT'!A2</f>
        <v>MIV8620</v>
      </c>
      <c r="B2" s="252"/>
      <c r="C2" s="153"/>
      <c r="D2" s="259" t="str">
        <f>'TECHNICAL SHEET OUTER JKT'!D2</f>
        <v>POBEDA II 3 IN 1 JKT M</v>
      </c>
      <c r="E2" s="153"/>
      <c r="F2" s="153"/>
      <c r="G2" s="153"/>
      <c r="H2" s="153"/>
      <c r="I2" s="153"/>
      <c r="J2" s="31" t="str">
        <f>'TECHNICAL SHEET OUTER JKT'!J2</f>
        <v>DEVELOPPER</v>
      </c>
      <c r="K2" s="29"/>
      <c r="L2" s="37" t="str">
        <f>'TECHNICAL SHEET OUTER JKT'!L2</f>
        <v>FRANÇOISE</v>
      </c>
    </row>
    <row r="3" spans="1:13" s="3" customFormat="1" ht="18.600000000000001" customHeight="1" thickBot="1">
      <c r="A3" s="256" t="s">
        <v>2</v>
      </c>
      <c r="B3" s="257">
        <f>'TECHNICAL SHEET OUTER JKT'!B3</f>
        <v>1</v>
      </c>
      <c r="C3" s="454"/>
      <c r="D3" s="454"/>
      <c r="E3" s="454"/>
      <c r="F3" s="454"/>
      <c r="G3" s="454"/>
      <c r="H3" s="454"/>
      <c r="I3" s="454"/>
      <c r="J3" s="244" t="str">
        <f>'TECHNICAL SHEET OUTER JKT'!J3</f>
        <v>PRODUCT MANAGER</v>
      </c>
      <c r="K3" s="249"/>
      <c r="L3" s="250" t="str">
        <f>'TECHNICAL SHEET OUTER JKT'!L3</f>
        <v>CAMILLE</v>
      </c>
    </row>
    <row r="4" spans="1:13" s="3" customFormat="1" ht="18.600000000000001" customHeight="1" thickBot="1">
      <c r="A4" s="254" t="s">
        <v>1</v>
      </c>
      <c r="B4" s="255">
        <f>'TECHNICAL SHEET OUTER JKT'!B4</f>
        <v>43214</v>
      </c>
      <c r="C4" s="249"/>
      <c r="D4" s="249"/>
      <c r="E4" s="249"/>
      <c r="F4" s="249"/>
      <c r="G4" s="249"/>
      <c r="H4" s="249"/>
      <c r="I4" s="249"/>
      <c r="M4" s="243"/>
    </row>
    <row r="5" spans="1:13" s="1" customFormat="1" ht="15.75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4"/>
    </row>
    <row r="6" spans="1:13" s="1" customFormat="1" ht="15.7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" customFormat="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1:13" s="1" customFormat="1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90"/>
    </row>
    <row r="9" spans="1:13" s="1" customFormat="1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90"/>
    </row>
    <row r="10" spans="1:13" s="1" customForma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90"/>
    </row>
    <row r="11" spans="1:13" s="1" customFormat="1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90"/>
    </row>
    <row r="12" spans="1:13" s="1" customFormat="1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90"/>
    </row>
    <row r="13" spans="1:13" s="1" customFormat="1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90"/>
    </row>
    <row r="14" spans="1:13" s="1" customFormat="1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90"/>
    </row>
    <row r="15" spans="1:13" s="1" customForma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90"/>
    </row>
    <row r="16" spans="1:13" s="1" customForma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90"/>
    </row>
    <row r="17" spans="1:12" s="1" customForma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90"/>
    </row>
    <row r="18" spans="1:12" s="1" customForma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90"/>
    </row>
    <row r="19" spans="1:12" s="1" customFormat="1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90"/>
    </row>
    <row r="20" spans="1:12" s="1" customFormat="1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</row>
    <row r="21" spans="1:12" s="1" customFormat="1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90"/>
    </row>
    <row r="22" spans="1:12" s="1" customFormat="1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90"/>
    </row>
    <row r="23" spans="1:12" s="1" customFormat="1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90"/>
    </row>
    <row r="24" spans="1:12" s="1" customFormat="1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90"/>
    </row>
    <row r="25" spans="1:12" s="1" customForma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90"/>
    </row>
    <row r="26" spans="1:12" s="1" customForma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90"/>
    </row>
    <row r="27" spans="1:12" s="1" customForma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90"/>
    </row>
    <row r="28" spans="1:12" s="1" customForma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</row>
    <row r="29" spans="1:12" s="1" customForma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90"/>
    </row>
    <row r="30" spans="1:12" s="1" customForma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</row>
    <row r="31" spans="1:12" s="1" customForma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90"/>
    </row>
    <row r="32" spans="1:12" s="1" customForma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1:12" s="1" customForma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90"/>
    </row>
    <row r="34" spans="1:12" s="1" customForma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90"/>
    </row>
    <row r="35" spans="1:12" s="1" customForma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90"/>
    </row>
    <row r="36" spans="1:12" s="1" customForma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</row>
    <row r="37" spans="1:12" s="1" customForma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90"/>
    </row>
    <row r="38" spans="1:12" s="1" customForma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0"/>
    </row>
    <row r="39" spans="1:12" s="1" customFormat="1" ht="12.75" thickBot="1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3"/>
    </row>
    <row r="40" spans="1:12" s="1" customFormat="1"/>
    <row r="41" spans="1:12" s="1" customFormat="1"/>
  </sheetData>
  <sheetProtection formatCells="0" formatColumns="0" formatRows="0" insertColumns="0" insertRows="0" deleteColumns="0" deleteRows="0"/>
  <mergeCells count="3">
    <mergeCell ref="D1:I1"/>
    <mergeCell ref="J1:L1"/>
    <mergeCell ref="C3:I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9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X89"/>
  <sheetViews>
    <sheetView showGridLines="0" zoomScale="80" zoomScaleNormal="80" workbookViewId="0">
      <selection activeCell="H19" sqref="H19"/>
    </sheetView>
  </sheetViews>
  <sheetFormatPr baseColWidth="10" defaultRowHeight="12"/>
  <cols>
    <col min="1" max="1" width="12.33203125" customWidth="1"/>
    <col min="2" max="2" width="16.5" customWidth="1"/>
    <col min="3" max="3" width="22.83203125" customWidth="1"/>
    <col min="4" max="4" width="18" customWidth="1"/>
    <col min="5" max="5" width="23.5" customWidth="1"/>
    <col min="6" max="6" width="45.1640625" customWidth="1"/>
    <col min="7" max="7" width="10.33203125" customWidth="1"/>
    <col min="8" max="12" width="31.1640625" style="19" customWidth="1"/>
    <col min="13" max="13" width="10.5" customWidth="1"/>
    <col min="14" max="14" width="8.6640625" customWidth="1"/>
    <col min="15" max="15" width="10.33203125" customWidth="1"/>
    <col min="16" max="17" width="8.6640625" customWidth="1"/>
    <col min="18" max="20" width="7.6640625" customWidth="1"/>
  </cols>
  <sheetData>
    <row r="1" spans="1:24" s="1" customFormat="1" ht="38.450000000000003" customHeight="1">
      <c r="A1" s="78"/>
      <c r="B1" s="79"/>
      <c r="C1" s="79"/>
      <c r="D1" s="519" t="s">
        <v>4</v>
      </c>
      <c r="E1" s="519"/>
      <c r="F1" s="519"/>
      <c r="G1" s="519"/>
      <c r="H1" s="519"/>
      <c r="I1" s="519"/>
      <c r="J1" s="519"/>
      <c r="K1" s="519"/>
      <c r="L1" s="519"/>
      <c r="M1" s="318" t="str">
        <f>'TECHNICAL SHEET OUTER JKT'!J1</f>
        <v>FALL WINTER 19/20</v>
      </c>
      <c r="N1" s="318"/>
      <c r="O1" s="318"/>
      <c r="P1" s="318"/>
      <c r="Q1" s="318"/>
      <c r="R1" s="319"/>
    </row>
    <row r="2" spans="1:24" s="5" customFormat="1" ht="21" customHeight="1" thickBot="1">
      <c r="A2" s="263" t="str">
        <f>'TECHNICAL SHEET OUTER JKT'!A2</f>
        <v>MIV8620</v>
      </c>
      <c r="B2" s="264"/>
      <c r="C2" s="265"/>
      <c r="D2" s="266" t="str">
        <f>'TECHNICAL SHEET OUTER JKT'!D2</f>
        <v>POBEDA II 3 IN 1 JKT M</v>
      </c>
      <c r="E2" s="267"/>
      <c r="F2" s="265"/>
      <c r="G2" s="265"/>
      <c r="H2" s="268"/>
      <c r="I2" s="268"/>
      <c r="J2" s="268"/>
      <c r="K2" s="268"/>
      <c r="L2" s="268"/>
      <c r="M2" s="31" t="str">
        <f>'TECHNICAL SHEET OUTER JKT'!J2</f>
        <v>DEVELOPPER</v>
      </c>
      <c r="N2" s="30"/>
      <c r="O2" s="30"/>
      <c r="P2" s="260" t="str">
        <f>'TECHNICAL SHEET OUTER JKT'!L2</f>
        <v>FRANÇOISE</v>
      </c>
      <c r="Q2" s="260"/>
      <c r="R2" s="30"/>
      <c r="S2" s="269"/>
    </row>
    <row r="3" spans="1:24" s="3" customFormat="1" ht="21" customHeight="1" thickBot="1">
      <c r="A3" s="274" t="s">
        <v>2</v>
      </c>
      <c r="B3" s="275">
        <f>'TECHNICAL SHEET OUTER JKT'!B3</f>
        <v>1</v>
      </c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244" t="str">
        <f>'TECHNICAL SHEET OUTER JKT'!J3</f>
        <v>PRODUCT MANAGER</v>
      </c>
      <c r="N3" s="248"/>
      <c r="O3" s="248"/>
      <c r="P3" s="262" t="str">
        <f>'TECHNICAL SHEET OUTER JKT'!L3</f>
        <v>CAMILLE</v>
      </c>
      <c r="Q3" s="262"/>
      <c r="R3" s="248"/>
      <c r="S3" s="243"/>
    </row>
    <row r="4" spans="1:24" s="3" customFormat="1" ht="21" customHeight="1">
      <c r="A4" s="272" t="s">
        <v>1</v>
      </c>
      <c r="B4" s="273">
        <f>'TECHNICAL SHEET OUTER JKT'!B4</f>
        <v>43214</v>
      </c>
      <c r="C4" s="18"/>
      <c r="D4" s="18"/>
      <c r="E4" s="9"/>
      <c r="F4" s="9"/>
      <c r="G4" s="9"/>
      <c r="H4" s="270"/>
      <c r="I4" s="270"/>
      <c r="J4" s="270"/>
      <c r="K4" s="271"/>
      <c r="L4" s="270"/>
      <c r="R4" s="261"/>
    </row>
    <row r="5" spans="1:24" s="2" customFormat="1" ht="25.5" customHeight="1">
      <c r="A5" s="503" t="s">
        <v>175</v>
      </c>
      <c r="B5" s="504"/>
      <c r="C5" s="504"/>
      <c r="D5" s="504"/>
      <c r="E5" s="504"/>
      <c r="F5" s="156"/>
      <c r="G5" s="156"/>
      <c r="H5" s="157"/>
      <c r="I5" s="157"/>
      <c r="J5" s="157"/>
      <c r="K5" s="158" t="s">
        <v>26</v>
      </c>
      <c r="L5" s="156"/>
      <c r="M5" s="159" t="s">
        <v>59</v>
      </c>
      <c r="N5" s="160"/>
      <c r="O5" s="161"/>
      <c r="P5" s="156"/>
      <c r="Q5" s="156"/>
      <c r="R5" s="162"/>
      <c r="S5" s="12"/>
      <c r="T5" s="13"/>
      <c r="U5" s="13"/>
      <c r="V5" s="14"/>
      <c r="W5" s="14"/>
      <c r="X5" s="14"/>
    </row>
    <row r="6" spans="1:24" s="4" customFormat="1" ht="25.5" customHeight="1">
      <c r="A6" s="491" t="s">
        <v>5</v>
      </c>
      <c r="B6" s="492"/>
      <c r="C6" s="492"/>
      <c r="D6" s="492"/>
      <c r="E6" s="493"/>
      <c r="F6" s="94" t="s">
        <v>13</v>
      </c>
      <c r="G6" s="95"/>
      <c r="H6" s="95" t="s">
        <v>170</v>
      </c>
      <c r="I6" s="376" t="s">
        <v>171</v>
      </c>
      <c r="J6" s="376" t="s">
        <v>172</v>
      </c>
      <c r="K6" s="376" t="s">
        <v>173</v>
      </c>
      <c r="L6" s="376" t="s">
        <v>174</v>
      </c>
      <c r="M6" s="95" t="s">
        <v>8</v>
      </c>
      <c r="N6" s="96" t="s">
        <v>9</v>
      </c>
      <c r="O6" s="97" t="s">
        <v>10</v>
      </c>
      <c r="P6" s="96" t="s">
        <v>11</v>
      </c>
      <c r="Q6" s="94" t="s">
        <v>12</v>
      </c>
      <c r="R6" s="96" t="s">
        <v>82</v>
      </c>
      <c r="T6" s="13"/>
      <c r="U6" s="13"/>
      <c r="V6" s="14"/>
      <c r="W6" s="14"/>
      <c r="X6" s="14"/>
    </row>
    <row r="7" spans="1:24" s="34" customFormat="1" ht="39.950000000000003" customHeight="1">
      <c r="A7" s="487" t="s">
        <v>181</v>
      </c>
      <c r="B7" s="488"/>
      <c r="C7" s="488"/>
      <c r="D7" s="488"/>
      <c r="E7" s="489"/>
      <c r="F7" s="506" t="s">
        <v>220</v>
      </c>
      <c r="G7" s="507"/>
      <c r="H7" s="99"/>
      <c r="I7" s="99"/>
      <c r="J7" s="99"/>
      <c r="K7" s="99"/>
      <c r="L7" s="99"/>
      <c r="M7" s="100"/>
      <c r="N7" s="100"/>
      <c r="O7" s="100"/>
      <c r="P7" s="100"/>
      <c r="Q7" s="100"/>
      <c r="R7" s="101"/>
      <c r="S7" s="33"/>
      <c r="T7" s="13"/>
      <c r="U7" s="13"/>
      <c r="V7" s="14"/>
      <c r="W7" s="14"/>
      <c r="X7" s="14"/>
    </row>
    <row r="8" spans="1:24" s="34" customFormat="1" ht="39.950000000000003" customHeight="1">
      <c r="A8" s="487" t="s">
        <v>182</v>
      </c>
      <c r="B8" s="488"/>
      <c r="C8" s="488"/>
      <c r="D8" s="488"/>
      <c r="E8" s="489"/>
      <c r="F8" s="506" t="s">
        <v>221</v>
      </c>
      <c r="G8" s="507"/>
      <c r="H8" s="99"/>
      <c r="I8" s="99"/>
      <c r="J8" s="99"/>
      <c r="K8" s="99"/>
      <c r="L8" s="99"/>
      <c r="M8" s="100"/>
      <c r="N8" s="100"/>
      <c r="O8" s="100"/>
      <c r="P8" s="100"/>
      <c r="Q8" s="100"/>
      <c r="R8" s="101"/>
      <c r="S8" s="11"/>
      <c r="T8" s="13"/>
      <c r="U8" s="13"/>
      <c r="V8" s="14"/>
      <c r="W8" s="14"/>
      <c r="X8" s="14"/>
    </row>
    <row r="9" spans="1:24" s="34" customFormat="1" ht="39.950000000000003" customHeight="1">
      <c r="A9" s="515" t="s">
        <v>219</v>
      </c>
      <c r="B9" s="516"/>
      <c r="C9" s="516"/>
      <c r="D9" s="516"/>
      <c r="E9" s="517"/>
      <c r="F9" s="435" t="s">
        <v>222</v>
      </c>
      <c r="G9" s="436"/>
      <c r="H9" s="98"/>
      <c r="I9" s="98"/>
      <c r="J9" s="98"/>
      <c r="K9" s="98"/>
      <c r="L9" s="98"/>
      <c r="M9" s="100"/>
      <c r="N9" s="100"/>
      <c r="O9" s="100"/>
      <c r="P9" s="100"/>
      <c r="Q9" s="100"/>
      <c r="R9" s="101"/>
      <c r="S9" s="11"/>
      <c r="T9" s="13"/>
      <c r="U9" s="13"/>
      <c r="V9" s="14"/>
      <c r="W9" s="14"/>
      <c r="X9" s="14"/>
    </row>
    <row r="10" spans="1:24" s="34" customFormat="1" ht="39.950000000000003" customHeight="1">
      <c r="A10" s="487" t="s">
        <v>183</v>
      </c>
      <c r="B10" s="488"/>
      <c r="C10" s="488"/>
      <c r="D10" s="488"/>
      <c r="E10" s="489"/>
      <c r="F10" s="520" t="s">
        <v>223</v>
      </c>
      <c r="G10" s="507"/>
      <c r="H10" s="98"/>
      <c r="I10" s="98"/>
      <c r="J10" s="98"/>
      <c r="K10" s="98"/>
      <c r="L10" s="98"/>
      <c r="M10" s="100"/>
      <c r="N10" s="100"/>
      <c r="O10" s="100"/>
      <c r="P10" s="100"/>
      <c r="Q10" s="100"/>
      <c r="R10" s="102"/>
      <c r="S10" s="11"/>
      <c r="T10" s="13"/>
      <c r="U10" s="13"/>
      <c r="V10" s="14"/>
      <c r="W10" s="14"/>
      <c r="X10" s="14"/>
    </row>
    <row r="11" spans="1:24" s="34" customFormat="1" ht="39.950000000000003" customHeight="1">
      <c r="A11" s="487" t="s">
        <v>184</v>
      </c>
      <c r="B11" s="488"/>
      <c r="C11" s="488"/>
      <c r="D11" s="488"/>
      <c r="E11" s="489"/>
      <c r="F11" s="482" t="s">
        <v>224</v>
      </c>
      <c r="G11" s="483"/>
      <c r="H11" s="98" t="s">
        <v>71</v>
      </c>
      <c r="I11" s="98" t="s">
        <v>71</v>
      </c>
      <c r="J11" s="98" t="s">
        <v>71</v>
      </c>
      <c r="K11" s="98" t="s">
        <v>71</v>
      </c>
      <c r="L11" s="98" t="s">
        <v>71</v>
      </c>
      <c r="M11" s="100"/>
      <c r="N11" s="100"/>
      <c r="O11" s="100"/>
      <c r="P11" s="100"/>
      <c r="Q11" s="100"/>
      <c r="R11" s="103"/>
      <c r="S11" s="35"/>
      <c r="T11" s="13"/>
      <c r="U11" s="13"/>
      <c r="V11" s="14"/>
      <c r="W11" s="14"/>
      <c r="X11" s="14"/>
    </row>
    <row r="12" spans="1:24" s="34" customFormat="1" ht="39.950000000000003" customHeight="1">
      <c r="A12" s="487" t="s">
        <v>185</v>
      </c>
      <c r="B12" s="488"/>
      <c r="C12" s="488"/>
      <c r="D12" s="488"/>
      <c r="E12" s="489"/>
      <c r="F12" s="482" t="s">
        <v>260</v>
      </c>
      <c r="G12" s="483"/>
      <c r="H12" s="98" t="s">
        <v>71</v>
      </c>
      <c r="I12" s="98" t="s">
        <v>71</v>
      </c>
      <c r="J12" s="98" t="s">
        <v>71</v>
      </c>
      <c r="K12" s="98" t="s">
        <v>71</v>
      </c>
      <c r="L12" s="98" t="s">
        <v>71</v>
      </c>
      <c r="M12" s="100"/>
      <c r="N12" s="100"/>
      <c r="O12" s="100"/>
      <c r="P12" s="100"/>
      <c r="Q12" s="100"/>
      <c r="R12" s="103"/>
      <c r="S12" s="35"/>
      <c r="T12" s="13"/>
      <c r="U12" s="13"/>
      <c r="V12" s="14"/>
      <c r="W12" s="14"/>
      <c r="X12" s="14"/>
    </row>
    <row r="13" spans="1:24" s="34" customFormat="1" ht="39.950000000000003" customHeight="1">
      <c r="A13" s="487" t="s">
        <v>186</v>
      </c>
      <c r="B13" s="488"/>
      <c r="C13" s="488"/>
      <c r="D13" s="488"/>
      <c r="E13" s="489"/>
      <c r="F13" s="482" t="s">
        <v>261</v>
      </c>
      <c r="G13" s="483"/>
      <c r="H13" s="98" t="s">
        <v>71</v>
      </c>
      <c r="I13" s="98" t="s">
        <v>71</v>
      </c>
      <c r="J13" s="98" t="s">
        <v>71</v>
      </c>
      <c r="K13" s="98" t="s">
        <v>71</v>
      </c>
      <c r="L13" s="98" t="s">
        <v>71</v>
      </c>
      <c r="M13" s="100"/>
      <c r="N13" s="100"/>
      <c r="O13" s="100"/>
      <c r="P13" s="100"/>
      <c r="Q13" s="100"/>
      <c r="R13" s="103"/>
      <c r="S13" s="35"/>
      <c r="T13" s="13"/>
      <c r="U13" s="13"/>
      <c r="V13" s="14"/>
      <c r="W13" s="14"/>
      <c r="X13" s="14"/>
    </row>
    <row r="14" spans="1:24" s="34" customFormat="1" ht="39.950000000000003" customHeight="1">
      <c r="A14" s="487" t="s">
        <v>187</v>
      </c>
      <c r="B14" s="488"/>
      <c r="C14" s="488"/>
      <c r="D14" s="488"/>
      <c r="E14" s="489"/>
      <c r="F14" s="482" t="s">
        <v>225</v>
      </c>
      <c r="G14" s="483"/>
      <c r="H14" s="98" t="s">
        <v>71</v>
      </c>
      <c r="I14" s="98" t="s">
        <v>71</v>
      </c>
      <c r="J14" s="98" t="s">
        <v>71</v>
      </c>
      <c r="K14" s="98" t="s">
        <v>71</v>
      </c>
      <c r="L14" s="98" t="s">
        <v>71</v>
      </c>
      <c r="M14" s="100"/>
      <c r="N14" s="100"/>
      <c r="O14" s="100"/>
      <c r="P14" s="100"/>
      <c r="Q14" s="100"/>
      <c r="R14" s="101"/>
      <c r="S14" s="33"/>
      <c r="T14" s="13"/>
      <c r="U14" s="13"/>
      <c r="V14" s="14"/>
      <c r="W14" s="14"/>
      <c r="X14" s="14"/>
    </row>
    <row r="15" spans="1:24" s="34" customFormat="1" ht="39.950000000000003" customHeight="1">
      <c r="A15" s="487" t="s">
        <v>188</v>
      </c>
      <c r="B15" s="488"/>
      <c r="C15" s="488"/>
      <c r="D15" s="488"/>
      <c r="E15" s="489"/>
      <c r="F15" s="482" t="s">
        <v>226</v>
      </c>
      <c r="G15" s="483"/>
      <c r="H15" s="98" t="s">
        <v>71</v>
      </c>
      <c r="I15" s="98" t="s">
        <v>71</v>
      </c>
      <c r="J15" s="98" t="s">
        <v>71</v>
      </c>
      <c r="K15" s="98" t="s">
        <v>71</v>
      </c>
      <c r="L15" s="98" t="s">
        <v>71</v>
      </c>
      <c r="M15" s="100"/>
      <c r="N15" s="100"/>
      <c r="O15" s="100"/>
      <c r="P15" s="100"/>
      <c r="Q15" s="100"/>
      <c r="R15" s="101"/>
      <c r="S15" s="33"/>
      <c r="T15" s="13"/>
      <c r="U15" s="13"/>
      <c r="V15" s="14"/>
      <c r="W15" s="14"/>
      <c r="X15" s="14"/>
    </row>
    <row r="16" spans="1:24" s="2" customFormat="1" ht="25.5" customHeight="1">
      <c r="A16" s="503" t="s">
        <v>176</v>
      </c>
      <c r="B16" s="504"/>
      <c r="C16" s="504"/>
      <c r="D16" s="504"/>
      <c r="E16" s="504"/>
      <c r="F16" s="156"/>
      <c r="G16" s="156"/>
      <c r="H16" s="157"/>
      <c r="I16" s="157"/>
      <c r="J16" s="157"/>
      <c r="K16" s="158"/>
      <c r="L16" s="156"/>
      <c r="M16" s="159"/>
      <c r="N16" s="160"/>
      <c r="O16" s="161"/>
      <c r="P16" s="156"/>
      <c r="Q16" s="156"/>
      <c r="R16" s="162"/>
      <c r="S16" s="12"/>
      <c r="T16" s="13"/>
      <c r="U16" s="13"/>
      <c r="V16" s="14"/>
      <c r="W16" s="14"/>
      <c r="X16" s="14"/>
    </row>
    <row r="17" spans="1:24" s="4" customFormat="1" ht="25.5" customHeight="1">
      <c r="A17" s="491" t="s">
        <v>5</v>
      </c>
      <c r="B17" s="492"/>
      <c r="C17" s="492"/>
      <c r="D17" s="492"/>
      <c r="E17" s="493"/>
      <c r="F17" s="94" t="s">
        <v>13</v>
      </c>
      <c r="G17" s="95"/>
      <c r="H17" s="95" t="str">
        <f>H6</f>
        <v>COLOUR 1</v>
      </c>
      <c r="I17" s="376" t="str">
        <f>I6</f>
        <v>COLOUR 2</v>
      </c>
      <c r="J17" s="376" t="str">
        <f>J6</f>
        <v>COLOUR 3</v>
      </c>
      <c r="K17" s="95" t="str">
        <f>K6</f>
        <v>COLOUR 4</v>
      </c>
      <c r="L17" s="95" t="str">
        <f>L6</f>
        <v>COLOUR 5</v>
      </c>
      <c r="M17" s="95" t="s">
        <v>8</v>
      </c>
      <c r="N17" s="96" t="s">
        <v>9</v>
      </c>
      <c r="O17" s="97" t="s">
        <v>10</v>
      </c>
      <c r="P17" s="96" t="s">
        <v>11</v>
      </c>
      <c r="Q17" s="94" t="s">
        <v>12</v>
      </c>
      <c r="R17" s="96" t="s">
        <v>82</v>
      </c>
      <c r="S17" s="11"/>
      <c r="T17" s="13"/>
      <c r="U17" s="13"/>
      <c r="V17" s="14"/>
      <c r="W17" s="14"/>
      <c r="X17" s="14"/>
    </row>
    <row r="18" spans="1:24" s="34" customFormat="1" ht="39.950000000000003" customHeight="1">
      <c r="A18" s="487" t="s">
        <v>189</v>
      </c>
      <c r="B18" s="488"/>
      <c r="C18" s="488"/>
      <c r="D18" s="488"/>
      <c r="E18" s="489"/>
      <c r="F18" s="506" t="s">
        <v>220</v>
      </c>
      <c r="G18" s="507"/>
      <c r="H18" s="427"/>
      <c r="I18" s="427"/>
      <c r="J18" s="427"/>
      <c r="K18" s="427"/>
      <c r="L18" s="427"/>
      <c r="M18" s="100"/>
      <c r="N18" s="100"/>
      <c r="O18" s="100"/>
      <c r="P18" s="100"/>
      <c r="Q18" s="100"/>
      <c r="R18" s="101"/>
      <c r="S18" s="33"/>
      <c r="T18" s="13"/>
      <c r="U18" s="13"/>
      <c r="V18" s="14"/>
      <c r="W18" s="14"/>
      <c r="X18" s="14"/>
    </row>
    <row r="19" spans="1:24" s="34" customFormat="1" ht="39.950000000000003" customHeight="1">
      <c r="A19" s="487" t="s">
        <v>190</v>
      </c>
      <c r="B19" s="488"/>
      <c r="C19" s="488"/>
      <c r="D19" s="488"/>
      <c r="E19" s="489"/>
      <c r="F19" s="506" t="s">
        <v>221</v>
      </c>
      <c r="G19" s="507"/>
      <c r="H19" s="427"/>
      <c r="I19" s="428"/>
      <c r="J19" s="428"/>
      <c r="K19" s="428"/>
      <c r="L19" s="427"/>
      <c r="M19" s="100"/>
      <c r="N19" s="100"/>
      <c r="O19" s="100"/>
      <c r="P19" s="100"/>
      <c r="Q19" s="100"/>
      <c r="R19" s="101"/>
      <c r="S19" s="11"/>
      <c r="T19" s="13"/>
      <c r="U19" s="13"/>
      <c r="V19" s="14"/>
      <c r="W19" s="14"/>
      <c r="X19" s="14"/>
    </row>
    <row r="20" spans="1:24" s="34" customFormat="1" ht="39.950000000000003" customHeight="1">
      <c r="A20" s="487" t="s">
        <v>184</v>
      </c>
      <c r="B20" s="488"/>
      <c r="C20" s="488"/>
      <c r="D20" s="488"/>
      <c r="E20" s="489"/>
      <c r="F20" s="482" t="s">
        <v>228</v>
      </c>
      <c r="G20" s="483"/>
      <c r="H20" s="98" t="s">
        <v>71</v>
      </c>
      <c r="I20" s="98" t="s">
        <v>71</v>
      </c>
      <c r="J20" s="98" t="s">
        <v>71</v>
      </c>
      <c r="K20" s="98" t="s">
        <v>71</v>
      </c>
      <c r="L20" s="98" t="s">
        <v>71</v>
      </c>
      <c r="M20" s="100"/>
      <c r="N20" s="100"/>
      <c r="O20" s="100"/>
      <c r="P20" s="100"/>
      <c r="Q20" s="100"/>
      <c r="R20" s="102"/>
      <c r="S20" s="11"/>
      <c r="T20" s="13"/>
      <c r="U20" s="13"/>
      <c r="V20" s="14"/>
      <c r="W20" s="14"/>
      <c r="X20" s="14"/>
    </row>
    <row r="21" spans="1:24" s="34" customFormat="1" ht="39.950000000000003" customHeight="1">
      <c r="A21" s="487" t="s">
        <v>191</v>
      </c>
      <c r="B21" s="488"/>
      <c r="C21" s="488"/>
      <c r="D21" s="488"/>
      <c r="E21" s="489"/>
      <c r="F21" s="520" t="s">
        <v>229</v>
      </c>
      <c r="G21" s="507"/>
      <c r="H21" s="98" t="s">
        <v>71</v>
      </c>
      <c r="I21" s="98" t="s">
        <v>71</v>
      </c>
      <c r="J21" s="98" t="s">
        <v>71</v>
      </c>
      <c r="K21" s="98" t="s">
        <v>71</v>
      </c>
      <c r="L21" s="98" t="s">
        <v>71</v>
      </c>
      <c r="M21" s="100"/>
      <c r="N21" s="100"/>
      <c r="O21" s="100"/>
      <c r="P21" s="100"/>
      <c r="Q21" s="100"/>
      <c r="R21" s="103"/>
      <c r="S21" s="35"/>
      <c r="T21" s="13"/>
      <c r="U21" s="13"/>
      <c r="V21" s="14"/>
      <c r="W21" s="14"/>
      <c r="X21" s="14"/>
    </row>
    <row r="22" spans="1:24" s="34" customFormat="1" ht="39.950000000000003" customHeight="1">
      <c r="A22" s="487" t="s">
        <v>192</v>
      </c>
      <c r="B22" s="488"/>
      <c r="C22" s="488"/>
      <c r="D22" s="488"/>
      <c r="E22" s="489"/>
      <c r="F22" s="482" t="s">
        <v>227</v>
      </c>
      <c r="G22" s="483"/>
      <c r="H22" s="98" t="s">
        <v>134</v>
      </c>
      <c r="I22" s="98" t="s">
        <v>134</v>
      </c>
      <c r="J22" s="98" t="s">
        <v>134</v>
      </c>
      <c r="K22" s="98" t="s">
        <v>134</v>
      </c>
      <c r="L22" s="98" t="s">
        <v>134</v>
      </c>
      <c r="M22" s="100"/>
      <c r="N22" s="100"/>
      <c r="O22" s="100"/>
      <c r="P22" s="100"/>
      <c r="Q22" s="100"/>
      <c r="R22" s="101"/>
      <c r="S22" s="33"/>
      <c r="T22" s="13"/>
      <c r="U22" s="13"/>
      <c r="V22" s="14"/>
      <c r="W22" s="14"/>
      <c r="X22" s="14"/>
    </row>
    <row r="23" spans="1:24" s="2" customFormat="1" ht="25.5" customHeight="1">
      <c r="A23" s="503" t="s">
        <v>68</v>
      </c>
      <c r="B23" s="504"/>
      <c r="C23" s="504"/>
      <c r="D23" s="504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5"/>
      <c r="S23" s="15"/>
      <c r="T23" s="13"/>
      <c r="U23" s="13"/>
      <c r="V23" s="14"/>
      <c r="W23" s="14"/>
      <c r="X23" s="14"/>
    </row>
    <row r="24" spans="1:24" s="2" customFormat="1" ht="25.5" customHeight="1">
      <c r="A24" s="491" t="s">
        <v>5</v>
      </c>
      <c r="B24" s="492"/>
      <c r="C24" s="493"/>
      <c r="D24" s="104" t="s">
        <v>65</v>
      </c>
      <c r="E24" s="105" t="s">
        <v>38</v>
      </c>
      <c r="F24" s="106" t="s">
        <v>13</v>
      </c>
      <c r="G24" s="107" t="s">
        <v>7</v>
      </c>
      <c r="H24" s="106" t="str">
        <f>H6</f>
        <v>COLOUR 1</v>
      </c>
      <c r="I24" s="154" t="str">
        <f>I17</f>
        <v>COLOUR 2</v>
      </c>
      <c r="J24" s="154" t="str">
        <f>J17</f>
        <v>COLOUR 3</v>
      </c>
      <c r="K24" s="106" t="str">
        <f>K6</f>
        <v>COLOUR 4</v>
      </c>
      <c r="L24" s="106" t="str">
        <f>L6</f>
        <v>COLOUR 5</v>
      </c>
      <c r="M24" s="95" t="s">
        <v>8</v>
      </c>
      <c r="N24" s="96" t="s">
        <v>9</v>
      </c>
      <c r="O24" s="97" t="s">
        <v>10</v>
      </c>
      <c r="P24" s="96" t="s">
        <v>11</v>
      </c>
      <c r="Q24" s="94" t="s">
        <v>12</v>
      </c>
      <c r="R24" s="96" t="s">
        <v>82</v>
      </c>
      <c r="T24" s="13"/>
      <c r="U24" s="13"/>
      <c r="V24" s="14"/>
      <c r="W24" s="14"/>
      <c r="X24" s="14"/>
    </row>
    <row r="25" spans="1:24" s="32" customFormat="1" ht="56.1" customHeight="1">
      <c r="A25" s="502" t="s">
        <v>200</v>
      </c>
      <c r="B25" s="458"/>
      <c r="C25" s="459"/>
      <c r="D25" s="108" t="s">
        <v>201</v>
      </c>
      <c r="E25" s="108" t="s">
        <v>89</v>
      </c>
      <c r="F25" s="415" t="s">
        <v>90</v>
      </c>
      <c r="G25" s="108">
        <v>1</v>
      </c>
      <c r="H25" s="398"/>
      <c r="I25" s="398"/>
      <c r="J25" s="398"/>
      <c r="K25" s="109"/>
      <c r="L25" s="109"/>
      <c r="M25" s="368">
        <v>72</v>
      </c>
      <c r="N25" s="368">
        <v>74</v>
      </c>
      <c r="O25" s="377" t="s">
        <v>128</v>
      </c>
      <c r="P25" s="407">
        <v>74</v>
      </c>
      <c r="Q25" s="368">
        <v>76</v>
      </c>
      <c r="R25" s="368" t="s">
        <v>161</v>
      </c>
      <c r="T25" s="13"/>
      <c r="U25" s="13"/>
      <c r="V25" s="14"/>
      <c r="W25" s="14"/>
      <c r="X25" s="14"/>
    </row>
    <row r="26" spans="1:24" s="366" customFormat="1" ht="56.1" customHeight="1">
      <c r="A26" s="484" t="s">
        <v>202</v>
      </c>
      <c r="B26" s="485"/>
      <c r="C26" s="486"/>
      <c r="D26" s="373" t="s">
        <v>203</v>
      </c>
      <c r="E26" s="373" t="s">
        <v>89</v>
      </c>
      <c r="F26" s="415" t="s">
        <v>204</v>
      </c>
      <c r="G26" s="372">
        <v>1</v>
      </c>
      <c r="H26" s="369"/>
      <c r="I26" s="398"/>
      <c r="J26" s="398"/>
      <c r="K26" s="369"/>
      <c r="L26" s="369"/>
      <c r="M26" s="368">
        <v>68</v>
      </c>
      <c r="N26" s="368">
        <v>70</v>
      </c>
      <c r="O26" s="378" t="s">
        <v>129</v>
      </c>
      <c r="P26" s="407">
        <v>70</v>
      </c>
      <c r="Q26" s="368">
        <v>72</v>
      </c>
      <c r="R26" s="368" t="s">
        <v>128</v>
      </c>
      <c r="T26" s="13"/>
      <c r="U26" s="13"/>
      <c r="V26" s="14"/>
      <c r="W26" s="14"/>
      <c r="X26" s="14"/>
    </row>
    <row r="27" spans="1:24" s="32" customFormat="1" ht="56.1" customHeight="1">
      <c r="A27" s="502" t="s">
        <v>205</v>
      </c>
      <c r="B27" s="477"/>
      <c r="C27" s="478"/>
      <c r="D27" s="108" t="s">
        <v>206</v>
      </c>
      <c r="E27" s="108" t="s">
        <v>92</v>
      </c>
      <c r="F27" s="415" t="s">
        <v>93</v>
      </c>
      <c r="G27" s="108">
        <v>2</v>
      </c>
      <c r="H27" s="399"/>
      <c r="I27" s="398"/>
      <c r="J27" s="398"/>
      <c r="K27" s="109"/>
      <c r="L27" s="369"/>
      <c r="M27" s="406" t="s">
        <v>130</v>
      </c>
      <c r="N27" s="406" t="s">
        <v>143</v>
      </c>
      <c r="O27" s="374">
        <v>20</v>
      </c>
      <c r="P27" s="406" t="s">
        <v>143</v>
      </c>
      <c r="Q27" s="406" t="s">
        <v>144</v>
      </c>
      <c r="R27" s="406" t="s">
        <v>144</v>
      </c>
      <c r="T27" s="13"/>
      <c r="U27" s="13"/>
      <c r="V27" s="14"/>
      <c r="W27" s="14"/>
      <c r="X27" s="14"/>
    </row>
    <row r="28" spans="1:24" s="32" customFormat="1" ht="56.1" customHeight="1">
      <c r="A28" s="502" t="s">
        <v>207</v>
      </c>
      <c r="B28" s="477"/>
      <c r="C28" s="478"/>
      <c r="D28" s="108" t="s">
        <v>201</v>
      </c>
      <c r="E28" s="108" t="s">
        <v>92</v>
      </c>
      <c r="F28" s="430" t="s">
        <v>94</v>
      </c>
      <c r="G28" s="367">
        <v>1</v>
      </c>
      <c r="H28" s="163"/>
      <c r="I28" s="398"/>
      <c r="J28" s="398"/>
      <c r="K28" s="399"/>
      <c r="L28" s="369"/>
      <c r="M28" s="406" t="s">
        <v>142</v>
      </c>
      <c r="N28" s="406" t="s">
        <v>142</v>
      </c>
      <c r="O28" s="374">
        <v>17</v>
      </c>
      <c r="P28" s="406" t="s">
        <v>130</v>
      </c>
      <c r="Q28" s="406" t="s">
        <v>130</v>
      </c>
      <c r="R28" s="406" t="s">
        <v>130</v>
      </c>
      <c r="T28" s="13"/>
      <c r="U28" s="13"/>
      <c r="V28" s="14"/>
      <c r="W28" s="14"/>
      <c r="X28" s="14"/>
    </row>
    <row r="29" spans="1:24" s="379" customFormat="1" ht="56.1" customHeight="1">
      <c r="A29" s="458" t="s">
        <v>208</v>
      </c>
      <c r="B29" s="458"/>
      <c r="C29" s="459"/>
      <c r="D29" s="372" t="s">
        <v>206</v>
      </c>
      <c r="E29" s="372" t="s">
        <v>89</v>
      </c>
      <c r="F29" s="430" t="s">
        <v>210</v>
      </c>
      <c r="G29" s="142">
        <v>1</v>
      </c>
      <c r="H29" s="163"/>
      <c r="I29" s="398"/>
      <c r="J29" s="398"/>
      <c r="K29" s="399"/>
      <c r="L29" s="369"/>
      <c r="M29" s="460" t="s">
        <v>130</v>
      </c>
      <c r="N29" s="461"/>
      <c r="O29" s="461"/>
      <c r="P29" s="461"/>
      <c r="Q29" s="461"/>
      <c r="R29" s="462"/>
      <c r="T29" s="13"/>
      <c r="U29" s="13"/>
      <c r="V29" s="14"/>
      <c r="W29" s="14"/>
      <c r="X29" s="14"/>
    </row>
    <row r="30" spans="1:24" s="365" customFormat="1" ht="56.1" customHeight="1">
      <c r="A30" s="484" t="s">
        <v>208</v>
      </c>
      <c r="B30" s="485"/>
      <c r="C30" s="486"/>
      <c r="D30" s="370" t="s">
        <v>206</v>
      </c>
      <c r="E30" s="370" t="s">
        <v>89</v>
      </c>
      <c r="F30" s="431" t="s">
        <v>209</v>
      </c>
      <c r="G30" s="142">
        <v>1</v>
      </c>
      <c r="H30" s="369"/>
      <c r="I30" s="398"/>
      <c r="J30" s="398"/>
      <c r="K30" s="369"/>
      <c r="L30" s="369"/>
      <c r="M30" s="460" t="s">
        <v>130</v>
      </c>
      <c r="N30" s="461"/>
      <c r="O30" s="461"/>
      <c r="P30" s="461"/>
      <c r="Q30" s="461"/>
      <c r="R30" s="462"/>
      <c r="T30" s="13"/>
      <c r="U30" s="13"/>
      <c r="V30" s="14"/>
      <c r="W30" s="14"/>
      <c r="X30" s="14"/>
    </row>
    <row r="31" spans="1:24" s="32" customFormat="1" ht="56.1" customHeight="1">
      <c r="A31" s="490" t="s">
        <v>211</v>
      </c>
      <c r="B31" s="468"/>
      <c r="C31" s="469"/>
      <c r="D31" s="142" t="s">
        <v>201</v>
      </c>
      <c r="E31" s="142" t="s">
        <v>89</v>
      </c>
      <c r="F31" s="415" t="s">
        <v>96</v>
      </c>
      <c r="G31" s="108">
        <v>1</v>
      </c>
      <c r="H31" s="398"/>
      <c r="I31" s="398"/>
      <c r="J31" s="398"/>
      <c r="K31" s="369"/>
      <c r="L31" s="369"/>
      <c r="M31" s="368" t="s">
        <v>145</v>
      </c>
      <c r="N31" s="368" t="s">
        <v>146</v>
      </c>
      <c r="O31" s="364" t="s">
        <v>147</v>
      </c>
      <c r="P31" s="407" t="s">
        <v>148</v>
      </c>
      <c r="Q31" s="368" t="s">
        <v>149</v>
      </c>
      <c r="R31" s="368" t="s">
        <v>150</v>
      </c>
      <c r="T31" s="13"/>
      <c r="U31" s="13"/>
      <c r="V31" s="14"/>
      <c r="W31" s="14"/>
      <c r="X31" s="14"/>
    </row>
    <row r="32" spans="1:24" s="32" customFormat="1" ht="66" customHeight="1">
      <c r="A32" s="463"/>
      <c r="B32" s="463"/>
      <c r="C32" s="463"/>
      <c r="D32" s="372"/>
      <c r="E32" s="372" t="s">
        <v>91</v>
      </c>
      <c r="F32" s="415" t="s">
        <v>95</v>
      </c>
      <c r="G32" s="372">
        <v>4</v>
      </c>
      <c r="H32" s="369"/>
      <c r="I32" s="369"/>
      <c r="J32" s="369"/>
      <c r="K32" s="369"/>
      <c r="L32" s="369"/>
      <c r="M32" s="368"/>
      <c r="N32" s="368"/>
      <c r="O32" s="371"/>
      <c r="P32" s="368"/>
      <c r="Q32" s="368"/>
      <c r="R32" s="368"/>
      <c r="T32" s="13"/>
      <c r="U32" s="13"/>
      <c r="V32" s="14"/>
      <c r="W32" s="14"/>
      <c r="X32" s="14"/>
    </row>
    <row r="33" spans="1:24" s="379" customFormat="1" ht="67.5" customHeight="1" thickBot="1">
      <c r="A33" s="500" t="s">
        <v>164</v>
      </c>
      <c r="B33" s="500"/>
      <c r="C33" s="501"/>
      <c r="D33" s="429" t="s">
        <v>196</v>
      </c>
      <c r="E33" s="429" t="s">
        <v>103</v>
      </c>
      <c r="F33" s="432" t="s">
        <v>212</v>
      </c>
      <c r="G33" s="393">
        <v>9</v>
      </c>
      <c r="H33" s="394" t="s">
        <v>138</v>
      </c>
      <c r="I33" s="394" t="s">
        <v>138</v>
      </c>
      <c r="J33" s="394" t="s">
        <v>138</v>
      </c>
      <c r="K33" s="394" t="s">
        <v>138</v>
      </c>
      <c r="L33" s="394" t="s">
        <v>138</v>
      </c>
      <c r="M33" s="395"/>
      <c r="N33" s="395"/>
      <c r="O33" s="396"/>
      <c r="P33" s="395"/>
      <c r="Q33" s="395"/>
      <c r="R33" s="395"/>
      <c r="T33" s="13"/>
      <c r="U33" s="13"/>
      <c r="V33" s="14"/>
      <c r="W33" s="14"/>
      <c r="X33" s="14"/>
    </row>
    <row r="34" spans="1:24" s="32" customFormat="1" ht="69" customHeight="1">
      <c r="A34" s="464"/>
      <c r="B34" s="465"/>
      <c r="C34" s="466"/>
      <c r="D34" s="349" t="s">
        <v>100</v>
      </c>
      <c r="E34" s="349" t="s">
        <v>99</v>
      </c>
      <c r="F34" s="508" t="s">
        <v>116</v>
      </c>
      <c r="G34" s="349">
        <v>2</v>
      </c>
      <c r="H34" s="350"/>
      <c r="I34" s="350"/>
      <c r="J34" s="350"/>
      <c r="K34" s="350"/>
      <c r="L34" s="350"/>
      <c r="M34" s="351"/>
      <c r="N34" s="351"/>
      <c r="O34" s="352"/>
      <c r="P34" s="351"/>
      <c r="Q34" s="351"/>
      <c r="R34" s="351"/>
      <c r="T34" s="13"/>
      <c r="U34" s="13"/>
      <c r="V34" s="14"/>
      <c r="W34" s="14"/>
      <c r="X34" s="14"/>
    </row>
    <row r="35" spans="1:24" s="32" customFormat="1" ht="66" customHeight="1">
      <c r="A35" s="467"/>
      <c r="B35" s="468"/>
      <c r="C35" s="469"/>
      <c r="D35" s="142" t="s">
        <v>197</v>
      </c>
      <c r="E35" s="142" t="s">
        <v>101</v>
      </c>
      <c r="F35" s="509"/>
      <c r="G35" s="142">
        <v>2</v>
      </c>
      <c r="H35" s="347"/>
      <c r="I35" s="347"/>
      <c r="J35" s="347"/>
      <c r="K35" s="347"/>
      <c r="L35" s="347"/>
      <c r="M35" s="165"/>
      <c r="N35" s="165"/>
      <c r="O35" s="166"/>
      <c r="P35" s="165"/>
      <c r="Q35" s="165"/>
      <c r="R35" s="165"/>
      <c r="T35" s="13"/>
      <c r="U35" s="13"/>
      <c r="V35" s="14"/>
      <c r="W35" s="14"/>
      <c r="X35" s="14"/>
    </row>
    <row r="36" spans="1:24" s="32" customFormat="1" ht="69.75" customHeight="1">
      <c r="A36" s="511"/>
      <c r="B36" s="477"/>
      <c r="C36" s="478"/>
      <c r="D36" s="338" t="s">
        <v>115</v>
      </c>
      <c r="E36" s="338" t="s">
        <v>99</v>
      </c>
      <c r="F36" s="509"/>
      <c r="G36" s="338">
        <v>2</v>
      </c>
      <c r="H36" s="347"/>
      <c r="I36" s="347"/>
      <c r="J36" s="347"/>
      <c r="K36" s="347"/>
      <c r="L36" s="339"/>
      <c r="M36" s="110"/>
      <c r="N36" s="110"/>
      <c r="O36" s="111"/>
      <c r="P36" s="110"/>
      <c r="Q36" s="110"/>
      <c r="R36" s="110"/>
      <c r="T36" s="13"/>
      <c r="U36" s="13"/>
      <c r="V36" s="14"/>
      <c r="W36" s="14"/>
      <c r="X36" s="14"/>
    </row>
    <row r="37" spans="1:24" s="335" customFormat="1" ht="70.5" customHeight="1">
      <c r="A37" s="470"/>
      <c r="B37" s="471"/>
      <c r="C37" s="472"/>
      <c r="D37" s="338" t="s">
        <v>125</v>
      </c>
      <c r="E37" s="338" t="s">
        <v>101</v>
      </c>
      <c r="F37" s="509"/>
      <c r="G37" s="338">
        <v>2</v>
      </c>
      <c r="H37" s="339"/>
      <c r="I37" s="347"/>
      <c r="J37" s="347"/>
      <c r="K37" s="347"/>
      <c r="L37" s="339"/>
      <c r="M37" s="110"/>
      <c r="N37" s="110"/>
      <c r="O37" s="111"/>
      <c r="P37" s="110"/>
      <c r="Q37" s="110"/>
      <c r="R37" s="110"/>
      <c r="T37" s="13"/>
      <c r="U37" s="13"/>
      <c r="V37" s="14"/>
      <c r="W37" s="14"/>
      <c r="X37" s="14"/>
    </row>
    <row r="38" spans="1:24" s="335" customFormat="1" ht="51.75" customHeight="1" thickBot="1">
      <c r="A38" s="494"/>
      <c r="B38" s="495"/>
      <c r="C38" s="496"/>
      <c r="D38" s="353"/>
      <c r="E38" s="353" t="s">
        <v>99</v>
      </c>
      <c r="F38" s="510"/>
      <c r="G38" s="353">
        <v>4</v>
      </c>
      <c r="H38" s="354"/>
      <c r="I38" s="354"/>
      <c r="J38" s="354"/>
      <c r="K38" s="354"/>
      <c r="L38" s="354"/>
      <c r="M38" s="355"/>
      <c r="N38" s="355"/>
      <c r="O38" s="356"/>
      <c r="P38" s="355"/>
      <c r="Q38" s="355"/>
      <c r="R38" s="355"/>
      <c r="T38" s="13"/>
      <c r="U38" s="13"/>
      <c r="V38" s="14"/>
      <c r="W38" s="14"/>
      <c r="X38" s="14"/>
    </row>
    <row r="39" spans="1:24" s="32" customFormat="1" ht="72" customHeight="1">
      <c r="A39" s="464"/>
      <c r="B39" s="465"/>
      <c r="C39" s="466"/>
      <c r="D39" s="349" t="s">
        <v>100</v>
      </c>
      <c r="E39" s="349" t="s">
        <v>99</v>
      </c>
      <c r="F39" s="508" t="s">
        <v>120</v>
      </c>
      <c r="G39" s="349">
        <v>1</v>
      </c>
      <c r="H39" s="350"/>
      <c r="I39" s="350"/>
      <c r="J39" s="350"/>
      <c r="K39" s="350"/>
      <c r="L39" s="350"/>
      <c r="M39" s="351"/>
      <c r="N39" s="351"/>
      <c r="O39" s="352"/>
      <c r="P39" s="351"/>
      <c r="Q39" s="351"/>
      <c r="R39" s="351"/>
      <c r="T39" s="13"/>
      <c r="U39" s="13"/>
      <c r="V39" s="14"/>
      <c r="W39" s="14"/>
      <c r="X39" s="14"/>
    </row>
    <row r="40" spans="1:24" s="32" customFormat="1" ht="64.5" customHeight="1">
      <c r="A40" s="467"/>
      <c r="B40" s="468"/>
      <c r="C40" s="469"/>
      <c r="D40" s="142" t="s">
        <v>197</v>
      </c>
      <c r="E40" s="142" t="s">
        <v>101</v>
      </c>
      <c r="F40" s="509"/>
      <c r="G40" s="338">
        <v>1</v>
      </c>
      <c r="H40" s="347"/>
      <c r="I40" s="347"/>
      <c r="J40" s="369"/>
      <c r="K40" s="339"/>
      <c r="L40" s="339"/>
      <c r="M40" s="110"/>
      <c r="N40" s="110"/>
      <c r="O40" s="111"/>
      <c r="P40" s="110"/>
      <c r="Q40" s="110"/>
      <c r="R40" s="110"/>
      <c r="T40" s="13"/>
      <c r="U40" s="13"/>
      <c r="V40" s="14"/>
      <c r="W40" s="14"/>
      <c r="X40" s="14"/>
    </row>
    <row r="41" spans="1:24" s="32" customFormat="1" ht="61.5" customHeight="1">
      <c r="A41" s="511"/>
      <c r="B41" s="477"/>
      <c r="C41" s="478"/>
      <c r="D41" s="338" t="s">
        <v>115</v>
      </c>
      <c r="E41" s="338" t="s">
        <v>99</v>
      </c>
      <c r="F41" s="509"/>
      <c r="G41" s="338">
        <v>1</v>
      </c>
      <c r="H41" s="347"/>
      <c r="I41" s="347"/>
      <c r="J41" s="369"/>
      <c r="K41" s="369"/>
      <c r="L41" s="339"/>
      <c r="M41" s="110"/>
      <c r="N41" s="110"/>
      <c r="O41" s="111"/>
      <c r="P41" s="110"/>
      <c r="Q41" s="110"/>
      <c r="R41" s="110"/>
      <c r="T41" s="13"/>
      <c r="U41" s="13"/>
      <c r="V41" s="14"/>
      <c r="W41" s="14"/>
      <c r="X41" s="14"/>
    </row>
    <row r="42" spans="1:24" s="335" customFormat="1" ht="60" customHeight="1">
      <c r="A42" s="470"/>
      <c r="B42" s="471"/>
      <c r="C42" s="472"/>
      <c r="D42" s="338" t="s">
        <v>125</v>
      </c>
      <c r="E42" s="338" t="s">
        <v>101</v>
      </c>
      <c r="F42" s="509"/>
      <c r="G42" s="142">
        <v>1</v>
      </c>
      <c r="H42" s="369"/>
      <c r="I42" s="347"/>
      <c r="J42" s="369"/>
      <c r="K42" s="369"/>
      <c r="L42" s="347"/>
      <c r="M42" s="165"/>
      <c r="N42" s="165"/>
      <c r="O42" s="166"/>
      <c r="P42" s="165"/>
      <c r="Q42" s="165"/>
      <c r="R42" s="165"/>
      <c r="T42" s="13"/>
      <c r="U42" s="13"/>
      <c r="V42" s="14"/>
      <c r="W42" s="14"/>
      <c r="X42" s="14"/>
    </row>
    <row r="43" spans="1:24" s="335" customFormat="1" ht="47.25" customHeight="1" thickBot="1">
      <c r="A43" s="494"/>
      <c r="B43" s="495"/>
      <c r="C43" s="496"/>
      <c r="D43" s="353" t="s">
        <v>198</v>
      </c>
      <c r="E43" s="353" t="s">
        <v>99</v>
      </c>
      <c r="F43" s="510"/>
      <c r="G43" s="357">
        <v>2</v>
      </c>
      <c r="H43" s="354"/>
      <c r="I43" s="354"/>
      <c r="J43" s="358"/>
      <c r="K43" s="369"/>
      <c r="L43" s="358"/>
      <c r="M43" s="359"/>
      <c r="N43" s="359"/>
      <c r="O43" s="360"/>
      <c r="P43" s="359"/>
      <c r="Q43" s="359"/>
      <c r="R43" s="359"/>
      <c r="T43" s="13"/>
      <c r="U43" s="13"/>
      <c r="V43" s="14"/>
      <c r="W43" s="14"/>
      <c r="X43" s="14"/>
    </row>
    <row r="44" spans="1:24" s="335" customFormat="1" ht="67.5" customHeight="1">
      <c r="A44" s="497"/>
      <c r="B44" s="498"/>
      <c r="C44" s="499"/>
      <c r="D44" s="349"/>
      <c r="E44" s="349" t="s">
        <v>99</v>
      </c>
      <c r="F44" s="508" t="s">
        <v>124</v>
      </c>
      <c r="G44" s="349">
        <v>2</v>
      </c>
      <c r="H44" s="350"/>
      <c r="I44" s="350"/>
      <c r="J44" s="350"/>
      <c r="K44" s="350"/>
      <c r="L44" s="350"/>
      <c r="M44" s="351"/>
      <c r="N44" s="351"/>
      <c r="O44" s="352"/>
      <c r="P44" s="351"/>
      <c r="Q44" s="351"/>
      <c r="R44" s="351"/>
      <c r="T44" s="13"/>
      <c r="U44" s="13"/>
      <c r="V44" s="14"/>
      <c r="W44" s="14"/>
      <c r="X44" s="14"/>
    </row>
    <row r="45" spans="1:24" s="335" customFormat="1" ht="60.75" customHeight="1">
      <c r="A45" s="470"/>
      <c r="B45" s="471"/>
      <c r="C45" s="472"/>
      <c r="D45" s="142" t="s">
        <v>197</v>
      </c>
      <c r="E45" s="338" t="s">
        <v>101</v>
      </c>
      <c r="F45" s="509"/>
      <c r="G45" s="142">
        <v>1</v>
      </c>
      <c r="H45" s="347"/>
      <c r="I45" s="347"/>
      <c r="J45" s="347"/>
      <c r="K45" s="347"/>
      <c r="L45" s="347"/>
      <c r="M45" s="165"/>
      <c r="N45" s="165"/>
      <c r="O45" s="166"/>
      <c r="P45" s="165"/>
      <c r="Q45" s="165"/>
      <c r="R45" s="165"/>
    </row>
    <row r="46" spans="1:24" s="335" customFormat="1" ht="68.25" customHeight="1">
      <c r="A46" s="470"/>
      <c r="B46" s="471"/>
      <c r="C46" s="472"/>
      <c r="D46" s="338"/>
      <c r="E46" s="338" t="s">
        <v>99</v>
      </c>
      <c r="F46" s="509"/>
      <c r="G46" s="142">
        <v>2</v>
      </c>
      <c r="H46" s="347"/>
      <c r="I46" s="347"/>
      <c r="J46" s="347"/>
      <c r="K46" s="347"/>
      <c r="L46" s="347"/>
      <c r="M46" s="165"/>
      <c r="N46" s="165"/>
      <c r="O46" s="166"/>
      <c r="P46" s="165"/>
      <c r="Q46" s="165"/>
      <c r="R46" s="165"/>
    </row>
    <row r="47" spans="1:24" s="335" customFormat="1" ht="60" customHeight="1" thickBot="1">
      <c r="A47" s="494"/>
      <c r="B47" s="495"/>
      <c r="C47" s="496"/>
      <c r="D47" s="353"/>
      <c r="E47" s="353" t="s">
        <v>101</v>
      </c>
      <c r="F47" s="510"/>
      <c r="G47" s="357">
        <v>2</v>
      </c>
      <c r="H47" s="358"/>
      <c r="I47" s="358"/>
      <c r="J47" s="358"/>
      <c r="K47" s="358"/>
      <c r="L47" s="358"/>
      <c r="M47" s="359"/>
      <c r="N47" s="359"/>
      <c r="O47" s="360"/>
      <c r="P47" s="359"/>
      <c r="Q47" s="359"/>
      <c r="R47" s="361"/>
      <c r="S47" s="362"/>
    </row>
    <row r="48" spans="1:24" s="335" customFormat="1" ht="73.5" customHeight="1">
      <c r="A48" s="344"/>
      <c r="B48" s="345"/>
      <c r="C48" s="346"/>
      <c r="D48" s="338" t="s">
        <v>117</v>
      </c>
      <c r="E48" s="338" t="s">
        <v>103</v>
      </c>
      <c r="F48" s="415" t="s">
        <v>119</v>
      </c>
      <c r="G48" s="338">
        <v>3</v>
      </c>
      <c r="H48" s="347" t="s">
        <v>71</v>
      </c>
      <c r="I48" s="347" t="s">
        <v>71</v>
      </c>
      <c r="J48" s="347" t="s">
        <v>71</v>
      </c>
      <c r="K48" s="347" t="s">
        <v>71</v>
      </c>
      <c r="L48" s="347" t="s">
        <v>71</v>
      </c>
      <c r="M48" s="165"/>
      <c r="N48" s="165"/>
      <c r="O48" s="166"/>
      <c r="P48" s="165"/>
      <c r="Q48" s="165"/>
      <c r="R48" s="165"/>
    </row>
    <row r="49" spans="1:24" s="335" customFormat="1" ht="62.25" customHeight="1">
      <c r="A49" s="341"/>
      <c r="B49" s="342"/>
      <c r="C49" s="343"/>
      <c r="D49" s="338" t="s">
        <v>118</v>
      </c>
      <c r="E49" s="339" t="s">
        <v>213</v>
      </c>
      <c r="F49" s="415" t="s">
        <v>214</v>
      </c>
      <c r="G49" s="338">
        <v>1</v>
      </c>
      <c r="H49" s="347"/>
      <c r="I49" s="347"/>
      <c r="J49" s="347"/>
      <c r="K49" s="347"/>
      <c r="L49" s="347"/>
      <c r="M49" s="165"/>
      <c r="N49" s="165"/>
      <c r="O49" s="166"/>
      <c r="P49" s="165"/>
      <c r="Q49" s="165"/>
      <c r="R49" s="165"/>
    </row>
    <row r="50" spans="1:24" s="32" customFormat="1" ht="45.75" customHeight="1">
      <c r="A50" s="512" t="s">
        <v>194</v>
      </c>
      <c r="B50" s="513"/>
      <c r="C50" s="514"/>
      <c r="D50" s="348" t="s">
        <v>121</v>
      </c>
      <c r="E50" s="383" t="s">
        <v>103</v>
      </c>
      <c r="F50" s="431" t="s">
        <v>122</v>
      </c>
      <c r="G50" s="348">
        <v>1</v>
      </c>
      <c r="H50" s="347" t="s">
        <v>136</v>
      </c>
      <c r="I50" s="347" t="s">
        <v>136</v>
      </c>
      <c r="J50" s="347" t="s">
        <v>136</v>
      </c>
      <c r="K50" s="347" t="s">
        <v>136</v>
      </c>
      <c r="L50" s="347" t="s">
        <v>136</v>
      </c>
      <c r="M50" s="455" t="s">
        <v>126</v>
      </c>
      <c r="N50" s="456"/>
      <c r="O50" s="456"/>
      <c r="P50" s="456"/>
      <c r="Q50" s="456"/>
      <c r="R50" s="457"/>
    </row>
    <row r="51" spans="1:24" s="32" customFormat="1" ht="45.75" customHeight="1">
      <c r="A51" s="512" t="s">
        <v>195</v>
      </c>
      <c r="B51" s="513"/>
      <c r="C51" s="514"/>
      <c r="D51" s="348" t="s">
        <v>121</v>
      </c>
      <c r="E51" s="383" t="s">
        <v>103</v>
      </c>
      <c r="F51" s="431" t="s">
        <v>122</v>
      </c>
      <c r="G51" s="348">
        <v>2</v>
      </c>
      <c r="H51" s="347" t="s">
        <v>136</v>
      </c>
      <c r="I51" s="347" t="s">
        <v>136</v>
      </c>
      <c r="J51" s="347" t="s">
        <v>136</v>
      </c>
      <c r="K51" s="347" t="s">
        <v>136</v>
      </c>
      <c r="L51" s="347" t="s">
        <v>136</v>
      </c>
      <c r="M51" s="455" t="s">
        <v>126</v>
      </c>
      <c r="N51" s="456"/>
      <c r="O51" s="456"/>
      <c r="P51" s="456"/>
      <c r="Q51" s="456"/>
      <c r="R51" s="457"/>
    </row>
    <row r="52" spans="1:24" s="32" customFormat="1" ht="37.5" customHeight="1">
      <c r="A52" s="512" t="s">
        <v>193</v>
      </c>
      <c r="B52" s="513"/>
      <c r="C52" s="514"/>
      <c r="D52" s="348" t="s">
        <v>121</v>
      </c>
      <c r="E52" s="383" t="s">
        <v>103</v>
      </c>
      <c r="F52" s="431" t="s">
        <v>123</v>
      </c>
      <c r="G52" s="348">
        <v>1</v>
      </c>
      <c r="H52" s="347" t="s">
        <v>136</v>
      </c>
      <c r="I52" s="347" t="s">
        <v>136</v>
      </c>
      <c r="J52" s="347" t="s">
        <v>136</v>
      </c>
      <c r="K52" s="347" t="s">
        <v>136</v>
      </c>
      <c r="L52" s="347" t="s">
        <v>136</v>
      </c>
      <c r="M52" s="455" t="s">
        <v>127</v>
      </c>
      <c r="N52" s="456"/>
      <c r="O52" s="456"/>
      <c r="P52" s="456"/>
      <c r="Q52" s="456"/>
      <c r="R52" s="457"/>
    </row>
    <row r="53" spans="1:24" s="32" customFormat="1" ht="42" customHeight="1">
      <c r="A53" s="512" t="s">
        <v>194</v>
      </c>
      <c r="B53" s="513"/>
      <c r="C53" s="514"/>
      <c r="D53" s="348" t="s">
        <v>121</v>
      </c>
      <c r="E53" s="383" t="s">
        <v>103</v>
      </c>
      <c r="F53" s="431" t="s">
        <v>123</v>
      </c>
      <c r="G53" s="348">
        <v>2</v>
      </c>
      <c r="H53" s="347" t="s">
        <v>136</v>
      </c>
      <c r="I53" s="347" t="s">
        <v>136</v>
      </c>
      <c r="J53" s="347" t="s">
        <v>136</v>
      </c>
      <c r="K53" s="347" t="s">
        <v>136</v>
      </c>
      <c r="L53" s="347" t="s">
        <v>136</v>
      </c>
      <c r="M53" s="455" t="s">
        <v>127</v>
      </c>
      <c r="N53" s="456"/>
      <c r="O53" s="456"/>
      <c r="P53" s="456"/>
      <c r="Q53" s="456"/>
      <c r="R53" s="457"/>
    </row>
    <row r="54" spans="1:24" s="32" customFormat="1" ht="37.5" customHeight="1">
      <c r="A54" s="420" t="s">
        <v>102</v>
      </c>
      <c r="B54" s="421"/>
      <c r="C54" s="422"/>
      <c r="D54" s="338"/>
      <c r="E54" s="338" t="s">
        <v>103</v>
      </c>
      <c r="F54" s="415" t="s">
        <v>104</v>
      </c>
      <c r="G54" s="338">
        <v>1</v>
      </c>
      <c r="H54" s="109" t="s">
        <v>137</v>
      </c>
      <c r="I54" s="369" t="s">
        <v>137</v>
      </c>
      <c r="J54" s="369" t="s">
        <v>137</v>
      </c>
      <c r="K54" s="369" t="s">
        <v>137</v>
      </c>
      <c r="L54" s="369" t="s">
        <v>137</v>
      </c>
      <c r="M54" s="110"/>
      <c r="N54" s="110"/>
      <c r="O54" s="111"/>
      <c r="P54" s="110"/>
      <c r="Q54" s="110"/>
      <c r="R54" s="110"/>
    </row>
    <row r="55" spans="1:24" s="32" customFormat="1" ht="34.5" customHeight="1">
      <c r="A55" s="476" t="s">
        <v>105</v>
      </c>
      <c r="B55" s="477"/>
      <c r="C55" s="478"/>
      <c r="D55" s="338"/>
      <c r="E55" s="338" t="s">
        <v>103</v>
      </c>
      <c r="F55" s="415" t="s">
        <v>106</v>
      </c>
      <c r="G55" s="338"/>
      <c r="H55" s="109" t="s">
        <v>136</v>
      </c>
      <c r="I55" s="369" t="s">
        <v>136</v>
      </c>
      <c r="J55" s="369" t="s">
        <v>136</v>
      </c>
      <c r="K55" s="369" t="s">
        <v>136</v>
      </c>
      <c r="L55" s="369" t="s">
        <v>136</v>
      </c>
      <c r="M55" s="110"/>
      <c r="N55" s="110"/>
      <c r="O55" s="111"/>
      <c r="P55" s="110"/>
      <c r="Q55" s="110"/>
      <c r="R55" s="110"/>
    </row>
    <row r="56" spans="1:24" s="2" customFormat="1" ht="25.5" customHeight="1">
      <c r="A56" s="503" t="s">
        <v>177</v>
      </c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5"/>
      <c r="S56" s="15"/>
      <c r="T56" s="14"/>
      <c r="U56" s="14"/>
      <c r="V56" s="14"/>
      <c r="W56" s="14"/>
      <c r="X56" s="14"/>
    </row>
    <row r="57" spans="1:24" s="2" customFormat="1" ht="25.5" customHeight="1">
      <c r="A57" s="491" t="s">
        <v>5</v>
      </c>
      <c r="B57" s="492"/>
      <c r="C57" s="493"/>
      <c r="D57" s="104" t="s">
        <v>65</v>
      </c>
      <c r="E57" s="105" t="s">
        <v>38</v>
      </c>
      <c r="F57" s="154" t="s">
        <v>13</v>
      </c>
      <c r="G57" s="107" t="s">
        <v>7</v>
      </c>
      <c r="H57" s="154" t="str">
        <f>H6</f>
        <v>COLOUR 1</v>
      </c>
      <c r="I57" s="154" t="str">
        <f>I6</f>
        <v>COLOUR 2</v>
      </c>
      <c r="J57" s="154" t="str">
        <f>J6</f>
        <v>COLOUR 3</v>
      </c>
      <c r="K57" s="154" t="str">
        <f>K6</f>
        <v>COLOUR 4</v>
      </c>
      <c r="L57" s="154" t="str">
        <f>L6</f>
        <v>COLOUR 5</v>
      </c>
      <c r="M57" s="95" t="s">
        <v>8</v>
      </c>
      <c r="N57" s="96" t="s">
        <v>9</v>
      </c>
      <c r="O57" s="337" t="s">
        <v>10</v>
      </c>
      <c r="P57" s="336" t="s">
        <v>11</v>
      </c>
      <c r="Q57" s="94" t="s">
        <v>12</v>
      </c>
      <c r="R57" s="96" t="s">
        <v>82</v>
      </c>
      <c r="U57" s="16"/>
      <c r="V57" s="521"/>
      <c r="W57" s="521"/>
      <c r="X57" s="521"/>
    </row>
    <row r="58" spans="1:24" s="32" customFormat="1" ht="56.1" customHeight="1">
      <c r="A58" s="484" t="s">
        <v>202</v>
      </c>
      <c r="B58" s="485"/>
      <c r="C58" s="486"/>
      <c r="D58" s="375" t="s">
        <v>206</v>
      </c>
      <c r="E58" s="108" t="s">
        <v>89</v>
      </c>
      <c r="F58" s="415" t="s">
        <v>90</v>
      </c>
      <c r="G58" s="108">
        <v>1</v>
      </c>
      <c r="H58" s="369"/>
      <c r="I58" s="369"/>
      <c r="J58" s="369"/>
      <c r="K58" s="369"/>
      <c r="L58" s="369"/>
      <c r="M58" s="368">
        <v>68</v>
      </c>
      <c r="N58" s="368">
        <v>70</v>
      </c>
      <c r="O58" s="378" t="s">
        <v>129</v>
      </c>
      <c r="P58" s="407">
        <v>70</v>
      </c>
      <c r="Q58" s="407">
        <v>72</v>
      </c>
      <c r="R58" s="368" t="s">
        <v>128</v>
      </c>
    </row>
    <row r="59" spans="1:24" s="32" customFormat="1" ht="56.1" customHeight="1">
      <c r="A59" s="502" t="s">
        <v>205</v>
      </c>
      <c r="B59" s="477"/>
      <c r="C59" s="478"/>
      <c r="D59" s="108" t="s">
        <v>206</v>
      </c>
      <c r="E59" s="108" t="s">
        <v>89</v>
      </c>
      <c r="F59" s="415" t="s">
        <v>93</v>
      </c>
      <c r="G59" s="108">
        <v>2</v>
      </c>
      <c r="H59" s="369"/>
      <c r="I59" s="369"/>
      <c r="J59" s="369"/>
      <c r="K59" s="369"/>
      <c r="L59" s="369"/>
      <c r="M59" s="413" t="s">
        <v>157</v>
      </c>
      <c r="N59" s="413" t="s">
        <v>130</v>
      </c>
      <c r="O59" s="377">
        <v>18</v>
      </c>
      <c r="P59" s="414" t="s">
        <v>143</v>
      </c>
      <c r="Q59" s="414" t="s">
        <v>143</v>
      </c>
      <c r="R59" s="413" t="s">
        <v>144</v>
      </c>
    </row>
    <row r="60" spans="1:24" s="379" customFormat="1" ht="66" customHeight="1">
      <c r="A60" s="463"/>
      <c r="B60" s="463"/>
      <c r="C60" s="463"/>
      <c r="D60" s="372"/>
      <c r="E60" s="372" t="s">
        <v>91</v>
      </c>
      <c r="F60" s="415" t="s">
        <v>90</v>
      </c>
      <c r="G60" s="372">
        <v>1</v>
      </c>
      <c r="H60" s="369"/>
      <c r="I60" s="369"/>
      <c r="J60" s="369"/>
      <c r="K60" s="369"/>
      <c r="L60" s="369"/>
      <c r="M60" s="413"/>
      <c r="N60" s="413"/>
      <c r="O60" s="377"/>
      <c r="P60" s="413"/>
      <c r="Q60" s="414"/>
      <c r="R60" s="413"/>
      <c r="T60" s="13"/>
      <c r="U60" s="13"/>
      <c r="V60" s="14"/>
      <c r="W60" s="14"/>
      <c r="X60" s="14"/>
    </row>
    <row r="61" spans="1:24" s="32" customFormat="1" ht="69.75" customHeight="1">
      <c r="A61" s="518"/>
      <c r="B61" s="471"/>
      <c r="C61" s="472"/>
      <c r="D61" s="340" t="s">
        <v>199</v>
      </c>
      <c r="E61" s="340" t="s">
        <v>114</v>
      </c>
      <c r="F61" s="430" t="s">
        <v>215</v>
      </c>
      <c r="G61" s="142">
        <v>2</v>
      </c>
      <c r="H61" s="164"/>
      <c r="I61" s="347"/>
      <c r="J61" s="347"/>
      <c r="K61" s="347"/>
      <c r="L61" s="164"/>
      <c r="M61" s="165"/>
      <c r="N61" s="165"/>
      <c r="O61" s="166"/>
      <c r="P61" s="165"/>
      <c r="Q61" s="165"/>
      <c r="R61" s="165"/>
    </row>
    <row r="62" spans="1:24" s="32" customFormat="1" ht="72" customHeight="1">
      <c r="A62" s="518"/>
      <c r="B62" s="471"/>
      <c r="C62" s="472"/>
      <c r="D62" s="142" t="s">
        <v>197</v>
      </c>
      <c r="E62" s="108" t="s">
        <v>101</v>
      </c>
      <c r="F62" s="430" t="s">
        <v>119</v>
      </c>
      <c r="G62" s="108">
        <v>3</v>
      </c>
      <c r="H62" s="347"/>
      <c r="I62" s="347"/>
      <c r="J62" s="347"/>
      <c r="K62" s="347"/>
      <c r="L62" s="347"/>
      <c r="M62" s="110"/>
      <c r="N62" s="110"/>
      <c r="O62" s="111"/>
      <c r="P62" s="110"/>
      <c r="Q62" s="110"/>
      <c r="R62" s="110"/>
    </row>
    <row r="63" spans="1:24" s="32" customFormat="1" ht="27.75" customHeight="1">
      <c r="A63" s="426" t="s">
        <v>178</v>
      </c>
      <c r="B63" s="320"/>
      <c r="C63" s="320"/>
      <c r="D63" s="320"/>
      <c r="E63" s="320"/>
      <c r="F63" s="114"/>
      <c r="G63" s="320"/>
      <c r="H63" s="320"/>
      <c r="I63" s="391"/>
      <c r="J63" s="391"/>
      <c r="K63" s="320"/>
      <c r="L63" s="320"/>
      <c r="M63" s="320"/>
      <c r="N63" s="320"/>
      <c r="O63" s="320"/>
      <c r="P63" s="320"/>
      <c r="Q63" s="320"/>
      <c r="R63" s="321"/>
    </row>
    <row r="64" spans="1:24" s="32" customFormat="1" ht="34.5" customHeight="1">
      <c r="A64" s="491" t="s">
        <v>5</v>
      </c>
      <c r="B64" s="492"/>
      <c r="C64" s="493"/>
      <c r="D64" s="104" t="s">
        <v>65</v>
      </c>
      <c r="E64" s="105" t="s">
        <v>38</v>
      </c>
      <c r="F64" s="116" t="s">
        <v>13</v>
      </c>
      <c r="G64" s="107" t="s">
        <v>7</v>
      </c>
      <c r="H64" s="376" t="str">
        <f>H57</f>
        <v>COLOUR 1</v>
      </c>
      <c r="I64" s="376" t="str">
        <f t="shared" ref="I64:R64" si="0">I57</f>
        <v>COLOUR 2</v>
      </c>
      <c r="J64" s="376" t="str">
        <f t="shared" si="0"/>
        <v>COLOUR 3</v>
      </c>
      <c r="K64" s="376" t="str">
        <f t="shared" si="0"/>
        <v>COLOUR 4</v>
      </c>
      <c r="L64" s="376" t="str">
        <f t="shared" si="0"/>
        <v>COLOUR 5</v>
      </c>
      <c r="M64" s="376" t="str">
        <f t="shared" si="0"/>
        <v>XS</v>
      </c>
      <c r="N64" s="376" t="str">
        <f t="shared" si="0"/>
        <v>S</v>
      </c>
      <c r="O64" s="376" t="str">
        <f t="shared" si="0"/>
        <v>M</v>
      </c>
      <c r="P64" s="376" t="str">
        <f t="shared" si="0"/>
        <v>L</v>
      </c>
      <c r="Q64" s="376" t="str">
        <f t="shared" si="0"/>
        <v>XL</v>
      </c>
      <c r="R64" s="376" t="str">
        <f t="shared" si="0"/>
        <v>XXL</v>
      </c>
    </row>
    <row r="65" spans="1:24" s="32" customFormat="1" ht="96.75" customHeight="1">
      <c r="A65" s="325"/>
      <c r="B65" s="326"/>
      <c r="C65" s="327"/>
      <c r="D65" s="331" t="s">
        <v>98</v>
      </c>
      <c r="E65" s="332" t="s">
        <v>108</v>
      </c>
      <c r="F65" s="415" t="s">
        <v>109</v>
      </c>
      <c r="G65" s="108">
        <v>1</v>
      </c>
      <c r="H65" s="392"/>
      <c r="I65" s="392"/>
      <c r="J65" s="392"/>
      <c r="K65" s="392"/>
      <c r="L65" s="392"/>
      <c r="M65" s="328"/>
      <c r="N65" s="329"/>
      <c r="O65" s="329"/>
      <c r="P65" s="329"/>
      <c r="Q65" s="330"/>
      <c r="R65" s="329"/>
    </row>
    <row r="66" spans="1:24" s="32" customFormat="1" ht="79.5" customHeight="1">
      <c r="A66" s="325"/>
      <c r="B66" s="326"/>
      <c r="C66" s="327"/>
      <c r="D66" s="108" t="s">
        <v>97</v>
      </c>
      <c r="E66" s="108" t="s">
        <v>91</v>
      </c>
      <c r="F66" s="415" t="s">
        <v>216</v>
      </c>
      <c r="G66" s="108">
        <v>1</v>
      </c>
      <c r="H66" s="369" t="s">
        <v>139</v>
      </c>
      <c r="I66" s="369" t="s">
        <v>139</v>
      </c>
      <c r="J66" s="369" t="s">
        <v>139</v>
      </c>
      <c r="K66" s="369" t="s">
        <v>139</v>
      </c>
      <c r="L66" s="369" t="s">
        <v>139</v>
      </c>
      <c r="M66" s="328"/>
      <c r="N66" s="329"/>
      <c r="O66" s="329"/>
      <c r="P66" s="329"/>
      <c r="Q66" s="330"/>
      <c r="R66" s="329"/>
    </row>
    <row r="67" spans="1:24" s="2" customFormat="1" ht="25.5" customHeight="1">
      <c r="A67" s="426" t="s">
        <v>179</v>
      </c>
      <c r="B67" s="113"/>
      <c r="C67" s="113"/>
      <c r="D67" s="113"/>
      <c r="E67" s="113"/>
      <c r="F67" s="114"/>
      <c r="G67" s="113"/>
      <c r="H67" s="113"/>
      <c r="I67" s="391"/>
      <c r="J67" s="391"/>
      <c r="K67" s="113"/>
      <c r="L67" s="113"/>
      <c r="M67" s="113"/>
      <c r="N67" s="113"/>
      <c r="O67" s="113"/>
      <c r="P67" s="113"/>
      <c r="Q67" s="315"/>
      <c r="R67" s="115"/>
      <c r="S67" s="15"/>
      <c r="T67" s="14"/>
      <c r="U67" s="14"/>
      <c r="V67" s="14"/>
      <c r="W67" s="14"/>
      <c r="X67" s="14"/>
    </row>
    <row r="68" spans="1:24" s="2" customFormat="1" ht="24" customHeight="1">
      <c r="A68" s="491" t="s">
        <v>5</v>
      </c>
      <c r="B68" s="492"/>
      <c r="C68" s="493"/>
      <c r="D68" s="104" t="s">
        <v>65</v>
      </c>
      <c r="E68" s="105" t="s">
        <v>38</v>
      </c>
      <c r="F68" s="116" t="s">
        <v>13</v>
      </c>
      <c r="G68" s="107" t="s">
        <v>7</v>
      </c>
      <c r="H68" s="106" t="str">
        <f t="shared" ref="H68:R68" si="1">H24</f>
        <v>COLOUR 1</v>
      </c>
      <c r="I68" s="154" t="str">
        <f t="shared" si="1"/>
        <v>COLOUR 2</v>
      </c>
      <c r="J68" s="154" t="str">
        <f t="shared" si="1"/>
        <v>COLOUR 3</v>
      </c>
      <c r="K68" s="154" t="str">
        <f t="shared" si="1"/>
        <v>COLOUR 4</v>
      </c>
      <c r="L68" s="154" t="str">
        <f t="shared" si="1"/>
        <v>COLOUR 5</v>
      </c>
      <c r="M68" s="154" t="str">
        <f t="shared" si="1"/>
        <v>XS</v>
      </c>
      <c r="N68" s="154" t="str">
        <f t="shared" si="1"/>
        <v>S</v>
      </c>
      <c r="O68" s="154" t="str">
        <f t="shared" si="1"/>
        <v>M</v>
      </c>
      <c r="P68" s="154" t="str">
        <f t="shared" si="1"/>
        <v>L</v>
      </c>
      <c r="Q68" s="154" t="str">
        <f t="shared" si="1"/>
        <v>XL</v>
      </c>
      <c r="R68" s="154" t="str">
        <f t="shared" si="1"/>
        <v>XXL</v>
      </c>
      <c r="U68" s="16"/>
      <c r="V68" s="521"/>
      <c r="W68" s="521"/>
      <c r="X68" s="521"/>
    </row>
    <row r="69" spans="1:24" s="32" customFormat="1" ht="96.75" customHeight="1">
      <c r="A69" s="476"/>
      <c r="B69" s="477"/>
      <c r="C69" s="478"/>
      <c r="D69" s="108" t="s">
        <v>98</v>
      </c>
      <c r="E69" s="108" t="s">
        <v>103</v>
      </c>
      <c r="F69" s="415" t="s">
        <v>109</v>
      </c>
      <c r="G69" s="108">
        <v>1</v>
      </c>
      <c r="H69" s="333" t="s">
        <v>135</v>
      </c>
      <c r="I69" s="381" t="s">
        <v>135</v>
      </c>
      <c r="J69" s="381" t="s">
        <v>135</v>
      </c>
      <c r="K69" s="381" t="s">
        <v>135</v>
      </c>
      <c r="L69" s="333" t="s">
        <v>133</v>
      </c>
      <c r="M69" s="112"/>
      <c r="N69" s="112"/>
      <c r="O69" s="112"/>
      <c r="P69" s="112"/>
      <c r="Q69" s="112"/>
      <c r="R69" s="112"/>
    </row>
    <row r="70" spans="1:24" s="379" customFormat="1" ht="81" customHeight="1">
      <c r="A70" s="476"/>
      <c r="B70" s="477"/>
      <c r="C70" s="478"/>
      <c r="D70" s="383" t="s">
        <v>97</v>
      </c>
      <c r="E70" s="383" t="s">
        <v>131</v>
      </c>
      <c r="F70" s="433" t="s">
        <v>132</v>
      </c>
      <c r="G70" s="383">
        <v>1</v>
      </c>
      <c r="H70" s="381" t="s">
        <v>218</v>
      </c>
      <c r="I70" s="381" t="s">
        <v>218</v>
      </c>
      <c r="J70" s="381" t="s">
        <v>218</v>
      </c>
      <c r="K70" s="381" t="s">
        <v>218</v>
      </c>
      <c r="L70" s="381" t="s">
        <v>218</v>
      </c>
      <c r="M70" s="380"/>
      <c r="N70" s="380"/>
      <c r="O70" s="380"/>
      <c r="P70" s="380"/>
      <c r="Q70" s="380"/>
      <c r="R70" s="380"/>
    </row>
    <row r="71" spans="1:24" s="32" customFormat="1" ht="71.25" customHeight="1">
      <c r="A71" s="476"/>
      <c r="B71" s="477"/>
      <c r="C71" s="478"/>
      <c r="D71" s="108" t="s">
        <v>110</v>
      </c>
      <c r="E71" s="108" t="s">
        <v>111</v>
      </c>
      <c r="F71" s="434" t="s">
        <v>217</v>
      </c>
      <c r="G71" s="108">
        <v>1</v>
      </c>
      <c r="H71" s="369" t="s">
        <v>139</v>
      </c>
      <c r="I71" s="369" t="s">
        <v>139</v>
      </c>
      <c r="J71" s="369" t="s">
        <v>139</v>
      </c>
      <c r="K71" s="369" t="s">
        <v>139</v>
      </c>
      <c r="L71" s="369" t="s">
        <v>139</v>
      </c>
      <c r="M71" s="112"/>
      <c r="N71" s="112"/>
      <c r="O71" s="112"/>
      <c r="P71" s="112"/>
      <c r="Q71" s="112"/>
      <c r="R71" s="112"/>
    </row>
    <row r="72" spans="1:24" s="2" customFormat="1" ht="25.5" customHeight="1">
      <c r="A72" s="426" t="s">
        <v>180</v>
      </c>
      <c r="B72" s="113"/>
      <c r="C72" s="113"/>
      <c r="D72" s="113"/>
      <c r="E72" s="113"/>
      <c r="F72" s="113"/>
      <c r="G72" s="113"/>
      <c r="H72" s="113"/>
      <c r="I72" s="391"/>
      <c r="J72" s="391"/>
      <c r="K72" s="113"/>
      <c r="L72" s="113"/>
      <c r="M72" s="113"/>
      <c r="N72" s="113"/>
      <c r="O72" s="113"/>
      <c r="P72" s="113"/>
      <c r="Q72" s="315"/>
      <c r="R72" s="115"/>
      <c r="S72" s="15"/>
      <c r="T72" s="14"/>
      <c r="U72" s="14"/>
      <c r="V72" s="14"/>
      <c r="W72" s="14"/>
      <c r="X72" s="14"/>
    </row>
    <row r="73" spans="1:24" s="2" customFormat="1" ht="25.5" customHeight="1">
      <c r="A73" s="491" t="s">
        <v>5</v>
      </c>
      <c r="B73" s="492"/>
      <c r="C73" s="493"/>
      <c r="D73" s="104" t="s">
        <v>38</v>
      </c>
      <c r="E73" s="105" t="s">
        <v>69</v>
      </c>
      <c r="F73" s="106" t="s">
        <v>13</v>
      </c>
      <c r="G73" s="107" t="s">
        <v>7</v>
      </c>
      <c r="H73" s="106" t="str">
        <f>H68</f>
        <v>COLOUR 1</v>
      </c>
      <c r="I73" s="154" t="str">
        <f t="shared" ref="I73:L73" si="2">I68</f>
        <v>COLOUR 2</v>
      </c>
      <c r="J73" s="154" t="str">
        <f t="shared" si="2"/>
        <v>COLOUR 3</v>
      </c>
      <c r="K73" s="154" t="str">
        <f t="shared" si="2"/>
        <v>COLOUR 4</v>
      </c>
      <c r="L73" s="154" t="str">
        <f t="shared" si="2"/>
        <v>COLOUR 5</v>
      </c>
      <c r="M73" s="95" t="s">
        <v>8</v>
      </c>
      <c r="N73" s="96" t="s">
        <v>9</v>
      </c>
      <c r="O73" s="96" t="s">
        <v>10</v>
      </c>
      <c r="P73" s="97" t="s">
        <v>11</v>
      </c>
      <c r="Q73" s="94" t="s">
        <v>12</v>
      </c>
      <c r="R73" s="96" t="s">
        <v>82</v>
      </c>
      <c r="U73" s="16"/>
      <c r="V73" s="521"/>
      <c r="W73" s="521"/>
      <c r="X73" s="521"/>
    </row>
    <row r="74" spans="1:24" s="32" customFormat="1" ht="72" customHeight="1">
      <c r="A74" s="476"/>
      <c r="B74" s="477"/>
      <c r="C74" s="478"/>
      <c r="D74" s="109" t="s">
        <v>39</v>
      </c>
      <c r="E74" s="109"/>
      <c r="F74" s="433" t="s">
        <v>112</v>
      </c>
      <c r="G74" s="108">
        <v>2</v>
      </c>
      <c r="H74" s="109" t="s">
        <v>139</v>
      </c>
      <c r="I74" s="369" t="s">
        <v>139</v>
      </c>
      <c r="J74" s="369" t="s">
        <v>139</v>
      </c>
      <c r="K74" s="369" t="s">
        <v>139</v>
      </c>
      <c r="L74" s="369" t="s">
        <v>139</v>
      </c>
      <c r="M74" s="112"/>
      <c r="N74" s="112"/>
      <c r="O74" s="112"/>
      <c r="P74" s="112"/>
      <c r="Q74" s="112"/>
      <c r="R74" s="112"/>
    </row>
    <row r="75" spans="1:24" s="32" customFormat="1" ht="231" customHeight="1">
      <c r="A75" s="476"/>
      <c r="B75" s="477"/>
      <c r="C75" s="478"/>
      <c r="D75" s="109" t="s">
        <v>39</v>
      </c>
      <c r="E75" s="109"/>
      <c r="F75" s="433" t="s">
        <v>112</v>
      </c>
      <c r="G75" s="108">
        <v>2</v>
      </c>
      <c r="H75" s="369" t="s">
        <v>139</v>
      </c>
      <c r="I75" s="369" t="s">
        <v>139</v>
      </c>
      <c r="J75" s="369" t="s">
        <v>139</v>
      </c>
      <c r="K75" s="369" t="s">
        <v>139</v>
      </c>
      <c r="L75" s="369" t="s">
        <v>139</v>
      </c>
      <c r="M75" s="112"/>
      <c r="N75" s="112"/>
      <c r="O75" s="112"/>
      <c r="P75" s="112"/>
      <c r="Q75" s="112"/>
      <c r="R75" s="112"/>
    </row>
    <row r="76" spans="1:24" s="32" customFormat="1" ht="90" customHeight="1">
      <c r="A76" s="479"/>
      <c r="B76" s="480"/>
      <c r="C76" s="481"/>
      <c r="D76" s="108" t="s">
        <v>39</v>
      </c>
      <c r="E76" s="109"/>
      <c r="F76" s="433" t="s">
        <v>113</v>
      </c>
      <c r="G76" s="338">
        <v>2</v>
      </c>
      <c r="H76" s="369" t="s">
        <v>139</v>
      </c>
      <c r="I76" s="369" t="s">
        <v>139</v>
      </c>
      <c r="J76" s="369" t="s">
        <v>139</v>
      </c>
      <c r="K76" s="369" t="s">
        <v>139</v>
      </c>
      <c r="L76" s="369" t="s">
        <v>139</v>
      </c>
      <c r="M76" s="112"/>
      <c r="N76" s="112"/>
      <c r="O76" s="112"/>
      <c r="P76" s="112"/>
      <c r="Q76" s="112"/>
      <c r="R76" s="112"/>
    </row>
    <row r="77" spans="1:24" s="32" customFormat="1" ht="90.6" customHeight="1">
      <c r="A77" s="479"/>
      <c r="B77" s="480"/>
      <c r="C77" s="481"/>
      <c r="D77" s="108" t="s">
        <v>39</v>
      </c>
      <c r="E77" s="109"/>
      <c r="F77" s="433" t="s">
        <v>113</v>
      </c>
      <c r="G77" s="338">
        <v>2</v>
      </c>
      <c r="H77" s="369" t="s">
        <v>139</v>
      </c>
      <c r="I77" s="369" t="s">
        <v>139</v>
      </c>
      <c r="J77" s="369" t="s">
        <v>139</v>
      </c>
      <c r="K77" s="369" t="s">
        <v>139</v>
      </c>
      <c r="L77" s="369" t="s">
        <v>139</v>
      </c>
      <c r="M77" s="112"/>
      <c r="N77" s="112"/>
      <c r="O77" s="112"/>
      <c r="P77" s="112"/>
      <c r="Q77" s="112"/>
      <c r="R77" s="112"/>
    </row>
    <row r="78" spans="1:24" s="32" customFormat="1" ht="100.15" customHeight="1">
      <c r="A78" s="479"/>
      <c r="B78" s="480"/>
      <c r="C78" s="481"/>
      <c r="D78" s="109" t="s">
        <v>39</v>
      </c>
      <c r="E78" s="109"/>
      <c r="F78" s="433" t="s">
        <v>113</v>
      </c>
      <c r="G78" s="338">
        <v>2</v>
      </c>
      <c r="H78" s="369" t="s">
        <v>139</v>
      </c>
      <c r="I78" s="369" t="s">
        <v>139</v>
      </c>
      <c r="J78" s="369" t="s">
        <v>139</v>
      </c>
      <c r="K78" s="369" t="s">
        <v>139</v>
      </c>
      <c r="L78" s="369" t="s">
        <v>139</v>
      </c>
      <c r="M78" s="112"/>
      <c r="N78" s="112"/>
      <c r="O78" s="112"/>
      <c r="P78" s="112"/>
      <c r="Q78" s="112"/>
      <c r="R78" s="112"/>
    </row>
    <row r="79" spans="1:24" s="32" customFormat="1" ht="237.75" customHeight="1">
      <c r="A79" s="479"/>
      <c r="B79" s="480"/>
      <c r="C79" s="481"/>
      <c r="D79" s="108" t="s">
        <v>140</v>
      </c>
      <c r="E79" s="109"/>
      <c r="F79" s="415" t="s">
        <v>160</v>
      </c>
      <c r="G79" s="108">
        <v>1</v>
      </c>
      <c r="H79" s="369" t="s">
        <v>139</v>
      </c>
      <c r="I79" s="369" t="s">
        <v>139</v>
      </c>
      <c r="J79" s="369" t="s">
        <v>139</v>
      </c>
      <c r="K79" s="369" t="s">
        <v>139</v>
      </c>
      <c r="L79" s="369" t="s">
        <v>139</v>
      </c>
      <c r="M79" s="112"/>
      <c r="N79" s="112"/>
      <c r="O79" s="112"/>
      <c r="P79" s="112"/>
      <c r="Q79" s="112"/>
      <c r="R79" s="112"/>
    </row>
    <row r="80" spans="1:24" s="379" customFormat="1" ht="215.25" customHeight="1">
      <c r="A80" s="479"/>
      <c r="B80" s="480"/>
      <c r="C80" s="481"/>
      <c r="D80" s="369" t="s">
        <v>141</v>
      </c>
      <c r="E80" s="369"/>
      <c r="F80" s="415" t="s">
        <v>232</v>
      </c>
      <c r="G80" s="372">
        <v>1</v>
      </c>
      <c r="H80" s="369" t="s">
        <v>139</v>
      </c>
      <c r="I80" s="369" t="s">
        <v>139</v>
      </c>
      <c r="J80" s="369" t="s">
        <v>139</v>
      </c>
      <c r="K80" s="369" t="s">
        <v>139</v>
      </c>
      <c r="L80" s="369" t="s">
        <v>139</v>
      </c>
      <c r="M80" s="382"/>
      <c r="N80" s="382"/>
      <c r="O80" s="382"/>
      <c r="P80" s="382"/>
      <c r="Q80" s="382"/>
      <c r="R80" s="382"/>
    </row>
    <row r="81" spans="1:18" s="379" customFormat="1" ht="242.25" customHeight="1">
      <c r="A81" s="479"/>
      <c r="B81" s="480"/>
      <c r="C81" s="481"/>
      <c r="D81" s="369" t="s">
        <v>141</v>
      </c>
      <c r="E81" s="369"/>
      <c r="F81" s="415" t="s">
        <v>231</v>
      </c>
      <c r="G81" s="372">
        <v>1</v>
      </c>
      <c r="H81" s="369" t="s">
        <v>139</v>
      </c>
      <c r="I81" s="369" t="s">
        <v>139</v>
      </c>
      <c r="J81" s="369" t="s">
        <v>139</v>
      </c>
      <c r="K81" s="369" t="s">
        <v>139</v>
      </c>
      <c r="L81" s="369" t="s">
        <v>139</v>
      </c>
      <c r="M81" s="382"/>
      <c r="N81" s="382"/>
      <c r="O81" s="382"/>
      <c r="P81" s="382"/>
      <c r="Q81" s="382"/>
      <c r="R81" s="382"/>
    </row>
    <row r="82" spans="1:18" s="379" customFormat="1" ht="134.25" customHeight="1">
      <c r="A82" s="423"/>
      <c r="B82" s="424"/>
      <c r="C82" s="425"/>
      <c r="D82" s="369" t="s">
        <v>141</v>
      </c>
      <c r="E82" s="369"/>
      <c r="F82" s="415" t="s">
        <v>230</v>
      </c>
      <c r="G82" s="372">
        <v>1</v>
      </c>
      <c r="H82" s="369" t="s">
        <v>139</v>
      </c>
      <c r="I82" s="369" t="s">
        <v>139</v>
      </c>
      <c r="J82" s="369" t="s">
        <v>139</v>
      </c>
      <c r="K82" s="369" t="s">
        <v>139</v>
      </c>
      <c r="L82" s="369" t="s">
        <v>139</v>
      </c>
      <c r="M82" s="382"/>
      <c r="N82" s="382"/>
      <c r="O82" s="382"/>
      <c r="P82" s="382"/>
      <c r="Q82" s="382"/>
      <c r="R82" s="382"/>
    </row>
    <row r="83" spans="1:18" s="379" customFormat="1" ht="178.5" customHeight="1">
      <c r="A83" s="479"/>
      <c r="B83" s="480"/>
      <c r="C83" s="481"/>
      <c r="D83" s="369" t="s">
        <v>158</v>
      </c>
      <c r="E83" s="369"/>
      <c r="F83" s="415" t="s">
        <v>159</v>
      </c>
      <c r="G83" s="372">
        <v>1</v>
      </c>
      <c r="H83" s="369" t="s">
        <v>139</v>
      </c>
      <c r="I83" s="369" t="s">
        <v>139</v>
      </c>
      <c r="J83" s="369" t="s">
        <v>139</v>
      </c>
      <c r="K83" s="369" t="s">
        <v>139</v>
      </c>
      <c r="L83" s="369" t="s">
        <v>139</v>
      </c>
      <c r="M83" s="382"/>
      <c r="N83" s="382"/>
      <c r="O83" s="382"/>
      <c r="P83" s="382"/>
      <c r="Q83" s="382"/>
      <c r="R83" s="382"/>
    </row>
    <row r="84" spans="1:18" s="32" customFormat="1" ht="69" customHeight="1">
      <c r="A84" s="479"/>
      <c r="B84" s="480"/>
      <c r="C84" s="481"/>
      <c r="D84" s="108" t="s">
        <v>70</v>
      </c>
      <c r="E84" s="109"/>
      <c r="F84" s="437" t="s">
        <v>233</v>
      </c>
      <c r="G84" s="108">
        <v>2</v>
      </c>
      <c r="H84" s="109" t="s">
        <v>71</v>
      </c>
      <c r="I84" s="369" t="s">
        <v>71</v>
      </c>
      <c r="J84" s="369" t="s">
        <v>71</v>
      </c>
      <c r="K84" s="369" t="s">
        <v>71</v>
      </c>
      <c r="L84" s="369" t="s">
        <v>71</v>
      </c>
      <c r="M84" s="112"/>
      <c r="N84" s="112"/>
      <c r="O84" s="112"/>
      <c r="P84" s="112"/>
      <c r="Q84" s="112"/>
      <c r="R84" s="112"/>
    </row>
    <row r="85" spans="1:18" s="32" customFormat="1" ht="152.25" customHeight="1">
      <c r="A85" s="476"/>
      <c r="B85" s="477"/>
      <c r="C85" s="478"/>
      <c r="D85" s="108" t="s">
        <v>70</v>
      </c>
      <c r="E85" s="109"/>
      <c r="F85" s="415" t="s">
        <v>72</v>
      </c>
      <c r="G85" s="108">
        <v>2</v>
      </c>
      <c r="H85" s="369" t="s">
        <v>139</v>
      </c>
      <c r="I85" s="369" t="s">
        <v>139</v>
      </c>
      <c r="J85" s="369" t="s">
        <v>139</v>
      </c>
      <c r="K85" s="369" t="s">
        <v>139</v>
      </c>
      <c r="L85" s="369" t="s">
        <v>139</v>
      </c>
      <c r="M85" s="112"/>
      <c r="N85" s="112"/>
      <c r="O85" s="112"/>
      <c r="P85" s="112"/>
      <c r="Q85" s="112"/>
      <c r="R85" s="112"/>
    </row>
    <row r="86" spans="1:18" s="10" customFormat="1" ht="141" customHeight="1">
      <c r="A86" s="473"/>
      <c r="B86" s="474"/>
      <c r="C86" s="475"/>
      <c r="D86" s="108" t="s">
        <v>70</v>
      </c>
      <c r="E86" s="109"/>
      <c r="F86" s="437" t="s">
        <v>64</v>
      </c>
      <c r="G86" s="108">
        <v>1</v>
      </c>
      <c r="H86" s="369" t="s">
        <v>139</v>
      </c>
      <c r="I86" s="369" t="s">
        <v>139</v>
      </c>
      <c r="J86" s="369" t="s">
        <v>139</v>
      </c>
      <c r="K86" s="369" t="s">
        <v>139</v>
      </c>
      <c r="L86" s="369" t="s">
        <v>139</v>
      </c>
      <c r="M86" s="117"/>
      <c r="N86" s="117"/>
      <c r="O86" s="117"/>
      <c r="P86" s="117"/>
      <c r="Q86" s="117"/>
      <c r="R86" s="117"/>
    </row>
    <row r="87" spans="1:18" ht="15">
      <c r="D87" s="334"/>
    </row>
    <row r="88" spans="1:18" ht="15">
      <c r="D88" s="334"/>
    </row>
    <row r="89" spans="1:18" ht="15">
      <c r="D89" s="334"/>
    </row>
  </sheetData>
  <sheetProtection formatCells="0" formatColumns="0" formatRows="0" insertColumns="0" insertRows="0" deleteRows="0"/>
  <mergeCells count="100">
    <mergeCell ref="A7:E7"/>
    <mergeCell ref="F7:G7"/>
    <mergeCell ref="A18:E18"/>
    <mergeCell ref="F18:G18"/>
    <mergeCell ref="V73:X73"/>
    <mergeCell ref="A56:R56"/>
    <mergeCell ref="A57:C57"/>
    <mergeCell ref="A55:C55"/>
    <mergeCell ref="V68:X68"/>
    <mergeCell ref="A71:C71"/>
    <mergeCell ref="A68:C68"/>
    <mergeCell ref="A64:C64"/>
    <mergeCell ref="V57:X57"/>
    <mergeCell ref="A73:C73"/>
    <mergeCell ref="A69:C69"/>
    <mergeCell ref="A70:C70"/>
    <mergeCell ref="A61:C61"/>
    <mergeCell ref="A62:C62"/>
    <mergeCell ref="A59:C59"/>
    <mergeCell ref="A60:C60"/>
    <mergeCell ref="D1:L1"/>
    <mergeCell ref="C3:L3"/>
    <mergeCell ref="A5:E5"/>
    <mergeCell ref="A6:E6"/>
    <mergeCell ref="A21:E21"/>
    <mergeCell ref="F21:G21"/>
    <mergeCell ref="A14:E14"/>
    <mergeCell ref="F14:G14"/>
    <mergeCell ref="A15:E15"/>
    <mergeCell ref="F10:G10"/>
    <mergeCell ref="A11:E11"/>
    <mergeCell ref="F11:G11"/>
    <mergeCell ref="F15:G15"/>
    <mergeCell ref="A8:E8"/>
    <mergeCell ref="A16:E16"/>
    <mergeCell ref="F8:G8"/>
    <mergeCell ref="A10:E10"/>
    <mergeCell ref="F12:G12"/>
    <mergeCell ref="F13:G13"/>
    <mergeCell ref="A12:E12"/>
    <mergeCell ref="A13:E13"/>
    <mergeCell ref="A9:E9"/>
    <mergeCell ref="A36:C36"/>
    <mergeCell ref="F44:F47"/>
    <mergeCell ref="A58:C58"/>
    <mergeCell ref="A46:C46"/>
    <mergeCell ref="A47:C47"/>
    <mergeCell ref="A50:C50"/>
    <mergeCell ref="A51:C51"/>
    <mergeCell ref="A53:C53"/>
    <mergeCell ref="A52:C52"/>
    <mergeCell ref="A17:E17"/>
    <mergeCell ref="A42:C42"/>
    <mergeCell ref="A43:C43"/>
    <mergeCell ref="A44:C44"/>
    <mergeCell ref="A33:C33"/>
    <mergeCell ref="A25:C25"/>
    <mergeCell ref="A27:C27"/>
    <mergeCell ref="A28:C28"/>
    <mergeCell ref="A23:R23"/>
    <mergeCell ref="A24:C24"/>
    <mergeCell ref="A19:E19"/>
    <mergeCell ref="F19:G19"/>
    <mergeCell ref="A37:C37"/>
    <mergeCell ref="A38:C38"/>
    <mergeCell ref="F22:G22"/>
    <mergeCell ref="A20:E20"/>
    <mergeCell ref="F20:G20"/>
    <mergeCell ref="A30:C30"/>
    <mergeCell ref="A26:C26"/>
    <mergeCell ref="A22:E22"/>
    <mergeCell ref="A31:C31"/>
    <mergeCell ref="A86:C86"/>
    <mergeCell ref="A74:C74"/>
    <mergeCell ref="A75:C75"/>
    <mergeCell ref="A85:C85"/>
    <mergeCell ref="A84:C84"/>
    <mergeCell ref="A76:C76"/>
    <mergeCell ref="A77:C77"/>
    <mergeCell ref="A78:C78"/>
    <mergeCell ref="A79:C79"/>
    <mergeCell ref="A80:C80"/>
    <mergeCell ref="A81:C81"/>
    <mergeCell ref="A83:C83"/>
    <mergeCell ref="M50:R50"/>
    <mergeCell ref="M51:R51"/>
    <mergeCell ref="M52:R52"/>
    <mergeCell ref="M53:R53"/>
    <mergeCell ref="A29:C29"/>
    <mergeCell ref="M29:R29"/>
    <mergeCell ref="M30:R30"/>
    <mergeCell ref="A32:C32"/>
    <mergeCell ref="A34:C34"/>
    <mergeCell ref="A35:C35"/>
    <mergeCell ref="A45:C45"/>
    <mergeCell ref="F34:F38"/>
    <mergeCell ref="A39:C39"/>
    <mergeCell ref="A40:C40"/>
    <mergeCell ref="A41:C41"/>
    <mergeCell ref="F39:F43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59" fitToHeight="3" orientation="landscape" r:id="rId1"/>
  <rowBreaks count="1" manualBreakCount="1">
    <brk id="66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TECHNICAL SHEET OUTER JKT</vt:lpstr>
      <vt:lpstr>TECHNICAL SHEET INNER GARMENT</vt:lpstr>
      <vt:lpstr>MARKING § TRIMS OUTER JKT </vt:lpstr>
      <vt:lpstr>MARKING § TRIMS INNER JKT</vt:lpstr>
      <vt:lpstr>DESIGN DETAIL</vt:lpstr>
      <vt:lpstr>COLOR SKETCH</vt:lpstr>
      <vt:lpstr>LINING OUTER JKT</vt:lpstr>
      <vt:lpstr>LINING INNER JKT</vt:lpstr>
      <vt:lpstr>COLOR COMBINATION ALPHA</vt:lpstr>
      <vt:lpstr>MARKING</vt:lpstr>
      <vt:lpstr>MEN JKT COUNTER SAMPLE</vt:lpstr>
      <vt:lpstr>MEN JKT SIZE SPEC </vt:lpstr>
      <vt:lpstr>JACKET SKETCH MEASUREMENTS (2)</vt:lpstr>
      <vt:lpstr>'COLOR COMBINATION ALPHA'!Zone_d_impression</vt:lpstr>
    </vt:vector>
  </TitlesOfParts>
  <Company>lafuma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AVALDEZ</dc:creator>
  <cp:lastModifiedBy>Blandine MAUDUIT</cp:lastModifiedBy>
  <cp:lastPrinted>2017-04-19T12:20:18Z</cp:lastPrinted>
  <dcterms:created xsi:type="dcterms:W3CDTF">2011-09-29T10:06:07Z</dcterms:created>
  <dcterms:modified xsi:type="dcterms:W3CDTF">2018-04-24T15:22:10Z</dcterms:modified>
</cp:coreProperties>
</file>