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xicle\02-Software\"/>
    </mc:Choice>
  </mc:AlternateContent>
  <xr:revisionPtr revIDLastSave="0" documentId="13_ncr:1_{466A3F19-4A53-46D0-8184-12E76C33F4DD}" xr6:coauthVersionLast="47" xr6:coauthVersionMax="47" xr10:uidLastSave="{00000000-0000-0000-0000-000000000000}"/>
  <bookViews>
    <workbookView xWindow="-98" yWindow="-98" windowWidth="28996" windowHeight="15796" activeTab="1" xr2:uid="{744AC297-C293-43D5-B5AB-EE5837BB0C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6" i="2"/>
  <c r="D7" i="2"/>
  <c r="D5" i="2"/>
  <c r="D4" i="2"/>
  <c r="D2" i="2"/>
</calcChain>
</file>

<file path=xl/sharedStrings.xml><?xml version="1.0" encoding="utf-8"?>
<sst xmlns="http://schemas.openxmlformats.org/spreadsheetml/2006/main" count="54" uniqueCount="29">
  <si>
    <t>Mean</t>
  </si>
  <si>
    <t>Rollover Monte Carlo Inputs</t>
  </si>
  <si>
    <t>Parameter</t>
  </si>
  <si>
    <t>Unit</t>
  </si>
  <si>
    <t>m</t>
  </si>
  <si>
    <t>mass</t>
  </si>
  <si>
    <t>kg</t>
  </si>
  <si>
    <t>Tractor</t>
  </si>
  <si>
    <t>kg-m^2</t>
  </si>
  <si>
    <t>track_width</t>
  </si>
  <si>
    <t>height_cg</t>
  </si>
  <si>
    <t>Inertia_roll</t>
  </si>
  <si>
    <t>height_cp</t>
  </si>
  <si>
    <t>force_drag</t>
  </si>
  <si>
    <t>N</t>
  </si>
  <si>
    <t>Trailer</t>
  </si>
  <si>
    <t>https://deepblue.lib.umich.edu/bitstream/handle/2027.42/232/48609.0001.001.pdf?sequence=2</t>
  </si>
  <si>
    <t>Sources</t>
  </si>
  <si>
    <t>UMTRI-92-13</t>
  </si>
  <si>
    <t>82343.0001.001.pdf</t>
  </si>
  <si>
    <t>Section 4, Test Procedures</t>
  </si>
  <si>
    <t>Section 4 Determines what angle is equivalent to the 0.35g requirement for worst case trailer load.</t>
  </si>
  <si>
    <t>h_fw</t>
  </si>
  <si>
    <t>fifth wheel support surface</t>
  </si>
  <si>
    <t>1σ</t>
  </si>
  <si>
    <t>guess, do more research</t>
  </si>
  <si>
    <t>Wind Speed Δ, mph</t>
  </si>
  <si>
    <t>Sensitivity Map</t>
  </si>
  <si>
    <t>Δ, between best and worst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</si>
</sst>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/>
    <xf numFmtId="0" fontId="4" fillId="2" borderId="2" xfId="1" applyBorder="1" applyAlignment="1">
      <alignment horizontal="center"/>
    </xf>
    <xf numFmtId="0" fontId="4" fillId="2" borderId="4" xfId="1" applyBorder="1" applyAlignment="1">
      <alignment horizontal="center"/>
    </xf>
    <xf numFmtId="0" fontId="4" fillId="2" borderId="1" xfId="1" applyBorder="1"/>
    <xf numFmtId="0" fontId="4" fillId="2" borderId="14" xfId="1" applyBorder="1" applyAlignment="1">
      <alignment horizontal="center" vertical="center"/>
    </xf>
    <xf numFmtId="0" fontId="4" fillId="2" borderId="8" xfId="1" applyBorder="1" applyAlignment="1">
      <alignment horizontal="center" vertical="center"/>
    </xf>
    <xf numFmtId="0" fontId="4" fillId="2" borderId="9" xfId="1" applyBorder="1" applyAlignment="1">
      <alignment horizontal="center" vertical="center"/>
    </xf>
    <xf numFmtId="0" fontId="4" fillId="2" borderId="5" xfId="1" applyBorder="1" applyAlignment="1">
      <alignment horizontal="center" vertical="center" textRotation="90" wrapText="1"/>
    </xf>
    <xf numFmtId="0" fontId="4" fillId="2" borderId="8" xfId="1" applyBorder="1" applyAlignment="1">
      <alignment horizontal="right"/>
    </xf>
    <xf numFmtId="0" fontId="4" fillId="2" borderId="5" xfId="1" applyBorder="1" applyAlignment="1">
      <alignment horizontal="center" vertical="center"/>
    </xf>
    <xf numFmtId="0" fontId="4" fillId="2" borderId="13" xfId="1" applyBorder="1" applyAlignment="1">
      <alignment horizontal="center" vertical="center"/>
    </xf>
    <xf numFmtId="0" fontId="4" fillId="2" borderId="0" xfId="1" applyBorder="1" applyAlignment="1">
      <alignment horizontal="center" vertical="center"/>
    </xf>
    <xf numFmtId="0" fontId="4" fillId="2" borderId="10" xfId="1" applyBorder="1" applyAlignment="1">
      <alignment horizontal="center" vertical="center"/>
    </xf>
    <xf numFmtId="0" fontId="4" fillId="2" borderId="6" xfId="1" applyBorder="1" applyAlignment="1">
      <alignment horizontal="center" vertical="center" textRotation="90" wrapText="1"/>
    </xf>
    <xf numFmtId="0" fontId="4" fillId="2" borderId="0" xfId="1" applyBorder="1" applyAlignment="1">
      <alignment horizontal="right"/>
    </xf>
    <xf numFmtId="0" fontId="4" fillId="2" borderId="6" xfId="1" applyBorder="1" applyAlignment="1">
      <alignment horizontal="center" vertical="center"/>
    </xf>
    <xf numFmtId="0" fontId="4" fillId="2" borderId="5" xfId="1" applyBorder="1" applyAlignment="1">
      <alignment horizontal="right"/>
    </xf>
    <xf numFmtId="0" fontId="4" fillId="2" borderId="5" xfId="1" applyBorder="1" applyAlignment="1">
      <alignment horizontal="center"/>
    </xf>
    <xf numFmtId="0" fontId="4" fillId="2" borderId="6" xfId="1" applyBorder="1" applyAlignment="1">
      <alignment horizontal="right"/>
    </xf>
    <xf numFmtId="0" fontId="4" fillId="2" borderId="6" xfId="1" applyBorder="1" applyAlignment="1">
      <alignment horizontal="center"/>
    </xf>
    <xf numFmtId="0" fontId="4" fillId="2" borderId="7" xfId="1" applyBorder="1" applyAlignment="1">
      <alignment horizontal="center" vertical="center" textRotation="90" wrapText="1"/>
    </xf>
    <xf numFmtId="0" fontId="4" fillId="2" borderId="7" xfId="1" applyBorder="1" applyAlignment="1">
      <alignment horizontal="right"/>
    </xf>
    <xf numFmtId="0" fontId="4" fillId="2" borderId="7" xfId="1" applyBorder="1" applyAlignment="1">
      <alignment horizontal="center"/>
    </xf>
    <xf numFmtId="0" fontId="4" fillId="2" borderId="15" xfId="1" applyBorder="1" applyAlignment="1">
      <alignment horizontal="center" vertical="center"/>
    </xf>
    <xf numFmtId="0" fontId="4" fillId="2" borderId="11" xfId="1" applyBorder="1" applyAlignment="1">
      <alignment horizontal="center" vertical="center"/>
    </xf>
    <xf numFmtId="0" fontId="4" fillId="2" borderId="12" xfId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447676</xdr:colOff>
      <xdr:row>0</xdr:row>
      <xdr:rowOff>180975</xdr:rowOff>
    </xdr:from>
    <xdr:to>
      <xdr:col>12</xdr:col>
      <xdr:colOff>190722</xdr:colOff>
      <xdr:row>16</xdr:row>
      <xdr:rowOff>85205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F60735-1F89-4422-B818-F00DCBF9D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1" y="180975"/>
          <a:ext cx="2181446" cy="309510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3</xdr:row>
      <xdr:rowOff>91223</xdr:rowOff>
    </xdr:from>
    <xdr:to>
      <xdr:col>28</xdr:col>
      <xdr:colOff>560688</xdr:colOff>
      <xdr:row>37</xdr:row>
      <xdr:rowOff>56294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A4168-5A7D-4F71-857D-9BFD49F58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691298"/>
          <a:ext cx="9742788" cy="648017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28</xdr:row>
      <xdr:rowOff>57149</xdr:rowOff>
    </xdr:from>
    <xdr:to>
      <xdr:col>19</xdr:col>
      <xdr:colOff>314788</xdr:colOff>
      <xdr:row>66</xdr:row>
      <xdr:rowOff>56160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EFF9F-1036-4821-839F-2884C7FA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5438774"/>
          <a:ext cx="6968001" cy="723801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23</xdr:row>
      <xdr:rowOff>9525</xdr:rowOff>
    </xdr:from>
    <xdr:to>
      <xdr:col>6</xdr:col>
      <xdr:colOff>609000</xdr:colOff>
      <xdr:row>33</xdr:row>
      <xdr:rowOff>47382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C6CDF2-AB22-4AD2-85B9-F7783A79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" y="4438650"/>
          <a:ext cx="4800000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32</xdr:row>
      <xdr:rowOff>171450</xdr:rowOff>
    </xdr:from>
    <xdr:to>
      <xdr:col>7</xdr:col>
      <xdr:colOff>313687</xdr:colOff>
      <xdr:row>42</xdr:row>
      <xdr:rowOff>28355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F22C57-7815-472D-AB51-F3B24736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6315075"/>
          <a:ext cx="5104762" cy="1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142874</xdr:colOff>
      <xdr:row>122</xdr:row>
      <xdr:rowOff>47624</xdr:rowOff>
    </xdr:from>
    <xdr:to>
      <xdr:col>6</xdr:col>
      <xdr:colOff>600074</xdr:colOff>
      <xdr:row>142</xdr:row>
      <xdr:rowOff>64881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F05117-938B-4F49-B799-72C4F066A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874" y="23336249"/>
          <a:ext cx="4714875" cy="382725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49</xdr:row>
      <xdr:rowOff>19049</xdr:rowOff>
    </xdr:from>
    <xdr:to>
      <xdr:col>6</xdr:col>
      <xdr:colOff>523874</xdr:colOff>
      <xdr:row>84</xdr:row>
      <xdr:rowOff>179412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ED9BEC-AA50-40C7-B795-CB6AD9BBC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" y="9401174"/>
          <a:ext cx="4571999" cy="682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85</xdr:row>
      <xdr:rowOff>9525</xdr:rowOff>
    </xdr:from>
    <xdr:to>
      <xdr:col>7</xdr:col>
      <xdr:colOff>304156</xdr:colOff>
      <xdr:row>121</xdr:row>
      <xdr:rowOff>94382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568849-9FFB-45C7-8BAB-B5D4697C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" y="16249650"/>
          <a:ext cx="5152381" cy="6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86CF-6DDB-45B6-A167-D7908B18E462}">
  <dimension ref="A1:N22"/>
  <sheetViews>
    <sheetView workbookViewId="0">
      <selection activeCell="A3" sqref="A3:E14"/>
    </sheetView>
  </sheetViews>
  <sheetFormatPr defaultRowHeight="14.25" x14ac:dyDescent="0.45"/>
  <cols>
    <col min="1" max="1" width="11.73046875" bestFit="1" customWidth="1"/>
    <col min="2" max="2" width="11.3984375" bestFit="1" customWidth="1"/>
    <col min="3" max="3" width="13.265625" customWidth="1"/>
  </cols>
  <sheetData>
    <row r="1" spans="1:14" ht="16.149999999999999" thickBot="1" x14ac:dyDescent="0.5">
      <c r="A1" s="31" t="s">
        <v>1</v>
      </c>
      <c r="B1" s="32"/>
      <c r="C1" s="32"/>
      <c r="D1" s="32"/>
      <c r="E1" s="33"/>
      <c r="F1" s="1"/>
    </row>
    <row r="2" spans="1:14" ht="21.4" thickBot="1" x14ac:dyDescent="0.5">
      <c r="B2" s="5" t="s">
        <v>2</v>
      </c>
      <c r="C2" s="7" t="s">
        <v>0</v>
      </c>
      <c r="D2" s="30" t="s">
        <v>24</v>
      </c>
      <c r="E2" s="6" t="s">
        <v>3</v>
      </c>
    </row>
    <row r="3" spans="1:14" ht="15" customHeight="1" x14ac:dyDescent="0.45">
      <c r="A3" s="34" t="s">
        <v>7</v>
      </c>
      <c r="B3" s="11" t="s">
        <v>10</v>
      </c>
      <c r="C3" s="19">
        <v>1.1000000000000001</v>
      </c>
      <c r="D3" s="19">
        <v>0.25</v>
      </c>
      <c r="E3" s="2" t="s">
        <v>4</v>
      </c>
      <c r="N3" t="s">
        <v>16</v>
      </c>
    </row>
    <row r="4" spans="1:14" x14ac:dyDescent="0.45">
      <c r="A4" s="35"/>
      <c r="B4" s="12" t="s">
        <v>5</v>
      </c>
      <c r="C4" s="20">
        <v>6917</v>
      </c>
      <c r="D4" s="20">
        <v>500</v>
      </c>
      <c r="E4" s="3" t="s">
        <v>6</v>
      </c>
    </row>
    <row r="5" spans="1:14" x14ac:dyDescent="0.45">
      <c r="A5" s="35"/>
      <c r="B5" s="12" t="s">
        <v>11</v>
      </c>
      <c r="C5" s="20">
        <v>37500</v>
      </c>
      <c r="D5" s="20">
        <v>4833</v>
      </c>
      <c r="E5" s="3" t="s">
        <v>8</v>
      </c>
    </row>
    <row r="6" spans="1:14" x14ac:dyDescent="0.45">
      <c r="A6" s="35"/>
      <c r="B6" s="12" t="s">
        <v>9</v>
      </c>
      <c r="C6" s="20">
        <v>2.5299999999999998</v>
      </c>
      <c r="D6" s="20">
        <v>0.15</v>
      </c>
      <c r="E6" s="3" t="s">
        <v>4</v>
      </c>
    </row>
    <row r="7" spans="1:14" x14ac:dyDescent="0.45">
      <c r="A7" s="35"/>
      <c r="B7" s="12" t="s">
        <v>12</v>
      </c>
      <c r="C7" s="20">
        <v>1.925</v>
      </c>
      <c r="D7" s="20">
        <v>0.25</v>
      </c>
      <c r="E7" s="3" t="s">
        <v>4</v>
      </c>
    </row>
    <row r="8" spans="1:14" ht="14.65" thickBot="1" x14ac:dyDescent="0.5">
      <c r="A8" s="36"/>
      <c r="B8" s="13" t="s">
        <v>13</v>
      </c>
      <c r="C8" s="21">
        <v>10000</v>
      </c>
      <c r="D8" s="21">
        <v>1667</v>
      </c>
      <c r="E8" s="4" t="s">
        <v>14</v>
      </c>
    </row>
    <row r="9" spans="1:14" x14ac:dyDescent="0.45">
      <c r="A9" s="35" t="s">
        <v>15</v>
      </c>
      <c r="B9" s="14" t="s">
        <v>10</v>
      </c>
      <c r="C9" s="26">
        <v>2.1</v>
      </c>
      <c r="D9" s="27">
        <v>0.3</v>
      </c>
      <c r="E9" s="8" t="s">
        <v>4</v>
      </c>
      <c r="F9" t="s">
        <v>25</v>
      </c>
    </row>
    <row r="10" spans="1:14" x14ac:dyDescent="0.45">
      <c r="A10" s="35"/>
      <c r="B10" s="15" t="s">
        <v>5</v>
      </c>
      <c r="C10" s="28">
        <v>22142</v>
      </c>
      <c r="D10" s="29">
        <v>2089</v>
      </c>
      <c r="E10" s="9" t="s">
        <v>6</v>
      </c>
    </row>
    <row r="11" spans="1:14" x14ac:dyDescent="0.45">
      <c r="A11" s="35"/>
      <c r="B11" s="15" t="s">
        <v>11</v>
      </c>
      <c r="C11" s="28">
        <v>95000</v>
      </c>
      <c r="D11" s="29">
        <v>11667</v>
      </c>
      <c r="E11" s="9" t="s">
        <v>8</v>
      </c>
    </row>
    <row r="12" spans="1:14" x14ac:dyDescent="0.45">
      <c r="A12" s="35"/>
      <c r="B12" s="15" t="s">
        <v>9</v>
      </c>
      <c r="C12" s="17">
        <v>2.5299999999999998</v>
      </c>
      <c r="D12" s="24">
        <v>0.15</v>
      </c>
      <c r="E12" s="9" t="s">
        <v>4</v>
      </c>
    </row>
    <row r="13" spans="1:14" x14ac:dyDescent="0.45">
      <c r="A13" s="35"/>
      <c r="B13" s="15" t="s">
        <v>12</v>
      </c>
      <c r="C13" s="17">
        <v>2.1800000000000002</v>
      </c>
      <c r="D13" s="24">
        <v>0.3</v>
      </c>
      <c r="E13" s="9" t="s">
        <v>4</v>
      </c>
    </row>
    <row r="14" spans="1:14" ht="14.65" thickBot="1" x14ac:dyDescent="0.5">
      <c r="A14" s="36"/>
      <c r="B14" s="16" t="s">
        <v>13</v>
      </c>
      <c r="C14" s="18">
        <v>122000</v>
      </c>
      <c r="D14" s="25">
        <v>17667</v>
      </c>
      <c r="E14" s="10" t="s">
        <v>14</v>
      </c>
    </row>
    <row r="15" spans="1:14" ht="14.65" thickBot="1" x14ac:dyDescent="0.5"/>
    <row r="16" spans="1:14" ht="14.65" thickBot="1" x14ac:dyDescent="0.5">
      <c r="B16" s="22" t="s">
        <v>22</v>
      </c>
      <c r="C16" s="37">
        <v>1.2450000000000001</v>
      </c>
      <c r="D16" s="38"/>
      <c r="E16" s="23" t="s">
        <v>4</v>
      </c>
      <c r="F16" t="s">
        <v>23</v>
      </c>
    </row>
    <row r="19" spans="1:2" x14ac:dyDescent="0.45">
      <c r="A19" t="s">
        <v>17</v>
      </c>
    </row>
    <row r="20" spans="1:2" x14ac:dyDescent="0.45">
      <c r="A20" t="s">
        <v>18</v>
      </c>
      <c r="B20" t="s">
        <v>19</v>
      </c>
    </row>
    <row r="21" spans="1:2" x14ac:dyDescent="0.45">
      <c r="A21" t="s">
        <v>20</v>
      </c>
    </row>
    <row r="22" spans="1:2" x14ac:dyDescent="0.45">
      <c r="A22" t="s">
        <v>21</v>
      </c>
    </row>
  </sheetData>
  <mergeCells count="4">
    <mergeCell ref="A1:E1"/>
    <mergeCell ref="A3:A8"/>
    <mergeCell ref="A9:A14"/>
    <mergeCell ref="C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67F6-8E47-473A-AC52-12ECE46C78C0}">
  <dimension ref="B1:G10"/>
  <sheetViews>
    <sheetView tabSelected="1" workbookViewId="0">
      <selection activeCell="E1" sqref="B1:G9"/>
    </sheetView>
  </sheetViews>
  <sheetFormatPr defaultRowHeight="14.25" x14ac:dyDescent="0.45"/>
  <cols>
    <col min="3" max="3" width="10.3984375" bestFit="1" customWidth="1"/>
    <col min="4" max="4" width="17" bestFit="1" customWidth="1"/>
  </cols>
  <sheetData>
    <row r="1" spans="2:7" ht="14.65" thickBot="1" x14ac:dyDescent="0.5">
      <c r="B1" s="40" t="s">
        <v>27</v>
      </c>
      <c r="C1" s="41"/>
      <c r="D1" s="42" t="s">
        <v>26</v>
      </c>
      <c r="E1" s="43" t="s">
        <v>28</v>
      </c>
      <c r="F1" s="44"/>
      <c r="G1" s="45"/>
    </row>
    <row r="2" spans="2:7" x14ac:dyDescent="0.45">
      <c r="B2" s="46" t="s">
        <v>7</v>
      </c>
      <c r="C2" s="47" t="s">
        <v>10</v>
      </c>
      <c r="D2" s="48">
        <f>78-60</f>
        <v>18</v>
      </c>
      <c r="E2" s="49"/>
      <c r="F2" s="50"/>
      <c r="G2" s="51"/>
    </row>
    <row r="3" spans="2:7" x14ac:dyDescent="0.45">
      <c r="B3" s="52"/>
      <c r="C3" s="53" t="s">
        <v>5</v>
      </c>
      <c r="D3" s="54">
        <v>1</v>
      </c>
      <c r="E3" s="49"/>
      <c r="F3" s="50"/>
      <c r="G3" s="51"/>
    </row>
    <row r="4" spans="2:7" x14ac:dyDescent="0.45">
      <c r="B4" s="52"/>
      <c r="C4" s="53" t="s">
        <v>9</v>
      </c>
      <c r="D4" s="54">
        <f>72-64</f>
        <v>8</v>
      </c>
      <c r="E4" s="49"/>
      <c r="F4" s="50"/>
      <c r="G4" s="51"/>
    </row>
    <row r="5" spans="2:7" ht="14.65" thickBot="1" x14ac:dyDescent="0.5">
      <c r="B5" s="52"/>
      <c r="C5" s="53" t="s">
        <v>12</v>
      </c>
      <c r="D5" s="54">
        <f>70-68</f>
        <v>2</v>
      </c>
      <c r="E5" s="49"/>
      <c r="F5" s="50"/>
      <c r="G5" s="51"/>
    </row>
    <row r="6" spans="2:7" x14ac:dyDescent="0.45">
      <c r="B6" s="46" t="s">
        <v>15</v>
      </c>
      <c r="C6" s="55" t="s">
        <v>10</v>
      </c>
      <c r="D6" s="56">
        <f>80-60</f>
        <v>20</v>
      </c>
      <c r="E6" s="49"/>
      <c r="F6" s="50"/>
      <c r="G6" s="51"/>
    </row>
    <row r="7" spans="2:7" x14ac:dyDescent="0.45">
      <c r="B7" s="52"/>
      <c r="C7" s="57" t="s">
        <v>5</v>
      </c>
      <c r="D7" s="58">
        <f>87-59</f>
        <v>28</v>
      </c>
      <c r="E7" s="49"/>
      <c r="F7" s="50"/>
      <c r="G7" s="51"/>
    </row>
    <row r="8" spans="2:7" x14ac:dyDescent="0.45">
      <c r="B8" s="52"/>
      <c r="C8" s="57" t="s">
        <v>9</v>
      </c>
      <c r="D8" s="58">
        <f>72-63</f>
        <v>9</v>
      </c>
      <c r="E8" s="49"/>
      <c r="F8" s="50"/>
      <c r="G8" s="51"/>
    </row>
    <row r="9" spans="2:7" ht="14.65" thickBot="1" x14ac:dyDescent="0.5">
      <c r="B9" s="59"/>
      <c r="C9" s="60" t="s">
        <v>12</v>
      </c>
      <c r="D9" s="61">
        <f>88-58</f>
        <v>30</v>
      </c>
      <c r="E9" s="62"/>
      <c r="F9" s="63"/>
      <c r="G9" s="64"/>
    </row>
    <row r="10" spans="2:7" x14ac:dyDescent="0.45">
      <c r="E10" s="39"/>
      <c r="F10" s="39"/>
      <c r="G10" s="39"/>
    </row>
  </sheetData>
  <mergeCells count="4">
    <mergeCell ref="B2:B5"/>
    <mergeCell ref="B6:B9"/>
    <mergeCell ref="B1:C1"/>
    <mergeCell ref="E1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Krug</dc:creator>
  <cp:lastModifiedBy>Stephen Krug</cp:lastModifiedBy>
  <dcterms:created xsi:type="dcterms:W3CDTF">2021-07-05T20:43:45Z</dcterms:created>
  <dcterms:modified xsi:type="dcterms:W3CDTF">2021-07-27T21:02:03Z</dcterms:modified>
</cp:coreProperties>
</file>