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tudent\Downloads\GSCM 330\Module 3- Inventory and Production Planning\"/>
    </mc:Choice>
  </mc:AlternateContent>
  <xr:revisionPtr revIDLastSave="0" documentId="13_ncr:9_{AAF42211-956F-461D-B5F5-6AD81332387C}" xr6:coauthVersionLast="47" xr6:coauthVersionMax="47" xr10:uidLastSave="{00000000-0000-0000-0000-000000000000}"/>
  <bookViews>
    <workbookView xWindow="-110" yWindow="-110" windowWidth="19420" windowHeight="10300" xr2:uid="{B21A2155-294E-49DE-90AD-92E0241ED4DA}"/>
  </bookViews>
  <sheets>
    <sheet name="Solution (2)" sheetId="5" r:id="rId1"/>
    <sheet name="{Fish and Murr's Candy}_Module0" sheetId="1" r:id="rId2"/>
    <sheet name="Solution" sheetId="2" r:id="rId3"/>
    <sheet name="Info" sheetId="3" r:id="rId4"/>
  </sheets>
  <definedNames>
    <definedName name="solver_adj" localSheetId="2" hidden="1">Solution!$D$6:$G$6</definedName>
    <definedName name="solver_adj" localSheetId="0" hidden="1">'Solution (2)'!$D$6:$G$6</definedName>
    <definedName name="solver_cvg" localSheetId="2" hidden="1">0.0001</definedName>
    <definedName name="solver_cvg" localSheetId="0" hidden="1">0.0001</definedName>
    <definedName name="solver_drv" localSheetId="2" hidden="1">1</definedName>
    <definedName name="solver_drv" localSheetId="0" hidden="1">1</definedName>
    <definedName name="solver_eng" localSheetId="2" hidden="1">2</definedName>
    <definedName name="solver_eng" localSheetId="0" hidden="1">2</definedName>
    <definedName name="solver_est" localSheetId="2" hidden="1">1</definedName>
    <definedName name="solver_est" localSheetId="0" hidden="1">1</definedName>
    <definedName name="solver_itr" localSheetId="2" hidden="1">2147483647</definedName>
    <definedName name="solver_itr" localSheetId="0" hidden="1">2147483647</definedName>
    <definedName name="solver_lhs1" localSheetId="2" hidden="1">Solution!$D$6:$G$6</definedName>
    <definedName name="solver_lhs1" localSheetId="0" hidden="1">'Solution (2)'!$D$6:$G$6</definedName>
    <definedName name="solver_lhs2" localSheetId="2" hidden="1">Solution!$D$8:$G$8</definedName>
    <definedName name="solver_lhs2" localSheetId="0" hidden="1">'Solution (2)'!$D$8:$G$8</definedName>
    <definedName name="solver_mip" localSheetId="2" hidden="1">2147483647</definedName>
    <definedName name="solver_mip" localSheetId="0" hidden="1">2147483647</definedName>
    <definedName name="solver_mni" localSheetId="2" hidden="1">30</definedName>
    <definedName name="solver_mni" localSheetId="0" hidden="1">30</definedName>
    <definedName name="solver_mrt" localSheetId="2" hidden="1">0.075</definedName>
    <definedName name="solver_mrt" localSheetId="0" hidden="1">0.075</definedName>
    <definedName name="solver_msl" localSheetId="2" hidden="1">2</definedName>
    <definedName name="solver_msl" localSheetId="0" hidden="1">2</definedName>
    <definedName name="solver_neg" localSheetId="2" hidden="1">1</definedName>
    <definedName name="solver_neg" localSheetId="0" hidden="1">1</definedName>
    <definedName name="solver_nod" localSheetId="2" hidden="1">2147483647</definedName>
    <definedName name="solver_nod" localSheetId="0" hidden="1">2147483647</definedName>
    <definedName name="solver_num" localSheetId="2" hidden="1">2</definedName>
    <definedName name="solver_num" localSheetId="0" hidden="1">2</definedName>
    <definedName name="solver_nwt" localSheetId="2" hidden="1">1</definedName>
    <definedName name="solver_nwt" localSheetId="0" hidden="1">1</definedName>
    <definedName name="solver_opt" localSheetId="2" hidden="1">Solution!$I$24</definedName>
    <definedName name="solver_opt" localSheetId="0" hidden="1">'Solution (2)'!$I$24</definedName>
    <definedName name="solver_pre" localSheetId="2" hidden="1">0.000001</definedName>
    <definedName name="solver_pre" localSheetId="0" hidden="1">0.000001</definedName>
    <definedName name="solver_rbv" localSheetId="2" hidden="1">1</definedName>
    <definedName name="solver_rbv" localSheetId="0" hidden="1">1</definedName>
    <definedName name="solver_rel1" localSheetId="2" hidden="1">1</definedName>
    <definedName name="solver_rel1" localSheetId="0" hidden="1">2</definedName>
    <definedName name="solver_rel2" localSheetId="2" hidden="1">3</definedName>
    <definedName name="solver_rel2" localSheetId="0" hidden="1">3</definedName>
    <definedName name="solver_rhs1" localSheetId="2" hidden="1">Solution!$D$11:$G$11</definedName>
    <definedName name="solver_rhs1" localSheetId="0" hidden="1">'Solution (2)'!$D$11:$G$11</definedName>
    <definedName name="solver_rhs2" localSheetId="2" hidden="1">Solution!$D$13:$G$13</definedName>
    <definedName name="solver_rhs2" localSheetId="0" hidden="1">'Solution (2)'!$D$13:$G$13</definedName>
    <definedName name="solver_rlx" localSheetId="2" hidden="1">2</definedName>
    <definedName name="solver_rlx" localSheetId="0" hidden="1">2</definedName>
    <definedName name="solver_rsd" localSheetId="2" hidden="1">0</definedName>
    <definedName name="solver_rsd" localSheetId="0" hidden="1">0</definedName>
    <definedName name="solver_scl" localSheetId="2" hidden="1">1</definedName>
    <definedName name="solver_scl" localSheetId="0" hidden="1">1</definedName>
    <definedName name="solver_sho" localSheetId="2" hidden="1">2</definedName>
    <definedName name="solver_sho" localSheetId="0" hidden="1">2</definedName>
    <definedName name="solver_ssz" localSheetId="2" hidden="1">100</definedName>
    <definedName name="solver_ssz" localSheetId="0" hidden="1">100</definedName>
    <definedName name="solver_tim" localSheetId="2" hidden="1">2147483647</definedName>
    <definedName name="solver_tim" localSheetId="0" hidden="1">2147483647</definedName>
    <definedName name="solver_tol" localSheetId="2" hidden="1">0.01</definedName>
    <definedName name="solver_tol" localSheetId="0" hidden="1">0.01</definedName>
    <definedName name="solver_typ" localSheetId="2" hidden="1">2</definedName>
    <definedName name="solver_typ" localSheetId="0" hidden="1">2</definedName>
    <definedName name="solver_val" localSheetId="2" hidden="1">0</definedName>
    <definedName name="solver_val" localSheetId="0" hidden="1">0</definedName>
    <definedName name="solver_ver" localSheetId="2" hidden="1">3</definedName>
    <definedName name="solver_ver" localSheetId="0" hidden="1">3</definedName>
  </definedNames>
  <calcPr calcId="0"/>
</workbook>
</file>

<file path=xl/calcChain.xml><?xml version="1.0" encoding="utf-8"?>
<calcChain xmlns="http://schemas.openxmlformats.org/spreadsheetml/2006/main">
  <c r="G21" i="5" l="1"/>
  <c r="F21" i="5"/>
  <c r="E21" i="5"/>
  <c r="G18" i="5"/>
  <c r="F18" i="5"/>
  <c r="E18" i="5"/>
  <c r="D18" i="5"/>
  <c r="D21" i="5" s="1"/>
  <c r="D8" i="5"/>
  <c r="D16" i="5" s="1"/>
  <c r="D22" i="5" s="1"/>
  <c r="D8" i="2"/>
  <c r="D16" i="2" s="1"/>
  <c r="D22" i="2" s="1"/>
  <c r="G18" i="2"/>
  <c r="G21" i="2" s="1"/>
  <c r="F18" i="2"/>
  <c r="E18" i="2"/>
  <c r="E21" i="2" s="1"/>
  <c r="D18" i="2"/>
  <c r="D21" i="2" s="1"/>
  <c r="F21" i="2"/>
  <c r="E5" i="5" l="1"/>
  <c r="E8" i="5" s="1"/>
  <c r="F5" i="5" s="1"/>
  <c r="F8" i="5" s="1"/>
  <c r="G5" i="5" s="1"/>
  <c r="E5" i="2"/>
  <c r="E8" i="2" s="1"/>
  <c r="I5" i="1"/>
  <c r="I6" i="1"/>
  <c r="I7" i="1"/>
  <c r="I4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10" i="1"/>
  <c r="J4" i="1"/>
  <c r="K4" i="1" s="1"/>
  <c r="L5" i="1"/>
  <c r="L6" i="1"/>
  <c r="L7" i="1"/>
  <c r="L4" i="1"/>
  <c r="K6" i="1"/>
  <c r="K7" i="1"/>
  <c r="J5" i="1"/>
  <c r="K5" i="1" s="1"/>
  <c r="J6" i="1"/>
  <c r="J7" i="1"/>
  <c r="E16" i="5" l="1"/>
  <c r="E22" i="5" s="1"/>
  <c r="F16" i="5"/>
  <c r="F22" i="5" s="1"/>
  <c r="G8" i="5"/>
  <c r="G16" i="5" s="1"/>
  <c r="G22" i="5" s="1"/>
  <c r="F5" i="2"/>
  <c r="I24" i="5" l="1"/>
  <c r="F8" i="2"/>
  <c r="G5" i="2" s="1"/>
  <c r="E16" i="2"/>
  <c r="E22" i="2" s="1"/>
  <c r="F16" i="2" l="1"/>
  <c r="F22" i="2" s="1"/>
  <c r="G8" i="2"/>
  <c r="G16" i="2" s="1"/>
  <c r="G22" i="2" s="1"/>
  <c r="I24" i="2" s="1"/>
</calcChain>
</file>

<file path=xl/sharedStrings.xml><?xml version="1.0" encoding="utf-8"?>
<sst xmlns="http://schemas.openxmlformats.org/spreadsheetml/2006/main" count="49" uniqueCount="28">
  <si>
    <t>year</t>
  </si>
  <si>
    <t>quarter</t>
  </si>
  <si>
    <t>capacity</t>
  </si>
  <si>
    <t>demand</t>
  </si>
  <si>
    <t>production_cost</t>
  </si>
  <si>
    <t>Beginning Inventory</t>
  </si>
  <si>
    <t xml:space="preserve">Units Produced        </t>
  </si>
  <si>
    <t xml:space="preserve">Units Demanded     </t>
  </si>
  <si>
    <t xml:space="preserve">Ending Inventory    </t>
  </si>
  <si>
    <t>Minimum Production</t>
  </si>
  <si>
    <t>Maximum Production</t>
  </si>
  <si>
    <t>Minimum Inventory</t>
  </si>
  <si>
    <t>Maximum Inventory</t>
  </si>
  <si>
    <t>Average Inventory</t>
  </si>
  <si>
    <t>Unit Production Cost</t>
  </si>
  <si>
    <t xml:space="preserve">Unit Carrying Cost    </t>
  </si>
  <si>
    <t>Total Cost</t>
  </si>
  <si>
    <t>starting_inventory</t>
  </si>
  <si>
    <t>carry_cost</t>
  </si>
  <si>
    <t>safety_stock_pct</t>
  </si>
  <si>
    <t>Quarter</t>
  </si>
  <si>
    <t>Capacity</t>
  </si>
  <si>
    <t>Demand</t>
  </si>
  <si>
    <t>Safety Stock</t>
  </si>
  <si>
    <t>Production Cost</t>
  </si>
  <si>
    <t>Year</t>
  </si>
  <si>
    <t>Quarterly Production Cost</t>
  </si>
  <si>
    <t>Quarterly Carrying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</si>
</sst>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&quot;$&quot;#,##0"/>
    <numFmt numFmtId="166" formatCode="&quot;$&quot;#,##0.00"/>
  </numFmts>
  <fonts count="2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7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b/>
      <sz val="10"/>
      <color theme="6"/>
      <name val="Arial"/>
      <family val="2"/>
    </font>
    <font>
      <b/>
      <sz val="10"/>
      <color rgb="FFFF000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7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45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  <xf numFmtId="43" fontId="18" fillId="0" borderId="0" applyFont="0" applyFill="0" applyBorder="0" applyAlignment="0" applyProtection="0"/>
  </cellStyleXfs>
  <cellXfs count="29">
    <xf numFmtId="0" fontId="0" fillId="0" borderId="0" xfId="0"/>
    <xf numFmtId="44" fontId="0" fillId="0" borderId="0" xfId="1" applyFont="1"/>
    <xf numFmtId="0" fontId="18" fillId="0" borderId="0" xfId="43"/>
    <xf numFmtId="0" fontId="19" fillId="0" borderId="0" xfId="43" applyFont="1" applyAlignment="1">
      <alignment horizontal="center"/>
    </xf>
    <xf numFmtId="0" fontId="19" fillId="0" borderId="0" xfId="43" applyFont="1" applyAlignment="1">
      <alignment horizontal="left"/>
    </xf>
    <xf numFmtId="3" fontId="19" fillId="0" borderId="0" xfId="44" applyNumberFormat="1" applyFont="1" applyBorder="1" applyAlignment="1">
      <alignment horizontal="center"/>
    </xf>
    <xf numFmtId="3" fontId="18" fillId="0" borderId="0" xfId="44" applyNumberFormat="1" applyFont="1" applyBorder="1" applyAlignment="1">
      <alignment horizontal="center"/>
    </xf>
    <xf numFmtId="3" fontId="20" fillId="33" borderId="10" xfId="44" applyNumberFormat="1" applyFont="1" applyFill="1" applyBorder="1" applyAlignment="1">
      <alignment horizontal="center"/>
    </xf>
    <xf numFmtId="3" fontId="21" fillId="33" borderId="11" xfId="44" applyNumberFormat="1" applyFont="1" applyFill="1" applyBorder="1" applyAlignment="1">
      <alignment horizontal="center"/>
    </xf>
    <xf numFmtId="0" fontId="18" fillId="0" borderId="0" xfId="43" applyAlignment="1">
      <alignment horizontal="right"/>
    </xf>
    <xf numFmtId="165" fontId="19" fillId="0" borderId="0" xfId="43" applyNumberFormat="1" applyFont="1" applyAlignment="1">
      <alignment horizontal="center"/>
    </xf>
    <xf numFmtId="166" fontId="18" fillId="0" borderId="0" xfId="44" applyNumberFormat="1" applyFont="1" applyBorder="1" applyAlignment="1">
      <alignment horizontal="center"/>
    </xf>
    <xf numFmtId="0" fontId="19" fillId="0" borderId="0" xfId="43" applyFont="1"/>
    <xf numFmtId="165" fontId="18" fillId="0" borderId="0" xfId="43" applyNumberFormat="1" applyAlignment="1">
      <alignment horizontal="center"/>
    </xf>
    <xf numFmtId="165" fontId="22" fillId="33" borderId="12" xfId="43" applyNumberFormat="1" applyFont="1" applyFill="1" applyBorder="1" applyAlignment="1">
      <alignment horizontal="center"/>
    </xf>
    <xf numFmtId="0" fontId="19" fillId="0" borderId="0" xfId="43" applyFont="1" applyFill="1" applyAlignment="1">
      <alignment horizontal="center"/>
    </xf>
    <xf numFmtId="1" fontId="0" fillId="0" borderId="0" xfId="0" applyNumberFormat="1"/>
    <xf numFmtId="0" fontId="0" fillId="0" borderId="11" xfId="0" applyBorder="1"/>
    <xf numFmtId="1" fontId="0" fillId="0" borderId="11" xfId="0" applyNumberFormat="1" applyBorder="1"/>
    <xf numFmtId="2" fontId="0" fillId="0" borderId="11" xfId="0" applyNumberFormat="1" applyBorder="1"/>
    <xf numFmtId="44" fontId="0" fillId="0" borderId="11" xfId="1" applyFont="1" applyBorder="1"/>
    <xf numFmtId="164" fontId="19" fillId="0" borderId="0" xfId="43" applyNumberFormat="1" applyFont="1" applyFill="1" applyAlignment="1">
      <alignment horizontal="left"/>
    </xf>
    <xf numFmtId="0" fontId="19" fillId="0" borderId="0" xfId="43" applyFont="1" applyFill="1" applyAlignment="1">
      <alignment horizontal="left"/>
    </xf>
    <xf numFmtId="0" fontId="0" fillId="0" borderId="0" xfId="0" applyFill="1"/>
    <xf numFmtId="166" fontId="19" fillId="0" borderId="0" xfId="43" applyNumberFormat="1" applyFont="1" applyAlignment="1">
      <alignment horizontal="center"/>
    </xf>
    <xf numFmtId="166" fontId="19" fillId="0" borderId="0" xfId="44" applyNumberFormat="1" applyFont="1" applyBorder="1" applyAlignment="1">
      <alignment horizontal="center"/>
    </xf>
    <xf numFmtId="3" fontId="23" fillId="33" borderId="10" xfId="44" applyNumberFormat="1" applyFont="1" applyFill="1" applyBorder="1" applyAlignment="1">
      <alignment horizontal="center"/>
    </xf>
    <xf numFmtId="3" fontId="24" fillId="33" borderId="11" xfId="44" applyNumberFormat="1" applyFont="1" applyFill="1" applyBorder="1" applyAlignment="1">
      <alignment horizontal="center"/>
    </xf>
    <xf numFmtId="166" fontId="18" fillId="0" borderId="0" xfId="43" applyNumberFormat="1" applyAlignment="1">
      <alignment horizontal="center"/>
    </xf>
  </cellXfs>
  <cellStyles count="45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 2" xfId="44" xr:uid="{79DA2AE7-86F2-43F4-96D5-947A3EB702CF}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43" xr:uid="{4078ADFE-5314-486D-9440-4E9CB944E601}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Metrics</a:t>
            </a:r>
            <a:r>
              <a:rPr lang="en-US" baseline="0"/>
              <a:t> Over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'{Fish and Murr''s Candy}_Module0'!$I$9</c:f>
              <c:strCache>
                <c:ptCount val="1"/>
                <c:pt idx="0">
                  <c:v>Capacity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'{Fish and Murr''s Candy}_Module0'!$H$10:$H$33</c:f>
              <c:numCache>
                <c:formatCode>General</c:formatCode>
                <c:ptCount val="2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</c:numCache>
            </c:numRef>
          </c:cat>
          <c:val>
            <c:numRef>
              <c:f>'{Fish and Murr''s Candy}_Module0'!$I$10:$I$33</c:f>
              <c:numCache>
                <c:formatCode>General</c:formatCode>
                <c:ptCount val="24"/>
                <c:pt idx="0">
                  <c:v>415.61250000000001</c:v>
                </c:pt>
                <c:pt idx="1">
                  <c:v>459.52750000000003</c:v>
                </c:pt>
                <c:pt idx="2">
                  <c:v>456.2</c:v>
                </c:pt>
                <c:pt idx="3">
                  <c:v>421.44749999999999</c:v>
                </c:pt>
                <c:pt idx="4">
                  <c:v>425.45</c:v>
                </c:pt>
                <c:pt idx="5">
                  <c:v>449.29250000000002</c:v>
                </c:pt>
                <c:pt idx="6">
                  <c:v>447.80249999999995</c:v>
                </c:pt>
                <c:pt idx="7">
                  <c:v>424.75000000000006</c:v>
                </c:pt>
                <c:pt idx="8">
                  <c:v>408.255</c:v>
                </c:pt>
                <c:pt idx="9">
                  <c:v>435.34000000000003</c:v>
                </c:pt>
                <c:pt idx="10">
                  <c:v>484.76</c:v>
                </c:pt>
                <c:pt idx="11">
                  <c:v>442.47500000000002</c:v>
                </c:pt>
                <c:pt idx="12">
                  <c:v>471.77</c:v>
                </c:pt>
                <c:pt idx="13">
                  <c:v>432.64250000000004</c:v>
                </c:pt>
                <c:pt idx="14">
                  <c:v>513.67499999999995</c:v>
                </c:pt>
                <c:pt idx="15">
                  <c:v>531.45749999999998</c:v>
                </c:pt>
                <c:pt idx="16">
                  <c:v>469.39250000000004</c:v>
                </c:pt>
                <c:pt idx="17">
                  <c:v>506.40499999999997</c:v>
                </c:pt>
                <c:pt idx="18">
                  <c:v>503.24249999999995</c:v>
                </c:pt>
                <c:pt idx="19">
                  <c:v>482.9325</c:v>
                </c:pt>
                <c:pt idx="20">
                  <c:v>532.78750000000002</c:v>
                </c:pt>
                <c:pt idx="21">
                  <c:v>503.18500000000006</c:v>
                </c:pt>
                <c:pt idx="22">
                  <c:v>491.33249999999998</c:v>
                </c:pt>
                <c:pt idx="23">
                  <c:v>516.26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65-487D-B61B-BC8EDE386955}"/>
            </c:ext>
          </c:extLst>
        </c:ser>
        <c:ser>
          <c:idx val="1"/>
          <c:order val="1"/>
          <c:tx>
            <c:strRef>
              <c:f>'{Fish and Murr''s Candy}_Module0'!$J$9</c:f>
              <c:strCache>
                <c:ptCount val="1"/>
                <c:pt idx="0">
                  <c:v>Demand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'{Fish and Murr''s Candy}_Module0'!$H$10:$H$33</c:f>
              <c:numCache>
                <c:formatCode>General</c:formatCode>
                <c:ptCount val="2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</c:numCache>
            </c:numRef>
          </c:cat>
          <c:val>
            <c:numRef>
              <c:f>'{Fish and Murr''s Candy}_Module0'!$J$10:$J$33</c:f>
              <c:numCache>
                <c:formatCode>General</c:formatCode>
                <c:ptCount val="24"/>
                <c:pt idx="0">
                  <c:v>555.81499999999994</c:v>
                </c:pt>
                <c:pt idx="1">
                  <c:v>540.28499999999997</c:v>
                </c:pt>
                <c:pt idx="2">
                  <c:v>544.59750000000008</c:v>
                </c:pt>
                <c:pt idx="3">
                  <c:v>620.04999999999995</c:v>
                </c:pt>
                <c:pt idx="4">
                  <c:v>443.2</c:v>
                </c:pt>
                <c:pt idx="5">
                  <c:v>573.4</c:v>
                </c:pt>
                <c:pt idx="6">
                  <c:v>574.49</c:v>
                </c:pt>
                <c:pt idx="7">
                  <c:v>534.24249999999995</c:v>
                </c:pt>
                <c:pt idx="8">
                  <c:v>568.35</c:v>
                </c:pt>
                <c:pt idx="9">
                  <c:v>574.41499999999996</c:v>
                </c:pt>
                <c:pt idx="10">
                  <c:v>550.75750000000005</c:v>
                </c:pt>
                <c:pt idx="11">
                  <c:v>665.92250000000001</c:v>
                </c:pt>
                <c:pt idx="12">
                  <c:v>580.18499999999995</c:v>
                </c:pt>
                <c:pt idx="13">
                  <c:v>553.82500000000005</c:v>
                </c:pt>
                <c:pt idx="14">
                  <c:v>585.17250000000013</c:v>
                </c:pt>
                <c:pt idx="15">
                  <c:v>599.59750000000008</c:v>
                </c:pt>
                <c:pt idx="16">
                  <c:v>572.43000000000006</c:v>
                </c:pt>
                <c:pt idx="17">
                  <c:v>525.005</c:v>
                </c:pt>
                <c:pt idx="18">
                  <c:v>471.33749999999998</c:v>
                </c:pt>
                <c:pt idx="19">
                  <c:v>656.78750000000002</c:v>
                </c:pt>
                <c:pt idx="20">
                  <c:v>546.98500000000001</c:v>
                </c:pt>
                <c:pt idx="21">
                  <c:v>563.94500000000005</c:v>
                </c:pt>
                <c:pt idx="22">
                  <c:v>715.495</c:v>
                </c:pt>
                <c:pt idx="23">
                  <c:v>491.71500000000003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65-487D-B61B-BC8EDE3869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23503216"/>
        <c:axId val="723497096"/>
      </c:barChart>
      <c:lineChart>
        <c:grouping val="standard"/>
        <c:varyColors val="0"/>
        <c:ser>
          <c:idx val="2"/>
          <c:order val="2"/>
          <c:tx>
            <c:strRef>
              <c:f>'{Fish and Murr''s Candy}_Module0'!$K$9</c:f>
              <c:strCache>
                <c:ptCount val="1"/>
                <c:pt idx="0">
                  <c:v> Production Cost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'{Fish and Murr''s Candy}_Module0'!$H$10:$H$33</c:f>
              <c:numCache>
                <c:formatCode>General</c:formatCode>
                <c:ptCount val="2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</c:numCache>
            </c:numRef>
          </c:cat>
          <c:val>
            <c:numRef>
              <c:f>'{Fish and Murr''s Candy}_Module0'!$K$10:$K$33</c:f>
              <c:numCache>
                <c:formatCode>_("$"* #,##0.00_);_("$"* \(#,##0.00\);_("$"* "-"??_);_(@_)</c:formatCode>
                <c:ptCount val="24"/>
                <c:pt idx="0">
                  <c:v>51.59</c:v>
                </c:pt>
                <c:pt idx="1">
                  <c:v>49.545000000000002</c:v>
                </c:pt>
                <c:pt idx="2">
                  <c:v>47.449999999999996</c:v>
                </c:pt>
                <c:pt idx="3">
                  <c:v>50.185000000000002</c:v>
                </c:pt>
                <c:pt idx="4">
                  <c:v>47.322499999999998</c:v>
                </c:pt>
                <c:pt idx="5">
                  <c:v>48.2425</c:v>
                </c:pt>
                <c:pt idx="6">
                  <c:v>49.167500000000004</c:v>
                </c:pt>
                <c:pt idx="7">
                  <c:v>46.79</c:v>
                </c:pt>
                <c:pt idx="8">
                  <c:v>53.775000000000006</c:v>
                </c:pt>
                <c:pt idx="9">
                  <c:v>47.86</c:v>
                </c:pt>
                <c:pt idx="10">
                  <c:v>49.875</c:v>
                </c:pt>
                <c:pt idx="11">
                  <c:v>48.407499999999999</c:v>
                </c:pt>
                <c:pt idx="12">
                  <c:v>50.795000000000002</c:v>
                </c:pt>
                <c:pt idx="13">
                  <c:v>52.52</c:v>
                </c:pt>
                <c:pt idx="14">
                  <c:v>49.327500000000001</c:v>
                </c:pt>
                <c:pt idx="15">
                  <c:v>49.11</c:v>
                </c:pt>
                <c:pt idx="16">
                  <c:v>50.102500000000006</c:v>
                </c:pt>
                <c:pt idx="17">
                  <c:v>50.284999999999997</c:v>
                </c:pt>
                <c:pt idx="18">
                  <c:v>45.734999999999999</c:v>
                </c:pt>
                <c:pt idx="19">
                  <c:v>52.2425</c:v>
                </c:pt>
                <c:pt idx="20">
                  <c:v>50.475000000000001</c:v>
                </c:pt>
                <c:pt idx="21">
                  <c:v>47.800000000000004</c:v>
                </c:pt>
                <c:pt idx="22">
                  <c:v>50.205000000000005</c:v>
                </c:pt>
                <c:pt idx="23">
                  <c:v>50.157500000000006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65-487D-B61B-BC8EDE3869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7095208"/>
        <c:axId val="757094848"/>
      </c:lineChart>
      <c:catAx>
        <c:axId val="723503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497096"/>
        <c:crosses val="autoZero"/>
        <c:auto val="1"/>
        <c:lblAlgn val="ctr"/>
        <c:lblOffset val="100"/>
        <c:noMultiLvlLbl val="0"/>
      </c:catAx>
      <c:valAx>
        <c:axId val="723497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503216"/>
        <c:crosses val="autoZero"/>
        <c:crossBetween val="between"/>
      </c:valAx>
      <c:valAx>
        <c:axId val="757094848"/>
        <c:scaling>
          <c:orientation val="minMax"/>
        </c:scaling>
        <c:delete val="0"/>
        <c:axPos val="r"/>
        <c:numFmt formatCode="_(&quot;$&quot;* #,##0.00_);_(&quot;$&quot;* \(#,##0.00\);_(&quot;$&quot;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095208"/>
        <c:crosses val="max"/>
        <c:crossBetween val="between"/>
      </c:valAx>
      <c:catAx>
        <c:axId val="7570952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5709484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emf"/><Relationship Id="rId1" Type="http://schemas.openxmlformats.org/officeDocument/2006/relationships/image" Target="../media/image7.emf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6.emf"/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10.emf"/><Relationship Id="rId1" Type="http://schemas.openxmlformats.org/officeDocument/2006/relationships/image" Target="../media/image9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584200</xdr:colOff>
          <xdr:row>3</xdr:row>
          <xdr:rowOff>44450</xdr:rowOff>
        </xdr:from>
        <xdr:to>
          <xdr:col>16</xdr:col>
          <xdr:colOff>317500</xdr:colOff>
          <xdr:row>8</xdr:row>
          <xdr:rowOff>44450</xdr:rowOff>
        </xdr:to>
        <xdr:pic>
          <xdr:nvPicPr>
            <xdr:cNvPr id="2" name="Picture 1">
              <a:extLst>
                <a:ext uri="{FF2B5EF4-FFF2-40B4-BE49-F238E27FC236}">
                  <a16:creationId xmlns:a16="http://schemas.microsoft.com/office/drawing/2014/main" id="{C62103DA-5A3B-4C33-9918-306F6885D022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{Fish and Murr''s Candy}_Module0'!$H$3:$L$7" spid="_x0000_s5125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8388350" y="596900"/>
              <a:ext cx="4000500" cy="92075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266700</xdr:colOff>
          <xdr:row>18</xdr:row>
          <xdr:rowOff>171450</xdr:rowOff>
        </xdr:from>
        <xdr:to>
          <xdr:col>23</xdr:col>
          <xdr:colOff>152400</xdr:colOff>
          <xdr:row>39</xdr:row>
          <xdr:rowOff>171450</xdr:rowOff>
        </xdr:to>
        <xdr:pic>
          <xdr:nvPicPr>
            <xdr:cNvPr id="3" name="Picture 2">
              <a:extLst>
                <a:ext uri="{FF2B5EF4-FFF2-40B4-BE49-F238E27FC236}">
                  <a16:creationId xmlns:a16="http://schemas.microsoft.com/office/drawing/2014/main" id="{28F2A3D0-EAC7-4D10-9495-5FB1680ABD23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Solution (2)'!$B$4:$I$24" spid="_x0000_s5126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9290050" y="3486150"/>
              <a:ext cx="7200900" cy="389255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577850</xdr:colOff>
          <xdr:row>15</xdr:row>
          <xdr:rowOff>114300</xdr:rowOff>
        </xdr:from>
        <xdr:to>
          <xdr:col>23</xdr:col>
          <xdr:colOff>463550</xdr:colOff>
          <xdr:row>36</xdr:row>
          <xdr:rowOff>114300</xdr:rowOff>
        </xdr:to>
        <xdr:pic>
          <xdr:nvPicPr>
            <xdr:cNvPr id="4" name="Picture 3">
              <a:extLst>
                <a:ext uri="{FF2B5EF4-FFF2-40B4-BE49-F238E27FC236}">
                  <a16:creationId xmlns:a16="http://schemas.microsoft.com/office/drawing/2014/main" id="{1DE9A0E1-7EEC-5F15-44DE-FC898DAB7872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Solution (2)'!$B$4:$I$24" spid="_x0000_s5127"/>
                </a:ext>
              </a:extLst>
            </xdr:cNvPicPr>
          </xdr:nvPicPr>
          <xdr:blipFill>
            <a:blip xmlns:r="http://schemas.openxmlformats.org/officeDocument/2006/relationships" r:embed="rId3"/>
            <a:srcRect/>
            <a:stretch>
              <a:fillRect/>
            </a:stretch>
          </xdr:blipFill>
          <xdr:spPr bwMode="auto">
            <a:xfrm>
              <a:off x="9601200" y="2876550"/>
              <a:ext cx="7200900" cy="389255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517525</xdr:colOff>
      <xdr:row>19</xdr:row>
      <xdr:rowOff>82550</xdr:rowOff>
    </xdr:from>
    <xdr:to>
      <xdr:col>14</xdr:col>
      <xdr:colOff>479425</xdr:colOff>
      <xdr:row>34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E434046-28B7-EB0F-0FBF-0BFA24BDC6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584200</xdr:colOff>
          <xdr:row>3</xdr:row>
          <xdr:rowOff>44450</xdr:rowOff>
        </xdr:from>
        <xdr:to>
          <xdr:col>16</xdr:col>
          <xdr:colOff>317500</xdr:colOff>
          <xdr:row>8</xdr:row>
          <xdr:rowOff>44450</xdr:rowOff>
        </xdr:to>
        <xdr:pic>
          <xdr:nvPicPr>
            <xdr:cNvPr id="2" name="Picture 1">
              <a:extLst>
                <a:ext uri="{FF2B5EF4-FFF2-40B4-BE49-F238E27FC236}">
                  <a16:creationId xmlns:a16="http://schemas.microsoft.com/office/drawing/2014/main" id="{5A1C3F0D-9B0A-891B-2719-D738BBD98DE4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{Fish and Murr''s Candy}_Module0'!$H$3:$L$7" spid="_x0000_s2058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8388350" y="596900"/>
              <a:ext cx="4000500" cy="92075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266700</xdr:colOff>
          <xdr:row>18</xdr:row>
          <xdr:rowOff>171450</xdr:rowOff>
        </xdr:from>
        <xdr:to>
          <xdr:col>23</xdr:col>
          <xdr:colOff>152400</xdr:colOff>
          <xdr:row>39</xdr:row>
          <xdr:rowOff>171450</xdr:rowOff>
        </xdr:to>
        <xdr:pic>
          <xdr:nvPicPr>
            <xdr:cNvPr id="3" name="Picture 2">
              <a:extLst>
                <a:ext uri="{FF2B5EF4-FFF2-40B4-BE49-F238E27FC236}">
                  <a16:creationId xmlns:a16="http://schemas.microsoft.com/office/drawing/2014/main" id="{F4D25F09-4F6B-BE6F-7CF1-228B651F8C54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Solution!$B$4:$I$24" spid="_x0000_s2059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9290050" y="3486150"/>
              <a:ext cx="7200900" cy="389255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7ACA8-E693-48C9-84E1-E771B0DE5710}">
  <dimension ref="B4:AA25"/>
  <sheetViews>
    <sheetView tabSelected="1" topLeftCell="G6" workbookViewId="0">
      <selection activeCell="S12" sqref="S12"/>
    </sheetView>
  </sheetViews>
  <sheetFormatPr defaultRowHeight="14.5" x14ac:dyDescent="0.35"/>
  <cols>
    <col min="2" max="2" width="23.7265625" bestFit="1" customWidth="1"/>
    <col min="4" max="4" width="11.1796875" customWidth="1"/>
    <col min="5" max="5" width="14.7265625" customWidth="1"/>
    <col min="6" max="6" width="13.26953125" customWidth="1"/>
    <col min="7" max="7" width="12.90625" customWidth="1"/>
    <col min="8" max="8" width="9.7265625" bestFit="1" customWidth="1"/>
  </cols>
  <sheetData>
    <row r="4" spans="2:27" x14ac:dyDescent="0.35">
      <c r="B4" s="2"/>
      <c r="C4" s="2"/>
      <c r="D4" s="3">
        <v>1</v>
      </c>
      <c r="E4" s="3">
        <v>2</v>
      </c>
      <c r="F4" s="3">
        <v>3</v>
      </c>
      <c r="G4" s="3">
        <v>4</v>
      </c>
      <c r="H4" s="3"/>
      <c r="I4" s="3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</row>
    <row r="5" spans="2:27" x14ac:dyDescent="0.35">
      <c r="B5" s="4" t="s">
        <v>5</v>
      </c>
      <c r="C5" s="4"/>
      <c r="D5" s="5">
        <v>500</v>
      </c>
      <c r="E5" s="6">
        <f>D8</f>
        <v>445</v>
      </c>
      <c r="F5" s="6">
        <f t="shared" ref="F5:G5" si="0">E8</f>
        <v>330</v>
      </c>
      <c r="G5" s="6">
        <f t="shared" si="0"/>
        <v>309</v>
      </c>
      <c r="H5" s="6"/>
      <c r="I5" s="6"/>
    </row>
    <row r="6" spans="2:27" x14ac:dyDescent="0.35">
      <c r="B6" s="4" t="s">
        <v>6</v>
      </c>
      <c r="C6" s="4"/>
      <c r="D6" s="26">
        <v>417</v>
      </c>
      <c r="E6" s="26">
        <v>456</v>
      </c>
      <c r="F6" s="26">
        <v>584</v>
      </c>
      <c r="G6" s="26">
        <v>414</v>
      </c>
      <c r="H6" s="7"/>
      <c r="I6" s="7"/>
    </row>
    <row r="7" spans="2:27" x14ac:dyDescent="0.35">
      <c r="B7" s="4" t="s">
        <v>7</v>
      </c>
      <c r="C7" s="4"/>
      <c r="D7" s="5">
        <v>472</v>
      </c>
      <c r="E7" s="5">
        <v>571</v>
      </c>
      <c r="F7" s="5">
        <v>605</v>
      </c>
      <c r="G7" s="5">
        <v>620</v>
      </c>
      <c r="H7" s="5"/>
      <c r="I7" s="5"/>
    </row>
    <row r="8" spans="2:27" x14ac:dyDescent="0.35">
      <c r="B8" s="4" t="s">
        <v>8</v>
      </c>
      <c r="C8" s="4"/>
      <c r="D8" s="27">
        <f>D5+D6-D7</f>
        <v>445</v>
      </c>
      <c r="E8" s="27">
        <f t="shared" ref="E8:G8" si="1">E5+E6-E7</f>
        <v>330</v>
      </c>
      <c r="F8" s="27">
        <f t="shared" si="1"/>
        <v>309</v>
      </c>
      <c r="G8" s="27">
        <f t="shared" si="1"/>
        <v>103</v>
      </c>
      <c r="H8" s="8"/>
      <c r="I8" s="8"/>
    </row>
    <row r="9" spans="2:27" x14ac:dyDescent="0.35">
      <c r="B9" s="2"/>
      <c r="C9" s="2"/>
      <c r="D9" s="9"/>
      <c r="E9" s="9"/>
      <c r="F9" s="9"/>
      <c r="G9" s="6"/>
      <c r="H9" s="9"/>
      <c r="I9" s="9"/>
    </row>
    <row r="10" spans="2:27" x14ac:dyDescent="0.35">
      <c r="B10" s="4" t="s">
        <v>9</v>
      </c>
      <c r="C10" s="21"/>
      <c r="D10" s="6"/>
      <c r="E10" s="6"/>
      <c r="F10" s="6"/>
      <c r="H10" s="6"/>
      <c r="I10" s="6"/>
    </row>
    <row r="11" spans="2:27" x14ac:dyDescent="0.35">
      <c r="B11" s="4" t="s">
        <v>10</v>
      </c>
      <c r="C11" s="22"/>
      <c r="D11" s="5">
        <v>417</v>
      </c>
      <c r="E11" s="5">
        <v>456</v>
      </c>
      <c r="F11" s="5">
        <v>584</v>
      </c>
      <c r="G11" s="5">
        <v>414</v>
      </c>
      <c r="H11" s="5"/>
      <c r="I11" s="5"/>
    </row>
    <row r="12" spans="2:27" x14ac:dyDescent="0.35">
      <c r="C12" s="23"/>
    </row>
    <row r="13" spans="2:27" x14ac:dyDescent="0.35">
      <c r="B13" s="4" t="s">
        <v>11</v>
      </c>
      <c r="C13" s="22"/>
      <c r="D13" s="5">
        <v>47.2</v>
      </c>
      <c r="E13" s="5">
        <v>57.1</v>
      </c>
      <c r="F13" s="5">
        <v>60.5</v>
      </c>
      <c r="G13" s="5">
        <v>62</v>
      </c>
      <c r="H13" s="6"/>
      <c r="I13" s="6"/>
    </row>
    <row r="14" spans="2:27" x14ac:dyDescent="0.35">
      <c r="B14" s="4" t="s">
        <v>12</v>
      </c>
      <c r="C14" s="22"/>
      <c r="D14" s="6"/>
      <c r="E14" s="6"/>
      <c r="F14" s="6"/>
      <c r="G14" s="6"/>
      <c r="H14" s="6"/>
      <c r="I14" s="6"/>
    </row>
    <row r="15" spans="2:27" x14ac:dyDescent="0.35">
      <c r="B15" s="4"/>
      <c r="C15" s="22"/>
      <c r="D15" s="6"/>
      <c r="E15" s="6"/>
      <c r="F15" s="6"/>
      <c r="G15" s="6"/>
      <c r="H15" s="6"/>
      <c r="I15" s="6"/>
    </row>
    <row r="16" spans="2:27" x14ac:dyDescent="0.35">
      <c r="B16" s="4" t="s">
        <v>13</v>
      </c>
      <c r="C16" s="23"/>
      <c r="D16" s="6">
        <f>(D5+D8)/2</f>
        <v>472.5</v>
      </c>
      <c r="E16" s="6">
        <f>(E5+E8)/2</f>
        <v>387.5</v>
      </c>
      <c r="F16" s="6">
        <f>(F5+F8)/2</f>
        <v>319.5</v>
      </c>
      <c r="G16" s="6">
        <f>(G5+G8)/2</f>
        <v>206</v>
      </c>
      <c r="H16" s="6"/>
      <c r="I16" s="6"/>
    </row>
    <row r="17" spans="2:9" x14ac:dyDescent="0.35">
      <c r="C17" s="23"/>
    </row>
    <row r="18" spans="2:9" x14ac:dyDescent="0.35">
      <c r="B18" s="4" t="s">
        <v>14</v>
      </c>
      <c r="C18" s="22"/>
      <c r="D18" s="24">
        <f>'{Fish and Murr''s Candy}_Module0'!L4</f>
        <v>49.060833333333335</v>
      </c>
      <c r="E18" s="24">
        <f>'{Fish and Murr''s Candy}_Module0'!L5</f>
        <v>47.199583333333344</v>
      </c>
      <c r="F18" s="24">
        <f>'{Fish and Murr''s Candy}_Module0'!L6</f>
        <v>51.670416666666661</v>
      </c>
      <c r="G18" s="24">
        <f>'{Fish and Murr''s Candy}_Module0'!L7</f>
        <v>50.23</v>
      </c>
      <c r="H18" s="10"/>
      <c r="I18" s="10"/>
    </row>
    <row r="19" spans="2:9" x14ac:dyDescent="0.35">
      <c r="B19" s="4" t="s">
        <v>15</v>
      </c>
      <c r="C19" s="21"/>
      <c r="D19" s="25">
        <v>1.71</v>
      </c>
      <c r="E19" s="25">
        <v>1.71</v>
      </c>
      <c r="F19" s="25">
        <v>1.71</v>
      </c>
      <c r="G19" s="25">
        <v>1.71</v>
      </c>
      <c r="H19" s="11"/>
      <c r="I19" s="11"/>
    </row>
    <row r="20" spans="2:9" x14ac:dyDescent="0.35">
      <c r="B20" s="12"/>
      <c r="C20" s="12"/>
      <c r="D20" s="6"/>
      <c r="E20" s="6"/>
      <c r="F20" s="6"/>
      <c r="G20" s="6"/>
      <c r="H20" s="6"/>
      <c r="I20" s="6"/>
    </row>
    <row r="21" spans="2:9" x14ac:dyDescent="0.35">
      <c r="B21" s="12" t="s">
        <v>26</v>
      </c>
      <c r="C21" s="12"/>
      <c r="D21" s="28">
        <f>D6*D18</f>
        <v>20458.3675</v>
      </c>
      <c r="E21" s="28">
        <f t="shared" ref="E21:G21" si="2">E6*E18</f>
        <v>21523.010000000006</v>
      </c>
      <c r="F21" s="28">
        <f t="shared" si="2"/>
        <v>30175.523333333331</v>
      </c>
      <c r="G21" s="28">
        <f t="shared" si="2"/>
        <v>20795.219999999998</v>
      </c>
      <c r="H21" s="13"/>
      <c r="I21" s="13"/>
    </row>
    <row r="22" spans="2:9" x14ac:dyDescent="0.35">
      <c r="B22" s="12" t="s">
        <v>27</v>
      </c>
      <c r="C22" s="12"/>
      <c r="D22" s="28">
        <f>D16*D19</f>
        <v>807.97500000000002</v>
      </c>
      <c r="E22" s="13">
        <f t="shared" ref="E22:G22" si="3">E16*E19</f>
        <v>662.625</v>
      </c>
      <c r="F22" s="13">
        <f t="shared" si="3"/>
        <v>546.34500000000003</v>
      </c>
      <c r="G22" s="13">
        <f t="shared" si="3"/>
        <v>352.26</v>
      </c>
      <c r="H22" s="13"/>
      <c r="I22" s="13"/>
    </row>
    <row r="23" spans="2:9" ht="15" thickBot="1" x14ac:dyDescent="0.4">
      <c r="B23" s="2"/>
      <c r="C23" s="2"/>
      <c r="D23" s="2"/>
      <c r="E23" s="2"/>
      <c r="F23" s="2"/>
      <c r="G23" s="2"/>
      <c r="H23" s="2"/>
      <c r="I23" s="2"/>
    </row>
    <row r="24" spans="2:9" ht="15.5" thickTop="1" thickBot="1" x14ac:dyDescent="0.4">
      <c r="B24" s="2"/>
      <c r="C24" s="2"/>
      <c r="D24" s="2"/>
      <c r="E24" s="2"/>
      <c r="F24" s="2"/>
      <c r="G24" s="2"/>
      <c r="H24" s="4" t="s">
        <v>16</v>
      </c>
      <c r="I24" s="14">
        <f>SUM(D21:G22)</f>
        <v>95321.325833333336</v>
      </c>
    </row>
    <row r="25" spans="2:9" ht="15" thickTop="1" x14ac:dyDescent="0.35"/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14601-9264-4290-B8B8-5C7D264F6B21}">
  <dimension ref="A1:R97"/>
  <sheetViews>
    <sheetView topLeftCell="D18" workbookViewId="0">
      <selection activeCell="H9" sqref="H9:K33"/>
    </sheetView>
  </sheetViews>
  <sheetFormatPr defaultRowHeight="14.5" x14ac:dyDescent="0.35"/>
  <cols>
    <col min="1" max="1" width="4.81640625" bestFit="1" customWidth="1"/>
    <col min="2" max="2" width="6.7265625" bestFit="1" customWidth="1"/>
    <col min="3" max="3" width="7.7265625" bestFit="1" customWidth="1"/>
    <col min="4" max="4" width="7.36328125" bestFit="1" customWidth="1"/>
    <col min="5" max="5" width="15.26953125" style="1" bestFit="1" customWidth="1"/>
    <col min="9" max="10" width="9.36328125" bestFit="1" customWidth="1"/>
    <col min="11" max="11" width="14.6328125" customWidth="1"/>
    <col min="12" max="12" width="15.1796875" style="1" bestFit="1" customWidth="1"/>
    <col min="18" max="18" width="15.1796875" bestFit="1" customWidth="1"/>
  </cols>
  <sheetData>
    <row r="1" spans="1:18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O1" t="s">
        <v>25</v>
      </c>
      <c r="P1" t="s">
        <v>21</v>
      </c>
      <c r="Q1" t="s">
        <v>22</v>
      </c>
      <c r="R1" s="1" t="s">
        <v>24</v>
      </c>
    </row>
    <row r="2" spans="1:18" x14ac:dyDescent="0.35">
      <c r="A2">
        <v>2000</v>
      </c>
      <c r="B2">
        <v>1</v>
      </c>
      <c r="C2">
        <v>295.8</v>
      </c>
      <c r="D2">
        <v>426.16</v>
      </c>
      <c r="E2" s="1">
        <v>41.07</v>
      </c>
      <c r="O2">
        <v>2000</v>
      </c>
      <c r="P2">
        <v>415.61250000000001</v>
      </c>
      <c r="Q2">
        <v>555.81499999999994</v>
      </c>
      <c r="R2" s="1">
        <v>51.59</v>
      </c>
    </row>
    <row r="3" spans="1:18" x14ac:dyDescent="0.35">
      <c r="A3">
        <v>2000</v>
      </c>
      <c r="B3">
        <v>2</v>
      </c>
      <c r="C3">
        <v>314.77999999999997</v>
      </c>
      <c r="D3">
        <v>407.45</v>
      </c>
      <c r="E3" s="1">
        <v>57.94</v>
      </c>
      <c r="H3" s="17" t="s">
        <v>20</v>
      </c>
      <c r="I3" s="17" t="s">
        <v>21</v>
      </c>
      <c r="J3" s="17" t="s">
        <v>22</v>
      </c>
      <c r="K3" s="17" t="s">
        <v>23</v>
      </c>
      <c r="L3" s="20" t="s">
        <v>24</v>
      </c>
      <c r="O3">
        <v>2001</v>
      </c>
      <c r="P3">
        <v>459.52750000000003</v>
      </c>
      <c r="Q3">
        <v>540.28499999999997</v>
      </c>
      <c r="R3" s="1">
        <v>49.545000000000002</v>
      </c>
    </row>
    <row r="4" spans="1:18" x14ac:dyDescent="0.35">
      <c r="A4">
        <v>2000</v>
      </c>
      <c r="B4">
        <v>3</v>
      </c>
      <c r="C4">
        <v>714.88</v>
      </c>
      <c r="D4">
        <v>479.51</v>
      </c>
      <c r="E4" s="1">
        <v>41.49</v>
      </c>
      <c r="H4" s="17">
        <v>1</v>
      </c>
      <c r="I4" s="18">
        <f>AVERAGEIF(B:B,H4,C:C)</f>
        <v>416.99958333333331</v>
      </c>
      <c r="J4" s="18">
        <f>AVERAGEIF(B:B,H4,D:D)</f>
        <v>472.00041666666658</v>
      </c>
      <c r="K4" s="19">
        <f>J4*Info!$C$2</f>
        <v>47.200041666666664</v>
      </c>
      <c r="L4" s="20">
        <f>AVERAGEIF(B:B,H4,E:E)</f>
        <v>49.060833333333335</v>
      </c>
      <c r="O4">
        <v>2002</v>
      </c>
      <c r="P4">
        <v>456.2</v>
      </c>
      <c r="Q4">
        <v>544.59750000000008</v>
      </c>
      <c r="R4" s="1">
        <v>47.449999999999996</v>
      </c>
    </row>
    <row r="5" spans="1:18" x14ac:dyDescent="0.35">
      <c r="A5">
        <v>2000</v>
      </c>
      <c r="B5">
        <v>4</v>
      </c>
      <c r="C5">
        <v>336.99</v>
      </c>
      <c r="D5">
        <v>910.14</v>
      </c>
      <c r="E5" s="1">
        <v>65.86</v>
      </c>
      <c r="H5" s="17">
        <v>2</v>
      </c>
      <c r="I5" s="18">
        <f t="shared" ref="I5:I7" si="0">AVERAGEIF(B:B,H5,C:C)</f>
        <v>455.99999999999994</v>
      </c>
      <c r="J5" s="18">
        <f t="shared" ref="J5:J7" si="1">AVERAGEIF(B:B,H5,D:D)</f>
        <v>570.99958333333325</v>
      </c>
      <c r="K5" s="19">
        <f>J5*Info!$C$2</f>
        <v>57.099958333333326</v>
      </c>
      <c r="L5" s="20">
        <f t="shared" ref="L5:L7" si="2">AVERAGEIF(B:B,H5,E:E)</f>
        <v>47.199583333333344</v>
      </c>
      <c r="O5">
        <v>2003</v>
      </c>
      <c r="P5">
        <v>421.44749999999999</v>
      </c>
      <c r="Q5">
        <v>620.04999999999995</v>
      </c>
      <c r="R5" s="1">
        <v>50.185000000000002</v>
      </c>
    </row>
    <row r="6" spans="1:18" x14ac:dyDescent="0.35">
      <c r="A6">
        <v>2001</v>
      </c>
      <c r="B6">
        <v>1</v>
      </c>
      <c r="C6">
        <v>326.07</v>
      </c>
      <c r="D6">
        <v>622.6</v>
      </c>
      <c r="E6" s="1">
        <v>35.950000000000003</v>
      </c>
      <c r="H6" s="17">
        <v>3</v>
      </c>
      <c r="I6" s="18">
        <f t="shared" si="0"/>
        <v>583.99958333333325</v>
      </c>
      <c r="J6" s="18">
        <f t="shared" si="1"/>
        <v>605.00125000000003</v>
      </c>
      <c r="K6" s="19">
        <f>J6*Info!$C$2</f>
        <v>60.500125000000004</v>
      </c>
      <c r="L6" s="20">
        <f t="shared" si="2"/>
        <v>51.670416666666661</v>
      </c>
      <c r="O6">
        <v>2004</v>
      </c>
      <c r="P6">
        <v>425.45</v>
      </c>
      <c r="Q6">
        <v>443.2</v>
      </c>
      <c r="R6" s="1">
        <v>47.322499999999998</v>
      </c>
    </row>
    <row r="7" spans="1:18" x14ac:dyDescent="0.35">
      <c r="A7">
        <v>2001</v>
      </c>
      <c r="B7">
        <v>2</v>
      </c>
      <c r="C7">
        <v>368.2</v>
      </c>
      <c r="D7">
        <v>336.77</v>
      </c>
      <c r="E7" s="1">
        <v>54.45</v>
      </c>
      <c r="H7" s="17">
        <v>4</v>
      </c>
      <c r="I7" s="18">
        <f t="shared" si="0"/>
        <v>414</v>
      </c>
      <c r="J7" s="18">
        <f t="shared" si="1"/>
        <v>619.99958333333325</v>
      </c>
      <c r="K7" s="19">
        <f>J7*Info!$C$2</f>
        <v>61.999958333333325</v>
      </c>
      <c r="L7" s="20">
        <f t="shared" si="2"/>
        <v>50.23</v>
      </c>
      <c r="O7">
        <v>2005</v>
      </c>
      <c r="P7">
        <v>449.29250000000002</v>
      </c>
      <c r="Q7">
        <v>573.4</v>
      </c>
      <c r="R7" s="1">
        <v>48.2425</v>
      </c>
    </row>
    <row r="8" spans="1:18" x14ac:dyDescent="0.35">
      <c r="A8">
        <v>2001</v>
      </c>
      <c r="B8">
        <v>3</v>
      </c>
      <c r="C8">
        <v>769.22</v>
      </c>
      <c r="D8">
        <v>524.77</v>
      </c>
      <c r="E8" s="1">
        <v>43.09</v>
      </c>
      <c r="J8" s="16"/>
      <c r="O8">
        <v>2006</v>
      </c>
      <c r="P8">
        <v>447.80249999999995</v>
      </c>
      <c r="Q8">
        <v>574.49</v>
      </c>
      <c r="R8" s="1">
        <v>49.167500000000004</v>
      </c>
    </row>
    <row r="9" spans="1:18" x14ac:dyDescent="0.35">
      <c r="A9">
        <v>2001</v>
      </c>
      <c r="B9">
        <v>4</v>
      </c>
      <c r="C9">
        <v>374.62</v>
      </c>
      <c r="D9">
        <v>677</v>
      </c>
      <c r="E9" s="1">
        <v>64.69</v>
      </c>
      <c r="H9" t="s">
        <v>25</v>
      </c>
      <c r="I9" t="s">
        <v>21</v>
      </c>
      <c r="J9" t="s">
        <v>22</v>
      </c>
      <c r="K9" s="1" t="s">
        <v>24</v>
      </c>
      <c r="O9">
        <v>2007</v>
      </c>
      <c r="P9">
        <v>424.75000000000006</v>
      </c>
      <c r="Q9">
        <v>534.24249999999995</v>
      </c>
      <c r="R9" s="1">
        <v>46.79</v>
      </c>
    </row>
    <row r="10" spans="1:18" x14ac:dyDescent="0.35">
      <c r="A10">
        <v>2002</v>
      </c>
      <c r="B10">
        <v>1</v>
      </c>
      <c r="C10">
        <v>343.1</v>
      </c>
      <c r="D10">
        <v>499.17</v>
      </c>
      <c r="E10" s="1">
        <v>31.86</v>
      </c>
      <c r="H10">
        <v>2000</v>
      </c>
      <c r="I10">
        <f>AVERAGEIF(A:A,H10,C:C)</f>
        <v>415.61250000000001</v>
      </c>
      <c r="J10">
        <f>AVERAGEIF(A:A,H10,D:D)</f>
        <v>555.81499999999994</v>
      </c>
      <c r="K10" s="1">
        <f>AVERAGEIF(A:A,H10,E:E)</f>
        <v>51.59</v>
      </c>
      <c r="O10">
        <v>2008</v>
      </c>
      <c r="P10">
        <v>408.255</v>
      </c>
      <c r="Q10">
        <v>568.35</v>
      </c>
      <c r="R10" s="1">
        <v>53.775000000000006</v>
      </c>
    </row>
    <row r="11" spans="1:18" x14ac:dyDescent="0.35">
      <c r="A11">
        <v>2002</v>
      </c>
      <c r="B11">
        <v>2</v>
      </c>
      <c r="C11">
        <v>374.59</v>
      </c>
      <c r="D11">
        <v>639.97</v>
      </c>
      <c r="E11" s="1">
        <v>61.92</v>
      </c>
      <c r="H11">
        <v>2001</v>
      </c>
      <c r="I11">
        <f t="shared" ref="I11:I33" si="3">AVERAGEIF(A:A,H11,C:C)</f>
        <v>459.52750000000003</v>
      </c>
      <c r="J11">
        <f t="shared" ref="J11:J33" si="4">AVERAGEIF(A:A,H11,D:D)</f>
        <v>540.28499999999997</v>
      </c>
      <c r="K11" s="1">
        <f>AVERAGEIF(A:A,H11,E:E)</f>
        <v>49.545000000000002</v>
      </c>
      <c r="O11">
        <v>2009</v>
      </c>
      <c r="P11">
        <v>435.34000000000003</v>
      </c>
      <c r="Q11">
        <v>574.41499999999996</v>
      </c>
      <c r="R11" s="1">
        <v>47.86</v>
      </c>
    </row>
    <row r="12" spans="1:18" x14ac:dyDescent="0.35">
      <c r="A12">
        <v>2002</v>
      </c>
      <c r="B12">
        <v>3</v>
      </c>
      <c r="C12">
        <v>817.8</v>
      </c>
      <c r="D12">
        <v>332.89</v>
      </c>
      <c r="E12" s="1">
        <v>44.51</v>
      </c>
      <c r="H12">
        <v>2002</v>
      </c>
      <c r="I12">
        <f t="shared" si="3"/>
        <v>456.2</v>
      </c>
      <c r="J12">
        <f t="shared" si="4"/>
        <v>544.59750000000008</v>
      </c>
      <c r="K12" s="1">
        <f>AVERAGEIF(A:A,H12,E:E)</f>
        <v>47.449999999999996</v>
      </c>
      <c r="O12">
        <v>2010</v>
      </c>
      <c r="P12">
        <v>484.76</v>
      </c>
      <c r="Q12">
        <v>550.75750000000005</v>
      </c>
      <c r="R12" s="1">
        <v>49.875</v>
      </c>
    </row>
    <row r="13" spans="1:18" x14ac:dyDescent="0.35">
      <c r="A13">
        <v>2002</v>
      </c>
      <c r="B13">
        <v>4</v>
      </c>
      <c r="C13">
        <v>289.31</v>
      </c>
      <c r="D13">
        <v>706.36</v>
      </c>
      <c r="E13" s="1">
        <v>51.51</v>
      </c>
      <c r="H13">
        <v>2003</v>
      </c>
      <c r="I13">
        <f t="shared" si="3"/>
        <v>421.44749999999999</v>
      </c>
      <c r="J13">
        <f t="shared" si="4"/>
        <v>620.04999999999995</v>
      </c>
      <c r="K13" s="1">
        <f>AVERAGEIF(A:A,H13,E:E)</f>
        <v>50.185000000000002</v>
      </c>
      <c r="O13">
        <v>2011</v>
      </c>
      <c r="P13">
        <v>442.47500000000002</v>
      </c>
      <c r="Q13">
        <v>665.92250000000001</v>
      </c>
      <c r="R13" s="1">
        <v>48.407499999999999</v>
      </c>
    </row>
    <row r="14" spans="1:18" x14ac:dyDescent="0.35">
      <c r="A14">
        <v>2003</v>
      </c>
      <c r="B14">
        <v>1</v>
      </c>
      <c r="C14">
        <v>356.12</v>
      </c>
      <c r="D14">
        <v>775.66</v>
      </c>
      <c r="E14" s="1">
        <v>43.27</v>
      </c>
      <c r="H14">
        <v>2004</v>
      </c>
      <c r="I14">
        <f t="shared" si="3"/>
        <v>425.45</v>
      </c>
      <c r="J14">
        <f t="shared" si="4"/>
        <v>443.2</v>
      </c>
      <c r="K14" s="1">
        <f>AVERAGEIF(A:A,H14,E:E)</f>
        <v>47.322499999999998</v>
      </c>
      <c r="O14">
        <v>2012</v>
      </c>
      <c r="P14">
        <v>471.77</v>
      </c>
      <c r="Q14">
        <v>580.18499999999995</v>
      </c>
      <c r="R14" s="1">
        <v>50.795000000000002</v>
      </c>
    </row>
    <row r="15" spans="1:18" x14ac:dyDescent="0.35">
      <c r="A15">
        <v>2003</v>
      </c>
      <c r="B15">
        <v>2</v>
      </c>
      <c r="C15">
        <v>431.03</v>
      </c>
      <c r="D15">
        <v>498.78</v>
      </c>
      <c r="E15" s="1">
        <v>50.98</v>
      </c>
      <c r="H15">
        <v>2005</v>
      </c>
      <c r="I15">
        <f t="shared" si="3"/>
        <v>449.29250000000002</v>
      </c>
      <c r="J15">
        <f t="shared" si="4"/>
        <v>573.4</v>
      </c>
      <c r="K15" s="1">
        <f>AVERAGEIF(A:A,H15,E:E)</f>
        <v>48.2425</v>
      </c>
      <c r="O15">
        <v>2013</v>
      </c>
      <c r="P15">
        <v>432.64250000000004</v>
      </c>
      <c r="Q15">
        <v>553.82500000000005</v>
      </c>
      <c r="R15" s="1">
        <v>52.52</v>
      </c>
    </row>
    <row r="16" spans="1:18" x14ac:dyDescent="0.35">
      <c r="A16">
        <v>2003</v>
      </c>
      <c r="B16">
        <v>3</v>
      </c>
      <c r="C16">
        <v>583.9</v>
      </c>
      <c r="D16">
        <v>432.5</v>
      </c>
      <c r="E16" s="1">
        <v>47.15</v>
      </c>
      <c r="H16">
        <v>2006</v>
      </c>
      <c r="I16">
        <f t="shared" si="3"/>
        <v>447.80249999999995</v>
      </c>
      <c r="J16">
        <f t="shared" si="4"/>
        <v>574.49</v>
      </c>
      <c r="K16" s="1">
        <f>AVERAGEIF(A:A,H16,E:E)</f>
        <v>49.167500000000004</v>
      </c>
      <c r="O16">
        <v>2014</v>
      </c>
      <c r="P16">
        <v>513.67499999999995</v>
      </c>
      <c r="Q16">
        <v>585.17250000000013</v>
      </c>
      <c r="R16" s="1">
        <v>49.327500000000001</v>
      </c>
    </row>
    <row r="17" spans="1:18" x14ac:dyDescent="0.35">
      <c r="A17">
        <v>2003</v>
      </c>
      <c r="B17">
        <v>4</v>
      </c>
      <c r="C17">
        <v>314.74</v>
      </c>
      <c r="D17">
        <v>773.26</v>
      </c>
      <c r="E17" s="1">
        <v>59.34</v>
      </c>
      <c r="H17">
        <v>2007</v>
      </c>
      <c r="I17">
        <f t="shared" si="3"/>
        <v>424.75000000000006</v>
      </c>
      <c r="J17">
        <f t="shared" si="4"/>
        <v>534.24249999999995</v>
      </c>
      <c r="K17" s="1">
        <f>AVERAGEIF(A:A,H17,E:E)</f>
        <v>46.79</v>
      </c>
      <c r="O17">
        <v>2015</v>
      </c>
      <c r="P17">
        <v>531.45749999999998</v>
      </c>
      <c r="Q17">
        <v>599.59750000000008</v>
      </c>
      <c r="R17" s="1">
        <v>49.11</v>
      </c>
    </row>
    <row r="18" spans="1:18" x14ac:dyDescent="0.35">
      <c r="A18">
        <v>2004</v>
      </c>
      <c r="B18">
        <v>1</v>
      </c>
      <c r="C18">
        <v>280.54000000000002</v>
      </c>
      <c r="D18">
        <v>430.96</v>
      </c>
      <c r="E18" s="1">
        <v>35.42</v>
      </c>
      <c r="H18">
        <v>2008</v>
      </c>
      <c r="I18">
        <f t="shared" si="3"/>
        <v>408.255</v>
      </c>
      <c r="J18">
        <f t="shared" si="4"/>
        <v>568.35</v>
      </c>
      <c r="K18" s="1">
        <f>AVERAGEIF(A:A,H18,E:E)</f>
        <v>53.775000000000006</v>
      </c>
      <c r="O18">
        <v>2016</v>
      </c>
      <c r="P18">
        <v>469.39250000000004</v>
      </c>
      <c r="Q18">
        <v>572.43000000000006</v>
      </c>
      <c r="R18" s="1">
        <v>50.102500000000006</v>
      </c>
    </row>
    <row r="19" spans="1:18" x14ac:dyDescent="0.35">
      <c r="A19">
        <v>2004</v>
      </c>
      <c r="B19">
        <v>2</v>
      </c>
      <c r="C19">
        <v>430.23</v>
      </c>
      <c r="D19">
        <v>335.2</v>
      </c>
      <c r="E19" s="1">
        <v>54.44</v>
      </c>
      <c r="H19">
        <v>2009</v>
      </c>
      <c r="I19">
        <f t="shared" si="3"/>
        <v>435.34000000000003</v>
      </c>
      <c r="J19">
        <f t="shared" si="4"/>
        <v>574.41499999999996</v>
      </c>
      <c r="K19" s="1">
        <f>AVERAGEIF(A:A,H19,E:E)</f>
        <v>47.86</v>
      </c>
      <c r="O19">
        <v>2017</v>
      </c>
      <c r="P19">
        <v>506.40499999999997</v>
      </c>
      <c r="Q19">
        <v>525.005</v>
      </c>
      <c r="R19" s="1">
        <v>50.284999999999997</v>
      </c>
    </row>
    <row r="20" spans="1:18" x14ac:dyDescent="0.35">
      <c r="A20">
        <v>2004</v>
      </c>
      <c r="B20">
        <v>3</v>
      </c>
      <c r="C20">
        <v>681.96</v>
      </c>
      <c r="D20">
        <v>397.35</v>
      </c>
      <c r="E20" s="1">
        <v>40.49</v>
      </c>
      <c r="H20">
        <v>2010</v>
      </c>
      <c r="I20">
        <f t="shared" si="3"/>
        <v>484.76</v>
      </c>
      <c r="J20">
        <f t="shared" si="4"/>
        <v>550.75750000000005</v>
      </c>
      <c r="K20" s="1">
        <f>AVERAGEIF(A:A,H20,E:E)</f>
        <v>49.875</v>
      </c>
      <c r="O20">
        <v>2018</v>
      </c>
      <c r="P20">
        <v>503.24249999999995</v>
      </c>
      <c r="Q20">
        <v>471.33749999999998</v>
      </c>
      <c r="R20" s="1">
        <v>45.734999999999999</v>
      </c>
    </row>
    <row r="21" spans="1:18" x14ac:dyDescent="0.35">
      <c r="A21">
        <v>2004</v>
      </c>
      <c r="B21">
        <v>4</v>
      </c>
      <c r="C21">
        <v>309.07</v>
      </c>
      <c r="D21">
        <v>609.29</v>
      </c>
      <c r="E21" s="1">
        <v>58.94</v>
      </c>
      <c r="H21">
        <v>2011</v>
      </c>
      <c r="I21">
        <f t="shared" si="3"/>
        <v>442.47500000000002</v>
      </c>
      <c r="J21">
        <f t="shared" si="4"/>
        <v>665.92250000000001</v>
      </c>
      <c r="K21" s="1">
        <f>AVERAGEIF(A:A,H21,E:E)</f>
        <v>48.407499999999999</v>
      </c>
      <c r="O21">
        <v>2019</v>
      </c>
      <c r="P21">
        <v>482.9325</v>
      </c>
      <c r="Q21">
        <v>656.78750000000002</v>
      </c>
      <c r="R21" s="1">
        <v>52.2425</v>
      </c>
    </row>
    <row r="22" spans="1:18" x14ac:dyDescent="0.35">
      <c r="A22">
        <v>2005</v>
      </c>
      <c r="B22">
        <v>1</v>
      </c>
      <c r="C22">
        <v>315.82</v>
      </c>
      <c r="D22">
        <v>495.83</v>
      </c>
      <c r="E22" s="1">
        <v>39.270000000000003</v>
      </c>
      <c r="H22">
        <v>2012</v>
      </c>
      <c r="I22">
        <f t="shared" si="3"/>
        <v>471.77</v>
      </c>
      <c r="J22">
        <f t="shared" si="4"/>
        <v>580.18499999999995</v>
      </c>
      <c r="K22" s="1">
        <f>AVERAGEIF(A:A,H22,E:E)</f>
        <v>50.795000000000002</v>
      </c>
      <c r="O22">
        <v>2020</v>
      </c>
      <c r="P22">
        <v>532.78750000000002</v>
      </c>
      <c r="Q22">
        <v>546.98500000000001</v>
      </c>
      <c r="R22" s="1">
        <v>50.475000000000001</v>
      </c>
    </row>
    <row r="23" spans="1:18" x14ac:dyDescent="0.35">
      <c r="A23">
        <v>2005</v>
      </c>
      <c r="B23">
        <v>2</v>
      </c>
      <c r="C23">
        <v>412.19</v>
      </c>
      <c r="D23">
        <v>373.15</v>
      </c>
      <c r="E23" s="1">
        <v>57.42</v>
      </c>
      <c r="H23">
        <v>2013</v>
      </c>
      <c r="I23">
        <f t="shared" si="3"/>
        <v>432.64250000000004</v>
      </c>
      <c r="J23">
        <f t="shared" si="4"/>
        <v>553.82500000000005</v>
      </c>
      <c r="K23" s="1">
        <f>AVERAGEIF(A:A,H23,E:E)</f>
        <v>52.52</v>
      </c>
      <c r="O23">
        <v>2021</v>
      </c>
      <c r="P23">
        <v>503.18500000000006</v>
      </c>
      <c r="Q23">
        <v>563.94500000000005</v>
      </c>
      <c r="R23" s="1">
        <v>47.800000000000004</v>
      </c>
    </row>
    <row r="24" spans="1:18" x14ac:dyDescent="0.35">
      <c r="A24">
        <v>2005</v>
      </c>
      <c r="B24">
        <v>3</v>
      </c>
      <c r="C24">
        <v>732.31</v>
      </c>
      <c r="D24">
        <v>639.62</v>
      </c>
      <c r="E24" s="1">
        <v>45.8</v>
      </c>
      <c r="H24">
        <v>2014</v>
      </c>
      <c r="I24">
        <f t="shared" si="3"/>
        <v>513.67499999999995</v>
      </c>
      <c r="J24">
        <f t="shared" si="4"/>
        <v>585.17250000000013</v>
      </c>
      <c r="K24" s="1">
        <f>AVERAGEIF(A:A,H24,E:E)</f>
        <v>49.327500000000001</v>
      </c>
      <c r="O24">
        <v>2022</v>
      </c>
      <c r="P24">
        <v>491.33249999999998</v>
      </c>
      <c r="Q24">
        <v>715.495</v>
      </c>
      <c r="R24" s="1">
        <v>50.205000000000005</v>
      </c>
    </row>
    <row r="25" spans="1:18" x14ac:dyDescent="0.35">
      <c r="A25">
        <v>2005</v>
      </c>
      <c r="B25">
        <v>4</v>
      </c>
      <c r="C25">
        <v>336.85</v>
      </c>
      <c r="D25">
        <v>785</v>
      </c>
      <c r="E25" s="1">
        <v>50.48</v>
      </c>
      <c r="H25">
        <v>2015</v>
      </c>
      <c r="I25">
        <f t="shared" si="3"/>
        <v>531.45749999999998</v>
      </c>
      <c r="J25">
        <f t="shared" si="4"/>
        <v>599.59750000000008</v>
      </c>
      <c r="K25" s="1">
        <f>AVERAGEIF(A:A,H25,E:E)</f>
        <v>49.11</v>
      </c>
      <c r="O25">
        <v>2023</v>
      </c>
      <c r="P25">
        <v>516.26</v>
      </c>
      <c r="Q25">
        <v>491.71500000000003</v>
      </c>
      <c r="R25" s="1">
        <v>50.157500000000006</v>
      </c>
    </row>
    <row r="26" spans="1:18" x14ac:dyDescent="0.35">
      <c r="A26">
        <v>2006</v>
      </c>
      <c r="B26">
        <v>1</v>
      </c>
      <c r="C26">
        <v>417.99</v>
      </c>
      <c r="D26">
        <v>497.23</v>
      </c>
      <c r="E26" s="1">
        <v>45.09</v>
      </c>
      <c r="H26">
        <v>2016</v>
      </c>
      <c r="I26">
        <f t="shared" si="3"/>
        <v>469.39250000000004</v>
      </c>
      <c r="J26">
        <f t="shared" si="4"/>
        <v>572.43000000000006</v>
      </c>
      <c r="K26" s="1">
        <f>AVERAGEIF(A:A,H26,E:E)</f>
        <v>50.102500000000006</v>
      </c>
    </row>
    <row r="27" spans="1:18" x14ac:dyDescent="0.35">
      <c r="A27">
        <v>2006</v>
      </c>
      <c r="B27">
        <v>2</v>
      </c>
      <c r="C27">
        <v>328.82</v>
      </c>
      <c r="D27">
        <v>482.89</v>
      </c>
      <c r="E27" s="1">
        <v>42.83</v>
      </c>
      <c r="H27">
        <v>2017</v>
      </c>
      <c r="I27">
        <f t="shared" si="3"/>
        <v>506.40499999999997</v>
      </c>
      <c r="J27">
        <f t="shared" si="4"/>
        <v>525.005</v>
      </c>
      <c r="K27" s="1">
        <f>AVERAGEIF(A:A,H27,E:E)</f>
        <v>50.284999999999997</v>
      </c>
    </row>
    <row r="28" spans="1:18" x14ac:dyDescent="0.35">
      <c r="A28">
        <v>2006</v>
      </c>
      <c r="B28">
        <v>3</v>
      </c>
      <c r="C28">
        <v>689.16</v>
      </c>
      <c r="D28">
        <v>504.84</v>
      </c>
      <c r="E28" s="1">
        <v>40.69</v>
      </c>
      <c r="H28">
        <v>2018</v>
      </c>
      <c r="I28">
        <f t="shared" si="3"/>
        <v>503.24249999999995</v>
      </c>
      <c r="J28">
        <f t="shared" si="4"/>
        <v>471.33749999999998</v>
      </c>
      <c r="K28" s="1">
        <f>AVERAGEIF(A:A,H28,E:E)</f>
        <v>45.734999999999999</v>
      </c>
    </row>
    <row r="29" spans="1:18" x14ac:dyDescent="0.35">
      <c r="A29">
        <v>2006</v>
      </c>
      <c r="B29">
        <v>4</v>
      </c>
      <c r="C29">
        <v>355.24</v>
      </c>
      <c r="D29">
        <v>813</v>
      </c>
      <c r="E29" s="1">
        <v>68.06</v>
      </c>
      <c r="H29">
        <v>2019</v>
      </c>
      <c r="I29">
        <f t="shared" si="3"/>
        <v>482.9325</v>
      </c>
      <c r="J29">
        <f t="shared" si="4"/>
        <v>656.78750000000002</v>
      </c>
      <c r="K29" s="1">
        <f>AVERAGEIF(A:A,H29,E:E)</f>
        <v>52.2425</v>
      </c>
    </row>
    <row r="30" spans="1:18" x14ac:dyDescent="0.35">
      <c r="A30">
        <v>2007</v>
      </c>
      <c r="B30">
        <v>1</v>
      </c>
      <c r="C30">
        <v>300.68</v>
      </c>
      <c r="D30">
        <v>377.76</v>
      </c>
      <c r="E30" s="1">
        <v>39.22</v>
      </c>
      <c r="H30">
        <v>2020</v>
      </c>
      <c r="I30">
        <f t="shared" si="3"/>
        <v>532.78750000000002</v>
      </c>
      <c r="J30">
        <f t="shared" si="4"/>
        <v>546.98500000000001</v>
      </c>
      <c r="K30" s="1">
        <f>AVERAGEIF(A:A,H30,E:E)</f>
        <v>50.475000000000001</v>
      </c>
    </row>
    <row r="31" spans="1:18" x14ac:dyDescent="0.35">
      <c r="A31">
        <v>2007</v>
      </c>
      <c r="B31">
        <v>2</v>
      </c>
      <c r="C31">
        <v>388.91</v>
      </c>
      <c r="D31">
        <v>469.2</v>
      </c>
      <c r="E31" s="1">
        <v>51.15</v>
      </c>
      <c r="H31">
        <v>2021</v>
      </c>
      <c r="I31">
        <f t="shared" si="3"/>
        <v>503.18500000000006</v>
      </c>
      <c r="J31">
        <f t="shared" si="4"/>
        <v>563.94500000000005</v>
      </c>
      <c r="K31" s="1">
        <f>AVERAGEIF(A:A,H31,E:E)</f>
        <v>47.800000000000004</v>
      </c>
    </row>
    <row r="32" spans="1:18" x14ac:dyDescent="0.35">
      <c r="A32">
        <v>2007</v>
      </c>
      <c r="B32">
        <v>3</v>
      </c>
      <c r="C32">
        <v>635.25</v>
      </c>
      <c r="D32">
        <v>505.39</v>
      </c>
      <c r="E32" s="1">
        <v>46.13</v>
      </c>
      <c r="H32">
        <v>2022</v>
      </c>
      <c r="I32">
        <f t="shared" si="3"/>
        <v>491.33249999999998</v>
      </c>
      <c r="J32">
        <f t="shared" si="4"/>
        <v>715.495</v>
      </c>
      <c r="K32" s="1">
        <f>AVERAGEIF(A:A,H32,E:E)</f>
        <v>50.205000000000005</v>
      </c>
    </row>
    <row r="33" spans="1:11" x14ac:dyDescent="0.35">
      <c r="A33">
        <v>2007</v>
      </c>
      <c r="B33">
        <v>4</v>
      </c>
      <c r="C33">
        <v>374.16</v>
      </c>
      <c r="D33">
        <v>784.62</v>
      </c>
      <c r="E33" s="1">
        <v>50.66</v>
      </c>
      <c r="H33">
        <v>2023</v>
      </c>
      <c r="I33">
        <f t="shared" si="3"/>
        <v>516.26</v>
      </c>
      <c r="J33">
        <f t="shared" si="4"/>
        <v>491.71500000000003</v>
      </c>
      <c r="K33" s="1">
        <f>AVERAGEIF(A:A,H33,E:E)</f>
        <v>50.157500000000006</v>
      </c>
    </row>
    <row r="34" spans="1:11" x14ac:dyDescent="0.35">
      <c r="A34">
        <v>2008</v>
      </c>
      <c r="B34">
        <v>1</v>
      </c>
      <c r="C34">
        <v>359.62</v>
      </c>
      <c r="D34">
        <v>518.54999999999995</v>
      </c>
      <c r="E34" s="1">
        <v>50.22</v>
      </c>
    </row>
    <row r="35" spans="1:11" x14ac:dyDescent="0.35">
      <c r="A35">
        <v>2008</v>
      </c>
      <c r="B35">
        <v>2</v>
      </c>
      <c r="C35">
        <v>363.65</v>
      </c>
      <c r="D35">
        <v>660.7</v>
      </c>
      <c r="E35" s="1">
        <v>54.71</v>
      </c>
    </row>
    <row r="36" spans="1:11" x14ac:dyDescent="0.35">
      <c r="A36">
        <v>2008</v>
      </c>
      <c r="B36">
        <v>3</v>
      </c>
      <c r="C36">
        <v>551.52</v>
      </c>
      <c r="D36">
        <v>462.91</v>
      </c>
      <c r="E36" s="1">
        <v>51.36</v>
      </c>
    </row>
    <row r="37" spans="1:11" x14ac:dyDescent="0.35">
      <c r="A37">
        <v>2008</v>
      </c>
      <c r="B37">
        <v>4</v>
      </c>
      <c r="C37">
        <v>358.23</v>
      </c>
      <c r="D37">
        <v>631.24</v>
      </c>
      <c r="E37" s="1">
        <v>58.81</v>
      </c>
    </row>
    <row r="38" spans="1:11" x14ac:dyDescent="0.35">
      <c r="A38">
        <v>2009</v>
      </c>
      <c r="B38">
        <v>1</v>
      </c>
      <c r="C38">
        <v>338.95</v>
      </c>
      <c r="D38">
        <v>462.67</v>
      </c>
      <c r="E38" s="1">
        <v>52.42</v>
      </c>
    </row>
    <row r="39" spans="1:11" x14ac:dyDescent="0.35">
      <c r="A39">
        <v>2009</v>
      </c>
      <c r="B39">
        <v>2</v>
      </c>
      <c r="C39">
        <v>354.95</v>
      </c>
      <c r="D39">
        <v>446.76</v>
      </c>
      <c r="E39" s="1">
        <v>43.63</v>
      </c>
    </row>
    <row r="40" spans="1:11" x14ac:dyDescent="0.35">
      <c r="A40">
        <v>2009</v>
      </c>
      <c r="B40">
        <v>3</v>
      </c>
      <c r="C40">
        <v>627.33000000000004</v>
      </c>
      <c r="D40">
        <v>644.30999999999995</v>
      </c>
      <c r="E40" s="1">
        <v>47.5</v>
      </c>
    </row>
    <row r="41" spans="1:11" x14ac:dyDescent="0.35">
      <c r="A41">
        <v>2009</v>
      </c>
      <c r="B41">
        <v>4</v>
      </c>
      <c r="C41">
        <v>420.13</v>
      </c>
      <c r="D41">
        <v>743.92</v>
      </c>
      <c r="E41" s="1">
        <v>47.89</v>
      </c>
    </row>
    <row r="42" spans="1:11" x14ac:dyDescent="0.35">
      <c r="A42">
        <v>2010</v>
      </c>
      <c r="B42">
        <v>1</v>
      </c>
      <c r="C42">
        <v>419.24</v>
      </c>
      <c r="D42">
        <v>383.33</v>
      </c>
      <c r="E42" s="1">
        <v>47.04</v>
      </c>
    </row>
    <row r="43" spans="1:11" x14ac:dyDescent="0.35">
      <c r="A43">
        <v>2010</v>
      </c>
      <c r="B43">
        <v>2</v>
      </c>
      <c r="C43">
        <v>469.23</v>
      </c>
      <c r="D43">
        <v>632.33000000000004</v>
      </c>
      <c r="E43" s="1">
        <v>56.26</v>
      </c>
    </row>
    <row r="44" spans="1:11" x14ac:dyDescent="0.35">
      <c r="A44">
        <v>2010</v>
      </c>
      <c r="B44">
        <v>3</v>
      </c>
      <c r="C44">
        <v>605.07000000000005</v>
      </c>
      <c r="D44">
        <v>481.41</v>
      </c>
      <c r="E44" s="1">
        <v>49.78</v>
      </c>
    </row>
    <row r="45" spans="1:11" x14ac:dyDescent="0.35">
      <c r="A45">
        <v>2010</v>
      </c>
      <c r="B45">
        <v>4</v>
      </c>
      <c r="C45">
        <v>445.5</v>
      </c>
      <c r="D45">
        <v>705.96</v>
      </c>
      <c r="E45" s="1">
        <v>46.42</v>
      </c>
    </row>
    <row r="46" spans="1:11" x14ac:dyDescent="0.35">
      <c r="A46">
        <v>2011</v>
      </c>
      <c r="B46">
        <v>1</v>
      </c>
      <c r="C46">
        <v>405.08</v>
      </c>
      <c r="D46">
        <v>526.85</v>
      </c>
      <c r="E46" s="1">
        <v>48.66</v>
      </c>
    </row>
    <row r="47" spans="1:11" x14ac:dyDescent="0.35">
      <c r="A47">
        <v>2011</v>
      </c>
      <c r="B47">
        <v>2</v>
      </c>
      <c r="C47">
        <v>466.13</v>
      </c>
      <c r="D47">
        <v>638.72</v>
      </c>
      <c r="E47" s="1">
        <v>47.06</v>
      </c>
    </row>
    <row r="48" spans="1:11" x14ac:dyDescent="0.35">
      <c r="A48">
        <v>2011</v>
      </c>
      <c r="B48">
        <v>3</v>
      </c>
      <c r="C48">
        <v>536.48</v>
      </c>
      <c r="D48">
        <v>688.03</v>
      </c>
      <c r="E48" s="1">
        <v>52.15</v>
      </c>
    </row>
    <row r="49" spans="1:5" x14ac:dyDescent="0.35">
      <c r="A49">
        <v>2011</v>
      </c>
      <c r="B49">
        <v>4</v>
      </c>
      <c r="C49">
        <v>362.21</v>
      </c>
      <c r="D49">
        <v>810.09</v>
      </c>
      <c r="E49" s="1">
        <v>45.76</v>
      </c>
    </row>
    <row r="50" spans="1:5" x14ac:dyDescent="0.35">
      <c r="A50">
        <v>2012</v>
      </c>
      <c r="B50">
        <v>1</v>
      </c>
      <c r="C50">
        <v>429.41</v>
      </c>
      <c r="D50">
        <v>455.95</v>
      </c>
      <c r="E50" s="1">
        <v>46.68</v>
      </c>
    </row>
    <row r="51" spans="1:5" x14ac:dyDescent="0.35">
      <c r="A51">
        <v>2012</v>
      </c>
      <c r="B51">
        <v>2</v>
      </c>
      <c r="C51">
        <v>553.30999999999995</v>
      </c>
      <c r="D51">
        <v>707.06</v>
      </c>
      <c r="E51" s="1">
        <v>46.99</v>
      </c>
    </row>
    <row r="52" spans="1:5" x14ac:dyDescent="0.35">
      <c r="A52">
        <v>2012</v>
      </c>
      <c r="B52">
        <v>3</v>
      </c>
      <c r="C52">
        <v>501.65</v>
      </c>
      <c r="D52">
        <v>740.3</v>
      </c>
      <c r="E52" s="1">
        <v>55.95</v>
      </c>
    </row>
    <row r="53" spans="1:5" x14ac:dyDescent="0.35">
      <c r="A53">
        <v>2012</v>
      </c>
      <c r="B53">
        <v>4</v>
      </c>
      <c r="C53">
        <v>402.71</v>
      </c>
      <c r="D53">
        <v>417.43</v>
      </c>
      <c r="E53" s="1">
        <v>53.56</v>
      </c>
    </row>
    <row r="54" spans="1:5" x14ac:dyDescent="0.35">
      <c r="A54">
        <v>2013</v>
      </c>
      <c r="B54">
        <v>1</v>
      </c>
      <c r="C54">
        <v>445.62</v>
      </c>
      <c r="D54">
        <v>400.95</v>
      </c>
      <c r="E54" s="1">
        <v>58.44</v>
      </c>
    </row>
    <row r="55" spans="1:5" x14ac:dyDescent="0.35">
      <c r="A55">
        <v>2013</v>
      </c>
      <c r="B55">
        <v>2</v>
      </c>
      <c r="C55">
        <v>397.98</v>
      </c>
      <c r="D55">
        <v>434.34</v>
      </c>
      <c r="E55" s="1">
        <v>44.9</v>
      </c>
    </row>
    <row r="56" spans="1:5" x14ac:dyDescent="0.35">
      <c r="A56">
        <v>2013</v>
      </c>
      <c r="B56">
        <v>3</v>
      </c>
      <c r="C56">
        <v>492.79</v>
      </c>
      <c r="D56">
        <v>688.86</v>
      </c>
      <c r="E56" s="1">
        <v>53.9</v>
      </c>
    </row>
    <row r="57" spans="1:5" x14ac:dyDescent="0.35">
      <c r="A57">
        <v>2013</v>
      </c>
      <c r="B57">
        <v>4</v>
      </c>
      <c r="C57">
        <v>394.18</v>
      </c>
      <c r="D57">
        <v>691.15</v>
      </c>
      <c r="E57" s="1">
        <v>52.84</v>
      </c>
    </row>
    <row r="58" spans="1:5" x14ac:dyDescent="0.35">
      <c r="A58">
        <v>2014</v>
      </c>
      <c r="B58">
        <v>1</v>
      </c>
      <c r="C58">
        <v>480.33</v>
      </c>
      <c r="D58">
        <v>416.62</v>
      </c>
      <c r="E58" s="1">
        <v>52.05</v>
      </c>
    </row>
    <row r="59" spans="1:5" x14ac:dyDescent="0.35">
      <c r="A59">
        <v>2014</v>
      </c>
      <c r="B59">
        <v>2</v>
      </c>
      <c r="C59">
        <v>597.85</v>
      </c>
      <c r="D59">
        <v>651.53</v>
      </c>
      <c r="E59" s="1">
        <v>48.25</v>
      </c>
    </row>
    <row r="60" spans="1:5" x14ac:dyDescent="0.35">
      <c r="A60">
        <v>2014</v>
      </c>
      <c r="B60">
        <v>3</v>
      </c>
      <c r="C60">
        <v>510.82</v>
      </c>
      <c r="D60">
        <v>655.57</v>
      </c>
      <c r="E60" s="1">
        <v>55.26</v>
      </c>
    </row>
    <row r="61" spans="1:5" x14ac:dyDescent="0.35">
      <c r="A61">
        <v>2014</v>
      </c>
      <c r="B61">
        <v>4</v>
      </c>
      <c r="C61">
        <v>465.7</v>
      </c>
      <c r="D61">
        <v>616.97</v>
      </c>
      <c r="E61" s="1">
        <v>41.75</v>
      </c>
    </row>
    <row r="62" spans="1:5" x14ac:dyDescent="0.35">
      <c r="A62">
        <v>2015</v>
      </c>
      <c r="B62">
        <v>1</v>
      </c>
      <c r="C62">
        <v>495.05</v>
      </c>
      <c r="D62">
        <v>411.97</v>
      </c>
      <c r="E62" s="1">
        <v>52.08</v>
      </c>
    </row>
    <row r="63" spans="1:5" x14ac:dyDescent="0.35">
      <c r="A63">
        <v>2015</v>
      </c>
      <c r="B63">
        <v>2</v>
      </c>
      <c r="C63">
        <v>576.13</v>
      </c>
      <c r="D63">
        <v>709.2</v>
      </c>
      <c r="E63" s="1">
        <v>47.88</v>
      </c>
    </row>
    <row r="64" spans="1:5" x14ac:dyDescent="0.35">
      <c r="A64">
        <v>2015</v>
      </c>
      <c r="B64">
        <v>3</v>
      </c>
      <c r="C64">
        <v>624.65</v>
      </c>
      <c r="D64">
        <v>721.22</v>
      </c>
      <c r="E64" s="1">
        <v>50.6</v>
      </c>
    </row>
    <row r="65" spans="1:5" x14ac:dyDescent="0.35">
      <c r="A65">
        <v>2015</v>
      </c>
      <c r="B65">
        <v>4</v>
      </c>
      <c r="C65">
        <v>430</v>
      </c>
      <c r="D65">
        <v>556</v>
      </c>
      <c r="E65" s="1">
        <v>45.88</v>
      </c>
    </row>
    <row r="66" spans="1:5" x14ac:dyDescent="0.35">
      <c r="A66">
        <v>2016</v>
      </c>
      <c r="B66">
        <v>1</v>
      </c>
      <c r="C66">
        <v>389.72</v>
      </c>
      <c r="D66">
        <v>622.25</v>
      </c>
      <c r="E66" s="1">
        <v>57.34</v>
      </c>
    </row>
    <row r="67" spans="1:5" x14ac:dyDescent="0.35">
      <c r="A67">
        <v>2016</v>
      </c>
      <c r="B67">
        <v>2</v>
      </c>
      <c r="C67">
        <v>479.63</v>
      </c>
      <c r="D67">
        <v>560.5</v>
      </c>
      <c r="E67" s="1">
        <v>41.9</v>
      </c>
    </row>
    <row r="68" spans="1:5" x14ac:dyDescent="0.35">
      <c r="A68">
        <v>2016</v>
      </c>
      <c r="B68">
        <v>3</v>
      </c>
      <c r="C68">
        <v>524.59</v>
      </c>
      <c r="D68">
        <v>677.17</v>
      </c>
      <c r="E68" s="1">
        <v>60.15</v>
      </c>
    </row>
    <row r="69" spans="1:5" x14ac:dyDescent="0.35">
      <c r="A69">
        <v>2016</v>
      </c>
      <c r="B69">
        <v>4</v>
      </c>
      <c r="C69">
        <v>483.63</v>
      </c>
      <c r="D69">
        <v>429.8</v>
      </c>
      <c r="E69" s="1">
        <v>41.02</v>
      </c>
    </row>
    <row r="70" spans="1:5" x14ac:dyDescent="0.35">
      <c r="A70">
        <v>2017</v>
      </c>
      <c r="B70">
        <v>1</v>
      </c>
      <c r="C70">
        <v>453.5</v>
      </c>
      <c r="D70">
        <v>354.32</v>
      </c>
      <c r="E70" s="1">
        <v>50.5</v>
      </c>
    </row>
    <row r="71" spans="1:5" x14ac:dyDescent="0.35">
      <c r="A71">
        <v>2017</v>
      </c>
      <c r="B71">
        <v>2</v>
      </c>
      <c r="C71">
        <v>510.55</v>
      </c>
      <c r="D71">
        <v>585.22</v>
      </c>
      <c r="E71" s="1">
        <v>42.84</v>
      </c>
    </row>
    <row r="72" spans="1:5" x14ac:dyDescent="0.35">
      <c r="A72">
        <v>2017</v>
      </c>
      <c r="B72">
        <v>3</v>
      </c>
      <c r="C72">
        <v>542.48</v>
      </c>
      <c r="D72">
        <v>716.48</v>
      </c>
      <c r="E72" s="1">
        <v>60.76</v>
      </c>
    </row>
    <row r="73" spans="1:5" x14ac:dyDescent="0.35">
      <c r="A73">
        <v>2017</v>
      </c>
      <c r="B73">
        <v>4</v>
      </c>
      <c r="C73">
        <v>519.09</v>
      </c>
      <c r="D73">
        <v>444</v>
      </c>
      <c r="E73" s="1">
        <v>47.04</v>
      </c>
    </row>
    <row r="74" spans="1:5" x14ac:dyDescent="0.35">
      <c r="A74">
        <v>2018</v>
      </c>
      <c r="B74">
        <v>1</v>
      </c>
      <c r="C74">
        <v>534.88</v>
      </c>
      <c r="D74">
        <v>417.67</v>
      </c>
      <c r="E74" s="1">
        <v>53.67</v>
      </c>
    </row>
    <row r="75" spans="1:5" x14ac:dyDescent="0.35">
      <c r="A75">
        <v>2018</v>
      </c>
      <c r="B75">
        <v>2</v>
      </c>
      <c r="C75">
        <v>465.45</v>
      </c>
      <c r="D75">
        <v>569.79999999999995</v>
      </c>
      <c r="E75" s="1">
        <v>38.24</v>
      </c>
    </row>
    <row r="76" spans="1:5" x14ac:dyDescent="0.35">
      <c r="A76">
        <v>2018</v>
      </c>
      <c r="B76">
        <v>3</v>
      </c>
      <c r="C76">
        <v>510.35</v>
      </c>
      <c r="D76">
        <v>566.54999999999995</v>
      </c>
      <c r="E76" s="1">
        <v>45.52</v>
      </c>
    </row>
    <row r="77" spans="1:5" x14ac:dyDescent="0.35">
      <c r="A77">
        <v>2018</v>
      </c>
      <c r="B77">
        <v>4</v>
      </c>
      <c r="C77">
        <v>502.29</v>
      </c>
      <c r="D77">
        <v>331.33</v>
      </c>
      <c r="E77" s="1">
        <v>45.51</v>
      </c>
    </row>
    <row r="78" spans="1:5" x14ac:dyDescent="0.35">
      <c r="A78">
        <v>2019</v>
      </c>
      <c r="B78">
        <v>1</v>
      </c>
      <c r="C78">
        <v>452.47</v>
      </c>
      <c r="D78">
        <v>563.35</v>
      </c>
      <c r="E78" s="1">
        <v>57.97</v>
      </c>
    </row>
    <row r="79" spans="1:5" x14ac:dyDescent="0.35">
      <c r="A79">
        <v>2019</v>
      </c>
      <c r="B79">
        <v>2</v>
      </c>
      <c r="C79">
        <v>433.41</v>
      </c>
      <c r="D79">
        <v>745.07</v>
      </c>
      <c r="E79" s="1">
        <v>41.68</v>
      </c>
    </row>
    <row r="80" spans="1:5" x14ac:dyDescent="0.35">
      <c r="A80">
        <v>2019</v>
      </c>
      <c r="B80">
        <v>3</v>
      </c>
      <c r="C80">
        <v>508.67</v>
      </c>
      <c r="D80">
        <v>675.77</v>
      </c>
      <c r="E80" s="1">
        <v>64.34</v>
      </c>
    </row>
    <row r="81" spans="1:5" x14ac:dyDescent="0.35">
      <c r="A81">
        <v>2019</v>
      </c>
      <c r="B81">
        <v>4</v>
      </c>
      <c r="C81">
        <v>537.17999999999995</v>
      </c>
      <c r="D81">
        <v>642.96</v>
      </c>
      <c r="E81" s="1">
        <v>44.98</v>
      </c>
    </row>
    <row r="82" spans="1:5" x14ac:dyDescent="0.35">
      <c r="A82">
        <v>2020</v>
      </c>
      <c r="B82">
        <v>1</v>
      </c>
      <c r="C82">
        <v>561.89</v>
      </c>
      <c r="D82">
        <v>331.85</v>
      </c>
      <c r="E82" s="1">
        <v>60</v>
      </c>
    </row>
    <row r="83" spans="1:5" x14ac:dyDescent="0.35">
      <c r="A83">
        <v>2020</v>
      </c>
      <c r="B83">
        <v>2</v>
      </c>
      <c r="C83">
        <v>575.32000000000005</v>
      </c>
      <c r="D83">
        <v>512.16999999999996</v>
      </c>
      <c r="E83" s="1">
        <v>43.85</v>
      </c>
    </row>
    <row r="84" spans="1:5" x14ac:dyDescent="0.35">
      <c r="A84">
        <v>2020</v>
      </c>
      <c r="B84">
        <v>3</v>
      </c>
      <c r="C84">
        <v>459.84</v>
      </c>
      <c r="D84">
        <v>818.98</v>
      </c>
      <c r="E84" s="1">
        <v>57.14</v>
      </c>
    </row>
    <row r="85" spans="1:5" x14ac:dyDescent="0.35">
      <c r="A85">
        <v>2020</v>
      </c>
      <c r="B85">
        <v>4</v>
      </c>
      <c r="C85">
        <v>534.1</v>
      </c>
      <c r="D85">
        <v>524.94000000000005</v>
      </c>
      <c r="E85" s="1">
        <v>40.909999999999997</v>
      </c>
    </row>
    <row r="86" spans="1:5" x14ac:dyDescent="0.35">
      <c r="A86">
        <v>2021</v>
      </c>
      <c r="B86">
        <v>1</v>
      </c>
      <c r="C86">
        <v>504.22</v>
      </c>
      <c r="D86">
        <v>420.97</v>
      </c>
      <c r="E86" s="1">
        <v>50.88</v>
      </c>
    </row>
    <row r="87" spans="1:5" x14ac:dyDescent="0.35">
      <c r="A87">
        <v>2021</v>
      </c>
      <c r="B87">
        <v>2</v>
      </c>
      <c r="C87">
        <v>564.64</v>
      </c>
      <c r="D87">
        <v>818.83</v>
      </c>
      <c r="E87" s="1">
        <v>36.130000000000003</v>
      </c>
    </row>
    <row r="88" spans="1:5" x14ac:dyDescent="0.35">
      <c r="A88">
        <v>2021</v>
      </c>
      <c r="B88">
        <v>3</v>
      </c>
      <c r="C88">
        <v>474.97</v>
      </c>
      <c r="D88">
        <v>682.62</v>
      </c>
      <c r="E88" s="1">
        <v>58.59</v>
      </c>
    </row>
    <row r="89" spans="1:5" x14ac:dyDescent="0.35">
      <c r="A89">
        <v>2021</v>
      </c>
      <c r="B89">
        <v>4</v>
      </c>
      <c r="C89">
        <v>468.91</v>
      </c>
      <c r="D89">
        <v>333.36</v>
      </c>
      <c r="E89" s="1">
        <v>45.6</v>
      </c>
    </row>
    <row r="90" spans="1:5" x14ac:dyDescent="0.35">
      <c r="A90">
        <v>2022</v>
      </c>
      <c r="B90">
        <v>1</v>
      </c>
      <c r="C90">
        <v>566.52</v>
      </c>
      <c r="D90">
        <v>471.13</v>
      </c>
      <c r="E90" s="1">
        <v>59.67</v>
      </c>
    </row>
    <row r="91" spans="1:5" x14ac:dyDescent="0.35">
      <c r="A91">
        <v>2022</v>
      </c>
      <c r="B91">
        <v>2</v>
      </c>
      <c r="C91">
        <v>484.96</v>
      </c>
      <c r="D91">
        <v>963.81</v>
      </c>
      <c r="E91" s="1">
        <v>36.700000000000003</v>
      </c>
    </row>
    <row r="92" spans="1:5" x14ac:dyDescent="0.35">
      <c r="A92">
        <v>2022</v>
      </c>
      <c r="B92">
        <v>3</v>
      </c>
      <c r="C92">
        <v>454.25</v>
      </c>
      <c r="D92">
        <v>862.79</v>
      </c>
      <c r="E92" s="1">
        <v>62.71</v>
      </c>
    </row>
    <row r="93" spans="1:5" x14ac:dyDescent="0.35">
      <c r="A93">
        <v>2022</v>
      </c>
      <c r="B93">
        <v>4</v>
      </c>
      <c r="C93">
        <v>459.6</v>
      </c>
      <c r="D93">
        <v>564.25</v>
      </c>
      <c r="E93" s="1">
        <v>41.74</v>
      </c>
    </row>
    <row r="94" spans="1:5" x14ac:dyDescent="0.35">
      <c r="A94">
        <v>2023</v>
      </c>
      <c r="B94">
        <v>1</v>
      </c>
      <c r="C94">
        <v>535.37</v>
      </c>
      <c r="D94">
        <v>444.21</v>
      </c>
      <c r="E94" s="1">
        <v>68.69</v>
      </c>
    </row>
    <row r="95" spans="1:5" x14ac:dyDescent="0.35">
      <c r="A95">
        <v>2023</v>
      </c>
      <c r="B95">
        <v>2</v>
      </c>
      <c r="C95">
        <v>602.05999999999995</v>
      </c>
      <c r="D95">
        <v>524.54</v>
      </c>
      <c r="E95" s="1">
        <v>30.64</v>
      </c>
    </row>
    <row r="96" spans="1:5" x14ac:dyDescent="0.35">
      <c r="A96">
        <v>2023</v>
      </c>
      <c r="B96">
        <v>3</v>
      </c>
      <c r="C96">
        <v>466.05</v>
      </c>
      <c r="D96">
        <v>620.19000000000005</v>
      </c>
      <c r="E96" s="1">
        <v>65.03</v>
      </c>
    </row>
    <row r="97" spans="1:5" x14ac:dyDescent="0.35">
      <c r="A97">
        <v>2023</v>
      </c>
      <c r="B97">
        <v>4</v>
      </c>
      <c r="C97">
        <v>461.56</v>
      </c>
      <c r="D97">
        <v>377.92</v>
      </c>
      <c r="E97" s="1">
        <v>36.270000000000003</v>
      </c>
    </row>
  </sheetData>
  <conditionalFormatting sqref="I1:I104857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:J104857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:K8 K34:K10485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:L8 L34:L1048576 K9:K3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:P2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:Q2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:R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DB909-461E-47E9-BEEC-6CE19843808A}">
  <dimension ref="B4:AA25"/>
  <sheetViews>
    <sheetView topLeftCell="A8" workbookViewId="0">
      <selection activeCell="B4" sqref="B4:I24"/>
    </sheetView>
  </sheetViews>
  <sheetFormatPr defaultRowHeight="14.5" x14ac:dyDescent="0.35"/>
  <cols>
    <col min="2" max="2" width="23.7265625" bestFit="1" customWidth="1"/>
    <col min="4" max="4" width="11.1796875" customWidth="1"/>
    <col min="5" max="5" width="14.7265625" customWidth="1"/>
    <col min="6" max="6" width="13.26953125" customWidth="1"/>
    <col min="7" max="7" width="12.90625" customWidth="1"/>
    <col min="8" max="8" width="9.7265625" bestFit="1" customWidth="1"/>
  </cols>
  <sheetData>
    <row r="4" spans="2:27" x14ac:dyDescent="0.35">
      <c r="B4" s="2"/>
      <c r="C4" s="2"/>
      <c r="D4" s="3">
        <v>1</v>
      </c>
      <c r="E4" s="3">
        <v>2</v>
      </c>
      <c r="F4" s="3">
        <v>3</v>
      </c>
      <c r="G4" s="3">
        <v>4</v>
      </c>
      <c r="H4" s="3"/>
      <c r="I4" s="3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</row>
    <row r="5" spans="2:27" x14ac:dyDescent="0.35">
      <c r="B5" s="4" t="s">
        <v>5</v>
      </c>
      <c r="C5" s="4"/>
      <c r="D5" s="5">
        <v>500</v>
      </c>
      <c r="E5" s="6">
        <f>D8</f>
        <v>404</v>
      </c>
      <c r="F5" s="6">
        <f t="shared" ref="F5:G5" si="0">E8</f>
        <v>289</v>
      </c>
      <c r="G5" s="6">
        <f t="shared" si="0"/>
        <v>268</v>
      </c>
      <c r="H5" s="6"/>
      <c r="I5" s="6"/>
    </row>
    <row r="6" spans="2:27" x14ac:dyDescent="0.35">
      <c r="B6" s="4" t="s">
        <v>6</v>
      </c>
      <c r="C6" s="4"/>
      <c r="D6" s="26">
        <v>376</v>
      </c>
      <c r="E6" s="26">
        <v>456</v>
      </c>
      <c r="F6" s="26">
        <v>584</v>
      </c>
      <c r="G6" s="26">
        <v>414</v>
      </c>
      <c r="H6" s="7"/>
      <c r="I6" s="7"/>
    </row>
    <row r="7" spans="2:27" x14ac:dyDescent="0.35">
      <c r="B7" s="4" t="s">
        <v>7</v>
      </c>
      <c r="C7" s="4"/>
      <c r="D7" s="5">
        <v>472</v>
      </c>
      <c r="E7" s="5">
        <v>571</v>
      </c>
      <c r="F7" s="5">
        <v>605</v>
      </c>
      <c r="G7" s="5">
        <v>620</v>
      </c>
      <c r="H7" s="5"/>
      <c r="I7" s="5"/>
    </row>
    <row r="8" spans="2:27" x14ac:dyDescent="0.35">
      <c r="B8" s="4" t="s">
        <v>8</v>
      </c>
      <c r="C8" s="4"/>
      <c r="D8" s="27">
        <f>D5+D6-D7</f>
        <v>404</v>
      </c>
      <c r="E8" s="27">
        <f t="shared" ref="E8:G8" si="1">E5+E6-E7</f>
        <v>289</v>
      </c>
      <c r="F8" s="27">
        <f t="shared" si="1"/>
        <v>268</v>
      </c>
      <c r="G8" s="27">
        <f t="shared" si="1"/>
        <v>62</v>
      </c>
      <c r="H8" s="8"/>
      <c r="I8" s="8"/>
    </row>
    <row r="9" spans="2:27" x14ac:dyDescent="0.35">
      <c r="B9" s="2"/>
      <c r="C9" s="2"/>
      <c r="D9" s="9"/>
      <c r="E9" s="9"/>
      <c r="F9" s="9"/>
      <c r="G9" s="6"/>
      <c r="H9" s="9"/>
      <c r="I9" s="9"/>
    </row>
    <row r="10" spans="2:27" x14ac:dyDescent="0.35">
      <c r="B10" s="4" t="s">
        <v>9</v>
      </c>
      <c r="C10" s="21"/>
      <c r="D10" s="6"/>
      <c r="E10" s="6"/>
      <c r="F10" s="6"/>
      <c r="H10" s="6"/>
      <c r="I10" s="6"/>
    </row>
    <row r="11" spans="2:27" x14ac:dyDescent="0.35">
      <c r="B11" s="4" t="s">
        <v>10</v>
      </c>
      <c r="C11" s="22"/>
      <c r="D11" s="5">
        <v>417</v>
      </c>
      <c r="E11" s="5">
        <v>456</v>
      </c>
      <c r="F11" s="5">
        <v>584</v>
      </c>
      <c r="G11" s="5">
        <v>414</v>
      </c>
      <c r="H11" s="5"/>
      <c r="I11" s="5"/>
    </row>
    <row r="12" spans="2:27" x14ac:dyDescent="0.35">
      <c r="C12" s="23"/>
    </row>
    <row r="13" spans="2:27" x14ac:dyDescent="0.35">
      <c r="B13" s="4" t="s">
        <v>11</v>
      </c>
      <c r="C13" s="22"/>
      <c r="D13" s="5">
        <v>47.2</v>
      </c>
      <c r="E13" s="5">
        <v>57.1</v>
      </c>
      <c r="F13" s="5">
        <v>60.5</v>
      </c>
      <c r="G13" s="5">
        <v>62</v>
      </c>
      <c r="H13" s="6"/>
      <c r="I13" s="6"/>
    </row>
    <row r="14" spans="2:27" x14ac:dyDescent="0.35">
      <c r="B14" s="4" t="s">
        <v>12</v>
      </c>
      <c r="C14" s="22"/>
      <c r="D14" s="6"/>
      <c r="E14" s="6"/>
      <c r="F14" s="6"/>
      <c r="G14" s="6"/>
      <c r="H14" s="6"/>
      <c r="I14" s="6"/>
    </row>
    <row r="15" spans="2:27" x14ac:dyDescent="0.35">
      <c r="B15" s="4"/>
      <c r="C15" s="22"/>
      <c r="D15" s="6"/>
      <c r="E15" s="6"/>
      <c r="F15" s="6"/>
      <c r="G15" s="6"/>
      <c r="H15" s="6"/>
      <c r="I15" s="6"/>
    </row>
    <row r="16" spans="2:27" x14ac:dyDescent="0.35">
      <c r="B16" s="4" t="s">
        <v>13</v>
      </c>
      <c r="C16" s="23"/>
      <c r="D16" s="6">
        <f>(D5+D8)/2</f>
        <v>452</v>
      </c>
      <c r="E16" s="6">
        <f>(E5+E8)/2</f>
        <v>346.5</v>
      </c>
      <c r="F16" s="6">
        <f>(F5+F8)/2</f>
        <v>278.5</v>
      </c>
      <c r="G16" s="6">
        <f>(G5+G8)/2</f>
        <v>165</v>
      </c>
      <c r="H16" s="6"/>
      <c r="I16" s="6"/>
    </row>
    <row r="17" spans="2:9" x14ac:dyDescent="0.35">
      <c r="C17" s="23"/>
    </row>
    <row r="18" spans="2:9" x14ac:dyDescent="0.35">
      <c r="B18" s="4" t="s">
        <v>14</v>
      </c>
      <c r="C18" s="22"/>
      <c r="D18" s="24">
        <f>'{Fish and Murr''s Candy}_Module0'!L4</f>
        <v>49.060833333333335</v>
      </c>
      <c r="E18" s="24">
        <f>'{Fish and Murr''s Candy}_Module0'!L5</f>
        <v>47.199583333333344</v>
      </c>
      <c r="F18" s="24">
        <f>'{Fish and Murr''s Candy}_Module0'!L6</f>
        <v>51.670416666666661</v>
      </c>
      <c r="G18" s="24">
        <f>'{Fish and Murr''s Candy}_Module0'!L7</f>
        <v>50.23</v>
      </c>
      <c r="H18" s="10"/>
      <c r="I18" s="10"/>
    </row>
    <row r="19" spans="2:9" x14ac:dyDescent="0.35">
      <c r="B19" s="4" t="s">
        <v>15</v>
      </c>
      <c r="C19" s="21"/>
      <c r="D19" s="25">
        <v>1.71</v>
      </c>
      <c r="E19" s="25">
        <v>1.71</v>
      </c>
      <c r="F19" s="25">
        <v>1.71</v>
      </c>
      <c r="G19" s="25">
        <v>1.71</v>
      </c>
      <c r="H19" s="11"/>
      <c r="I19" s="11"/>
    </row>
    <row r="20" spans="2:9" x14ac:dyDescent="0.35">
      <c r="B20" s="12"/>
      <c r="C20" s="12"/>
      <c r="D20" s="6"/>
      <c r="E20" s="6"/>
      <c r="F20" s="6"/>
      <c r="G20" s="6"/>
      <c r="H20" s="6"/>
      <c r="I20" s="6"/>
    </row>
    <row r="21" spans="2:9" x14ac:dyDescent="0.35">
      <c r="B21" s="12" t="s">
        <v>26</v>
      </c>
      <c r="C21" s="12"/>
      <c r="D21" s="28">
        <f>D6*D18</f>
        <v>18446.873333333333</v>
      </c>
      <c r="E21" s="28">
        <f t="shared" ref="E21:G21" si="2">E6*E18</f>
        <v>21523.010000000006</v>
      </c>
      <c r="F21" s="28">
        <f t="shared" si="2"/>
        <v>30175.523333333331</v>
      </c>
      <c r="G21" s="28">
        <f t="shared" si="2"/>
        <v>20795.219999999998</v>
      </c>
      <c r="H21" s="13"/>
      <c r="I21" s="13"/>
    </row>
    <row r="22" spans="2:9" x14ac:dyDescent="0.35">
      <c r="B22" s="12" t="s">
        <v>27</v>
      </c>
      <c r="C22" s="12"/>
      <c r="D22" s="28">
        <f>D16*D19</f>
        <v>772.92</v>
      </c>
      <c r="E22" s="13">
        <f t="shared" ref="E22:G22" si="3">E16*E19</f>
        <v>592.51499999999999</v>
      </c>
      <c r="F22" s="13">
        <f t="shared" si="3"/>
        <v>476.23500000000001</v>
      </c>
      <c r="G22" s="13">
        <f t="shared" si="3"/>
        <v>282.14999999999998</v>
      </c>
      <c r="H22" s="13"/>
      <c r="I22" s="13"/>
    </row>
    <row r="23" spans="2:9" ht="15" thickBot="1" x14ac:dyDescent="0.4">
      <c r="B23" s="2"/>
      <c r="C23" s="2"/>
      <c r="D23" s="2"/>
      <c r="E23" s="2"/>
      <c r="F23" s="2"/>
      <c r="G23" s="2"/>
      <c r="H23" s="2"/>
      <c r="I23" s="2"/>
    </row>
    <row r="24" spans="2:9" ht="15.5" thickTop="1" thickBot="1" x14ac:dyDescent="0.4">
      <c r="B24" s="2"/>
      <c r="C24" s="2"/>
      <c r="D24" s="2"/>
      <c r="E24" s="2"/>
      <c r="F24" s="2"/>
      <c r="G24" s="2"/>
      <c r="H24" s="4" t="s">
        <v>16</v>
      </c>
      <c r="I24" s="14">
        <f>SUM(D21:G22)</f>
        <v>93064.44666666667</v>
      </c>
    </row>
    <row r="25" spans="2:9" ht="15" thickTop="1" x14ac:dyDescent="0.35"/>
  </sheetData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D9DCC-E8F5-4C71-AB40-20ECA1D7C93D}">
  <dimension ref="A1:C2"/>
  <sheetViews>
    <sheetView workbookViewId="0">
      <selection activeCell="E6" sqref="E6"/>
    </sheetView>
  </sheetViews>
  <sheetFormatPr defaultRowHeight="14.5" x14ac:dyDescent="0.35"/>
  <cols>
    <col min="1" max="1" width="15.26953125" bestFit="1" customWidth="1"/>
    <col min="2" max="2" width="9.26953125" bestFit="1" customWidth="1"/>
    <col min="3" max="3" width="14.54296875" bestFit="1" customWidth="1"/>
  </cols>
  <sheetData>
    <row r="1" spans="1:3" x14ac:dyDescent="0.35">
      <c r="A1" t="s">
        <v>17</v>
      </c>
      <c r="B1" t="s">
        <v>18</v>
      </c>
      <c r="C1" t="s">
        <v>19</v>
      </c>
    </row>
    <row r="2" spans="1:3" x14ac:dyDescent="0.35">
      <c r="A2">
        <v>500</v>
      </c>
      <c r="B2">
        <v>1.71</v>
      </c>
      <c r="C2">
        <v>0.1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Solution (2)</vt:lpstr>
      <vt:lpstr>{Fish and Murr's Candy}_Module0</vt:lpstr>
      <vt:lpstr>Solution</vt:lpstr>
      <vt:lpstr>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Steven Fisher</cp:lastModifiedBy>
  <dcterms:created xsi:type="dcterms:W3CDTF">2025-02-20T02:24:20Z</dcterms:created>
  <dcterms:modified xsi:type="dcterms:W3CDTF">2025-02-20T02:27:59Z</dcterms:modified>
</cp:coreProperties>
</file>