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GSCM 330\Module 12- Location NLP\"/>
    </mc:Choice>
  </mc:AlternateContent>
  <xr:revisionPtr revIDLastSave="0" documentId="8_{CDB93329-293D-425F-9094-FB327B5F91C8}" xr6:coauthVersionLast="47" xr6:coauthVersionMax="47" xr10:uidLastSave="{00000000-0000-0000-0000-000000000000}"/>
  <bookViews>
    <workbookView xWindow="-110" yWindow="-110" windowWidth="19420" windowHeight="10300" activeTab="2" xr2:uid="{3E4DF8E0-599F-4B13-A76A-F7E4B1A1D6BD}"/>
  </bookViews>
  <sheets>
    <sheet name="Store Information" sheetId="1" r:id="rId1"/>
    <sheet name="DC Lat and Long" sheetId="2" r:id="rId2"/>
    <sheet name="Model" sheetId="3" r:id="rId3"/>
  </sheets>
  <definedNames>
    <definedName name="solver_adj" localSheetId="2" hidden="1">Model!$H$14:$I$14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Model!$C$14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0"/>
</workbook>
</file>

<file path=xl/calcChain.xml><?xml version="1.0" encoding="utf-8"?>
<calcChain xmlns="http://schemas.openxmlformats.org/spreadsheetml/2006/main">
  <c r="N7" i="3" l="1"/>
  <c r="N5" i="3"/>
  <c r="N4" i="3"/>
  <c r="N3" i="3"/>
  <c r="I5" i="3"/>
  <c r="I6" i="3"/>
  <c r="I7" i="3"/>
  <c r="I8" i="3"/>
  <c r="I9" i="3"/>
  <c r="I10" i="3"/>
  <c r="I11" i="3"/>
  <c r="H5" i="3"/>
  <c r="H6" i="3"/>
  <c r="H7" i="3"/>
  <c r="H8" i="3"/>
  <c r="H9" i="3"/>
  <c r="H10" i="3"/>
  <c r="H11" i="3"/>
  <c r="I4" i="3"/>
  <c r="H4" i="3"/>
  <c r="J4" i="3" s="1"/>
  <c r="L4" i="3" s="1"/>
  <c r="G5" i="3"/>
  <c r="G6" i="3"/>
  <c r="G7" i="3"/>
  <c r="G8" i="3"/>
  <c r="G9" i="3"/>
  <c r="G10" i="3"/>
  <c r="G11" i="3"/>
  <c r="G4" i="3"/>
  <c r="J11" i="3" l="1"/>
  <c r="L11" i="3" s="1"/>
  <c r="J9" i="3"/>
  <c r="L9" i="3" s="1"/>
  <c r="J7" i="3"/>
  <c r="L7" i="3" s="1"/>
  <c r="J8" i="3"/>
  <c r="L8" i="3" s="1"/>
  <c r="J10" i="3"/>
  <c r="L10" i="3" s="1"/>
  <c r="J5" i="3"/>
  <c r="L5" i="3" s="1"/>
  <c r="J6" i="3"/>
  <c r="L6" i="3" s="1"/>
  <c r="K4" i="3"/>
  <c r="K10" i="3" l="1"/>
  <c r="K9" i="3"/>
  <c r="K11" i="3"/>
  <c r="K8" i="3"/>
  <c r="K7" i="3"/>
  <c r="K5" i="3"/>
  <c r="K6" i="3"/>
  <c r="C14" i="3"/>
</calcChain>
</file>

<file path=xl/sharedStrings.xml><?xml version="1.0" encoding="utf-8"?>
<sst xmlns="http://schemas.openxmlformats.org/spreadsheetml/2006/main" count="44" uniqueCount="28">
  <si>
    <t>store_name</t>
  </si>
  <si>
    <t>lat</t>
  </si>
  <si>
    <t>long</t>
  </si>
  <si>
    <t>last_year_demand</t>
  </si>
  <si>
    <t>expected_yoy_change</t>
  </si>
  <si>
    <t>Cherry Jubilee Junction</t>
  </si>
  <si>
    <t>Choco Volcano</t>
  </si>
  <si>
    <t>Coconut Cluster Caves</t>
  </si>
  <si>
    <t>Fruit Chew Fjords</t>
  </si>
  <si>
    <t>Peppermint Peninsula</t>
  </si>
  <si>
    <t>Popping Candy Plains</t>
  </si>
  <si>
    <t>Praline Park</t>
  </si>
  <si>
    <t>Smores Summit</t>
  </si>
  <si>
    <t>dc_name</t>
  </si>
  <si>
    <t>Strawberry Swirl Stream</t>
  </si>
  <si>
    <t>Stores</t>
  </si>
  <si>
    <t>Store Location</t>
  </si>
  <si>
    <t>Current DC</t>
  </si>
  <si>
    <t>Lat</t>
  </si>
  <si>
    <t>Long</t>
  </si>
  <si>
    <t>Current DC Dist</t>
  </si>
  <si>
    <t>New DC Dist</t>
  </si>
  <si>
    <t>New DC</t>
  </si>
  <si>
    <t>Use New?</t>
  </si>
  <si>
    <t>Dist</t>
  </si>
  <si>
    <t>Model Decision</t>
  </si>
  <si>
    <t>Objective-------------&gt;</t>
  </si>
  <si>
    <t>New DC: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</si>
</sst>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theme="6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16" fillId="34" borderId="0" xfId="0" applyFont="1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14FE-051C-4E2E-97C3-81D99E5E9300}">
  <dimension ref="A1:E9"/>
  <sheetViews>
    <sheetView workbookViewId="0">
      <selection activeCell="D2" sqref="D2:D9"/>
    </sheetView>
  </sheetViews>
  <sheetFormatPr defaultRowHeight="14.5" x14ac:dyDescent="0.35"/>
  <cols>
    <col min="1" max="1" width="19.54296875" bestFit="1" customWidth="1"/>
    <col min="2" max="2" width="5.81640625" bestFit="1" customWidth="1"/>
    <col min="4" max="4" width="15.54296875" bestFit="1" customWidth="1"/>
    <col min="5" max="5" width="18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43.56</v>
      </c>
      <c r="C2">
        <v>-91.61</v>
      </c>
      <c r="D2">
        <v>1578.57</v>
      </c>
      <c r="E2">
        <v>0.12</v>
      </c>
    </row>
    <row r="3" spans="1:5" x14ac:dyDescent="0.35">
      <c r="A3" t="s">
        <v>6</v>
      </c>
      <c r="B3">
        <v>34.950000000000003</v>
      </c>
      <c r="C3">
        <v>-110.05</v>
      </c>
      <c r="D3">
        <v>1618.92</v>
      </c>
      <c r="E3">
        <v>0.11</v>
      </c>
    </row>
    <row r="4" spans="1:5" x14ac:dyDescent="0.35">
      <c r="A4" t="s">
        <v>7</v>
      </c>
      <c r="B4">
        <v>41.52</v>
      </c>
      <c r="C4">
        <v>-117.4</v>
      </c>
      <c r="D4">
        <v>1237.8399999999999</v>
      </c>
      <c r="E4">
        <v>0.11</v>
      </c>
    </row>
    <row r="5" spans="1:5" x14ac:dyDescent="0.35">
      <c r="A5" t="s">
        <v>8</v>
      </c>
      <c r="B5">
        <v>43.71</v>
      </c>
      <c r="C5">
        <v>-100.08</v>
      </c>
      <c r="D5">
        <v>1692.52</v>
      </c>
      <c r="E5">
        <v>7.0000000000000007E-2</v>
      </c>
    </row>
    <row r="6" spans="1:5" x14ac:dyDescent="0.35">
      <c r="A6" t="s">
        <v>9</v>
      </c>
      <c r="B6">
        <v>40.28</v>
      </c>
      <c r="C6">
        <v>-103.16</v>
      </c>
      <c r="D6">
        <v>1425.23</v>
      </c>
      <c r="E6">
        <v>7.0000000000000007E-2</v>
      </c>
    </row>
    <row r="7" spans="1:5" x14ac:dyDescent="0.35">
      <c r="A7" t="s">
        <v>10</v>
      </c>
      <c r="B7">
        <v>32.86</v>
      </c>
      <c r="C7">
        <v>-108.24</v>
      </c>
      <c r="D7">
        <v>1405.41</v>
      </c>
      <c r="E7">
        <v>0.11</v>
      </c>
    </row>
    <row r="8" spans="1:5" x14ac:dyDescent="0.35">
      <c r="A8" t="s">
        <v>11</v>
      </c>
      <c r="B8">
        <v>38.57</v>
      </c>
      <c r="C8">
        <v>-86.51</v>
      </c>
      <c r="D8">
        <v>1198.1099999999999</v>
      </c>
      <c r="E8">
        <v>0.06</v>
      </c>
    </row>
    <row r="9" spans="1:5" x14ac:dyDescent="0.35">
      <c r="A9" t="s">
        <v>12</v>
      </c>
      <c r="B9">
        <v>44.93</v>
      </c>
      <c r="C9">
        <v>-92.8</v>
      </c>
      <c r="D9">
        <v>2055.06</v>
      </c>
      <c r="E9">
        <v>-0.11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64C7-E8FA-45CA-BEC2-EC80A86C68FB}">
  <dimension ref="A1:C2"/>
  <sheetViews>
    <sheetView workbookViewId="0">
      <selection activeCell="A2" sqref="A2"/>
    </sheetView>
  </sheetViews>
  <sheetFormatPr defaultRowHeight="14.5" x14ac:dyDescent="0.35"/>
  <cols>
    <col min="1" max="1" width="20" bestFit="1" customWidth="1"/>
  </cols>
  <sheetData>
    <row r="1" spans="1:3" x14ac:dyDescent="0.35">
      <c r="A1" t="s">
        <v>13</v>
      </c>
      <c r="B1" t="s">
        <v>1</v>
      </c>
      <c r="C1" t="s">
        <v>2</v>
      </c>
    </row>
    <row r="2" spans="1:3" x14ac:dyDescent="0.35">
      <c r="A2" t="s">
        <v>14</v>
      </c>
      <c r="B2">
        <v>44.67</v>
      </c>
      <c r="C2">
        <v>-117.89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5F0F-0C13-4C15-A7B9-171DB4E2280F}">
  <dimension ref="B2:N14"/>
  <sheetViews>
    <sheetView tabSelected="1" workbookViewId="0">
      <selection activeCell="N13" sqref="N13"/>
    </sheetView>
  </sheetViews>
  <sheetFormatPr defaultRowHeight="14.5" x14ac:dyDescent="0.35"/>
  <cols>
    <col min="2" max="2" width="19.54296875" bestFit="1" customWidth="1"/>
    <col min="7" max="7" width="13.6328125" bestFit="1" customWidth="1"/>
    <col min="10" max="10" width="10.90625" bestFit="1" customWidth="1"/>
  </cols>
  <sheetData>
    <row r="2" spans="2:14" ht="15" thickBot="1" x14ac:dyDescent="0.4">
      <c r="C2" s="5" t="s">
        <v>16</v>
      </c>
      <c r="D2" s="5"/>
      <c r="E2" s="5" t="s">
        <v>17</v>
      </c>
      <c r="F2" s="5"/>
      <c r="H2" s="5" t="s">
        <v>22</v>
      </c>
      <c r="I2" s="5"/>
      <c r="K2" s="5" t="s">
        <v>25</v>
      </c>
      <c r="L2" s="5"/>
    </row>
    <row r="3" spans="2:14" x14ac:dyDescent="0.35">
      <c r="B3" s="1" t="s">
        <v>15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20</v>
      </c>
      <c r="H3" s="1" t="s">
        <v>18</v>
      </c>
      <c r="I3" s="1" t="s">
        <v>19</v>
      </c>
      <c r="J3" s="1" t="s">
        <v>21</v>
      </c>
      <c r="K3" s="1" t="s">
        <v>23</v>
      </c>
      <c r="L3" s="1" t="s">
        <v>24</v>
      </c>
      <c r="M3" s="6" t="b">
        <v>1</v>
      </c>
      <c r="N3" s="7">
        <f>SUMIF($K$4:$K$11,M3,'Store Information'!$D$2:$D$9)</f>
        <v>7949.49</v>
      </c>
    </row>
    <row r="4" spans="2:14" x14ac:dyDescent="0.35">
      <c r="B4" t="s">
        <v>5</v>
      </c>
      <c r="C4">
        <v>43.56</v>
      </c>
      <c r="D4">
        <v>-91.61</v>
      </c>
      <c r="E4">
        <v>44.67</v>
      </c>
      <c r="F4">
        <v>-117.89</v>
      </c>
      <c r="G4">
        <f>SQRT(((C4-$E$4)^2+(D4-$F$4)^2))</f>
        <v>26.303431335093908</v>
      </c>
      <c r="H4" s="2">
        <f>$H$14</f>
        <v>43.650161818883348</v>
      </c>
      <c r="I4" s="2">
        <f>$I$14</f>
        <v>-93.011609854899405</v>
      </c>
      <c r="J4" s="2">
        <f>SQRT(((C4-$H$4)^2+(D4-$I$4)^2))</f>
        <v>1.4045067956174098</v>
      </c>
      <c r="K4" s="2" t="b">
        <f>J4&lt;G4</f>
        <v>1</v>
      </c>
      <c r="L4" s="2">
        <f>MIN(J4,G4)</f>
        <v>1.4045067956174098</v>
      </c>
      <c r="M4" s="8" t="b">
        <v>0</v>
      </c>
      <c r="N4" s="9">
        <f>SUMIF($K$4:$K$11,M4,'Store Information'!$D$2:$D$9)</f>
        <v>4262.17</v>
      </c>
    </row>
    <row r="5" spans="2:14" ht="15" thickBot="1" x14ac:dyDescent="0.4">
      <c r="B5" t="s">
        <v>6</v>
      </c>
      <c r="C5">
        <v>34.950000000000003</v>
      </c>
      <c r="D5">
        <v>-110.05</v>
      </c>
      <c r="E5">
        <v>44.67</v>
      </c>
      <c r="F5">
        <v>-117.89</v>
      </c>
      <c r="G5">
        <f t="shared" ref="G5:G11" si="0">SQRT(((C5-$E$4)^2+(D5-$F$4)^2))</f>
        <v>12.487754001420752</v>
      </c>
      <c r="H5" s="2">
        <f t="shared" ref="H5:H11" si="1">$H$14</f>
        <v>43.650161818883348</v>
      </c>
      <c r="I5" s="2">
        <f t="shared" ref="I5:I11" si="2">$I$14</f>
        <v>-93.011609854899405</v>
      </c>
      <c r="J5" s="2">
        <f t="shared" ref="J5:J11" si="3">SQRT(((C5-$H$4)^2+(D5-$I$4)^2))</f>
        <v>19.13111482406126</v>
      </c>
      <c r="K5" s="2" t="b">
        <f t="shared" ref="K5:K11" si="4">J5&lt;G5</f>
        <v>0</v>
      </c>
      <c r="L5" s="2">
        <f t="shared" ref="L5:L11" si="5">MIN(J5,G5)</f>
        <v>12.487754001420752</v>
      </c>
      <c r="M5" s="10"/>
      <c r="N5" s="11">
        <f>(N3-N4)</f>
        <v>3687.3199999999997</v>
      </c>
    </row>
    <row r="6" spans="2:14" x14ac:dyDescent="0.35">
      <c r="B6" t="s">
        <v>7</v>
      </c>
      <c r="C6">
        <v>41.52</v>
      </c>
      <c r="D6">
        <v>-117.4</v>
      </c>
      <c r="E6">
        <v>44.67</v>
      </c>
      <c r="F6">
        <v>-117.89</v>
      </c>
      <c r="G6">
        <f t="shared" si="0"/>
        <v>3.1878833102859936</v>
      </c>
      <c r="H6" s="2">
        <f t="shared" si="1"/>
        <v>43.650161818883348</v>
      </c>
      <c r="I6" s="2">
        <f t="shared" si="2"/>
        <v>-93.011609854899405</v>
      </c>
      <c r="J6" s="2">
        <f t="shared" si="3"/>
        <v>24.481241047877219</v>
      </c>
      <c r="K6" s="2" t="b">
        <f t="shared" si="4"/>
        <v>0</v>
      </c>
      <c r="L6" s="2">
        <f t="shared" si="5"/>
        <v>3.1878833102859936</v>
      </c>
    </row>
    <row r="7" spans="2:14" x14ac:dyDescent="0.35">
      <c r="B7" t="s">
        <v>8</v>
      </c>
      <c r="C7">
        <v>43.71</v>
      </c>
      <c r="D7">
        <v>-100.08</v>
      </c>
      <c r="E7">
        <v>44.67</v>
      </c>
      <c r="F7">
        <v>-117.89</v>
      </c>
      <c r="G7">
        <f t="shared" si="0"/>
        <v>17.835854338943232</v>
      </c>
      <c r="H7" s="2">
        <f t="shared" si="1"/>
        <v>43.650161818883348</v>
      </c>
      <c r="I7" s="2">
        <f t="shared" si="2"/>
        <v>-93.011609854899405</v>
      </c>
      <c r="J7" s="2">
        <f t="shared" si="3"/>
        <v>7.0686434236899043</v>
      </c>
      <c r="K7" s="2" t="b">
        <f t="shared" si="4"/>
        <v>1</v>
      </c>
      <c r="L7" s="2">
        <f t="shared" si="5"/>
        <v>7.0686434236899043</v>
      </c>
      <c r="N7">
        <f>N5+C14</f>
        <v>3746.961537329099</v>
      </c>
    </row>
    <row r="8" spans="2:14" x14ac:dyDescent="0.35">
      <c r="B8" t="s">
        <v>9</v>
      </c>
      <c r="C8">
        <v>40.28</v>
      </c>
      <c r="D8">
        <v>-103.16</v>
      </c>
      <c r="E8">
        <v>44.67</v>
      </c>
      <c r="F8">
        <v>-117.89</v>
      </c>
      <c r="G8">
        <f t="shared" si="0"/>
        <v>15.370263498066652</v>
      </c>
      <c r="H8" s="2">
        <f t="shared" si="1"/>
        <v>43.650161818883348</v>
      </c>
      <c r="I8" s="2">
        <f t="shared" si="2"/>
        <v>-93.011609854899405</v>
      </c>
      <c r="J8" s="2">
        <f t="shared" si="3"/>
        <v>10.69335369389014</v>
      </c>
      <c r="K8" s="2" t="b">
        <f t="shared" si="4"/>
        <v>1</v>
      </c>
      <c r="L8" s="2">
        <f t="shared" si="5"/>
        <v>10.69335369389014</v>
      </c>
    </row>
    <row r="9" spans="2:14" x14ac:dyDescent="0.35">
      <c r="B9" t="s">
        <v>10</v>
      </c>
      <c r="C9">
        <v>32.86</v>
      </c>
      <c r="D9">
        <v>-108.24</v>
      </c>
      <c r="E9">
        <v>44.67</v>
      </c>
      <c r="F9">
        <v>-117.89</v>
      </c>
      <c r="G9">
        <f t="shared" si="0"/>
        <v>15.251183560628997</v>
      </c>
      <c r="H9" s="2">
        <f t="shared" si="1"/>
        <v>43.650161818883348</v>
      </c>
      <c r="I9" s="2">
        <f t="shared" si="2"/>
        <v>-93.011609854899405</v>
      </c>
      <c r="J9" s="2">
        <f t="shared" si="3"/>
        <v>18.663640011773822</v>
      </c>
      <c r="K9" s="2" t="b">
        <f t="shared" si="4"/>
        <v>0</v>
      </c>
      <c r="L9" s="2">
        <f t="shared" si="5"/>
        <v>15.251183560628997</v>
      </c>
    </row>
    <row r="10" spans="2:14" x14ac:dyDescent="0.35">
      <c r="B10" t="s">
        <v>11</v>
      </c>
      <c r="C10">
        <v>38.57</v>
      </c>
      <c r="D10">
        <v>-86.51</v>
      </c>
      <c r="E10">
        <v>44.67</v>
      </c>
      <c r="F10">
        <v>-117.89</v>
      </c>
      <c r="G10">
        <f t="shared" si="0"/>
        <v>31.967395890187863</v>
      </c>
      <c r="H10" s="2">
        <f t="shared" si="1"/>
        <v>43.650161818883348</v>
      </c>
      <c r="I10" s="2">
        <f t="shared" si="2"/>
        <v>-93.011609854899405</v>
      </c>
      <c r="J10" s="2">
        <f t="shared" si="3"/>
        <v>8.25099841300222</v>
      </c>
      <c r="K10" s="2" t="b">
        <f t="shared" si="4"/>
        <v>1</v>
      </c>
      <c r="L10" s="2">
        <f t="shared" si="5"/>
        <v>8.25099841300222</v>
      </c>
    </row>
    <row r="11" spans="2:14" x14ac:dyDescent="0.35">
      <c r="B11" t="s">
        <v>12</v>
      </c>
      <c r="C11">
        <v>44.93</v>
      </c>
      <c r="D11">
        <v>-92.8</v>
      </c>
      <c r="E11">
        <v>44.67</v>
      </c>
      <c r="F11">
        <v>-117.89</v>
      </c>
      <c r="G11">
        <f t="shared" si="0"/>
        <v>25.091347114094933</v>
      </c>
      <c r="H11" s="2">
        <f t="shared" si="1"/>
        <v>43.650161818883348</v>
      </c>
      <c r="I11" s="2">
        <f t="shared" si="2"/>
        <v>-93.011609854899405</v>
      </c>
      <c r="J11" s="2">
        <f t="shared" si="3"/>
        <v>1.2972141305638514</v>
      </c>
      <c r="K11" s="2" t="b">
        <f t="shared" si="4"/>
        <v>1</v>
      </c>
      <c r="L11" s="2">
        <f t="shared" si="5"/>
        <v>1.2972141305638514</v>
      </c>
    </row>
    <row r="13" spans="2:14" x14ac:dyDescent="0.35">
      <c r="H13" t="s">
        <v>18</v>
      </c>
      <c r="I13" t="s">
        <v>19</v>
      </c>
    </row>
    <row r="14" spans="2:14" x14ac:dyDescent="0.35">
      <c r="B14" t="s">
        <v>26</v>
      </c>
      <c r="C14" s="3">
        <f>SUM(L4:L11)</f>
        <v>59.641537329099265</v>
      </c>
      <c r="G14" t="s">
        <v>27</v>
      </c>
      <c r="H14" s="4">
        <v>43.650161818883348</v>
      </c>
      <c r="I14" s="4">
        <v>-93.011609854899405</v>
      </c>
    </row>
  </sheetData>
  <mergeCells count="4">
    <mergeCell ref="C2:D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Information</vt:lpstr>
      <vt:lpstr>DC Lat and Long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Steven Fisher</cp:lastModifiedBy>
  <dcterms:created xsi:type="dcterms:W3CDTF">2025-05-01T00:43:01Z</dcterms:created>
  <dcterms:modified xsi:type="dcterms:W3CDTF">2025-05-01T00:43:01Z</dcterms:modified>
</cp:coreProperties>
</file>