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bertaca-my.sharepoint.com/personal/hqiu1_ualberta_ca/Documents/Coding/TBI Clustering/analysis/"/>
    </mc:Choice>
  </mc:AlternateContent>
  <xr:revisionPtr revIDLastSave="162" documentId="8_{8BD920B0-DD1B-4496-92DA-EF1972C56E34}" xr6:coauthVersionLast="47" xr6:coauthVersionMax="47" xr10:uidLastSave="{D0021A89-779F-40BE-BDC6-0CAA9788B0BA}"/>
  <bookViews>
    <workbookView xWindow="-110" yWindow="10690" windowWidth="19420" windowHeight="10420" xr2:uid="{C216D06F-6D43-461A-ADEC-166DBF3A6BBE}"/>
  </bookViews>
  <sheets>
    <sheet name="Sheet1" sheetId="1" r:id="rId1"/>
    <sheet name="Transp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I4" i="1"/>
  <c r="S8" i="1" s="1"/>
  <c r="S9" i="1" s="1"/>
  <c r="C4" i="1"/>
  <c r="M8" i="1" s="1"/>
  <c r="M9" i="1" s="1"/>
  <c r="D4" i="1"/>
  <c r="N8" i="1" s="1"/>
  <c r="N9" i="1" s="1"/>
  <c r="E4" i="1"/>
  <c r="O8" i="1" s="1"/>
  <c r="O9" i="1" s="1"/>
  <c r="F4" i="1"/>
  <c r="P8" i="1" s="1"/>
  <c r="P9" i="1" s="1"/>
  <c r="G4" i="1"/>
  <c r="Q8" i="1" s="1"/>
  <c r="Q9" i="1" s="1"/>
  <c r="H4" i="1"/>
  <c r="R8" i="1" s="1"/>
  <c r="R9" i="1" s="1"/>
  <c r="B4" i="1"/>
  <c r="L8" i="1" s="1"/>
  <c r="L9" i="1" s="1"/>
  <c r="J4" i="1" l="1"/>
  <c r="G8" i="1" l="1"/>
  <c r="G13" i="1" s="1"/>
  <c r="I8" i="1"/>
  <c r="I13" i="1" s="1"/>
  <c r="I9" i="1"/>
  <c r="I14" i="1" s="1"/>
  <c r="E8" i="1"/>
  <c r="E13" i="1" s="1"/>
  <c r="C9" i="1"/>
  <c r="C14" i="1" s="1"/>
  <c r="F9" i="1"/>
  <c r="F14" i="1" s="1"/>
  <c r="D9" i="1"/>
  <c r="D14" i="1" s="1"/>
  <c r="E9" i="1"/>
  <c r="E14" i="1" s="1"/>
  <c r="F8" i="1"/>
  <c r="F13" i="1" s="1"/>
  <c r="B9" i="1"/>
  <c r="B14" i="1" s="1"/>
  <c r="B8" i="1"/>
  <c r="B13" i="1" s="1"/>
  <c r="G9" i="1"/>
  <c r="G14" i="1" s="1"/>
  <c r="C8" i="1"/>
  <c r="C13" i="1" s="1"/>
  <c r="H9" i="1"/>
  <c r="H14" i="1" s="1"/>
  <c r="H8" i="1"/>
  <c r="H13" i="1" s="1"/>
  <c r="D8" i="1"/>
  <c r="D13" i="1" s="1"/>
  <c r="B17" i="1" l="1"/>
</calcChain>
</file>

<file path=xl/sharedStrings.xml><?xml version="1.0" encoding="utf-8"?>
<sst xmlns="http://schemas.openxmlformats.org/spreadsheetml/2006/main" count="25" uniqueCount="16">
  <si>
    <t>Alive</t>
  </si>
  <si>
    <t>Dead</t>
  </si>
  <si>
    <t>Total</t>
  </si>
  <si>
    <t>Sum</t>
  </si>
  <si>
    <t>Proportion</t>
  </si>
  <si>
    <t>Standard error</t>
  </si>
  <si>
    <t>Values</t>
  </si>
  <si>
    <t>Endotype 1</t>
  </si>
  <si>
    <t>Endotype 2</t>
  </si>
  <si>
    <t>Endotype 3</t>
  </si>
  <si>
    <t>Endotype 4</t>
  </si>
  <si>
    <t>Endotype 5</t>
  </si>
  <si>
    <t>Endotype 6</t>
  </si>
  <si>
    <t>Endotype 7</t>
  </si>
  <si>
    <t>DF = (8-1)(2-1) = 7</t>
  </si>
  <si>
    <t>Endotype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</si>
</sst>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033"/>
      <color rgb="FFFFA933"/>
      <color rgb="FFF9F733"/>
      <color rgb="FFB6FF75"/>
      <color rgb="FF75FFB6"/>
      <color rgb="FF339AFF"/>
      <color rgb="FF33EAF9"/>
      <color rgb="FF49FFE2"/>
      <color rgb="FF33A7FF"/>
      <color rgb="FF33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Fig</a:t>
            </a:r>
            <a:r>
              <a:rPr lang="en-US" sz="1050" baseline="0"/>
              <a:t> 4 </a:t>
            </a:r>
            <a:r>
              <a:rPr lang="en-US" sz="1050"/>
              <a:t>Survival rate across patient endotypes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4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11-402E-B1AF-82E5DBB4C40B}"/>
              </c:ext>
            </c:extLst>
          </c:dPt>
          <c:dPt>
            <c:idx val="1"/>
            <c:invertIfNegative val="0"/>
            <c:bubble3D val="0"/>
            <c:spPr>
              <a:solidFill>
                <a:srgbClr val="33A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11-402E-B1AF-82E5DBB4C40B}"/>
              </c:ext>
            </c:extLst>
          </c:dPt>
          <c:dPt>
            <c:idx val="2"/>
            <c:invertIfNegative val="0"/>
            <c:bubble3D val="0"/>
            <c:spPr>
              <a:solidFill>
                <a:srgbClr val="49FF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11-402E-B1AF-82E5DBB4C40B}"/>
              </c:ext>
            </c:extLst>
          </c:dPt>
          <c:dPt>
            <c:idx val="3"/>
            <c:invertIfNegative val="0"/>
            <c:bubble3D val="0"/>
            <c:spPr>
              <a:solidFill>
                <a:srgbClr val="97FF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11-402E-B1AF-82E5DBB4C40B}"/>
              </c:ext>
            </c:extLst>
          </c:dPt>
          <c:dPt>
            <c:idx val="4"/>
            <c:invertIfNegative val="0"/>
            <c:bubble3D val="0"/>
            <c:spPr>
              <a:solidFill>
                <a:srgbClr val="E2FF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11-402E-B1AF-82E5DBB4C40B}"/>
              </c:ext>
            </c:extLst>
          </c:dPt>
          <c:dPt>
            <c:idx val="5"/>
            <c:invertIfNegative val="0"/>
            <c:bubble3D val="0"/>
            <c:spPr>
              <a:solidFill>
                <a:srgbClr val="FFB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11-402E-B1AF-82E5DBB4C40B}"/>
              </c:ext>
            </c:extLst>
          </c:dPt>
          <c:dPt>
            <c:idx val="6"/>
            <c:invertIfNegative val="0"/>
            <c:bubble3D val="0"/>
            <c:spPr>
              <a:solidFill>
                <a:srgbClr val="FF60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11-402E-B1AF-82E5DBB4C40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Sheet1!$O$19:$O$25</c:f>
                <c:numCache>
                  <c:formatCode>General</c:formatCode>
                  <c:ptCount val="7"/>
                  <c:pt idx="0">
                    <c:v>3.7184890068181133E-2</c:v>
                  </c:pt>
                  <c:pt idx="1">
                    <c:v>1.7715631161449658E-2</c:v>
                  </c:pt>
                  <c:pt idx="2">
                    <c:v>3.3913006304288944E-2</c:v>
                  </c:pt>
                  <c:pt idx="3">
                    <c:v>4.9671729426257194E-2</c:v>
                  </c:pt>
                  <c:pt idx="4">
                    <c:v>2.3771831537569333E-2</c:v>
                  </c:pt>
                  <c:pt idx="5">
                    <c:v>1.5123489941749347E-2</c:v>
                  </c:pt>
                  <c:pt idx="6">
                    <c:v>2.2091166236725353E-2</c:v>
                  </c:pt>
                </c:numCache>
              </c:numRef>
            </c:plus>
            <c:minus>
              <c:numRef>
                <c:f>Sheet1!$O$19:$O$25</c:f>
                <c:numCache>
                  <c:formatCode>General</c:formatCode>
                  <c:ptCount val="7"/>
                  <c:pt idx="0">
                    <c:v>3.7184890068181133E-2</c:v>
                  </c:pt>
                  <c:pt idx="1">
                    <c:v>1.7715631161449658E-2</c:v>
                  </c:pt>
                  <c:pt idx="2">
                    <c:v>3.3913006304288944E-2</c:v>
                  </c:pt>
                  <c:pt idx="3">
                    <c:v>4.9671729426257194E-2</c:v>
                  </c:pt>
                  <c:pt idx="4">
                    <c:v>2.3771831537569333E-2</c:v>
                  </c:pt>
                  <c:pt idx="5">
                    <c:v>1.5123489941749347E-2</c:v>
                  </c:pt>
                  <c:pt idx="6">
                    <c:v>2.2091166236725353E-2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Sheet1!$L$19:$L$25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Sheet1!$M$19:$M$25</c:f>
              <c:numCache>
                <c:formatCode>General</c:formatCode>
                <c:ptCount val="7"/>
                <c:pt idx="0">
                  <c:v>0.46666666666666667</c:v>
                </c:pt>
                <c:pt idx="1">
                  <c:v>0.33707865168539325</c:v>
                </c:pt>
                <c:pt idx="2">
                  <c:v>0.47926267281105989</c:v>
                </c:pt>
                <c:pt idx="3">
                  <c:v>0.42424242424242425</c:v>
                </c:pt>
                <c:pt idx="4">
                  <c:v>0.6310679611650486</c:v>
                </c:pt>
                <c:pt idx="5">
                  <c:v>0.26666666666666666</c:v>
                </c:pt>
                <c:pt idx="6">
                  <c:v>0.55533596837944665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1-402E-B1AF-82E5DBB4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733903"/>
        <c:axId val="1413739311"/>
      </c:barChart>
      <c:catAx>
        <c:axId val="141373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 endotype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39311"/>
        <c:crosses val="autoZero"/>
        <c:auto val="1"/>
        <c:lblAlgn val="ctr"/>
        <c:lblOffset val="100"/>
        <c:noMultiLvlLbl val="0"/>
      </c:catAx>
      <c:valAx>
        <c:axId val="1413739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Survival</a:t>
                </a:r>
                <a:r>
                  <a:rPr lang="en-CA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Fig 4 Survival rate across patient endotypes</a:t>
            </a:r>
            <a:endParaRPr lang="en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4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8A-44B4-86AB-4464B135CDAC}"/>
              </c:ext>
            </c:extLst>
          </c:dPt>
          <c:dPt>
            <c:idx val="1"/>
            <c:invertIfNegative val="0"/>
            <c:bubble3D val="0"/>
            <c:spPr>
              <a:solidFill>
                <a:srgbClr val="339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8A-44B4-86AB-4464B135CDAC}"/>
              </c:ext>
            </c:extLst>
          </c:dPt>
          <c:dPt>
            <c:idx val="2"/>
            <c:invertIfNegative val="0"/>
            <c:bubble3D val="0"/>
            <c:spPr>
              <a:solidFill>
                <a:srgbClr val="33EA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A-44B4-86AB-4464B135CDAC}"/>
              </c:ext>
            </c:extLst>
          </c:dPt>
          <c:dPt>
            <c:idx val="3"/>
            <c:invertIfNegative val="0"/>
            <c:bubble3D val="0"/>
            <c:spPr>
              <a:solidFill>
                <a:srgbClr val="75FF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8A-44B4-86AB-4464B135CDAC}"/>
              </c:ext>
            </c:extLst>
          </c:dPt>
          <c:dPt>
            <c:idx val="4"/>
            <c:invertIfNegative val="0"/>
            <c:bubble3D val="0"/>
            <c:spPr>
              <a:solidFill>
                <a:srgbClr val="B6FF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A-44B4-86AB-4464B135CDAC}"/>
              </c:ext>
            </c:extLst>
          </c:dPt>
          <c:dPt>
            <c:idx val="5"/>
            <c:invertIfNegative val="0"/>
            <c:bubble3D val="0"/>
            <c:spPr>
              <a:solidFill>
                <a:srgbClr val="F9F7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8A-44B4-86AB-4464B135CDAC}"/>
              </c:ext>
            </c:extLst>
          </c:dPt>
          <c:dPt>
            <c:idx val="6"/>
            <c:invertIfNegative val="0"/>
            <c:bubble3D val="0"/>
            <c:spPr>
              <a:solidFill>
                <a:srgbClr val="FFA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8A-44B4-86AB-4464B135CDAC}"/>
              </c:ext>
            </c:extLst>
          </c:dPt>
          <c:dPt>
            <c:idx val="7"/>
            <c:invertIfNegative val="0"/>
            <c:bubble3D val="0"/>
            <c:spPr>
              <a:solidFill>
                <a:srgbClr val="FF60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58A-44B4-86AB-4464B135CDA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Sheet1!$O$29:$O$36</c:f>
                <c:numCache>
                  <c:formatCode>General</c:formatCode>
                  <c:ptCount val="8"/>
                  <c:pt idx="0">
                    <c:v>5.1475820904255877E-2</c:v>
                  </c:pt>
                  <c:pt idx="1">
                    <c:v>1.6959440265375769E-2</c:v>
                  </c:pt>
                  <c:pt idx="2">
                    <c:v>3.1622776601683791E-2</c:v>
                  </c:pt>
                  <c:pt idx="3">
                    <c:v>6.6917230469943648E-2</c:v>
                  </c:pt>
                  <c:pt idx="4">
                    <c:v>3.2536707334432917E-2</c:v>
                  </c:pt>
                  <c:pt idx="5">
                    <c:v>1.2198327174709842E-2</c:v>
                  </c:pt>
                  <c:pt idx="6">
                    <c:v>4.3812502283809729E-2</c:v>
                  </c:pt>
                  <c:pt idx="7">
                    <c:v>3.6361664819535088E-2</c:v>
                  </c:pt>
                </c:numCache>
              </c:numRef>
            </c:plus>
            <c:minus>
              <c:numRef>
                <c:f>Sheet1!$O$29:$O$36</c:f>
                <c:numCache>
                  <c:formatCode>General</c:formatCode>
                  <c:ptCount val="8"/>
                  <c:pt idx="0">
                    <c:v>5.1475820904255877E-2</c:v>
                  </c:pt>
                  <c:pt idx="1">
                    <c:v>1.6959440265375769E-2</c:v>
                  </c:pt>
                  <c:pt idx="2">
                    <c:v>3.1622776601683791E-2</c:v>
                  </c:pt>
                  <c:pt idx="3">
                    <c:v>6.6917230469943648E-2</c:v>
                  </c:pt>
                  <c:pt idx="4">
                    <c:v>3.2536707334432917E-2</c:v>
                  </c:pt>
                  <c:pt idx="5">
                    <c:v>1.2198327174709842E-2</c:v>
                  </c:pt>
                  <c:pt idx="6">
                    <c:v>4.3812502283809729E-2</c:v>
                  </c:pt>
                  <c:pt idx="7">
                    <c:v>3.6361664819535088E-2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Sheet1!$L$29:$L$36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Sheet1!$M$29:$M$36</c:f>
              <c:numCache>
                <c:formatCode>General</c:formatCode>
                <c:ptCount val="8"/>
                <c:pt idx="0">
                  <c:v>0.18965517241379309</c:v>
                </c:pt>
                <c:pt idx="1">
                  <c:v>0.49252013808975836</c:v>
                </c:pt>
                <c:pt idx="2">
                  <c:v>0.3</c:v>
                </c:pt>
                <c:pt idx="3">
                  <c:v>0.35294117647058826</c:v>
                </c:pt>
                <c:pt idx="4">
                  <c:v>0.48728813559322032</c:v>
                </c:pt>
                <c:pt idx="5">
                  <c:v>0.74763406940063093</c:v>
                </c:pt>
                <c:pt idx="6">
                  <c:v>0.38211382113821141</c:v>
                </c:pt>
                <c:pt idx="7">
                  <c:v>0.67469879518072284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A-44B4-86AB-4464B135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15072"/>
        <c:axId val="143415904"/>
      </c:barChart>
      <c:catAx>
        <c:axId val="1434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 endotype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904"/>
        <c:crosses val="autoZero"/>
        <c:auto val="1"/>
        <c:lblAlgn val="ctr"/>
        <c:lblOffset val="100"/>
        <c:noMultiLvlLbl val="0"/>
      </c:catAx>
      <c:valAx>
        <c:axId val="143415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Survival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12</xdr:row>
      <xdr:rowOff>44450</xdr:rowOff>
    </xdr:from>
    <xdr:to>
      <xdr:col>10</xdr:col>
      <xdr:colOff>407670</xdr:colOff>
      <xdr:row>27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A1FB7-B0BC-35D0-5919-EB82A27E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591185</xdr:colOff>
      <xdr:row>26</xdr:row>
      <xdr:rowOff>73660</xdr:rowOff>
    </xdr:from>
    <xdr:to>
      <xdr:col>10</xdr:col>
      <xdr:colOff>286385</xdr:colOff>
      <xdr:row>41</xdr:row>
      <xdr:rowOff>58420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76DBB-9455-40F3-0CB5-8CB4F7E74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EB47-E76C-4062-97B6-B94F79BF9924}">
  <dimension ref="A1:S36"/>
  <sheetViews>
    <sheetView tabSelected="1" topLeftCell="C22" workbookViewId="0">
      <selection activeCell="U25" sqref="U25"/>
    </sheetView>
  </sheetViews>
  <sheetFormatPr defaultRowHeight="14.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2</v>
      </c>
    </row>
    <row r="2" spans="1:19" x14ac:dyDescent="0.3">
      <c r="A2" t="s">
        <v>0</v>
      </c>
      <c r="B2">
        <v>11</v>
      </c>
      <c r="C2">
        <v>428</v>
      </c>
      <c r="D2">
        <v>63</v>
      </c>
      <c r="E2">
        <v>18</v>
      </c>
      <c r="F2">
        <v>115</v>
      </c>
      <c r="G2">
        <v>948</v>
      </c>
      <c r="H2">
        <v>47</v>
      </c>
      <c r="I2">
        <v>112</v>
      </c>
      <c r="J2">
        <f>SUM(B2:I2)</f>
        <v>1742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9" x14ac:dyDescent="0.3">
      <c r="A3" t="s">
        <v>1</v>
      </c>
      <c r="B3">
        <v>47</v>
      </c>
      <c r="C3">
        <v>441</v>
      </c>
      <c r="D3">
        <v>147</v>
      </c>
      <c r="E3">
        <v>33</v>
      </c>
      <c r="F3">
        <v>121</v>
      </c>
      <c r="G3">
        <v>320</v>
      </c>
      <c r="H3">
        <v>76</v>
      </c>
      <c r="I3">
        <v>54</v>
      </c>
      <c r="J3">
        <f>SUM(B3:I3)</f>
        <v>1239</v>
      </c>
      <c r="L3">
        <v>104</v>
      </c>
      <c r="M3">
        <v>140</v>
      </c>
      <c r="N3">
        <v>94</v>
      </c>
      <c r="O3">
        <v>98</v>
      </c>
      <c r="P3">
        <v>99</v>
      </c>
      <c r="Q3">
        <v>111</v>
      </c>
      <c r="R3">
        <v>121</v>
      </c>
    </row>
    <row r="4" spans="1:19" x14ac:dyDescent="0.3">
      <c r="A4" t="s">
        <v>2</v>
      </c>
      <c r="B4">
        <f>SUM(B2:B3)</f>
        <v>58</v>
      </c>
      <c r="C4">
        <f t="shared" ref="C4:H4" si="0">SUM(C2:C3)</f>
        <v>869</v>
      </c>
      <c r="D4">
        <f t="shared" si="0"/>
        <v>210</v>
      </c>
      <c r="E4">
        <f t="shared" si="0"/>
        <v>51</v>
      </c>
      <c r="F4">
        <f t="shared" si="0"/>
        <v>236</v>
      </c>
      <c r="G4">
        <f t="shared" si="0"/>
        <v>1268</v>
      </c>
      <c r="H4">
        <f t="shared" si="0"/>
        <v>123</v>
      </c>
      <c r="I4">
        <f t="shared" ref="I4" si="1">SUM(I2:I3)</f>
        <v>166</v>
      </c>
      <c r="J4">
        <f>SUM(J2:J3)</f>
        <v>2981</v>
      </c>
    </row>
    <row r="7" spans="1:19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</row>
    <row r="8" spans="1:19" x14ac:dyDescent="0.3">
      <c r="A8" t="s">
        <v>0</v>
      </c>
      <c r="B8">
        <f t="shared" ref="B8:I8" si="2">(B4*$J2)/$J4</f>
        <v>33.893324387789335</v>
      </c>
      <c r="C8">
        <f t="shared" si="2"/>
        <v>507.81549815498153</v>
      </c>
      <c r="D8">
        <f t="shared" si="2"/>
        <v>122.71720899027171</v>
      </c>
      <c r="E8">
        <f t="shared" si="2"/>
        <v>29.802750754780273</v>
      </c>
      <c r="F8">
        <f t="shared" si="2"/>
        <v>137.91076819859109</v>
      </c>
      <c r="G8">
        <f t="shared" si="2"/>
        <v>740.97819523649787</v>
      </c>
      <c r="H8">
        <f t="shared" si="2"/>
        <v>71.877222408587727</v>
      </c>
      <c r="I8">
        <f t="shared" si="2"/>
        <v>97.00503186850051</v>
      </c>
      <c r="K8" t="s">
        <v>4</v>
      </c>
      <c r="L8">
        <f>B2/B4</f>
        <v>0.18965517241379309</v>
      </c>
      <c r="M8">
        <f t="shared" ref="M8:S8" si="3">C2/C4</f>
        <v>0.49252013808975836</v>
      </c>
      <c r="N8">
        <f t="shared" si="3"/>
        <v>0.3</v>
      </c>
      <c r="O8">
        <f t="shared" si="3"/>
        <v>0.35294117647058826</v>
      </c>
      <c r="P8">
        <f t="shared" si="3"/>
        <v>0.48728813559322032</v>
      </c>
      <c r="Q8">
        <f t="shared" si="3"/>
        <v>0.74763406940063093</v>
      </c>
      <c r="R8">
        <f t="shared" si="3"/>
        <v>0.38211382113821141</v>
      </c>
      <c r="S8">
        <f t="shared" si="3"/>
        <v>0.67469879518072284</v>
      </c>
    </row>
    <row r="9" spans="1:19" x14ac:dyDescent="0.3">
      <c r="A9" t="s">
        <v>1</v>
      </c>
      <c r="B9">
        <f t="shared" ref="B9:I9" si="4">(B4*$J3)/$J4</f>
        <v>24.106675612210669</v>
      </c>
      <c r="C9">
        <f t="shared" si="4"/>
        <v>361.18450184501847</v>
      </c>
      <c r="D9">
        <f t="shared" si="4"/>
        <v>87.282791009728285</v>
      </c>
      <c r="E9">
        <f t="shared" si="4"/>
        <v>21.197249245219727</v>
      </c>
      <c r="F9">
        <f t="shared" si="4"/>
        <v>98.089231801408928</v>
      </c>
      <c r="G9">
        <f t="shared" si="4"/>
        <v>527.02180476350213</v>
      </c>
      <c r="H9">
        <f t="shared" si="4"/>
        <v>51.12277759141228</v>
      </c>
      <c r="I9">
        <f t="shared" si="4"/>
        <v>68.99496813149949</v>
      </c>
      <c r="K9" t="s">
        <v>5</v>
      </c>
      <c r="L9">
        <f>SQRT((L8*(1-L8))/SUM(B2:B3))</f>
        <v>5.147582090425587E-2</v>
      </c>
      <c r="M9">
        <f t="shared" ref="M9:S9" si="5">SQRT((M8*(1-M8))/SUM(C2:C3))</f>
        <v>1.6959440265375769E-2</v>
      </c>
      <c r="N9">
        <f t="shared" si="5"/>
        <v>3.1622776601683791E-2</v>
      </c>
      <c r="O9">
        <f t="shared" si="5"/>
        <v>6.6917230469943648E-2</v>
      </c>
      <c r="P9">
        <f>SQRT((P8*(1-P8))/SUM(F2:F3))</f>
        <v>3.2536707334432917E-2</v>
      </c>
      <c r="Q9">
        <f t="shared" si="5"/>
        <v>1.2198327174709842E-2</v>
      </c>
      <c r="R9">
        <f t="shared" si="5"/>
        <v>4.3812502283809729E-2</v>
      </c>
      <c r="S9">
        <f t="shared" si="5"/>
        <v>3.6361664819535094E-2</v>
      </c>
    </row>
    <row r="12" spans="1:19" x14ac:dyDescent="0.3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19" x14ac:dyDescent="0.3">
      <c r="A13" t="s">
        <v>0</v>
      </c>
      <c r="B13">
        <f>((B2-B8)^2)/B8</f>
        <v>15.463348933495816</v>
      </c>
      <c r="C13">
        <f t="shared" ref="C13:H14" si="6">((C2-C8)^2)/C8</f>
        <v>12.544937617842507</v>
      </c>
      <c r="D13">
        <f t="shared" si="6"/>
        <v>29.059861114267125</v>
      </c>
      <c r="E13">
        <f t="shared" si="6"/>
        <v>4.6742304603249485</v>
      </c>
      <c r="F13">
        <f t="shared" si="6"/>
        <v>3.8061081546127964</v>
      </c>
      <c r="G13">
        <f t="shared" si="6"/>
        <v>57.839795992726351</v>
      </c>
      <c r="H13">
        <f t="shared" si="6"/>
        <v>8.6101851744955216</v>
      </c>
      <c r="I13">
        <f t="shared" ref="I13" si="7">((I2-I8)^2)/I8</f>
        <v>2.317911400405388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</row>
    <row r="14" spans="1:19" x14ac:dyDescent="0.3">
      <c r="A14" t="s">
        <v>1</v>
      </c>
      <c r="B14">
        <f>((B3-B9)^2)/B9</f>
        <v>21.74104426323624</v>
      </c>
      <c r="C14">
        <f t="shared" si="6"/>
        <v>17.637838038968237</v>
      </c>
      <c r="D14">
        <f t="shared" si="6"/>
        <v>40.857367280914708</v>
      </c>
      <c r="E14">
        <f t="shared" si="6"/>
        <v>6.5718397593914926</v>
      </c>
      <c r="F14">
        <f t="shared" si="6"/>
        <v>5.3512836201254901</v>
      </c>
      <c r="G14">
        <f t="shared" si="6"/>
        <v>81.321165955875159</v>
      </c>
      <c r="H14">
        <f t="shared" si="6"/>
        <v>12.105684079072795</v>
      </c>
      <c r="I14">
        <f t="shared" ref="I14" si="8">((I3-I9)^2)/I9</f>
        <v>3.2589198220388917</v>
      </c>
      <c r="L14">
        <v>0.46666666666666667</v>
      </c>
      <c r="M14">
        <v>0.33707865168539325</v>
      </c>
      <c r="N14">
        <v>0.47926267281105989</v>
      </c>
      <c r="O14">
        <v>0.42424242424242425</v>
      </c>
      <c r="P14">
        <v>0.6310679611650486</v>
      </c>
      <c r="Q14">
        <v>0.26666666666666666</v>
      </c>
      <c r="R14">
        <v>0.55533596837944665</v>
      </c>
      <c r="S14">
        <v>0.55533596837944665</v>
      </c>
    </row>
    <row r="15" spans="1:19" x14ac:dyDescent="0.3">
      <c r="L15">
        <v>3.7184890068181133E-2</v>
      </c>
      <c r="M15">
        <v>1.7715631161449658E-2</v>
      </c>
      <c r="N15">
        <v>3.3913006304288944E-2</v>
      </c>
      <c r="O15">
        <v>4.9671729426257194E-2</v>
      </c>
      <c r="P15">
        <v>2.3771831537569333E-2</v>
      </c>
      <c r="Q15">
        <v>1.5123489941749347E-2</v>
      </c>
      <c r="R15">
        <v>2.2091166236725353E-2</v>
      </c>
      <c r="S15">
        <v>2.2091166236725353E-2</v>
      </c>
    </row>
    <row r="17" spans="1:15" x14ac:dyDescent="0.3">
      <c r="A17" t="s">
        <v>3</v>
      </c>
      <c r="B17">
        <f>SUM(B13:H14)</f>
        <v>317.58469044534917</v>
      </c>
    </row>
    <row r="18" spans="1:15" x14ac:dyDescent="0.3">
      <c r="M18" t="s">
        <v>6</v>
      </c>
    </row>
    <row r="19" spans="1:15" x14ac:dyDescent="0.3">
      <c r="A19" t="s">
        <v>14</v>
      </c>
      <c r="L19">
        <v>1</v>
      </c>
      <c r="M19">
        <v>0.46666666666666667</v>
      </c>
      <c r="O19">
        <v>3.7184890068181133E-2</v>
      </c>
    </row>
    <row r="20" spans="1:15" x14ac:dyDescent="0.3">
      <c r="L20">
        <v>2</v>
      </c>
      <c r="M20">
        <v>0.33707865168539325</v>
      </c>
      <c r="O20">
        <v>1.7715631161449658E-2</v>
      </c>
    </row>
    <row r="21" spans="1:15" x14ac:dyDescent="0.3">
      <c r="L21">
        <v>3</v>
      </c>
      <c r="M21">
        <v>0.47926267281105989</v>
      </c>
      <c r="O21">
        <v>3.3913006304288944E-2</v>
      </c>
    </row>
    <row r="22" spans="1:15" x14ac:dyDescent="0.3">
      <c r="L22">
        <v>4</v>
      </c>
      <c r="M22">
        <v>0.42424242424242425</v>
      </c>
      <c r="O22">
        <v>4.9671729426257194E-2</v>
      </c>
    </row>
    <row r="23" spans="1:15" x14ac:dyDescent="0.3">
      <c r="L23">
        <v>5</v>
      </c>
      <c r="M23">
        <v>0.6310679611650486</v>
      </c>
      <c r="O23">
        <v>2.3771831537569333E-2</v>
      </c>
    </row>
    <row r="24" spans="1:15" x14ac:dyDescent="0.3">
      <c r="L24">
        <v>6</v>
      </c>
      <c r="M24">
        <v>0.26666666666666666</v>
      </c>
      <c r="O24">
        <v>1.5123489941749347E-2</v>
      </c>
    </row>
    <row r="25" spans="1:15" x14ac:dyDescent="0.3">
      <c r="L25">
        <v>7</v>
      </c>
      <c r="M25">
        <v>0.55533596837944665</v>
      </c>
      <c r="O25">
        <v>2.2091166236725353E-2</v>
      </c>
    </row>
    <row r="28" spans="1:15" x14ac:dyDescent="0.3">
      <c r="M28" t="s">
        <v>4</v>
      </c>
      <c r="O28" t="s">
        <v>5</v>
      </c>
    </row>
    <row r="29" spans="1:15" x14ac:dyDescent="0.3">
      <c r="L29">
        <v>1</v>
      </c>
      <c r="M29">
        <v>0.18965517241379309</v>
      </c>
      <c r="O29">
        <v>5.1475820904255877E-2</v>
      </c>
    </row>
    <row r="30" spans="1:15" x14ac:dyDescent="0.3">
      <c r="L30">
        <v>2</v>
      </c>
      <c r="M30">
        <v>0.49252013808975836</v>
      </c>
      <c r="O30">
        <v>1.6959440265375769E-2</v>
      </c>
    </row>
    <row r="31" spans="1:15" x14ac:dyDescent="0.3">
      <c r="L31">
        <v>3</v>
      </c>
      <c r="M31">
        <v>0.3</v>
      </c>
      <c r="O31">
        <v>3.1622776601683791E-2</v>
      </c>
    </row>
    <row r="32" spans="1:15" x14ac:dyDescent="0.3">
      <c r="L32">
        <v>4</v>
      </c>
      <c r="M32">
        <v>0.35294117647058826</v>
      </c>
      <c r="O32">
        <v>6.6917230469943648E-2</v>
      </c>
    </row>
    <row r="33" spans="12:15" x14ac:dyDescent="0.3">
      <c r="L33">
        <v>5</v>
      </c>
      <c r="M33">
        <v>0.48728813559322032</v>
      </c>
      <c r="O33">
        <v>3.2536707334432917E-2</v>
      </c>
    </row>
    <row r="34" spans="12:15" x14ac:dyDescent="0.3">
      <c r="L34">
        <v>6</v>
      </c>
      <c r="M34">
        <v>0.74763406940063093</v>
      </c>
      <c r="O34">
        <v>1.2198327174709842E-2</v>
      </c>
    </row>
    <row r="35" spans="12:15" x14ac:dyDescent="0.3">
      <c r="L35">
        <v>7</v>
      </c>
      <c r="M35">
        <v>0.38211382113821141</v>
      </c>
      <c r="O35">
        <v>4.3812502283809729E-2</v>
      </c>
    </row>
    <row r="36" spans="12:15" x14ac:dyDescent="0.3">
      <c r="L36">
        <v>8</v>
      </c>
      <c r="M36">
        <v>0.67469879518072284</v>
      </c>
      <c r="O36">
        <v>3.6361664819535088E-2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9A4-1189-4B50-A024-424B59A1F7D9}">
  <dimension ref="A1:K24"/>
  <sheetViews>
    <sheetView workbookViewId="0">
      <selection activeCell="J7" sqref="J7"/>
    </sheetView>
  </sheetViews>
  <sheetFormatPr defaultRowHeight="14.4" x14ac:dyDescent="0.3"/>
  <cols>
    <col min="1" max="1" width="13.44140625" customWidth="1"/>
  </cols>
  <sheetData>
    <row r="1" spans="1:11" x14ac:dyDescent="0.3">
      <c r="B1" t="s">
        <v>0</v>
      </c>
      <c r="C1" t="s">
        <v>1</v>
      </c>
    </row>
    <row r="2" spans="1:11" x14ac:dyDescent="0.3">
      <c r="A2" t="s">
        <v>7</v>
      </c>
      <c r="B2">
        <v>47</v>
      </c>
      <c r="C2">
        <v>11</v>
      </c>
    </row>
    <row r="3" spans="1:11" x14ac:dyDescent="0.3">
      <c r="A3" t="s">
        <v>8</v>
      </c>
      <c r="B3">
        <v>441</v>
      </c>
      <c r="C3">
        <v>428</v>
      </c>
    </row>
    <row r="4" spans="1:11" x14ac:dyDescent="0.3">
      <c r="A4" t="s">
        <v>9</v>
      </c>
      <c r="B4">
        <v>147</v>
      </c>
      <c r="C4">
        <v>63</v>
      </c>
    </row>
    <row r="5" spans="1:11" x14ac:dyDescent="0.3">
      <c r="A5" t="s">
        <v>10</v>
      </c>
      <c r="B5">
        <v>33</v>
      </c>
      <c r="C5">
        <v>18</v>
      </c>
    </row>
    <row r="6" spans="1:11" x14ac:dyDescent="0.3">
      <c r="A6" t="s">
        <v>11</v>
      </c>
      <c r="B6">
        <v>121</v>
      </c>
      <c r="C6">
        <v>115</v>
      </c>
    </row>
    <row r="7" spans="1:11" x14ac:dyDescent="0.3">
      <c r="A7" t="s">
        <v>12</v>
      </c>
      <c r="B7">
        <v>320</v>
      </c>
      <c r="C7">
        <v>948</v>
      </c>
    </row>
    <row r="8" spans="1:11" x14ac:dyDescent="0.3">
      <c r="A8" t="s">
        <v>13</v>
      </c>
      <c r="B8">
        <v>76</v>
      </c>
      <c r="C8">
        <v>47</v>
      </c>
    </row>
    <row r="9" spans="1:11" x14ac:dyDescent="0.3">
      <c r="A9" t="s">
        <v>15</v>
      </c>
      <c r="B9">
        <v>54</v>
      </c>
      <c r="C9">
        <v>112</v>
      </c>
    </row>
    <row r="13" spans="1:11" x14ac:dyDescent="0.3">
      <c r="E13">
        <v>0.46666666666666667</v>
      </c>
      <c r="F13">
        <v>0.33707865168539325</v>
      </c>
      <c r="G13">
        <v>0.47926267281105989</v>
      </c>
      <c r="H13">
        <v>0.42424242424242425</v>
      </c>
      <c r="I13">
        <v>0.6310679611650486</v>
      </c>
      <c r="J13">
        <v>0.26666666666666666</v>
      </c>
      <c r="K13">
        <v>0.55533596837944665</v>
      </c>
    </row>
    <row r="17" spans="5:6" x14ac:dyDescent="0.3">
      <c r="E17">
        <v>47</v>
      </c>
      <c r="F17">
        <v>11</v>
      </c>
    </row>
    <row r="18" spans="5:6" x14ac:dyDescent="0.3">
      <c r="E18">
        <v>441</v>
      </c>
      <c r="F18">
        <v>428</v>
      </c>
    </row>
    <row r="19" spans="5:6" x14ac:dyDescent="0.3">
      <c r="E19">
        <v>147</v>
      </c>
      <c r="F19">
        <v>63</v>
      </c>
    </row>
    <row r="20" spans="5:6" x14ac:dyDescent="0.3">
      <c r="E20">
        <v>33</v>
      </c>
      <c r="F20">
        <v>18</v>
      </c>
    </row>
    <row r="21" spans="5:6" x14ac:dyDescent="0.3">
      <c r="E21">
        <v>121</v>
      </c>
      <c r="F21">
        <v>115</v>
      </c>
    </row>
    <row r="22" spans="5:6" x14ac:dyDescent="0.3">
      <c r="E22">
        <v>320</v>
      </c>
      <c r="F22">
        <v>948</v>
      </c>
    </row>
    <row r="23" spans="5:6" x14ac:dyDescent="0.3">
      <c r="E23">
        <v>76</v>
      </c>
      <c r="F23">
        <v>47</v>
      </c>
    </row>
    <row r="24" spans="5:6" x14ac:dyDescent="0.3">
      <c r="E24">
        <v>54</v>
      </c>
      <c r="F24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Qiu</dc:creator>
  <cp:lastModifiedBy>Steve</cp:lastModifiedBy>
  <dcterms:created xsi:type="dcterms:W3CDTF">2022-06-09T01:50:14Z</dcterms:created>
  <dcterms:modified xsi:type="dcterms:W3CDTF">2022-06-16T21:17:12Z</dcterms:modified>
</cp:coreProperties>
</file>