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eturns\Documents\CABANA\"/>
    </mc:Choice>
  </mc:AlternateContent>
  <xr:revisionPtr revIDLastSave="0" documentId="13_ncr:1_{81032337-F371-4BB5-BE51-0C4078DB71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-17_week" sheetId="1" r:id="rId1"/>
    <sheet name="2_24_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" l="1"/>
  <c r="E288" i="1"/>
  <c r="E286" i="1"/>
  <c r="D129" i="2"/>
  <c r="C129" i="2"/>
  <c r="B129" i="2"/>
  <c r="D128" i="2"/>
  <c r="C128" i="2"/>
  <c r="B128" i="2"/>
  <c r="D127" i="2"/>
  <c r="C127" i="2"/>
  <c r="B127" i="2"/>
  <c r="G123" i="2"/>
  <c r="F123" i="2"/>
  <c r="D123" i="2"/>
  <c r="C123" i="2"/>
  <c r="B123" i="2"/>
  <c r="E123" i="2" s="1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95" i="2"/>
  <c r="F94" i="2"/>
  <c r="F93" i="2"/>
  <c r="F77" i="2"/>
  <c r="F72" i="2"/>
  <c r="F68" i="2"/>
  <c r="F69" i="2"/>
  <c r="F70" i="2"/>
  <c r="F71" i="2"/>
  <c r="F73" i="2"/>
  <c r="F74" i="2"/>
  <c r="F75" i="2"/>
  <c r="F76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67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43" i="2"/>
  <c r="F42" i="2"/>
  <c r="F41" i="2"/>
  <c r="F36" i="2"/>
  <c r="F37" i="2"/>
  <c r="F38" i="2"/>
  <c r="F39" i="2"/>
  <c r="F35" i="2"/>
  <c r="F34" i="2"/>
  <c r="F33" i="2"/>
  <c r="F32" i="2"/>
  <c r="F28" i="2"/>
  <c r="F29" i="2"/>
  <c r="F30" i="2"/>
  <c r="F31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0" i="2"/>
  <c r="F11" i="2"/>
  <c r="F12" i="2"/>
  <c r="F13" i="2"/>
  <c r="F14" i="2"/>
  <c r="F9" i="2"/>
  <c r="F7" i="2"/>
  <c r="F279" i="1"/>
  <c r="F278" i="1"/>
  <c r="F277" i="1"/>
  <c r="F276" i="1"/>
  <c r="F275" i="1"/>
  <c r="F274" i="1"/>
  <c r="F273" i="1"/>
  <c r="F259" i="1"/>
  <c r="F251" i="1"/>
  <c r="F240" i="1"/>
  <c r="F239" i="1"/>
  <c r="F234" i="1"/>
  <c r="F229" i="1"/>
  <c r="F224" i="1"/>
  <c r="F219" i="1"/>
  <c r="F211" i="1"/>
  <c r="F214" i="1"/>
  <c r="F213" i="1"/>
  <c r="F212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41" i="1"/>
  <c r="F137" i="1"/>
  <c r="F139" i="1"/>
  <c r="F136" i="1"/>
  <c r="F134" i="1"/>
  <c r="F140" i="1"/>
  <c r="F138" i="1"/>
  <c r="F135" i="1"/>
  <c r="F133" i="1"/>
  <c r="F152" i="1"/>
  <c r="F193" i="1"/>
  <c r="F188" i="1"/>
  <c r="F183" i="1"/>
  <c r="F178" i="1"/>
  <c r="F172" i="1"/>
  <c r="F167" i="1"/>
  <c r="F162" i="1"/>
  <c r="F157" i="1"/>
  <c r="F151" i="1"/>
  <c r="F146" i="1"/>
  <c r="F132" i="1"/>
  <c r="F104" i="1"/>
  <c r="F103" i="1"/>
  <c r="F102" i="1"/>
  <c r="F48" i="1"/>
  <c r="F38" i="1"/>
  <c r="F66" i="1"/>
  <c r="F71" i="1"/>
  <c r="F70" i="1"/>
  <c r="F69" i="1"/>
  <c r="F68" i="1"/>
  <c r="F67" i="1"/>
  <c r="F65" i="1"/>
  <c r="F63" i="1"/>
  <c r="F58" i="1"/>
  <c r="F53" i="1"/>
  <c r="F43" i="1"/>
  <c r="F33" i="1"/>
  <c r="F28" i="1"/>
  <c r="F18" i="1"/>
  <c r="F23" i="1"/>
  <c r="D287" i="1"/>
  <c r="C287" i="1"/>
  <c r="G282" i="1"/>
  <c r="F282" i="1"/>
  <c r="D282" i="1"/>
  <c r="C282" i="1"/>
  <c r="B282" i="1"/>
  <c r="D288" i="1"/>
  <c r="C288" i="1"/>
  <c r="B288" i="1"/>
  <c r="D286" i="1"/>
  <c r="C286" i="1" a="1"/>
  <c r="C286" i="1" s="1"/>
  <c r="B287" i="1"/>
  <c r="B286" i="1"/>
  <c r="C111" i="1"/>
  <c r="B111" i="1"/>
  <c r="C107" i="1"/>
  <c r="B107" i="1"/>
  <c r="E75" i="1"/>
  <c r="C74" i="1"/>
  <c r="B74" i="1"/>
  <c r="G74" i="1"/>
  <c r="F74" i="1"/>
  <c r="D74" i="1"/>
  <c r="D80" i="1"/>
  <c r="C80" i="1"/>
  <c r="B80" i="1"/>
  <c r="D79" i="1"/>
  <c r="C79" i="1"/>
  <c r="B79" i="1"/>
  <c r="C78" i="1"/>
  <c r="B78" i="1"/>
  <c r="E129" i="2" l="1"/>
  <c r="E128" i="2"/>
  <c r="E127" i="2"/>
  <c r="E287" i="1"/>
  <c r="E79" i="1"/>
  <c r="E78" i="1"/>
  <c r="E80" i="1"/>
  <c r="E282" i="1"/>
  <c r="E107" i="1"/>
  <c r="E7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<sst xmlns="http://schemas.openxmlformats.org/spreadsheetml/2006/main" count="350" uniqueCount="179">
  <si>
    <t>Time</t>
  </si>
  <si>
    <t>Scan time</t>
  </si>
  <si>
    <t>Discrepancy</t>
  </si>
  <si>
    <t>Nordstrom</t>
  </si>
  <si>
    <t>YES</t>
  </si>
  <si>
    <t>YES, partial order</t>
  </si>
  <si>
    <t>YES, other half of #55 above</t>
  </si>
  <si>
    <t>Total</t>
  </si>
  <si>
    <t>Time spent on Cabana</t>
  </si>
  <si>
    <t>Seconds</t>
  </si>
  <si>
    <t>Minutes</t>
  </si>
  <si>
    <t>Start time</t>
  </si>
  <si>
    <t>End time</t>
  </si>
  <si>
    <t>Lunch time</t>
  </si>
  <si>
    <t>8:00 am</t>
  </si>
  <si>
    <t>1 hour</t>
  </si>
  <si>
    <t>Averages(seconds)</t>
  </si>
  <si>
    <t>Time spent on regular eccom</t>
  </si>
  <si>
    <t>Time spent on Nordtrom</t>
  </si>
  <si>
    <t>Best case Product</t>
  </si>
  <si>
    <t>Worst Case Poduct</t>
  </si>
  <si>
    <t>Time Loss(Best Case)</t>
  </si>
  <si>
    <t>Time Loss(Worst Case)</t>
  </si>
  <si>
    <t>Work time</t>
  </si>
  <si>
    <t>Total Productivity time (h:m:s)</t>
  </si>
  <si>
    <t>2/17/2025-Monday:</t>
  </si>
  <si>
    <t>24 orders processed</t>
  </si>
  <si>
    <t>Average (Time/amount)</t>
  </si>
  <si>
    <t>I Folded 84</t>
  </si>
  <si>
    <t>3m 51s</t>
  </si>
  <si>
    <t>Average time spent folding orders</t>
  </si>
  <si>
    <t>Order search</t>
  </si>
  <si>
    <t>Order(set)</t>
  </si>
  <si>
    <t>2/18/2025-Tuesday:</t>
  </si>
  <si>
    <t>Summary</t>
  </si>
  <si>
    <t>Time for processing was not tracked precisely that day</t>
  </si>
  <si>
    <t>3:58:55 am</t>
  </si>
  <si>
    <t>7:58:55</t>
  </si>
  <si>
    <t>5:23:8</t>
  </si>
  <si>
    <t>5:56:27</t>
  </si>
  <si>
    <t>4m 15s</t>
  </si>
  <si>
    <t>I spent about 43.61 minutes processing Cabana or 43m 36s</t>
  </si>
  <si>
    <t>I spent about 34.06 minutes processing reugalar eccom returns or 34m 3s</t>
  </si>
  <si>
    <t>I spent about 9.56 minutes processing Nordtrom returns or 9 min 33s</t>
  </si>
  <si>
    <t>Grouped</t>
  </si>
  <si>
    <t>Individual</t>
  </si>
  <si>
    <t>2/19/2025-Wednesday:</t>
  </si>
  <si>
    <t>Spent about three hours updating this spreadsheet.</t>
  </si>
  <si>
    <t>I spent about 31.31 seconds processing each order</t>
  </si>
  <si>
    <t>I spent about 28.50 seconds processing each eccom order</t>
  </si>
  <si>
    <t>I spent about 60.53 seconds processing each Nordstrom order</t>
  </si>
  <si>
    <t>Day was mostly spent with handling mailing issues, big games returns, and a substantial amount of drop offs in receiving during Chris's lunch break. It was around 18 degrees, why was there so much traffic at noon.</t>
  </si>
  <si>
    <t>2/20/2025-Thursday:</t>
  </si>
  <si>
    <t>Spent 20m 15.18s arranging cabana items for putaway</t>
  </si>
  <si>
    <t>Spent 1h 50.31s arranging cabana items for putaway</t>
  </si>
  <si>
    <t>2/21/2025-Friday:</t>
  </si>
  <si>
    <t>yes</t>
  </si>
  <si>
    <t>Axley break time</t>
  </si>
  <si>
    <t xml:space="preserve">Axley start time: </t>
  </si>
  <si>
    <t>8:10</t>
  </si>
  <si>
    <t>time spent updating list:</t>
  </si>
  <si>
    <t>Yes</t>
  </si>
  <si>
    <t>Yes, not on list</t>
  </si>
  <si>
    <t>Yes, looking for rest of order</t>
  </si>
  <si>
    <t>Yes, looking for rest of order, relates to #10</t>
  </si>
  <si>
    <t>Spent: 4:28.51 minutes, sorting eccom from nordstrom</t>
  </si>
  <si>
    <t>Spent: 8:10.65 minutes handling an RTS order</t>
  </si>
  <si>
    <t>Spent: 1:28.03 walking back</t>
  </si>
  <si>
    <t>1:07.80 minutes retagging</t>
  </si>
  <si>
    <t>Spent 48.56s rebagging</t>
  </si>
  <si>
    <t>Spent 4:02.45 minutes arraging new orders to process</t>
  </si>
  <si>
    <t>8:53 - 8:57</t>
  </si>
  <si>
    <t>Spent 1:28.92 minutes rebagging</t>
  </si>
  <si>
    <t>Spent 9:07.08 minutes emailing tracey</t>
  </si>
  <si>
    <t>No receipt inside bag, had to look for order by transaction</t>
  </si>
  <si>
    <t>Added to discrepancy list</t>
  </si>
  <si>
    <t>Retagged item</t>
  </si>
  <si>
    <t>Found a random 486-DE22-M, marked damaged</t>
  </si>
  <si>
    <t>3PL went down for: 2:34.99 afterwards</t>
  </si>
  <si>
    <t>Retagged item: 2:31.96</t>
  </si>
  <si>
    <t>Rearranged orders to process</t>
  </si>
  <si>
    <t>left at 1:21</t>
  </si>
  <si>
    <t>12:08-1:08</t>
  </si>
  <si>
    <t>1:08 - 1:15</t>
  </si>
  <si>
    <t xml:space="preserve">No return tag, had to search for item manually </t>
  </si>
  <si>
    <t>Had to check item sku and retag</t>
  </si>
  <si>
    <t>Extensiv was down for 3:30.28 minutes</t>
  </si>
  <si>
    <t>Added to discrepancy list -No receipt info, had to search by transaction number after peeling off label</t>
  </si>
  <si>
    <t>6:25.88 + 1:58.17+1:10.18 + 1:10.67+ 1:07.60 + 59.51 + 1:49.39 + 1:33.76 + 1:38.71 + 1:09.31 + 3.37.94 + 1:28.61 + 3:13.07 + 2:03.74 + 4:29.50 + 2:09.42 + 1:54.58+2:03.19 + 1:34.69 + 1:19.84+2:31.96 + 1:16.94 + 3:22.61 + 5:20.77 + 2:10.08 + 1:40.98 + 2:34.34 + 1:48.69 + 1:24.75 + 2:17.34 + 1:45.28</t>
  </si>
  <si>
    <t>Emailed Katie about Jacksonville order issue: 12:00.89 minutes</t>
  </si>
  <si>
    <t>2/24/2025-Monday:</t>
  </si>
  <si>
    <t>Had to retag item</t>
  </si>
  <si>
    <t>Gathered more orders to process: 1:49.41</t>
  </si>
  <si>
    <t>I deleted an item and had to re-add it, #315139</t>
  </si>
  <si>
    <t>Gathered more orders to process: 2:32.62</t>
  </si>
  <si>
    <t>Additional item: 315076</t>
  </si>
  <si>
    <t>Gathered more orders to process: 3:01.27</t>
  </si>
  <si>
    <t>RTS order added: 314640</t>
  </si>
  <si>
    <t>Gathered more orders to process: 7:07.18</t>
  </si>
  <si>
    <t>Added to list: 316419</t>
  </si>
  <si>
    <t>Gathered more orders to process: 2:18.29</t>
  </si>
  <si>
    <t>Had to retag</t>
  </si>
  <si>
    <t>Yes, found other half of order</t>
  </si>
  <si>
    <t>Spent 3:59.79 rearraging for put-away</t>
  </si>
  <si>
    <t>Time Spent editing list: 3:10.15 + 1:13.51 + 2:00.36 + 4:10.04 + 6:44.65 + 1:50.85 + 2:52.58 + 41.39 + 1:12.41 + 2:33.82 + 1:12.11+15:28.57 + 40.29 + 4:46.75 + 3:33.44 + 1:10.50 + 1:47.12 + 58.72 + 1:47.12 + 49.01 + 2:33.70 + 6:23.50 + 42.08 + 1:40.22 + 1:34.25 + 10:52.46 +</t>
  </si>
  <si>
    <t>49m59.48s making and checking Jacksonsville return</t>
  </si>
  <si>
    <t>3:45-5 Axley re-bagged alone</t>
  </si>
  <si>
    <t>I re-bagged for 4:48:1.59</t>
  </si>
  <si>
    <t>Spent a total of 6:03:01.59 hours re-bagging</t>
  </si>
  <si>
    <t>13:58.58</t>
  </si>
  <si>
    <t>2:07.9</t>
  </si>
  <si>
    <t>16:06.48</t>
  </si>
  <si>
    <t>Normal Eccom</t>
  </si>
  <si>
    <t xml:space="preserve">I spent about 16m 06s processing Cabana </t>
  </si>
  <si>
    <t>I spent about 119.80 seconds processing each order</t>
  </si>
  <si>
    <t>Order had a lot of items</t>
  </si>
  <si>
    <t>Started trying a new method of processing</t>
  </si>
  <si>
    <t>She folded for 3 hours 40m</t>
  </si>
  <si>
    <t>Process Time</t>
  </si>
  <si>
    <t>1:33:23.92</t>
  </si>
  <si>
    <t>57:33.72</t>
  </si>
  <si>
    <t>19:02.69</t>
  </si>
  <si>
    <t>2:50:00.33</t>
  </si>
  <si>
    <t>57:48.21</t>
  </si>
  <si>
    <t>Total: 1h 9m 11.5s</t>
  </si>
  <si>
    <t xml:space="preserve">I spent about 2h 50m processing Cabana </t>
  </si>
  <si>
    <t>I spent about 39.46 seconds processing each order</t>
  </si>
  <si>
    <t>I spent about 35.72 seconds processing each eccom order</t>
  </si>
  <si>
    <t>1:52:12.12</t>
  </si>
  <si>
    <t>I spent about 1h 52m 12s processing regular eccom returns</t>
  </si>
  <si>
    <t>I spent about 57m 48s processing Nordstrom returns</t>
  </si>
  <si>
    <t>I spent about 55.40 seconds processing each Nordstrom order</t>
  </si>
  <si>
    <r>
      <t xml:space="preserve">Folding: </t>
    </r>
    <r>
      <rPr>
        <sz val="11"/>
        <color theme="1"/>
        <rFont val="Calibri"/>
        <family val="2"/>
        <scheme val="minor"/>
      </rPr>
      <t>Axley folded for 3h 40m</t>
    </r>
  </si>
  <si>
    <t>Time spent with Cabana outside of processing: 43:46.79</t>
  </si>
  <si>
    <t>Time Spent editing this spreadsheet: 1h 9m 11.5s</t>
  </si>
  <si>
    <t>Additional</t>
  </si>
  <si>
    <t>Retagging: 3m 11.13s</t>
  </si>
  <si>
    <t>Processed and Scanned</t>
  </si>
  <si>
    <t>11 sets</t>
  </si>
  <si>
    <t>Average time processing and scanning</t>
  </si>
  <si>
    <t>Spent 95.60s per Nordstrom order</t>
  </si>
  <si>
    <t>Total time per order</t>
  </si>
  <si>
    <t>Spent 105.10s per Nordstrom order</t>
  </si>
  <si>
    <t>Spent 2h 50m processing and searching for cabana orders</t>
  </si>
  <si>
    <t>1:37:47.72</t>
  </si>
  <si>
    <t>45:11.13</t>
  </si>
  <si>
    <t>10:41.61</t>
  </si>
  <si>
    <t>2:33:40.46</t>
  </si>
  <si>
    <t>1:30:9.03</t>
  </si>
  <si>
    <t>1:03:31.43</t>
  </si>
  <si>
    <t>Spent 2h 33m processing and searching for cabana orders</t>
  </si>
  <si>
    <t xml:space="preserve">I spent about 2h 33m processing Cabana </t>
  </si>
  <si>
    <t>I spent about 52.39 seconds processing each order</t>
  </si>
  <si>
    <t>Spent 78.14s per order</t>
  </si>
  <si>
    <t>I spent about 1h 30m 9s processing regular eccom returns</t>
  </si>
  <si>
    <t>I spent about 52.42 seconds processing each eccom order</t>
  </si>
  <si>
    <t>Spent 95.29s per eccom order</t>
  </si>
  <si>
    <t>I spent about 1hm 3m 31s processing Nordstrom returns</t>
  </si>
  <si>
    <t>I spent about 52.33 seconds processing each Nordstrom order</t>
  </si>
  <si>
    <t>Spent 78.14s per Nordstrom order</t>
  </si>
  <si>
    <t>Time spent with Cabana outside of processing: 18:59.15</t>
  </si>
  <si>
    <t>Time Spent editing this spreadsheet: 1h 22m 29.82s</t>
  </si>
  <si>
    <t>2/25/2025-Tuesday:</t>
  </si>
  <si>
    <t>Spent 6h 25m 22.79s editing this spreadsheet</t>
  </si>
  <si>
    <t>Spent 35m 6s doing put away</t>
  </si>
  <si>
    <t xml:space="preserve">3624.44s + 5404.58s =9029.02s </t>
  </si>
  <si>
    <t>Total time doing put-away for today: 2 h 30m 29.02s</t>
  </si>
  <si>
    <t>Spent 1h 50.31s arranging cabana items for putaway = 3,650.31s</t>
  </si>
  <si>
    <t>Spent 20m 15.18s arranging cabana items for putaway = 1,215.18 Seconds</t>
  </si>
  <si>
    <t>Total time: 13894.51</t>
  </si>
  <si>
    <t>Estimated to have moved 250 items</t>
  </si>
  <si>
    <t>About 55.57 seconds putting away each item.</t>
  </si>
  <si>
    <t>2/26/2025-Wednesday:</t>
  </si>
  <si>
    <t>Spent 59m 32s Editing this spreadsheet</t>
  </si>
  <si>
    <t>I prepared put-away items  last week, total time for all putway process: 3h 51m 34.51s</t>
  </si>
  <si>
    <t>Spent 72.91s per order</t>
  </si>
  <si>
    <t>Spent 64.49s per eccom order</t>
  </si>
  <si>
    <t>Spent 40.70s per eccom order</t>
  </si>
  <si>
    <t>Spent 46.80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</si>
</sst>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3" xfId="0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2" fontId="0" fillId="0" borderId="3" xfId="0" applyNumberFormat="1" applyBorder="1" applyAlignment="1">
      <alignment horizontal="right" wrapText="1"/>
    </xf>
    <xf numFmtId="49" fontId="0" fillId="0" borderId="0" xfId="0" applyNumberFormat="1" applyAlignment="1">
      <alignment horizontal="right" wrapText="1"/>
    </xf>
    <xf numFmtId="49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center" wrapText="1"/>
    </xf>
    <xf numFmtId="20" fontId="0" fillId="0" borderId="0" xfId="0" applyNumberFormat="1"/>
    <xf numFmtId="49" fontId="0" fillId="0" borderId="3" xfId="0" applyNumberFormat="1" applyBorder="1" applyAlignment="1">
      <alignment horizontal="right" wrapText="1"/>
    </xf>
    <xf numFmtId="9" fontId="0" fillId="0" borderId="1" xfId="0" applyNumberFormat="1" applyBorder="1"/>
    <xf numFmtId="9" fontId="0" fillId="0" borderId="0" xfId="0" applyNumberFormat="1"/>
    <xf numFmtId="20" fontId="0" fillId="0" borderId="1" xfId="0" applyNumberFormat="1" applyBorder="1"/>
    <xf numFmtId="0" fontId="0" fillId="0" borderId="5" xfId="0" applyBorder="1"/>
    <xf numFmtId="0" fontId="0" fillId="0" borderId="3" xfId="0" applyBorder="1" applyAlignment="1">
      <alignment horizontal="center" wrapText="1"/>
    </xf>
    <xf numFmtId="0" fontId="0" fillId="0" borderId="9" xfId="0" applyBorder="1"/>
    <xf numFmtId="2" fontId="0" fillId="0" borderId="10" xfId="0" applyNumberFormat="1" applyBorder="1" applyAlignment="1">
      <alignment horizontal="right" wrapText="1"/>
    </xf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7" xfId="0" applyBorder="1"/>
    <xf numFmtId="2" fontId="0" fillId="0" borderId="13" xfId="0" applyNumberFormat="1" applyBorder="1" applyAlignment="1">
      <alignment horizontal="right" wrapText="1"/>
    </xf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9" xfId="0" applyBorder="1" applyAlignment="1">
      <alignment horizontal="center" wrapText="1"/>
    </xf>
    <xf numFmtId="2" fontId="0" fillId="0" borderId="15" xfId="0" applyNumberFormat="1" applyBorder="1" applyAlignment="1">
      <alignment horizontal="right" wrapText="1"/>
    </xf>
    <xf numFmtId="0" fontId="0" fillId="0" borderId="15" xfId="0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2" fontId="0" fillId="4" borderId="0" xfId="0" applyNumberFormat="1" applyFill="1" applyAlignment="1">
      <alignment horizontal="right" wrapText="1"/>
    </xf>
    <xf numFmtId="0" fontId="0" fillId="0" borderId="1" xfId="0" applyBorder="1" applyAlignment="1">
      <alignment horizontal="left" vertical="top" wrapText="1"/>
    </xf>
    <xf numFmtId="49" fontId="0" fillId="0" borderId="15" xfId="0" applyNumberFormat="1" applyBorder="1"/>
    <xf numFmtId="49" fontId="0" fillId="0" borderId="10" xfId="0" applyNumberFormat="1" applyBorder="1"/>
    <xf numFmtId="49" fontId="0" fillId="0" borderId="13" xfId="0" applyNumberFormat="1" applyBorder="1"/>
    <xf numFmtId="49" fontId="0" fillId="0" borderId="10" xfId="0" applyNumberFormat="1" applyBorder="1" applyAlignment="1">
      <alignment horizontal="right" wrapText="1"/>
    </xf>
    <xf numFmtId="49" fontId="0" fillId="0" borderId="15" xfId="0" applyNumberFormat="1" applyBorder="1" applyAlignment="1">
      <alignment horizontal="right" wrapText="1"/>
    </xf>
    <xf numFmtId="49" fontId="0" fillId="0" borderId="9" xfId="0" applyNumberFormat="1" applyBorder="1"/>
    <xf numFmtId="49" fontId="0" fillId="0" borderId="8" xfId="0" applyNumberFormat="1" applyBorder="1"/>
    <xf numFmtId="49" fontId="0" fillId="0" borderId="4" xfId="0" applyNumberFormat="1" applyBorder="1"/>
    <xf numFmtId="49" fontId="1" fillId="3" borderId="5" xfId="0" applyNumberFormat="1" applyFont="1" applyFill="1" applyBorder="1"/>
    <xf numFmtId="49" fontId="0" fillId="0" borderId="12" xfId="0" applyNumberFormat="1" applyBorder="1"/>
    <xf numFmtId="49" fontId="0" fillId="0" borderId="5" xfId="0" applyNumberFormat="1" applyBorder="1"/>
    <xf numFmtId="49" fontId="0" fillId="0" borderId="11" xfId="0" applyNumberFormat="1" applyBorder="1"/>
    <xf numFmtId="49" fontId="0" fillId="0" borderId="5" xfId="0" applyNumberFormat="1" applyBorder="1" applyAlignment="1">
      <alignment wrapText="1"/>
    </xf>
    <xf numFmtId="49" fontId="0" fillId="0" borderId="0" xfId="0" applyNumberFormat="1" applyAlignment="1">
      <alignment horizontal="left" vertical="top" wrapText="1"/>
    </xf>
    <xf numFmtId="49" fontId="0" fillId="0" borderId="7" xfId="0" applyNumberFormat="1" applyBorder="1"/>
    <xf numFmtId="49" fontId="0" fillId="0" borderId="14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20" fontId="0" fillId="0" borderId="5" xfId="0" applyNumberFormat="1" applyBorder="1"/>
    <xf numFmtId="0" fontId="0" fillId="0" borderId="9" xfId="0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0" xfId="0" applyAlignment="1">
      <alignment horizontal="left" vertical="top"/>
    </xf>
    <xf numFmtId="49" fontId="0" fillId="0" borderId="5" xfId="0" applyNumberFormat="1" applyBorder="1" applyAlignment="1">
      <alignment horizontal="left" wrapText="1"/>
    </xf>
    <xf numFmtId="0" fontId="0" fillId="0" borderId="11" xfId="0" applyBorder="1" applyAlignment="1">
      <alignment wrapText="1"/>
    </xf>
    <xf numFmtId="49" fontId="0" fillId="0" borderId="5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0" xfId="0" applyAlignment="1">
      <alignment horizontal="right" wrapText="1"/>
    </xf>
    <xf numFmtId="49" fontId="0" fillId="0" borderId="15" xfId="0" applyNumberFormat="1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0" borderId="10" xfId="0" applyBorder="1" applyAlignment="1">
      <alignment horizontal="right" vertical="top" wrapText="1"/>
    </xf>
    <xf numFmtId="0" fontId="0" fillId="0" borderId="8" xfId="0" applyBorder="1" applyAlignment="1">
      <alignment horizontal="right" wrapText="1"/>
    </xf>
    <xf numFmtId="2" fontId="0" fillId="0" borderId="10" xfId="0" applyNumberFormat="1" applyBorder="1" applyAlignment="1">
      <alignment horizontal="right"/>
    </xf>
    <xf numFmtId="0" fontId="1" fillId="3" borderId="0" xfId="0" applyFont="1" applyFill="1"/>
    <xf numFmtId="0" fontId="0" fillId="0" borderId="2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9" xfId="0" applyBorder="1" applyAlignment="1">
      <alignment horizontal="center"/>
    </xf>
    <xf numFmtId="2" fontId="0" fillId="0" borderId="4" xfId="0" applyNumberFormat="1" applyBorder="1" applyAlignment="1">
      <alignment horizontal="right" wrapText="1"/>
    </xf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2" fontId="0" fillId="0" borderId="4" xfId="0" applyNumberFormat="1" applyBorder="1"/>
    <xf numFmtId="0" fontId="0" fillId="0" borderId="3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10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5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1" fillId="5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9"/>
  <sheetViews>
    <sheetView topLeftCell="A269" zoomScaleNormal="100" workbookViewId="0">
      <selection activeCell="E85" sqref="E85"/>
    </sheetView>
  </sheetViews>
  <sheetFormatPr defaultRowHeight="14.4" x14ac:dyDescent="0.3"/>
  <cols>
    <col min="1" max="1" width="17.109375" customWidth="1"/>
    <col min="2" max="2" width="17.77734375" style="17" customWidth="1"/>
    <col min="3" max="3" width="18" customWidth="1"/>
    <col min="4" max="4" width="19.21875" customWidth="1"/>
    <col min="5" max="5" width="22.33203125" customWidth="1"/>
    <col min="6" max="6" width="24.5546875" customWidth="1"/>
    <col min="7" max="7" width="21.21875" customWidth="1"/>
    <col min="8" max="8" width="21" customWidth="1"/>
  </cols>
  <sheetData>
    <row r="1" spans="1:7" s="52" customFormat="1" ht="28.8" x14ac:dyDescent="0.3">
      <c r="A1" s="53" t="s">
        <v>25</v>
      </c>
      <c r="B1" s="52" t="s">
        <v>26</v>
      </c>
      <c r="C1" s="52" t="s">
        <v>28</v>
      </c>
    </row>
    <row r="2" spans="1:7" ht="28.8" x14ac:dyDescent="0.3">
      <c r="B2"/>
      <c r="C2" s="22" t="s">
        <v>11</v>
      </c>
      <c r="D2" s="2" t="s">
        <v>12</v>
      </c>
      <c r="E2" s="2" t="s">
        <v>13</v>
      </c>
      <c r="F2" s="1" t="s">
        <v>23</v>
      </c>
      <c r="G2" s="6" t="s">
        <v>24</v>
      </c>
    </row>
    <row r="3" spans="1:7" ht="28.8" x14ac:dyDescent="0.3">
      <c r="A3" s="6" t="s">
        <v>21</v>
      </c>
      <c r="B3" s="25">
        <v>0.15</v>
      </c>
      <c r="C3" s="21" t="s">
        <v>14</v>
      </c>
      <c r="D3" s="4" t="s">
        <v>36</v>
      </c>
      <c r="E3" s="1" t="s">
        <v>15</v>
      </c>
      <c r="F3" s="4" t="s">
        <v>37</v>
      </c>
      <c r="G3" s="4" t="s">
        <v>39</v>
      </c>
    </row>
    <row r="4" spans="1:7" ht="28.8" x14ac:dyDescent="0.3">
      <c r="A4" s="6" t="s">
        <v>22</v>
      </c>
      <c r="B4" s="25">
        <v>0.25</v>
      </c>
      <c r="C4" s="21" t="s">
        <v>14</v>
      </c>
      <c r="D4" s="4" t="s">
        <v>36</v>
      </c>
      <c r="E4" s="1" t="s">
        <v>15</v>
      </c>
      <c r="F4" s="4" t="s">
        <v>37</v>
      </c>
      <c r="G4" s="4" t="s">
        <v>38</v>
      </c>
    </row>
    <row r="5" spans="1:7" x14ac:dyDescent="0.3">
      <c r="A5" s="44"/>
      <c r="B5" s="26"/>
      <c r="C5" s="20"/>
      <c r="D5" s="5"/>
      <c r="F5" s="5"/>
      <c r="G5" s="5"/>
    </row>
    <row r="6" spans="1:7" x14ac:dyDescent="0.3">
      <c r="A6" s="151" t="s">
        <v>34</v>
      </c>
      <c r="B6" s="152"/>
      <c r="C6" s="153"/>
    </row>
    <row r="7" spans="1:7" ht="43.2" x14ac:dyDescent="0.3">
      <c r="A7" s="47" t="s">
        <v>30</v>
      </c>
      <c r="B7" s="48" t="s">
        <v>27</v>
      </c>
      <c r="C7" s="49" t="s">
        <v>35</v>
      </c>
    </row>
    <row r="8" spans="1:7" x14ac:dyDescent="0.3">
      <c r="A8" s="2" t="s">
        <v>19</v>
      </c>
      <c r="B8" s="27" t="s">
        <v>40</v>
      </c>
      <c r="C8" s="34"/>
    </row>
    <row r="9" spans="1:7" x14ac:dyDescent="0.3">
      <c r="A9" s="2" t="s">
        <v>20</v>
      </c>
      <c r="B9" s="1" t="s">
        <v>29</v>
      </c>
      <c r="C9" s="37"/>
    </row>
    <row r="10" spans="1:7" x14ac:dyDescent="0.3">
      <c r="B10"/>
    </row>
    <row r="11" spans="1:7" x14ac:dyDescent="0.3">
      <c r="B11"/>
    </row>
    <row r="12" spans="1:7" s="52" customFormat="1" ht="28.8" x14ac:dyDescent="0.3">
      <c r="A12" s="53" t="s">
        <v>33</v>
      </c>
      <c r="B12" s="54"/>
    </row>
    <row r="13" spans="1:7" x14ac:dyDescent="0.3">
      <c r="A13" s="15" t="s">
        <v>32</v>
      </c>
      <c r="B13" s="19" t="s">
        <v>0</v>
      </c>
      <c r="C13" s="40" t="s">
        <v>31</v>
      </c>
      <c r="D13" s="2" t="s">
        <v>2</v>
      </c>
      <c r="E13" s="2" t="s">
        <v>3</v>
      </c>
      <c r="F13" s="15" t="s">
        <v>141</v>
      </c>
    </row>
    <row r="14" spans="1:7" x14ac:dyDescent="0.3">
      <c r="A14" s="30">
        <v>1</v>
      </c>
      <c r="B14" s="31">
        <v>33.29</v>
      </c>
      <c r="C14" s="39"/>
      <c r="D14" s="33"/>
      <c r="E14" s="34"/>
      <c r="F14" s="16">
        <v>36.628</v>
      </c>
    </row>
    <row r="15" spans="1:7" x14ac:dyDescent="0.3">
      <c r="A15" s="33">
        <v>2</v>
      </c>
      <c r="B15" s="17">
        <v>27.69</v>
      </c>
      <c r="D15" s="33"/>
      <c r="E15" s="34"/>
      <c r="F15" s="99">
        <v>36.628</v>
      </c>
    </row>
    <row r="16" spans="1:7" x14ac:dyDescent="0.3">
      <c r="A16" s="33">
        <v>3</v>
      </c>
      <c r="B16" s="17">
        <v>23.74</v>
      </c>
      <c r="D16" s="33"/>
      <c r="E16" s="34"/>
      <c r="F16" s="99">
        <v>36.628</v>
      </c>
    </row>
    <row r="17" spans="1:6" x14ac:dyDescent="0.3">
      <c r="A17" s="33">
        <v>4</v>
      </c>
      <c r="B17" s="17">
        <v>19.71</v>
      </c>
      <c r="D17" s="33"/>
      <c r="E17" s="34"/>
      <c r="F17" s="99">
        <v>36.628</v>
      </c>
    </row>
    <row r="18" spans="1:6" x14ac:dyDescent="0.3">
      <c r="A18" s="35">
        <v>5</v>
      </c>
      <c r="B18" s="36">
        <v>22.49</v>
      </c>
      <c r="C18" s="38">
        <v>56.22</v>
      </c>
      <c r="D18" s="33"/>
      <c r="E18" s="34"/>
      <c r="F18" s="100">
        <f>SUM(B13:C18)/5</f>
        <v>36.628</v>
      </c>
    </row>
    <row r="19" spans="1:6" x14ac:dyDescent="0.3">
      <c r="A19" s="33">
        <v>6</v>
      </c>
      <c r="B19" s="17">
        <v>18.170000000000002</v>
      </c>
      <c r="D19" s="30"/>
      <c r="E19" s="32"/>
      <c r="F19" s="99">
        <v>42.352000000000004</v>
      </c>
    </row>
    <row r="20" spans="1:6" x14ac:dyDescent="0.3">
      <c r="A20" s="33">
        <v>7</v>
      </c>
      <c r="B20" s="17">
        <v>18.46</v>
      </c>
      <c r="D20" s="33"/>
      <c r="E20" s="34"/>
      <c r="F20" s="99">
        <v>42.352000000000004</v>
      </c>
    </row>
    <row r="21" spans="1:6" x14ac:dyDescent="0.3">
      <c r="A21" s="33">
        <v>8</v>
      </c>
      <c r="B21" s="17">
        <v>22.62</v>
      </c>
      <c r="D21" s="33"/>
      <c r="E21" s="34"/>
      <c r="F21" s="99">
        <v>42.352000000000004</v>
      </c>
    </row>
    <row r="22" spans="1:6" x14ac:dyDescent="0.3">
      <c r="A22" s="33">
        <v>9</v>
      </c>
      <c r="B22" s="17">
        <v>24.97</v>
      </c>
      <c r="D22" s="33"/>
      <c r="E22" s="34"/>
      <c r="F22" s="99">
        <v>42.352000000000004</v>
      </c>
    </row>
    <row r="23" spans="1:6" x14ac:dyDescent="0.3">
      <c r="A23" s="33">
        <v>10</v>
      </c>
      <c r="B23" s="17">
        <v>65.64</v>
      </c>
      <c r="C23">
        <v>61.9</v>
      </c>
      <c r="D23" s="35"/>
      <c r="E23" s="38"/>
      <c r="F23" s="99">
        <f>SUM(B19:C23)/5</f>
        <v>42.352000000000004</v>
      </c>
    </row>
    <row r="24" spans="1:6" x14ac:dyDescent="0.3">
      <c r="A24" s="30">
        <v>11</v>
      </c>
      <c r="B24" s="31">
        <v>22.92</v>
      </c>
      <c r="C24" s="39"/>
      <c r="D24" s="30"/>
      <c r="E24" s="32"/>
      <c r="F24" s="16">
        <v>42.05</v>
      </c>
    </row>
    <row r="25" spans="1:6" x14ac:dyDescent="0.3">
      <c r="A25" s="33">
        <v>12</v>
      </c>
      <c r="B25" s="17">
        <v>51.7</v>
      </c>
      <c r="D25" s="33"/>
      <c r="E25" s="34"/>
      <c r="F25" s="99">
        <v>42.05</v>
      </c>
    </row>
    <row r="26" spans="1:6" x14ac:dyDescent="0.3">
      <c r="A26" s="33">
        <v>13</v>
      </c>
      <c r="B26" s="17">
        <v>23.9</v>
      </c>
      <c r="D26" s="33"/>
      <c r="E26" s="34"/>
      <c r="F26" s="99">
        <v>42.05</v>
      </c>
    </row>
    <row r="27" spans="1:6" x14ac:dyDescent="0.3">
      <c r="A27" s="33">
        <v>14</v>
      </c>
      <c r="B27" s="17">
        <v>34.54</v>
      </c>
      <c r="D27" s="33"/>
      <c r="E27" s="34"/>
      <c r="F27" s="99">
        <v>42.05</v>
      </c>
    </row>
    <row r="28" spans="1:6" x14ac:dyDescent="0.3">
      <c r="A28" s="35">
        <v>15</v>
      </c>
      <c r="B28" s="36">
        <v>22.12</v>
      </c>
      <c r="C28" s="38">
        <v>55.07</v>
      </c>
      <c r="D28" s="35"/>
      <c r="E28" s="37"/>
      <c r="F28" s="100">
        <f>SUM(B24:C28)/5</f>
        <v>42.05</v>
      </c>
    </row>
    <row r="29" spans="1:6" x14ac:dyDescent="0.3">
      <c r="A29" s="33">
        <v>16</v>
      </c>
      <c r="B29" s="17">
        <v>20.32</v>
      </c>
      <c r="D29" s="30"/>
      <c r="E29" s="32"/>
      <c r="F29" s="99">
        <v>42.335999999999999</v>
      </c>
    </row>
    <row r="30" spans="1:6" x14ac:dyDescent="0.3">
      <c r="A30" s="33">
        <v>17</v>
      </c>
      <c r="B30" s="17">
        <v>31.56</v>
      </c>
      <c r="D30" s="33"/>
      <c r="E30" s="34"/>
      <c r="F30" s="99">
        <v>42.335999999999999</v>
      </c>
    </row>
    <row r="31" spans="1:6" x14ac:dyDescent="0.3">
      <c r="A31" s="33">
        <v>18</v>
      </c>
      <c r="B31" s="17">
        <v>31.66</v>
      </c>
      <c r="D31" s="33"/>
      <c r="E31" s="34"/>
      <c r="F31" s="99">
        <v>42.335999999999999</v>
      </c>
    </row>
    <row r="32" spans="1:6" x14ac:dyDescent="0.3">
      <c r="A32" s="33">
        <v>19</v>
      </c>
      <c r="B32" s="17">
        <v>24.62</v>
      </c>
      <c r="D32" s="33"/>
      <c r="E32" s="34"/>
      <c r="F32" s="99">
        <v>42.335999999999999</v>
      </c>
    </row>
    <row r="33" spans="1:6" x14ac:dyDescent="0.3">
      <c r="A33" s="33">
        <v>20</v>
      </c>
      <c r="B33" s="17">
        <v>35.520000000000003</v>
      </c>
      <c r="C33">
        <v>68</v>
      </c>
      <c r="D33" s="35"/>
      <c r="E33" s="37"/>
      <c r="F33" s="99">
        <f>SUM(B29:C33)/5</f>
        <v>42.335999999999999</v>
      </c>
    </row>
    <row r="34" spans="1:6" x14ac:dyDescent="0.3">
      <c r="A34" s="30">
        <v>21</v>
      </c>
      <c r="B34" s="31">
        <v>41.83</v>
      </c>
      <c r="C34" s="39"/>
      <c r="D34" s="33"/>
      <c r="E34" s="34"/>
      <c r="F34" s="16">
        <v>39.584000000000003</v>
      </c>
    </row>
    <row r="35" spans="1:6" x14ac:dyDescent="0.3">
      <c r="A35" s="33">
        <v>22</v>
      </c>
      <c r="B35" s="17">
        <v>20.84</v>
      </c>
      <c r="D35" s="33"/>
      <c r="E35" s="34"/>
      <c r="F35" s="99">
        <v>39.584000000000003</v>
      </c>
    </row>
    <row r="36" spans="1:6" x14ac:dyDescent="0.3">
      <c r="A36" s="33">
        <v>23</v>
      </c>
      <c r="B36" s="17">
        <v>22.77</v>
      </c>
      <c r="D36" s="33"/>
      <c r="E36" s="34"/>
      <c r="F36" s="99">
        <v>39.584000000000003</v>
      </c>
    </row>
    <row r="37" spans="1:6" x14ac:dyDescent="0.3">
      <c r="A37" s="33">
        <v>24</v>
      </c>
      <c r="B37" s="17">
        <v>20.07</v>
      </c>
      <c r="D37" s="33"/>
      <c r="E37" s="34"/>
      <c r="F37" s="99">
        <v>39.584000000000003</v>
      </c>
    </row>
    <row r="38" spans="1:6" x14ac:dyDescent="0.3">
      <c r="A38" s="35">
        <v>25</v>
      </c>
      <c r="B38" s="36">
        <v>38.17</v>
      </c>
      <c r="C38" s="38">
        <v>54.24</v>
      </c>
      <c r="D38" s="33"/>
      <c r="E38" s="34"/>
      <c r="F38" s="100">
        <f>SUM(B34:C38)/5</f>
        <v>39.584000000000003</v>
      </c>
    </row>
    <row r="39" spans="1:6" x14ac:dyDescent="0.3">
      <c r="A39" s="30">
        <v>26</v>
      </c>
      <c r="B39" s="31">
        <v>23.24</v>
      </c>
      <c r="C39" s="39"/>
      <c r="D39" s="30"/>
      <c r="E39" s="32"/>
      <c r="F39" s="16">
        <v>34.756</v>
      </c>
    </row>
    <row r="40" spans="1:6" x14ac:dyDescent="0.3">
      <c r="A40" s="33">
        <v>27</v>
      </c>
      <c r="B40" s="17">
        <v>24.73</v>
      </c>
      <c r="D40" s="33"/>
      <c r="E40" s="34"/>
      <c r="F40" s="99">
        <v>34.756</v>
      </c>
    </row>
    <row r="41" spans="1:6" x14ac:dyDescent="0.3">
      <c r="A41" s="33">
        <v>28</v>
      </c>
      <c r="B41" s="17">
        <v>22.23</v>
      </c>
      <c r="D41" s="33"/>
      <c r="E41" s="34"/>
      <c r="F41" s="99">
        <v>34.756</v>
      </c>
    </row>
    <row r="42" spans="1:6" x14ac:dyDescent="0.3">
      <c r="A42" s="33">
        <v>29</v>
      </c>
      <c r="B42" s="17">
        <v>28.7</v>
      </c>
      <c r="D42" s="33"/>
      <c r="E42" s="34"/>
      <c r="F42" s="99">
        <v>34.756</v>
      </c>
    </row>
    <row r="43" spans="1:6" x14ac:dyDescent="0.3">
      <c r="A43" s="35">
        <v>30</v>
      </c>
      <c r="B43" s="36">
        <v>21.33</v>
      </c>
      <c r="C43" s="38">
        <v>53.55</v>
      </c>
      <c r="D43" s="35"/>
      <c r="E43" s="37"/>
      <c r="F43" s="100">
        <f>SUM(B39:C43)/5</f>
        <v>34.756</v>
      </c>
    </row>
    <row r="44" spans="1:6" x14ac:dyDescent="0.3">
      <c r="A44" s="30">
        <v>31</v>
      </c>
      <c r="B44" s="31">
        <v>86.12</v>
      </c>
      <c r="C44" s="39"/>
      <c r="D44" s="33"/>
      <c r="E44" s="34"/>
      <c r="F44" s="99">
        <v>50.772000000000006</v>
      </c>
    </row>
    <row r="45" spans="1:6" x14ac:dyDescent="0.3">
      <c r="A45" s="33">
        <v>32</v>
      </c>
      <c r="B45" s="17">
        <v>20.329999999999998</v>
      </c>
      <c r="D45" s="33"/>
      <c r="E45" s="34"/>
      <c r="F45" s="99">
        <v>50.772000000000006</v>
      </c>
    </row>
    <row r="46" spans="1:6" x14ac:dyDescent="0.3">
      <c r="A46" s="33">
        <v>33</v>
      </c>
      <c r="B46" s="17">
        <v>28.22</v>
      </c>
      <c r="D46" s="33"/>
      <c r="E46" s="34"/>
      <c r="F46" s="99">
        <v>50.772000000000006</v>
      </c>
    </row>
    <row r="47" spans="1:6" x14ac:dyDescent="0.3">
      <c r="A47" s="33">
        <v>34</v>
      </c>
      <c r="B47" s="17">
        <v>32.78</v>
      </c>
      <c r="D47" s="33"/>
      <c r="E47" s="34"/>
      <c r="F47" s="99">
        <v>50.772000000000006</v>
      </c>
    </row>
    <row r="48" spans="1:6" x14ac:dyDescent="0.3">
      <c r="A48" s="35">
        <v>35</v>
      </c>
      <c r="B48" s="36">
        <v>24.62</v>
      </c>
      <c r="C48" s="38">
        <v>61.79</v>
      </c>
      <c r="D48" s="33"/>
      <c r="E48" s="34"/>
      <c r="F48" s="100">
        <f>SUM(B44:C48)/5</f>
        <v>50.772000000000006</v>
      </c>
    </row>
    <row r="49" spans="1:6" x14ac:dyDescent="0.3">
      <c r="A49" s="33">
        <v>36</v>
      </c>
      <c r="B49" s="17">
        <v>19.760000000000002</v>
      </c>
      <c r="D49" s="30"/>
      <c r="E49" s="32"/>
      <c r="F49" s="99">
        <v>42.548000000000002</v>
      </c>
    </row>
    <row r="50" spans="1:6" x14ac:dyDescent="0.3">
      <c r="A50" s="33">
        <v>37</v>
      </c>
      <c r="B50" s="17">
        <v>19.760000000000002</v>
      </c>
      <c r="D50" s="33"/>
      <c r="E50" s="34"/>
      <c r="F50" s="99">
        <v>42.548000000000002</v>
      </c>
    </row>
    <row r="51" spans="1:6" x14ac:dyDescent="0.3">
      <c r="A51" s="33">
        <v>38</v>
      </c>
      <c r="B51" s="17">
        <v>19.52</v>
      </c>
      <c r="D51" s="33"/>
      <c r="E51" s="34"/>
      <c r="F51" s="99">
        <v>42.548000000000002</v>
      </c>
    </row>
    <row r="52" spans="1:6" x14ac:dyDescent="0.3">
      <c r="A52" s="33">
        <v>39</v>
      </c>
      <c r="B52" s="17">
        <v>81.98</v>
      </c>
      <c r="D52" s="33"/>
      <c r="E52" s="34"/>
      <c r="F52" s="99">
        <v>42.548000000000002</v>
      </c>
    </row>
    <row r="53" spans="1:6" x14ac:dyDescent="0.3">
      <c r="A53" s="33">
        <v>40</v>
      </c>
      <c r="B53" s="17">
        <v>18.14</v>
      </c>
      <c r="C53">
        <v>53.58</v>
      </c>
      <c r="D53" s="35"/>
      <c r="E53" s="37"/>
      <c r="F53" s="99">
        <f>SUM(B49:C53)/5</f>
        <v>42.548000000000002</v>
      </c>
    </row>
    <row r="54" spans="1:6" x14ac:dyDescent="0.3">
      <c r="A54" s="30">
        <v>41</v>
      </c>
      <c r="B54" s="31">
        <v>29.83</v>
      </c>
      <c r="C54" s="39"/>
      <c r="D54" s="33"/>
      <c r="E54" s="34"/>
      <c r="F54" s="16">
        <v>38.257999999999996</v>
      </c>
    </row>
    <row r="55" spans="1:6" x14ac:dyDescent="0.3">
      <c r="A55" s="33">
        <v>42</v>
      </c>
      <c r="B55" s="17">
        <v>19.02</v>
      </c>
      <c r="D55" s="33"/>
      <c r="E55" s="34"/>
      <c r="F55" s="99">
        <v>38.257999999999996</v>
      </c>
    </row>
    <row r="56" spans="1:6" x14ac:dyDescent="0.3">
      <c r="A56" s="33">
        <v>43</v>
      </c>
      <c r="B56" s="17">
        <v>19.07</v>
      </c>
      <c r="D56" s="33"/>
      <c r="E56" s="34"/>
      <c r="F56" s="99">
        <v>38.257999999999996</v>
      </c>
    </row>
    <row r="57" spans="1:6" x14ac:dyDescent="0.3">
      <c r="A57" s="33">
        <v>44</v>
      </c>
      <c r="B57" s="17">
        <v>17.760000000000002</v>
      </c>
      <c r="D57" s="33"/>
      <c r="E57" s="34"/>
      <c r="F57" s="99">
        <v>38.257999999999996</v>
      </c>
    </row>
    <row r="58" spans="1:6" x14ac:dyDescent="0.3">
      <c r="A58" s="35">
        <v>45</v>
      </c>
      <c r="B58" s="36">
        <v>43.02</v>
      </c>
      <c r="C58" s="38">
        <v>62.59</v>
      </c>
      <c r="D58" s="33"/>
      <c r="E58" s="34"/>
      <c r="F58" s="100">
        <f>SUM(B54:C58)/5</f>
        <v>38.257999999999996</v>
      </c>
    </row>
    <row r="59" spans="1:6" x14ac:dyDescent="0.3">
      <c r="A59" s="30">
        <v>46</v>
      </c>
      <c r="B59" s="31">
        <v>17.12</v>
      </c>
      <c r="C59" s="39"/>
      <c r="D59" s="30"/>
      <c r="E59" s="32"/>
      <c r="F59" s="16">
        <v>31.988</v>
      </c>
    </row>
    <row r="60" spans="1:6" x14ac:dyDescent="0.3">
      <c r="A60" s="33">
        <v>47</v>
      </c>
      <c r="B60" s="17">
        <v>28.61</v>
      </c>
      <c r="D60" s="33"/>
      <c r="E60" s="34"/>
      <c r="F60" s="99">
        <v>31.988</v>
      </c>
    </row>
    <row r="61" spans="1:6" x14ac:dyDescent="0.3">
      <c r="A61" s="33">
        <v>48</v>
      </c>
      <c r="B61" s="17">
        <v>16.68</v>
      </c>
      <c r="D61" s="33"/>
      <c r="E61" s="34"/>
      <c r="F61" s="99">
        <v>31.988</v>
      </c>
    </row>
    <row r="62" spans="1:6" x14ac:dyDescent="0.3">
      <c r="A62" s="33">
        <v>49</v>
      </c>
      <c r="B62" s="17">
        <v>22.03</v>
      </c>
      <c r="D62" s="33"/>
      <c r="E62" s="34"/>
      <c r="F62" s="99">
        <v>31.988</v>
      </c>
    </row>
    <row r="63" spans="1:6" x14ac:dyDescent="0.3">
      <c r="A63" s="35">
        <v>50</v>
      </c>
      <c r="B63" s="36">
        <v>16.16</v>
      </c>
      <c r="C63" s="38">
        <v>59.34</v>
      </c>
      <c r="D63" s="35"/>
      <c r="E63" s="37"/>
      <c r="F63" s="100">
        <f>SUM(B59:C63)/5</f>
        <v>31.988</v>
      </c>
    </row>
    <row r="64" spans="1:6" x14ac:dyDescent="0.3">
      <c r="A64" s="30">
        <v>51</v>
      </c>
      <c r="B64" s="31">
        <v>44.43</v>
      </c>
      <c r="C64" s="39"/>
      <c r="D64" s="33"/>
      <c r="E64" s="34"/>
      <c r="F64" s="16">
        <v>46.989999999999995</v>
      </c>
    </row>
    <row r="65" spans="1:8" x14ac:dyDescent="0.3">
      <c r="A65" s="35">
        <v>52</v>
      </c>
      <c r="B65" s="36">
        <v>17.399999999999999</v>
      </c>
      <c r="C65" s="38">
        <v>32.15</v>
      </c>
      <c r="D65" s="35"/>
      <c r="E65" s="37"/>
      <c r="F65" s="100">
        <f>SUM(B64:C65)/2</f>
        <v>46.989999999999995</v>
      </c>
      <c r="G65" t="s">
        <v>138</v>
      </c>
    </row>
    <row r="66" spans="1:8" x14ac:dyDescent="0.3">
      <c r="A66" s="13">
        <v>53</v>
      </c>
      <c r="B66" s="41">
        <v>54.46</v>
      </c>
      <c r="C66" s="42">
        <v>42</v>
      </c>
      <c r="D66" s="13"/>
      <c r="E66" s="28" t="s">
        <v>4</v>
      </c>
      <c r="F66" s="3">
        <f>SUM(B66:C66)</f>
        <v>96.460000000000008</v>
      </c>
    </row>
    <row r="67" spans="1:8" x14ac:dyDescent="0.3">
      <c r="A67" s="13">
        <v>54</v>
      </c>
      <c r="B67" s="41">
        <v>53.49</v>
      </c>
      <c r="C67" s="42">
        <v>34.43</v>
      </c>
      <c r="D67" s="13"/>
      <c r="E67" s="28" t="s">
        <v>4</v>
      </c>
      <c r="F67" s="3">
        <f>SUM(B67:C67)</f>
        <v>87.92</v>
      </c>
    </row>
    <row r="68" spans="1:8" x14ac:dyDescent="0.3">
      <c r="A68" s="13">
        <v>55</v>
      </c>
      <c r="B68" s="41"/>
      <c r="C68" s="42">
        <v>49.49</v>
      </c>
      <c r="D68" s="13">
        <v>46.76</v>
      </c>
      <c r="E68" s="28" t="s">
        <v>5</v>
      </c>
      <c r="F68" s="1">
        <f>SUM(C68:D68)</f>
        <v>96.25</v>
      </c>
    </row>
    <row r="69" spans="1:8" x14ac:dyDescent="0.3">
      <c r="A69" s="33">
        <v>56</v>
      </c>
      <c r="B69" s="17">
        <v>45.17</v>
      </c>
      <c r="C69">
        <v>33.19</v>
      </c>
      <c r="D69" s="33"/>
      <c r="E69" s="34" t="s">
        <v>4</v>
      </c>
      <c r="F69" s="3">
        <f>SUM(B69:C69)</f>
        <v>78.36</v>
      </c>
    </row>
    <row r="70" spans="1:8" ht="28.8" x14ac:dyDescent="0.3">
      <c r="A70" s="13">
        <v>57</v>
      </c>
      <c r="B70" s="41">
        <v>107.62</v>
      </c>
      <c r="C70" s="42">
        <v>29.35</v>
      </c>
      <c r="D70" s="13"/>
      <c r="E70" s="43" t="s">
        <v>6</v>
      </c>
      <c r="F70" s="3">
        <f>SUM(B70:C70)</f>
        <v>136.97</v>
      </c>
    </row>
    <row r="71" spans="1:8" x14ac:dyDescent="0.3">
      <c r="A71" s="35">
        <v>58</v>
      </c>
      <c r="B71" s="36">
        <v>41.89</v>
      </c>
      <c r="C71" s="38">
        <v>35.770000000000003</v>
      </c>
      <c r="D71" s="35"/>
      <c r="E71" s="37" t="s">
        <v>4</v>
      </c>
      <c r="F71" s="3">
        <f>SUM(B71:C71)</f>
        <v>77.66</v>
      </c>
    </row>
    <row r="73" spans="1:8" x14ac:dyDescent="0.3">
      <c r="A73" s="97" t="s">
        <v>7</v>
      </c>
      <c r="B73" s="19" t="s">
        <v>0</v>
      </c>
      <c r="C73" s="15" t="s">
        <v>1</v>
      </c>
      <c r="D73" s="15" t="s">
        <v>2</v>
      </c>
      <c r="E73" s="16" t="s">
        <v>8</v>
      </c>
      <c r="F73" s="1" t="s">
        <v>17</v>
      </c>
      <c r="G73" s="1" t="s">
        <v>18</v>
      </c>
    </row>
    <row r="74" spans="1:8" x14ac:dyDescent="0.3">
      <c r="A74" s="1" t="s">
        <v>9</v>
      </c>
      <c r="B74" s="18">
        <f>SUM(B14:B71)</f>
        <v>1784.5400000000002</v>
      </c>
      <c r="C74" s="9">
        <f>SUM(C14:C71)</f>
        <v>842.66</v>
      </c>
      <c r="D74" s="9">
        <f>SUM(D14:D71)</f>
        <v>46.76</v>
      </c>
      <c r="E74" s="3">
        <f>SUM(B74:D74)</f>
        <v>2673.9600000000005</v>
      </c>
      <c r="F74" s="3">
        <f>SUM(B14:B65,C14:C65)</f>
        <v>2100.34</v>
      </c>
      <c r="G74" s="3">
        <f>SUM(B66:C71,D68)</f>
        <v>573.62</v>
      </c>
    </row>
    <row r="75" spans="1:8" x14ac:dyDescent="0.3">
      <c r="A75" s="1" t="s">
        <v>10</v>
      </c>
      <c r="B75" s="18">
        <v>29.74</v>
      </c>
      <c r="C75" s="9">
        <v>13.1</v>
      </c>
      <c r="D75" s="9">
        <v>0.77</v>
      </c>
      <c r="E75" s="3">
        <f>SUM(B75:D75)</f>
        <v>43.61</v>
      </c>
      <c r="F75" s="1">
        <v>34.06</v>
      </c>
      <c r="G75" s="1">
        <v>9.56</v>
      </c>
    </row>
    <row r="76" spans="1:8" x14ac:dyDescent="0.3">
      <c r="A76" s="11"/>
      <c r="C76" s="12"/>
      <c r="D76" s="12"/>
    </row>
    <row r="77" spans="1:8" x14ac:dyDescent="0.3">
      <c r="A77" s="97" t="s">
        <v>16</v>
      </c>
      <c r="B77" s="18" t="s">
        <v>0</v>
      </c>
      <c r="C77" s="2" t="s">
        <v>1</v>
      </c>
      <c r="D77" s="2" t="s">
        <v>2</v>
      </c>
      <c r="E77" s="1" t="s">
        <v>137</v>
      </c>
      <c r="F77" s="12"/>
    </row>
    <row r="78" spans="1:8" x14ac:dyDescent="0.3">
      <c r="A78" s="1" t="s">
        <v>112</v>
      </c>
      <c r="B78" s="18">
        <f>AVERAGE(B14:B65)</f>
        <v>28.498269230769232</v>
      </c>
      <c r="C78" s="9">
        <f>AVERAGE(C14:C65)</f>
        <v>56.220909090909096</v>
      </c>
      <c r="D78" s="9"/>
      <c r="E78" s="3">
        <f>AVERAGE(F18:F65)</f>
        <v>40.704750000000011</v>
      </c>
      <c r="F78" s="12"/>
      <c r="G78" s="12"/>
      <c r="H78" s="12"/>
    </row>
    <row r="79" spans="1:8" x14ac:dyDescent="0.3">
      <c r="A79" s="1" t="s">
        <v>3</v>
      </c>
      <c r="B79" s="18">
        <f>AVERAGE(B66:B71)</f>
        <v>60.525999999999996</v>
      </c>
      <c r="C79" s="9">
        <f>AVERAGE(C66:C71)</f>
        <v>37.37166666666667</v>
      </c>
      <c r="D79" s="9">
        <f>AVERAGE(D66:D71)</f>
        <v>46.76</v>
      </c>
      <c r="E79" s="3">
        <f>AVERAGE(F66:F71)</f>
        <v>95.603333333333339</v>
      </c>
      <c r="F79" s="12"/>
    </row>
    <row r="80" spans="1:8" x14ac:dyDescent="0.3">
      <c r="A80" s="1" t="s">
        <v>7</v>
      </c>
      <c r="B80" s="18">
        <f>AVERAGE(B14:B71)</f>
        <v>31.307719298245619</v>
      </c>
      <c r="C80" s="9">
        <f>AVERAGE(C14:C71)</f>
        <v>49.568235294117642</v>
      </c>
      <c r="D80" s="9">
        <f>AVERAGE(D14:D71)</f>
        <v>46.76</v>
      </c>
      <c r="E80" s="3">
        <f>AVERAGE(F18:F71)</f>
        <v>46.804592592592599</v>
      </c>
    </row>
    <row r="81" spans="1:6" ht="16.2" customHeight="1" x14ac:dyDescent="0.3">
      <c r="B81"/>
    </row>
    <row r="82" spans="1:6" x14ac:dyDescent="0.3">
      <c r="A82" s="150" t="s">
        <v>34</v>
      </c>
      <c r="B82" s="150"/>
      <c r="C82" s="150"/>
      <c r="D82" s="150"/>
      <c r="E82" s="120" t="s">
        <v>139</v>
      </c>
    </row>
    <row r="83" spans="1:6" x14ac:dyDescent="0.3">
      <c r="A83" s="141" t="s">
        <v>44</v>
      </c>
      <c r="B83" s="141"/>
      <c r="C83" s="141" t="s">
        <v>45</v>
      </c>
      <c r="D83" s="141"/>
      <c r="E83" s="120"/>
    </row>
    <row r="84" spans="1:6" ht="27.6" customHeight="1" x14ac:dyDescent="0.3">
      <c r="A84" s="123" t="s">
        <v>41</v>
      </c>
      <c r="B84" s="124"/>
      <c r="C84" s="125" t="s">
        <v>48</v>
      </c>
      <c r="D84" s="125"/>
      <c r="E84" s="55" t="s">
        <v>178</v>
      </c>
    </row>
    <row r="85" spans="1:6" ht="27" customHeight="1" x14ac:dyDescent="0.3">
      <c r="A85" s="123" t="s">
        <v>42</v>
      </c>
      <c r="B85" s="124"/>
      <c r="C85" s="125" t="s">
        <v>49</v>
      </c>
      <c r="D85" s="125"/>
      <c r="E85" s="55" t="s">
        <v>177</v>
      </c>
    </row>
    <row r="86" spans="1:6" ht="27.6" customHeight="1" x14ac:dyDescent="0.3">
      <c r="A86" s="126" t="s">
        <v>43</v>
      </c>
      <c r="B86" s="127"/>
      <c r="C86" s="125" t="s">
        <v>50</v>
      </c>
      <c r="D86" s="125"/>
      <c r="E86" s="45" t="s">
        <v>140</v>
      </c>
    </row>
    <row r="87" spans="1:6" ht="27.6" customHeight="1" x14ac:dyDescent="0.3">
      <c r="A87" s="46"/>
      <c r="B87" s="46"/>
      <c r="C87" s="51"/>
      <c r="D87" s="51"/>
    </row>
    <row r="88" spans="1:6" x14ac:dyDescent="0.3">
      <c r="A88" s="10"/>
      <c r="B88"/>
    </row>
    <row r="89" spans="1:6" s="52" customFormat="1" ht="28.8" customHeight="1" x14ac:dyDescent="0.3">
      <c r="A89" s="53" t="s">
        <v>46</v>
      </c>
      <c r="B89" s="148" t="s">
        <v>51</v>
      </c>
      <c r="C89" s="149"/>
      <c r="D89" s="149"/>
      <c r="E89" s="149"/>
      <c r="F89" s="149"/>
    </row>
    <row r="90" spans="1:6" x14ac:dyDescent="0.3">
      <c r="A90" s="146" t="s">
        <v>34</v>
      </c>
      <c r="B90" s="147"/>
    </row>
    <row r="91" spans="1:6" s="50" customFormat="1" ht="28.8" customHeight="1" x14ac:dyDescent="0.3">
      <c r="A91" s="125" t="s">
        <v>47</v>
      </c>
      <c r="B91" s="125"/>
    </row>
    <row r="92" spans="1:6" s="50" customFormat="1" ht="28.8" customHeight="1" x14ac:dyDescent="0.3">
      <c r="A92" s="125" t="s">
        <v>53</v>
      </c>
      <c r="B92" s="125"/>
    </row>
    <row r="93" spans="1:6" ht="34.799999999999997" customHeight="1" x14ac:dyDescent="0.3">
      <c r="B93"/>
    </row>
    <row r="94" spans="1:6" x14ac:dyDescent="0.3">
      <c r="B94"/>
    </row>
    <row r="95" spans="1:6" s="52" customFormat="1" ht="28.8" x14ac:dyDescent="0.3">
      <c r="A95" s="53" t="s">
        <v>52</v>
      </c>
      <c r="B95" s="54"/>
    </row>
    <row r="96" spans="1:6" x14ac:dyDescent="0.3">
      <c r="B96"/>
    </row>
    <row r="97" spans="1:7" x14ac:dyDescent="0.3">
      <c r="A97" s="15" t="s">
        <v>32</v>
      </c>
      <c r="B97" s="19" t="s">
        <v>0</v>
      </c>
      <c r="C97" s="6" t="s">
        <v>31</v>
      </c>
      <c r="D97" s="15" t="s">
        <v>2</v>
      </c>
      <c r="E97" s="15" t="s">
        <v>3</v>
      </c>
      <c r="F97" s="15" t="s">
        <v>141</v>
      </c>
    </row>
    <row r="98" spans="1:7" x14ac:dyDescent="0.3">
      <c r="A98" s="30">
        <v>1</v>
      </c>
      <c r="B98" s="39">
        <v>17.190000000000001</v>
      </c>
      <c r="C98" s="5"/>
      <c r="D98" s="61"/>
      <c r="E98" s="67"/>
      <c r="F98" s="7">
        <v>35.246000000000002</v>
      </c>
    </row>
    <row r="99" spans="1:7" ht="28.8" customHeight="1" x14ac:dyDescent="0.3">
      <c r="A99" s="33">
        <v>2</v>
      </c>
      <c r="B99">
        <v>24.34</v>
      </c>
      <c r="D99" s="62"/>
      <c r="E99" s="65"/>
      <c r="F99" s="98">
        <v>35.246000000000002</v>
      </c>
    </row>
    <row r="100" spans="1:7" x14ac:dyDescent="0.3">
      <c r="A100" s="33">
        <v>3</v>
      </c>
      <c r="B100" s="91">
        <v>24.36</v>
      </c>
      <c r="C100" s="5"/>
      <c r="D100" s="62"/>
      <c r="E100" s="65"/>
      <c r="F100" s="98">
        <v>35.246000000000002</v>
      </c>
    </row>
    <row r="101" spans="1:7" ht="30" customHeight="1" x14ac:dyDescent="0.3">
      <c r="A101" s="33">
        <v>4</v>
      </c>
      <c r="B101">
        <v>15.57</v>
      </c>
      <c r="C101" s="5"/>
      <c r="D101" s="62"/>
      <c r="E101" s="65"/>
      <c r="F101" s="14">
        <v>35.246000000000002</v>
      </c>
    </row>
    <row r="102" spans="1:7" x14ac:dyDescent="0.3">
      <c r="A102" s="35">
        <v>5</v>
      </c>
      <c r="B102" s="38">
        <v>20.28</v>
      </c>
      <c r="C102" s="38">
        <v>74.489999999999995</v>
      </c>
      <c r="D102" s="70"/>
      <c r="E102" s="65"/>
      <c r="F102" s="1">
        <f>SUM(B98:C102)/5</f>
        <v>35.246000000000002</v>
      </c>
    </row>
    <row r="103" spans="1:7" x14ac:dyDescent="0.3">
      <c r="A103" s="30">
        <v>6</v>
      </c>
      <c r="B103" s="31">
        <v>128.88999999999999</v>
      </c>
      <c r="C103" s="57"/>
      <c r="D103" s="61"/>
      <c r="E103" s="4"/>
      <c r="F103" s="16">
        <f>SUM(B103:C103)</f>
        <v>128.88999999999999</v>
      </c>
      <c r="G103" s="1" t="s">
        <v>115</v>
      </c>
    </row>
    <row r="104" spans="1:7" x14ac:dyDescent="0.3">
      <c r="A104" s="35">
        <v>7</v>
      </c>
      <c r="B104" s="36">
        <v>607.95000000000005</v>
      </c>
      <c r="C104" s="38">
        <v>53.41</v>
      </c>
      <c r="D104" s="70"/>
      <c r="E104" s="4"/>
      <c r="F104" s="16">
        <f>SUM(B104:C104)</f>
        <v>661.36</v>
      </c>
      <c r="G104" s="1" t="s">
        <v>115</v>
      </c>
    </row>
    <row r="105" spans="1:7" x14ac:dyDescent="0.3">
      <c r="B105"/>
      <c r="D105" s="33"/>
    </row>
    <row r="106" spans="1:7" x14ac:dyDescent="0.3">
      <c r="A106" s="97" t="s">
        <v>7</v>
      </c>
      <c r="B106" s="19" t="s">
        <v>0</v>
      </c>
      <c r="C106" s="101" t="s">
        <v>1</v>
      </c>
      <c r="D106" s="15" t="s">
        <v>2</v>
      </c>
      <c r="E106" s="16" t="s">
        <v>8</v>
      </c>
      <c r="F106" s="1" t="s">
        <v>17</v>
      </c>
      <c r="G106" s="1" t="s">
        <v>18</v>
      </c>
    </row>
    <row r="107" spans="1:7" x14ac:dyDescent="0.3">
      <c r="A107" s="1" t="s">
        <v>9</v>
      </c>
      <c r="B107" s="18">
        <f>SUM(B98:B104)</f>
        <v>838.58</v>
      </c>
      <c r="C107" s="102">
        <f>SUM(C98:C104)</f>
        <v>127.89999999999999</v>
      </c>
      <c r="D107" s="9"/>
      <c r="E107" s="3">
        <f>SUM(B107:C107)</f>
        <v>966.48</v>
      </c>
      <c r="F107" s="3">
        <v>966.48</v>
      </c>
      <c r="G107" s="3"/>
    </row>
    <row r="108" spans="1:7" x14ac:dyDescent="0.3">
      <c r="A108" s="1" t="s">
        <v>10</v>
      </c>
      <c r="B108" s="21" t="s">
        <v>109</v>
      </c>
      <c r="C108" s="103" t="s">
        <v>110</v>
      </c>
      <c r="D108" s="8"/>
      <c r="E108" s="4" t="s">
        <v>111</v>
      </c>
      <c r="F108" s="4" t="s">
        <v>111</v>
      </c>
      <c r="G108" s="4"/>
    </row>
    <row r="109" spans="1:7" ht="27.6" customHeight="1" x14ac:dyDescent="0.3">
      <c r="A109" s="11"/>
      <c r="C109" s="12"/>
      <c r="D109" s="106"/>
    </row>
    <row r="110" spans="1:7" s="10" customFormat="1" ht="29.4" customHeight="1" x14ac:dyDescent="0.3">
      <c r="A110" s="97" t="s">
        <v>16</v>
      </c>
      <c r="B110" s="18" t="s">
        <v>0</v>
      </c>
      <c r="C110" s="104" t="s">
        <v>1</v>
      </c>
      <c r="D110" s="2" t="s">
        <v>2</v>
      </c>
      <c r="E110" s="1" t="s">
        <v>137</v>
      </c>
      <c r="F110" s="12"/>
      <c r="G110"/>
    </row>
    <row r="111" spans="1:7" ht="29.4" customHeight="1" x14ac:dyDescent="0.3">
      <c r="A111" s="1" t="s">
        <v>112</v>
      </c>
      <c r="B111" s="18">
        <f>AVERAGE(B98:B104)</f>
        <v>119.79714285714286</v>
      </c>
      <c r="C111" s="102">
        <f>AVERAGE(C98:C104)</f>
        <v>63.949999999999996</v>
      </c>
      <c r="D111" s="9"/>
      <c r="E111" s="1">
        <f>AVERAGE(F98:F104)</f>
        <v>138.06857142857143</v>
      </c>
      <c r="F111" s="12"/>
      <c r="G111" s="12"/>
    </row>
    <row r="112" spans="1:7" ht="29.4" customHeight="1" x14ac:dyDescent="0.3">
      <c r="A112" s="1" t="s">
        <v>3</v>
      </c>
      <c r="B112" s="18"/>
      <c r="C112" s="105"/>
      <c r="D112" s="9"/>
      <c r="E112" s="98"/>
      <c r="F112" s="12"/>
    </row>
    <row r="113" spans="1:11" ht="29.4" customHeight="1" x14ac:dyDescent="0.3">
      <c r="A113" s="1" t="s">
        <v>7</v>
      </c>
      <c r="B113" s="18">
        <v>119.79714285714286</v>
      </c>
      <c r="C113" s="9">
        <v>63.949999999999996</v>
      </c>
      <c r="D113" s="9"/>
      <c r="E113" s="1">
        <v>138.06857142857143</v>
      </c>
    </row>
    <row r="114" spans="1:11" ht="29.4" customHeight="1" x14ac:dyDescent="0.3">
      <c r="A114" s="30"/>
      <c r="B114" s="31"/>
      <c r="C114" s="96"/>
      <c r="D114" s="96"/>
    </row>
    <row r="115" spans="1:11" ht="29.4" customHeight="1" x14ac:dyDescent="0.3">
      <c r="A115" s="138" t="s">
        <v>34</v>
      </c>
      <c r="B115" s="139"/>
      <c r="C115" s="139"/>
      <c r="D115" s="139"/>
    </row>
    <row r="116" spans="1:11" ht="29.4" customHeight="1" x14ac:dyDescent="0.3">
      <c r="A116" s="141" t="s">
        <v>44</v>
      </c>
      <c r="B116" s="141"/>
      <c r="C116" s="141" t="s">
        <v>45</v>
      </c>
      <c r="D116" s="141"/>
    </row>
    <row r="117" spans="1:11" ht="30" customHeight="1" x14ac:dyDescent="0.3">
      <c r="A117" s="123" t="s">
        <v>113</v>
      </c>
      <c r="B117" s="124"/>
      <c r="C117" s="125" t="s">
        <v>114</v>
      </c>
      <c r="D117" s="125"/>
    </row>
    <row r="118" spans="1:11" ht="30" customHeight="1" x14ac:dyDescent="0.3">
      <c r="A118" s="117" t="s">
        <v>135</v>
      </c>
      <c r="B118" s="118"/>
      <c r="C118" s="118"/>
      <c r="D118" s="119"/>
    </row>
    <row r="119" spans="1:11" ht="14.4" customHeight="1" x14ac:dyDescent="0.3">
      <c r="A119" s="134" t="s">
        <v>54</v>
      </c>
      <c r="B119" s="134"/>
      <c r="C119" s="134"/>
      <c r="D119" s="134"/>
    </row>
    <row r="120" spans="1:11" x14ac:dyDescent="0.3">
      <c r="A120" s="140" t="s">
        <v>136</v>
      </c>
      <c r="B120" s="140"/>
      <c r="C120" s="140"/>
      <c r="D120" s="140"/>
      <c r="E120" s="5"/>
    </row>
    <row r="121" spans="1:11" ht="14.4" customHeight="1" x14ac:dyDescent="0.3">
      <c r="A121" s="134" t="s">
        <v>105</v>
      </c>
      <c r="B121" s="134"/>
      <c r="C121" s="134"/>
      <c r="D121" s="134"/>
    </row>
    <row r="122" spans="1:11" ht="28.8" customHeight="1" x14ac:dyDescent="0.3">
      <c r="A122" s="134" t="s">
        <v>107</v>
      </c>
      <c r="B122" s="134"/>
      <c r="C122" s="134" t="s">
        <v>106</v>
      </c>
      <c r="D122" s="134"/>
    </row>
    <row r="123" spans="1:11" ht="43.2" customHeight="1" x14ac:dyDescent="0.3">
      <c r="A123" s="134" t="s">
        <v>108</v>
      </c>
      <c r="B123" s="134"/>
      <c r="C123" s="134"/>
      <c r="D123" s="134"/>
    </row>
    <row r="124" spans="1:11" x14ac:dyDescent="0.3">
      <c r="A124" s="88"/>
      <c r="B124" s="73"/>
    </row>
    <row r="125" spans="1:11" s="52" customFormat="1" x14ac:dyDescent="0.3">
      <c r="A125" s="87" t="s">
        <v>55</v>
      </c>
      <c r="B125" s="54"/>
    </row>
    <row r="126" spans="1:11" x14ac:dyDescent="0.3">
      <c r="I126" s="5"/>
    </row>
    <row r="127" spans="1:11" x14ac:dyDescent="0.3">
      <c r="A127" s="15" t="s">
        <v>32</v>
      </c>
      <c r="B127" s="24" t="s">
        <v>0</v>
      </c>
      <c r="C127" s="29" t="s">
        <v>31</v>
      </c>
      <c r="D127" s="15" t="s">
        <v>2</v>
      </c>
      <c r="E127" s="15" t="s">
        <v>3</v>
      </c>
      <c r="F127" s="15" t="s">
        <v>141</v>
      </c>
      <c r="G127" t="s">
        <v>58</v>
      </c>
      <c r="H127" s="5" t="s">
        <v>59</v>
      </c>
      <c r="I127" s="5"/>
    </row>
    <row r="128" spans="1:11" x14ac:dyDescent="0.3">
      <c r="A128" s="30">
        <v>1</v>
      </c>
      <c r="B128" s="90">
        <v>29.25</v>
      </c>
      <c r="C128" s="57"/>
      <c r="D128" s="61"/>
      <c r="E128" s="32"/>
      <c r="F128" s="98">
        <v>76.714000000000013</v>
      </c>
      <c r="G128" t="s">
        <v>57</v>
      </c>
      <c r="H128" s="5" t="s">
        <v>71</v>
      </c>
      <c r="I128" s="5" t="s">
        <v>82</v>
      </c>
      <c r="J128" t="s">
        <v>83</v>
      </c>
      <c r="K128" t="s">
        <v>81</v>
      </c>
    </row>
    <row r="129" spans="1:16" x14ac:dyDescent="0.3">
      <c r="A129" s="33">
        <v>2</v>
      </c>
      <c r="B129" s="91">
        <v>29.64</v>
      </c>
      <c r="C129" s="5"/>
      <c r="D129" s="62"/>
      <c r="E129" s="65"/>
      <c r="F129" s="98">
        <v>76.714000000000013</v>
      </c>
    </row>
    <row r="130" spans="1:16" ht="43.2" customHeight="1" x14ac:dyDescent="0.3">
      <c r="A130" s="33">
        <v>3</v>
      </c>
      <c r="B130" s="91">
        <v>31.42</v>
      </c>
      <c r="C130" s="5"/>
      <c r="D130" s="62"/>
      <c r="E130" s="65"/>
      <c r="F130" s="98">
        <v>76.714000000000013</v>
      </c>
      <c r="G130" t="s">
        <v>60</v>
      </c>
      <c r="H130" s="142" t="s">
        <v>88</v>
      </c>
      <c r="I130" s="142"/>
      <c r="J130" s="142"/>
      <c r="K130" s="142"/>
      <c r="L130" s="142"/>
      <c r="M130" s="142"/>
      <c r="N130" s="142"/>
      <c r="O130" s="142"/>
      <c r="P130" s="142"/>
    </row>
    <row r="131" spans="1:16" x14ac:dyDescent="0.3">
      <c r="A131" s="33">
        <v>4</v>
      </c>
      <c r="B131" s="91">
        <v>31.7</v>
      </c>
      <c r="C131" s="5"/>
      <c r="D131" s="62"/>
      <c r="E131" s="65"/>
      <c r="F131" s="98">
        <v>76.714000000000013</v>
      </c>
      <c r="H131" t="s">
        <v>124</v>
      </c>
    </row>
    <row r="132" spans="1:16" x14ac:dyDescent="0.3">
      <c r="A132" s="33">
        <v>5</v>
      </c>
      <c r="B132" s="91">
        <v>24.45</v>
      </c>
      <c r="C132">
        <v>237.11</v>
      </c>
      <c r="D132" s="62"/>
      <c r="E132" s="65"/>
      <c r="F132" s="14">
        <f>SUM(B128:C132)/5</f>
        <v>76.714000000000013</v>
      </c>
      <c r="G132" t="s">
        <v>117</v>
      </c>
    </row>
    <row r="133" spans="1:16" x14ac:dyDescent="0.3">
      <c r="A133" s="13">
        <v>6</v>
      </c>
      <c r="B133" s="93">
        <v>83.31</v>
      </c>
      <c r="C133" s="42">
        <v>76.91</v>
      </c>
      <c r="D133" s="63"/>
      <c r="E133" s="66" t="s">
        <v>56</v>
      </c>
      <c r="F133" s="7">
        <f>SUM(B133:C133)</f>
        <v>160.22</v>
      </c>
    </row>
    <row r="134" spans="1:16" x14ac:dyDescent="0.3">
      <c r="A134" s="30">
        <v>7</v>
      </c>
      <c r="B134" s="59"/>
      <c r="C134" s="57"/>
      <c r="D134" s="30">
        <v>136.47</v>
      </c>
      <c r="E134" s="67"/>
      <c r="F134" s="98">
        <f>SUM(C134:D134)</f>
        <v>136.47</v>
      </c>
    </row>
    <row r="135" spans="1:16" ht="15" customHeight="1" x14ac:dyDescent="0.3">
      <c r="A135" s="13">
        <v>8</v>
      </c>
      <c r="B135" s="93">
        <v>39.11</v>
      </c>
      <c r="C135" s="42">
        <v>44.66</v>
      </c>
      <c r="D135" s="63"/>
      <c r="E135" s="66" t="s">
        <v>56</v>
      </c>
      <c r="F135" s="7">
        <f>SUM(B135:C135)</f>
        <v>83.77</v>
      </c>
    </row>
    <row r="136" spans="1:16" x14ac:dyDescent="0.3">
      <c r="A136" s="13">
        <v>9</v>
      </c>
      <c r="B136" s="41"/>
      <c r="C136" s="56"/>
      <c r="D136" s="93">
        <v>101.76</v>
      </c>
      <c r="E136" s="66" t="s">
        <v>62</v>
      </c>
      <c r="F136" s="98">
        <f>SUM(C136:D136)</f>
        <v>101.76</v>
      </c>
    </row>
    <row r="137" spans="1:16" ht="28.8" x14ac:dyDescent="0.3">
      <c r="A137" s="13">
        <v>10</v>
      </c>
      <c r="B137" s="64"/>
      <c r="C137" s="42">
        <v>41.42</v>
      </c>
      <c r="D137" s="13">
        <v>50.67</v>
      </c>
      <c r="E137" s="68" t="s">
        <v>63</v>
      </c>
      <c r="F137" s="98">
        <f>SUM(C137:D137)</f>
        <v>92.09</v>
      </c>
    </row>
    <row r="138" spans="1:16" x14ac:dyDescent="0.3">
      <c r="A138" s="13">
        <v>11</v>
      </c>
      <c r="B138" s="93">
        <v>60.17</v>
      </c>
      <c r="C138" s="42">
        <v>29.93</v>
      </c>
      <c r="D138" s="63"/>
      <c r="E138" s="66" t="s">
        <v>61</v>
      </c>
      <c r="F138" s="7">
        <f>SUM(B138:C138)</f>
        <v>90.1</v>
      </c>
    </row>
    <row r="139" spans="1:16" ht="28.8" x14ac:dyDescent="0.3">
      <c r="A139" s="13">
        <v>12</v>
      </c>
      <c r="B139" s="60"/>
      <c r="C139" s="42">
        <v>34.43</v>
      </c>
      <c r="D139" s="13">
        <v>28.32</v>
      </c>
      <c r="E139" s="68" t="s">
        <v>64</v>
      </c>
      <c r="F139" s="98">
        <f>SUM(C139:D139)</f>
        <v>62.75</v>
      </c>
    </row>
    <row r="140" spans="1:16" x14ac:dyDescent="0.3">
      <c r="A140" s="13">
        <v>13</v>
      </c>
      <c r="B140" s="93">
        <v>39.11</v>
      </c>
      <c r="C140" s="42">
        <v>29.93</v>
      </c>
      <c r="D140" s="63"/>
      <c r="E140" s="66" t="s">
        <v>61</v>
      </c>
      <c r="F140" s="7">
        <f>SUM(B140:C140)</f>
        <v>69.039999999999992</v>
      </c>
    </row>
    <row r="141" spans="1:16" ht="28.8" x14ac:dyDescent="0.3">
      <c r="A141" s="13">
        <v>14</v>
      </c>
      <c r="B141" s="60"/>
      <c r="C141" s="42">
        <v>28.36</v>
      </c>
      <c r="D141" s="13">
        <v>23.52</v>
      </c>
      <c r="E141" s="68" t="s">
        <v>63</v>
      </c>
      <c r="F141" s="98">
        <f>SUM(C141:D141)</f>
        <v>51.879999999999995</v>
      </c>
    </row>
    <row r="142" spans="1:16" x14ac:dyDescent="0.3">
      <c r="A142" s="30">
        <v>15</v>
      </c>
      <c r="B142" s="90">
        <v>20.399999999999999</v>
      </c>
      <c r="C142" s="57"/>
      <c r="D142" s="61"/>
      <c r="E142" s="67"/>
      <c r="F142" s="98">
        <v>43.08</v>
      </c>
    </row>
    <row r="143" spans="1:16" x14ac:dyDescent="0.3">
      <c r="A143" s="33">
        <v>16</v>
      </c>
      <c r="B143" s="91">
        <v>30.53</v>
      </c>
      <c r="C143" s="5"/>
      <c r="D143" s="62"/>
      <c r="E143" s="65"/>
      <c r="F143" s="98">
        <v>43.08</v>
      </c>
    </row>
    <row r="144" spans="1:16" x14ac:dyDescent="0.3">
      <c r="A144" s="33">
        <v>17</v>
      </c>
      <c r="B144" s="91">
        <v>19.32</v>
      </c>
      <c r="C144" s="5"/>
      <c r="D144" s="62"/>
      <c r="E144" s="65"/>
      <c r="F144" s="98">
        <v>43.08</v>
      </c>
    </row>
    <row r="145" spans="1:9" x14ac:dyDescent="0.3">
      <c r="A145" s="33">
        <v>18</v>
      </c>
      <c r="B145" s="91">
        <v>20.52</v>
      </c>
      <c r="C145" s="5"/>
      <c r="D145" s="62"/>
      <c r="E145" s="65"/>
      <c r="F145" s="98">
        <v>43.08</v>
      </c>
    </row>
    <row r="146" spans="1:9" x14ac:dyDescent="0.3">
      <c r="A146" s="35">
        <v>19</v>
      </c>
      <c r="B146" s="89">
        <v>25.65</v>
      </c>
      <c r="C146" s="35">
        <v>98.98</v>
      </c>
      <c r="D146" s="35"/>
      <c r="E146" s="71"/>
      <c r="F146" s="14">
        <f>SUM(B142:C146)/5</f>
        <v>43.08</v>
      </c>
    </row>
    <row r="147" spans="1:9" x14ac:dyDescent="0.3">
      <c r="A147" s="30">
        <v>20</v>
      </c>
      <c r="B147" s="91">
        <v>33.76</v>
      </c>
      <c r="C147" s="57"/>
      <c r="D147" s="61"/>
      <c r="E147" s="67"/>
      <c r="F147" s="7">
        <v>40.85</v>
      </c>
    </row>
    <row r="148" spans="1:9" x14ac:dyDescent="0.3">
      <c r="A148" s="33">
        <v>21</v>
      </c>
      <c r="B148" s="17">
        <v>20.02</v>
      </c>
      <c r="C148" s="5"/>
      <c r="D148" s="62"/>
      <c r="E148" s="65"/>
      <c r="F148" s="98">
        <v>40.85</v>
      </c>
    </row>
    <row r="149" spans="1:9" x14ac:dyDescent="0.3">
      <c r="A149" s="33">
        <v>22</v>
      </c>
      <c r="B149" s="91">
        <v>20.78</v>
      </c>
      <c r="C149" s="5"/>
      <c r="D149" s="62"/>
      <c r="E149" s="65"/>
      <c r="F149" s="98">
        <v>40.85</v>
      </c>
    </row>
    <row r="150" spans="1:9" x14ac:dyDescent="0.3">
      <c r="A150" s="33">
        <v>23</v>
      </c>
      <c r="B150" s="91">
        <v>22.64</v>
      </c>
      <c r="C150" s="5"/>
      <c r="D150" s="62"/>
      <c r="E150" s="65"/>
      <c r="F150" s="98">
        <v>40.85</v>
      </c>
    </row>
    <row r="151" spans="1:9" x14ac:dyDescent="0.3">
      <c r="A151" s="35">
        <v>24</v>
      </c>
      <c r="B151" s="89">
        <v>21.51</v>
      </c>
      <c r="C151" s="38">
        <v>85.54</v>
      </c>
      <c r="D151" s="70"/>
      <c r="E151" s="71"/>
      <c r="F151" s="14">
        <f>SUM(B147:C151)/5</f>
        <v>40.85</v>
      </c>
    </row>
    <row r="152" spans="1:9" x14ac:dyDescent="0.3">
      <c r="A152" s="30">
        <v>25</v>
      </c>
      <c r="B152" s="90">
        <v>24.58</v>
      </c>
      <c r="C152" s="39">
        <v>32.520000000000003</v>
      </c>
      <c r="D152" s="61"/>
      <c r="E152" s="67"/>
      <c r="F152" s="14">
        <f>SUM(B152:C152)</f>
        <v>57.1</v>
      </c>
    </row>
    <row r="153" spans="1:9" s="72" customFormat="1" ht="29.4" customHeight="1" x14ac:dyDescent="0.3">
      <c r="A153" s="75">
        <v>26</v>
      </c>
      <c r="B153" s="94">
        <v>22.13</v>
      </c>
      <c r="C153" s="76"/>
      <c r="D153" s="76"/>
      <c r="E153" s="76"/>
      <c r="F153" s="107">
        <v>71.388000000000005</v>
      </c>
      <c r="H153" s="121" t="s">
        <v>65</v>
      </c>
      <c r="I153" s="121"/>
    </row>
    <row r="154" spans="1:9" x14ac:dyDescent="0.3">
      <c r="A154" s="33">
        <v>27</v>
      </c>
      <c r="B154" s="91">
        <v>35.119999999999997</v>
      </c>
      <c r="C154" s="5"/>
      <c r="D154" s="5"/>
      <c r="E154" s="5"/>
      <c r="F154" s="98">
        <v>71.388000000000005</v>
      </c>
      <c r="H154" t="s">
        <v>66</v>
      </c>
    </row>
    <row r="155" spans="1:9" x14ac:dyDescent="0.3">
      <c r="A155" s="33">
        <v>28</v>
      </c>
      <c r="B155" s="91">
        <v>104.37</v>
      </c>
      <c r="C155" s="5"/>
      <c r="D155" s="5"/>
      <c r="E155" s="5"/>
      <c r="F155" s="98">
        <v>71.388000000000005</v>
      </c>
      <c r="G155" s="74" t="s">
        <v>68</v>
      </c>
      <c r="H155" t="s">
        <v>67</v>
      </c>
    </row>
    <row r="156" spans="1:9" x14ac:dyDescent="0.3">
      <c r="A156" s="33">
        <v>29</v>
      </c>
      <c r="B156" s="91">
        <v>21.44</v>
      </c>
      <c r="C156" s="5"/>
      <c r="D156" s="5"/>
      <c r="E156" s="5"/>
      <c r="F156" s="98">
        <v>71.388000000000005</v>
      </c>
    </row>
    <row r="157" spans="1:9" x14ac:dyDescent="0.3">
      <c r="A157" s="35">
        <v>30</v>
      </c>
      <c r="B157" s="89">
        <v>82.58</v>
      </c>
      <c r="C157" s="38">
        <v>91.3</v>
      </c>
      <c r="D157" s="58"/>
      <c r="E157" s="58"/>
      <c r="F157" s="14">
        <f>SUM(B153:C157)/5</f>
        <v>71.388000000000005</v>
      </c>
    </row>
    <row r="158" spans="1:9" x14ac:dyDescent="0.3">
      <c r="A158" s="30">
        <v>31</v>
      </c>
      <c r="B158" s="90">
        <v>18.850000000000001</v>
      </c>
      <c r="C158" s="57"/>
      <c r="D158" s="61"/>
      <c r="E158" s="67"/>
      <c r="F158" s="7">
        <v>47.08</v>
      </c>
    </row>
    <row r="159" spans="1:9" x14ac:dyDescent="0.3">
      <c r="A159" s="33">
        <v>32</v>
      </c>
      <c r="B159" s="91">
        <v>30.35</v>
      </c>
      <c r="C159" s="5"/>
      <c r="D159" s="62"/>
      <c r="E159" s="65"/>
      <c r="F159" s="98">
        <v>47.08</v>
      </c>
    </row>
    <row r="160" spans="1:9" x14ac:dyDescent="0.3">
      <c r="A160" s="33">
        <v>33</v>
      </c>
      <c r="B160" s="91">
        <v>54.27</v>
      </c>
      <c r="C160" s="5"/>
      <c r="D160" s="62"/>
      <c r="E160" s="65"/>
      <c r="F160" s="98">
        <v>47.08</v>
      </c>
    </row>
    <row r="161" spans="1:11" x14ac:dyDescent="0.3">
      <c r="A161" s="33">
        <v>34</v>
      </c>
      <c r="B161" s="91">
        <v>18.16</v>
      </c>
      <c r="C161" s="5"/>
      <c r="D161" s="62"/>
      <c r="E161" s="65"/>
      <c r="F161" s="98">
        <v>47.08</v>
      </c>
    </row>
    <row r="162" spans="1:11" x14ac:dyDescent="0.3">
      <c r="A162" s="33">
        <v>35</v>
      </c>
      <c r="B162" s="91">
        <v>36.36</v>
      </c>
      <c r="C162">
        <v>77.41</v>
      </c>
      <c r="D162" s="62"/>
      <c r="E162" s="65"/>
      <c r="F162" s="14">
        <f>SUM(B158:C162)/5</f>
        <v>47.08</v>
      </c>
    </row>
    <row r="163" spans="1:11" x14ac:dyDescent="0.3">
      <c r="A163" s="30">
        <v>36</v>
      </c>
      <c r="B163" s="90">
        <v>19.57</v>
      </c>
      <c r="C163" s="57"/>
      <c r="D163" s="61"/>
      <c r="E163" s="67"/>
      <c r="F163" s="98">
        <v>51.260000000000005</v>
      </c>
    </row>
    <row r="164" spans="1:11" x14ac:dyDescent="0.3">
      <c r="A164" s="33">
        <v>37</v>
      </c>
      <c r="B164" s="17">
        <v>38.85</v>
      </c>
      <c r="C164" s="5"/>
      <c r="D164" s="62"/>
      <c r="E164" s="65"/>
      <c r="F164" s="98">
        <v>51.260000000000005</v>
      </c>
    </row>
    <row r="165" spans="1:11" x14ac:dyDescent="0.3">
      <c r="A165" s="33">
        <v>38</v>
      </c>
      <c r="B165" s="91">
        <v>36.39</v>
      </c>
      <c r="C165" s="5"/>
      <c r="D165" s="62"/>
      <c r="E165" s="65"/>
      <c r="F165" s="98">
        <v>51.260000000000005</v>
      </c>
    </row>
    <row r="166" spans="1:11" x14ac:dyDescent="0.3">
      <c r="A166" s="33">
        <v>39</v>
      </c>
      <c r="B166" s="91">
        <v>54.74</v>
      </c>
      <c r="C166" s="5"/>
      <c r="D166" s="62"/>
      <c r="E166" s="65"/>
      <c r="F166" s="98">
        <v>51.260000000000005</v>
      </c>
    </row>
    <row r="167" spans="1:11" x14ac:dyDescent="0.3">
      <c r="A167" s="35">
        <v>40</v>
      </c>
      <c r="B167" s="38">
        <v>50.88</v>
      </c>
      <c r="C167" s="38">
        <v>55.87</v>
      </c>
      <c r="D167" s="70"/>
      <c r="E167" s="71"/>
      <c r="F167" s="14">
        <f>SUM(B163:C167)/5</f>
        <v>51.260000000000005</v>
      </c>
      <c r="G167" s="28" t="s">
        <v>69</v>
      </c>
      <c r="I167" s="72"/>
      <c r="J167" s="121"/>
      <c r="K167" s="121"/>
    </row>
    <row r="168" spans="1:11" x14ac:dyDescent="0.3">
      <c r="A168" s="30">
        <v>41</v>
      </c>
      <c r="B168" s="90">
        <v>25.18</v>
      </c>
      <c r="C168" s="57"/>
      <c r="D168" s="61"/>
      <c r="E168" s="57"/>
      <c r="F168" s="7">
        <v>61.998000000000005</v>
      </c>
      <c r="G168" s="130" t="s">
        <v>70</v>
      </c>
      <c r="H168" s="130"/>
    </row>
    <row r="169" spans="1:11" x14ac:dyDescent="0.3">
      <c r="A169" s="33">
        <v>42</v>
      </c>
      <c r="B169" s="91">
        <v>58.2</v>
      </c>
      <c r="C169" s="5"/>
      <c r="D169" s="62"/>
      <c r="E169" s="5"/>
      <c r="F169" s="98">
        <v>61.998000000000005</v>
      </c>
      <c r="I169" s="74"/>
    </row>
    <row r="170" spans="1:11" x14ac:dyDescent="0.3">
      <c r="A170" s="33">
        <v>43</v>
      </c>
      <c r="B170" s="91">
        <v>94.02</v>
      </c>
      <c r="C170" s="5"/>
      <c r="D170" s="62"/>
      <c r="E170" s="5"/>
      <c r="F170" s="98">
        <v>61.998000000000005</v>
      </c>
      <c r="G170" s="131" t="s">
        <v>72</v>
      </c>
      <c r="H170" s="132"/>
    </row>
    <row r="171" spans="1:11" x14ac:dyDescent="0.3">
      <c r="A171" s="33">
        <v>44</v>
      </c>
      <c r="B171" s="91">
        <v>19.489999999999998</v>
      </c>
      <c r="C171" s="5"/>
      <c r="D171" s="62"/>
      <c r="E171" s="5"/>
      <c r="F171" s="98">
        <v>61.998000000000005</v>
      </c>
    </row>
    <row r="172" spans="1:11" x14ac:dyDescent="0.3">
      <c r="A172" s="33">
        <v>45</v>
      </c>
      <c r="B172" s="91">
        <v>16.23</v>
      </c>
      <c r="C172">
        <v>96.87</v>
      </c>
      <c r="D172" s="62"/>
      <c r="E172" s="5"/>
      <c r="F172" s="14">
        <f>SUM(B168:C172)/5</f>
        <v>61.998000000000005</v>
      </c>
      <c r="G172" s="122" t="s">
        <v>73</v>
      </c>
      <c r="H172" s="122"/>
    </row>
    <row r="173" spans="1:11" ht="28.2" customHeight="1" x14ac:dyDescent="0.3">
      <c r="A173" s="13">
        <v>46</v>
      </c>
      <c r="B173" s="60"/>
      <c r="C173" s="56"/>
      <c r="D173" s="13">
        <v>291.55</v>
      </c>
      <c r="E173" s="56"/>
      <c r="F173" s="13">
        <v>291.55</v>
      </c>
      <c r="G173" s="115" t="s">
        <v>74</v>
      </c>
      <c r="H173" s="116"/>
    </row>
    <row r="174" spans="1:11" x14ac:dyDescent="0.3">
      <c r="A174" s="30">
        <v>47</v>
      </c>
      <c r="B174" s="90">
        <v>120.37</v>
      </c>
      <c r="C174" s="57"/>
      <c r="D174" s="61"/>
      <c r="E174" s="57"/>
      <c r="F174" s="7">
        <v>93.033999999999992</v>
      </c>
      <c r="G174" s="66" t="s">
        <v>76</v>
      </c>
    </row>
    <row r="175" spans="1:11" x14ac:dyDescent="0.3">
      <c r="A175" s="33">
        <v>48</v>
      </c>
      <c r="C175" s="5"/>
      <c r="D175" s="95">
        <v>181.54</v>
      </c>
      <c r="E175" s="5"/>
      <c r="F175" s="98">
        <v>93.033999999999992</v>
      </c>
      <c r="G175" s="66" t="s">
        <v>75</v>
      </c>
    </row>
    <row r="176" spans="1:11" x14ac:dyDescent="0.3">
      <c r="A176" s="33">
        <v>49</v>
      </c>
      <c r="B176" s="91">
        <v>14.23</v>
      </c>
      <c r="C176" s="5"/>
      <c r="D176" s="62"/>
      <c r="E176" s="5"/>
      <c r="F176" s="98">
        <v>93.033999999999992</v>
      </c>
    </row>
    <row r="177" spans="1:15" x14ac:dyDescent="0.3">
      <c r="A177" s="33">
        <v>50</v>
      </c>
      <c r="B177" s="91">
        <v>60.08</v>
      </c>
      <c r="C177" s="5"/>
      <c r="D177" s="62"/>
      <c r="E177" s="5"/>
      <c r="F177" s="98">
        <v>93.033999999999992</v>
      </c>
    </row>
    <row r="178" spans="1:15" x14ac:dyDescent="0.3">
      <c r="A178" s="35">
        <v>51</v>
      </c>
      <c r="B178" s="89">
        <v>20.65</v>
      </c>
      <c r="C178" s="38">
        <v>68.3</v>
      </c>
      <c r="D178" s="70"/>
      <c r="E178" s="58"/>
      <c r="F178" s="14">
        <f>SUM(B174:D178)/5</f>
        <v>93.033999999999992</v>
      </c>
    </row>
    <row r="179" spans="1:15" x14ac:dyDescent="0.3">
      <c r="A179" s="30">
        <v>52</v>
      </c>
      <c r="B179" s="90">
        <v>34.020000000000003</v>
      </c>
      <c r="C179" s="39"/>
      <c r="D179" s="61"/>
      <c r="E179" s="57"/>
      <c r="F179" s="7">
        <v>40.158000000000001</v>
      </c>
      <c r="G179" s="145" t="s">
        <v>77</v>
      </c>
      <c r="H179" s="145"/>
    </row>
    <row r="180" spans="1:15" x14ac:dyDescent="0.3">
      <c r="A180" s="33">
        <v>53</v>
      </c>
      <c r="B180" s="91">
        <v>24.07</v>
      </c>
      <c r="C180" s="5"/>
      <c r="D180" s="62"/>
      <c r="E180" s="5"/>
      <c r="F180" s="98">
        <v>40.158000000000001</v>
      </c>
    </row>
    <row r="181" spans="1:15" x14ac:dyDescent="0.3">
      <c r="A181" s="33">
        <v>54</v>
      </c>
      <c r="B181" s="91">
        <v>26.78</v>
      </c>
      <c r="C181" s="5"/>
      <c r="D181" s="62"/>
      <c r="E181" s="5"/>
      <c r="F181" s="98">
        <v>40.158000000000001</v>
      </c>
    </row>
    <row r="182" spans="1:15" x14ac:dyDescent="0.3">
      <c r="A182" s="33">
        <v>55</v>
      </c>
      <c r="B182" s="91">
        <v>24.65</v>
      </c>
      <c r="C182" s="5"/>
      <c r="D182" s="62"/>
      <c r="E182" s="5"/>
      <c r="F182" s="98">
        <v>40.158000000000001</v>
      </c>
    </row>
    <row r="183" spans="1:15" x14ac:dyDescent="0.3">
      <c r="A183" s="35">
        <v>56</v>
      </c>
      <c r="B183" s="89">
        <v>21.73</v>
      </c>
      <c r="C183" s="38">
        <v>69.540000000000006</v>
      </c>
      <c r="D183" s="70"/>
      <c r="E183" s="58"/>
      <c r="F183" s="14">
        <f>SUM(B179:C183)/5</f>
        <v>40.158000000000001</v>
      </c>
    </row>
    <row r="184" spans="1:15" x14ac:dyDescent="0.3">
      <c r="A184" s="30">
        <v>57</v>
      </c>
      <c r="B184" s="39">
        <v>19.79</v>
      </c>
      <c r="D184" s="61"/>
      <c r="E184" s="57"/>
      <c r="F184" s="98">
        <v>44.42</v>
      </c>
    </row>
    <row r="185" spans="1:15" x14ac:dyDescent="0.3">
      <c r="A185" s="33">
        <v>58</v>
      </c>
      <c r="B185" s="91">
        <v>34.450000000000003</v>
      </c>
      <c r="C185" s="5"/>
      <c r="D185" s="62"/>
      <c r="E185" s="5"/>
      <c r="F185" s="98">
        <v>44.42</v>
      </c>
    </row>
    <row r="186" spans="1:15" x14ac:dyDescent="0.3">
      <c r="A186" s="33">
        <v>59</v>
      </c>
      <c r="B186" s="91">
        <v>18.329999999999998</v>
      </c>
      <c r="C186" s="5"/>
      <c r="D186" s="62"/>
      <c r="E186" s="5"/>
      <c r="F186" s="98">
        <v>44.42</v>
      </c>
    </row>
    <row r="187" spans="1:15" x14ac:dyDescent="0.3">
      <c r="A187" s="33">
        <v>60</v>
      </c>
      <c r="B187" s="91">
        <v>25.22</v>
      </c>
      <c r="C187" s="5"/>
      <c r="D187" s="62"/>
      <c r="E187" s="5"/>
      <c r="F187" s="98">
        <v>44.42</v>
      </c>
    </row>
    <row r="188" spans="1:15" x14ac:dyDescent="0.3">
      <c r="A188" s="35">
        <v>61</v>
      </c>
      <c r="B188" s="89">
        <v>30.21</v>
      </c>
      <c r="C188" s="38">
        <v>94.1</v>
      </c>
      <c r="D188" s="70"/>
      <c r="E188" s="58"/>
      <c r="F188" s="14">
        <f>SUM(B184:C188)/5</f>
        <v>44.42</v>
      </c>
    </row>
    <row r="189" spans="1:15" x14ac:dyDescent="0.3">
      <c r="A189" s="30">
        <v>62</v>
      </c>
      <c r="B189" s="90">
        <v>39.81</v>
      </c>
      <c r="C189" s="57"/>
      <c r="D189" s="61"/>
      <c r="E189" s="57"/>
      <c r="F189" s="98">
        <v>52.453999999999994</v>
      </c>
    </row>
    <row r="190" spans="1:15" x14ac:dyDescent="0.3">
      <c r="A190" s="33">
        <v>63</v>
      </c>
      <c r="B190" s="91">
        <v>87.65</v>
      </c>
      <c r="C190" s="5"/>
      <c r="D190" s="62"/>
      <c r="E190" s="5"/>
      <c r="F190" s="98">
        <v>52.453999999999994</v>
      </c>
      <c r="G190" s="66" t="s">
        <v>79</v>
      </c>
      <c r="H190" t="s">
        <v>78</v>
      </c>
      <c r="J190" s="1"/>
      <c r="M190" s="72"/>
      <c r="N190" s="121"/>
      <c r="O190" s="121"/>
    </row>
    <row r="191" spans="1:15" x14ac:dyDescent="0.3">
      <c r="A191" s="33">
        <v>64</v>
      </c>
      <c r="B191" s="91">
        <v>24.35</v>
      </c>
      <c r="C191" s="5"/>
      <c r="D191" s="62"/>
      <c r="E191" s="5"/>
      <c r="F191" s="98">
        <v>52.453999999999994</v>
      </c>
      <c r="J191" s="129"/>
      <c r="K191" s="130"/>
    </row>
    <row r="192" spans="1:15" x14ac:dyDescent="0.3">
      <c r="A192" s="33">
        <v>65</v>
      </c>
      <c r="B192" s="91">
        <v>32.93</v>
      </c>
      <c r="C192" s="5"/>
      <c r="D192" s="62"/>
      <c r="E192" s="5"/>
      <c r="F192" s="98">
        <v>52.453999999999994</v>
      </c>
      <c r="J192" s="5"/>
      <c r="M192" s="74"/>
    </row>
    <row r="193" spans="1:12" x14ac:dyDescent="0.3">
      <c r="A193" s="35">
        <v>66</v>
      </c>
      <c r="B193" s="89">
        <v>22.69</v>
      </c>
      <c r="C193" s="38">
        <v>54.84</v>
      </c>
      <c r="D193" s="70"/>
      <c r="E193" s="58"/>
      <c r="F193" s="14">
        <f>SUM(B189:C193)/5</f>
        <v>52.453999999999994</v>
      </c>
      <c r="J193" s="131"/>
      <c r="K193" s="132"/>
    </row>
    <row r="194" spans="1:12" x14ac:dyDescent="0.3">
      <c r="A194" s="30">
        <v>67</v>
      </c>
      <c r="B194" s="90">
        <v>23.46</v>
      </c>
      <c r="C194" s="57"/>
      <c r="D194" s="61"/>
      <c r="E194" s="57"/>
      <c r="F194" s="7">
        <v>102.65</v>
      </c>
      <c r="J194" s="5"/>
    </row>
    <row r="195" spans="1:12" x14ac:dyDescent="0.3">
      <c r="A195" s="35">
        <v>68</v>
      </c>
      <c r="B195" s="89">
        <v>21.57</v>
      </c>
      <c r="C195" s="38">
        <v>160.27000000000001</v>
      </c>
      <c r="D195" s="70"/>
      <c r="E195" s="58"/>
      <c r="F195" s="14">
        <f>SUM(B194:C195)/2</f>
        <v>102.65</v>
      </c>
      <c r="G195" s="5" t="s">
        <v>80</v>
      </c>
      <c r="J195" s="5"/>
      <c r="K195" s="122"/>
      <c r="L195" s="122"/>
    </row>
    <row r="196" spans="1:12" x14ac:dyDescent="0.3">
      <c r="A196" s="13">
        <v>69</v>
      </c>
      <c r="B196" s="93">
        <v>77.08</v>
      </c>
      <c r="C196" s="42">
        <v>55.68</v>
      </c>
      <c r="D196" s="63"/>
      <c r="E196" s="56" t="s">
        <v>61</v>
      </c>
      <c r="F196" s="1">
        <f>SUM(B196:C196)</f>
        <v>132.76</v>
      </c>
    </row>
    <row r="197" spans="1:12" ht="28.8" x14ac:dyDescent="0.3">
      <c r="A197" s="13">
        <v>70</v>
      </c>
      <c r="B197" s="60"/>
      <c r="C197" s="42">
        <v>66.209999999999994</v>
      </c>
      <c r="D197" s="13">
        <v>45.96</v>
      </c>
      <c r="E197" s="92" t="s">
        <v>63</v>
      </c>
      <c r="F197" s="108">
        <f>SUM(C197:D197)</f>
        <v>112.16999999999999</v>
      </c>
    </row>
    <row r="198" spans="1:12" x14ac:dyDescent="0.3">
      <c r="A198" s="13">
        <v>71</v>
      </c>
      <c r="B198" s="93">
        <v>46.81</v>
      </c>
      <c r="C198" s="42">
        <v>48.19</v>
      </c>
      <c r="D198" s="63"/>
      <c r="E198" s="56" t="s">
        <v>61</v>
      </c>
      <c r="F198" s="1">
        <f t="shared" ref="F198:F206" si="0">SUM(B198:C198)</f>
        <v>95</v>
      </c>
    </row>
    <row r="199" spans="1:12" x14ac:dyDescent="0.3">
      <c r="A199" s="30">
        <v>72</v>
      </c>
      <c r="B199" s="90">
        <v>49.15</v>
      </c>
      <c r="C199" s="39">
        <v>61.29</v>
      </c>
      <c r="D199" s="61"/>
      <c r="E199" s="57" t="s">
        <v>61</v>
      </c>
      <c r="F199" s="1">
        <f t="shared" si="0"/>
        <v>110.44</v>
      </c>
    </row>
    <row r="200" spans="1:12" ht="43.2" x14ac:dyDescent="0.3">
      <c r="A200" s="13">
        <v>73</v>
      </c>
      <c r="B200" s="93">
        <v>20.190000000000001</v>
      </c>
      <c r="C200" s="42">
        <v>113.71</v>
      </c>
      <c r="D200" s="63"/>
      <c r="E200" s="56" t="s">
        <v>61</v>
      </c>
      <c r="F200" s="1">
        <f t="shared" si="0"/>
        <v>133.9</v>
      </c>
      <c r="G200" s="68" t="s">
        <v>84</v>
      </c>
    </row>
    <row r="201" spans="1:12" ht="43.2" x14ac:dyDescent="0.3">
      <c r="A201" s="13">
        <v>74</v>
      </c>
      <c r="B201" s="93">
        <v>51.85</v>
      </c>
      <c r="C201" s="42">
        <v>70.900000000000006</v>
      </c>
      <c r="D201" s="63"/>
      <c r="E201" s="56" t="s">
        <v>61</v>
      </c>
      <c r="F201" s="1">
        <f t="shared" si="0"/>
        <v>122.75</v>
      </c>
      <c r="G201" s="68" t="s">
        <v>84</v>
      </c>
    </row>
    <row r="202" spans="1:12" x14ac:dyDescent="0.3">
      <c r="A202" s="13">
        <v>75</v>
      </c>
      <c r="B202" s="93">
        <v>26.42</v>
      </c>
      <c r="C202" s="42">
        <v>69.16</v>
      </c>
      <c r="D202" s="63"/>
      <c r="E202" s="56" t="s">
        <v>61</v>
      </c>
      <c r="F202" s="1">
        <f t="shared" si="0"/>
        <v>95.58</v>
      </c>
    </row>
    <row r="203" spans="1:12" ht="43.2" x14ac:dyDescent="0.3">
      <c r="A203" s="13">
        <v>76</v>
      </c>
      <c r="B203" s="93">
        <v>18.53</v>
      </c>
      <c r="C203" s="42">
        <v>26.42</v>
      </c>
      <c r="D203" s="63"/>
      <c r="E203" s="56" t="s">
        <v>61</v>
      </c>
      <c r="F203" s="1">
        <f t="shared" si="0"/>
        <v>44.95</v>
      </c>
      <c r="G203" s="68" t="s">
        <v>84</v>
      </c>
    </row>
    <row r="204" spans="1:12" x14ac:dyDescent="0.3">
      <c r="A204" s="30">
        <v>77</v>
      </c>
      <c r="B204" s="90">
        <v>43.54</v>
      </c>
      <c r="C204" s="39">
        <v>49.65</v>
      </c>
      <c r="D204" s="61"/>
      <c r="E204" s="57" t="s">
        <v>61</v>
      </c>
      <c r="F204" s="1">
        <f t="shared" si="0"/>
        <v>93.19</v>
      </c>
    </row>
    <row r="205" spans="1:12" ht="28.8" x14ac:dyDescent="0.3">
      <c r="A205" s="13">
        <v>78</v>
      </c>
      <c r="B205" s="93">
        <v>272.85000000000002</v>
      </c>
      <c r="C205" s="42">
        <v>52.71</v>
      </c>
      <c r="D205" s="63"/>
      <c r="E205" s="56" t="s">
        <v>61</v>
      </c>
      <c r="F205" s="1">
        <f t="shared" si="0"/>
        <v>325.56</v>
      </c>
      <c r="G205" s="78" t="s">
        <v>85</v>
      </c>
    </row>
    <row r="206" spans="1:12" ht="28.8" x14ac:dyDescent="0.3">
      <c r="A206" s="30">
        <v>79</v>
      </c>
      <c r="B206" s="90">
        <v>49.49</v>
      </c>
      <c r="C206" s="39">
        <v>42.57</v>
      </c>
      <c r="D206" s="61"/>
      <c r="E206" s="57" t="s">
        <v>61</v>
      </c>
      <c r="F206" s="1">
        <f t="shared" si="0"/>
        <v>92.06</v>
      </c>
      <c r="G206" s="79" t="s">
        <v>86</v>
      </c>
    </row>
    <row r="207" spans="1:12" ht="31.8" customHeight="1" x14ac:dyDescent="0.3">
      <c r="A207" s="13">
        <v>80</v>
      </c>
      <c r="B207" s="60"/>
      <c r="C207" s="42">
        <v>256.27</v>
      </c>
      <c r="D207" s="13">
        <v>186.79</v>
      </c>
      <c r="E207" s="56"/>
      <c r="F207" s="1">
        <f>SUM(C207:D207)</f>
        <v>443.05999999999995</v>
      </c>
      <c r="G207" s="143" t="s">
        <v>87</v>
      </c>
      <c r="H207" s="144"/>
    </row>
    <row r="208" spans="1:12" x14ac:dyDescent="0.3">
      <c r="A208" s="13">
        <v>81</v>
      </c>
      <c r="B208" s="93">
        <v>47.73</v>
      </c>
      <c r="C208" s="42">
        <v>61.15</v>
      </c>
      <c r="D208" s="63"/>
      <c r="E208" s="56" t="s">
        <v>61</v>
      </c>
      <c r="F208" s="1">
        <f>SUM(B208:C208)</f>
        <v>108.88</v>
      </c>
    </row>
    <row r="209" spans="1:16" x14ac:dyDescent="0.3">
      <c r="A209" s="13">
        <v>82</v>
      </c>
      <c r="B209" s="93">
        <v>45.35</v>
      </c>
      <c r="C209" s="42">
        <v>45.36</v>
      </c>
      <c r="D209" s="63"/>
      <c r="E209" s="56" t="s">
        <v>61</v>
      </c>
      <c r="F209" s="1">
        <f>SUM(B209:C209)</f>
        <v>90.710000000000008</v>
      </c>
    </row>
    <row r="210" spans="1:16" x14ac:dyDescent="0.3">
      <c r="A210" s="13">
        <v>83</v>
      </c>
      <c r="B210" s="93">
        <v>51.6</v>
      </c>
      <c r="C210" s="42">
        <v>35.78</v>
      </c>
      <c r="D210" s="63"/>
      <c r="E210" s="56" t="s">
        <v>61</v>
      </c>
      <c r="F210" s="1">
        <f>SUM(B210:C210)</f>
        <v>87.38</v>
      </c>
    </row>
    <row r="211" spans="1:16" ht="28.8" x14ac:dyDescent="0.3">
      <c r="A211" s="13">
        <v>84</v>
      </c>
      <c r="B211" s="60"/>
      <c r="C211" s="42">
        <v>71.69</v>
      </c>
      <c r="D211" s="13">
        <v>96.11</v>
      </c>
      <c r="E211" s="92" t="s">
        <v>63</v>
      </c>
      <c r="F211" s="1">
        <f>SUM(C211:D211)</f>
        <v>167.8</v>
      </c>
    </row>
    <row r="212" spans="1:16" x14ac:dyDescent="0.3">
      <c r="A212" s="13">
        <v>85</v>
      </c>
      <c r="B212" s="93">
        <v>40.700000000000003</v>
      </c>
      <c r="C212" s="42">
        <v>65.150000000000006</v>
      </c>
      <c r="D212" s="63"/>
      <c r="E212" s="56" t="s">
        <v>61</v>
      </c>
      <c r="F212" s="1">
        <f>SUM(B212:C212)</f>
        <v>105.85000000000001</v>
      </c>
    </row>
    <row r="213" spans="1:16" x14ac:dyDescent="0.3">
      <c r="A213" s="13">
        <v>86</v>
      </c>
      <c r="B213" s="93">
        <v>53.17</v>
      </c>
      <c r="C213" s="42">
        <v>38.770000000000003</v>
      </c>
      <c r="D213" s="63"/>
      <c r="E213" s="56" t="s">
        <v>61</v>
      </c>
      <c r="F213" s="1">
        <f>SUM(B213:C213)</f>
        <v>91.94</v>
      </c>
    </row>
    <row r="214" spans="1:16" x14ac:dyDescent="0.3">
      <c r="A214" s="13">
        <v>87</v>
      </c>
      <c r="B214" s="93">
        <v>101.28</v>
      </c>
      <c r="C214" s="93">
        <v>95.28</v>
      </c>
      <c r="D214" s="63"/>
      <c r="E214" s="56" t="s">
        <v>61</v>
      </c>
      <c r="F214" s="1">
        <f>SUM(B214:C214)</f>
        <v>196.56</v>
      </c>
    </row>
    <row r="215" spans="1:16" ht="29.4" customHeight="1" x14ac:dyDescent="0.3">
      <c r="A215" s="30">
        <v>88</v>
      </c>
      <c r="B215" s="90">
        <v>20.69</v>
      </c>
      <c r="C215" s="57"/>
      <c r="D215" s="61"/>
      <c r="E215" s="57"/>
      <c r="F215" s="7">
        <v>31.51</v>
      </c>
      <c r="G215" s="121" t="s">
        <v>89</v>
      </c>
      <c r="H215" s="121"/>
    </row>
    <row r="216" spans="1:16" x14ac:dyDescent="0.3">
      <c r="A216" s="33">
        <v>89</v>
      </c>
      <c r="B216" s="91">
        <v>17.77</v>
      </c>
      <c r="C216" s="5"/>
      <c r="D216" s="62"/>
      <c r="E216" s="5"/>
      <c r="F216" s="98">
        <v>31.51</v>
      </c>
    </row>
    <row r="217" spans="1:16" x14ac:dyDescent="0.3">
      <c r="A217" s="33">
        <v>90</v>
      </c>
      <c r="B217" s="91">
        <v>16.13</v>
      </c>
      <c r="C217" s="5"/>
      <c r="D217" s="62"/>
      <c r="E217" s="5"/>
      <c r="F217" s="98">
        <v>31.51</v>
      </c>
    </row>
    <row r="218" spans="1:16" x14ac:dyDescent="0.3">
      <c r="A218" s="33">
        <v>91</v>
      </c>
      <c r="B218" s="91">
        <v>21.36</v>
      </c>
      <c r="C218" s="5"/>
      <c r="D218" s="62"/>
      <c r="E218" s="5"/>
      <c r="F218" s="98">
        <v>31.51</v>
      </c>
    </row>
    <row r="219" spans="1:16" x14ac:dyDescent="0.3">
      <c r="A219" s="35">
        <v>92</v>
      </c>
      <c r="B219" s="89">
        <v>20.03</v>
      </c>
      <c r="C219" s="38">
        <v>61.57</v>
      </c>
      <c r="D219" s="70"/>
      <c r="E219" s="58"/>
      <c r="F219" s="98">
        <f>SUM(B215:C219)/5</f>
        <v>31.51</v>
      </c>
      <c r="G219" s="66"/>
      <c r="K219" s="1"/>
      <c r="N219" s="72"/>
      <c r="O219" s="121"/>
      <c r="P219" s="121"/>
    </row>
    <row r="220" spans="1:16" x14ac:dyDescent="0.3">
      <c r="A220" s="30">
        <v>93</v>
      </c>
      <c r="B220" s="90">
        <v>15.83</v>
      </c>
      <c r="C220" s="57"/>
      <c r="D220" s="61"/>
      <c r="E220" s="57"/>
      <c r="F220" s="7">
        <v>34.32</v>
      </c>
      <c r="G220" s="5"/>
      <c r="K220" s="129"/>
      <c r="L220" s="130"/>
    </row>
    <row r="221" spans="1:16" x14ac:dyDescent="0.3">
      <c r="A221" s="33">
        <v>94</v>
      </c>
      <c r="B221" s="91">
        <v>31.77</v>
      </c>
      <c r="C221" s="5"/>
      <c r="D221" s="62"/>
      <c r="E221" s="5"/>
      <c r="F221" s="98">
        <v>34.32</v>
      </c>
      <c r="G221" s="5"/>
      <c r="K221" s="5"/>
      <c r="N221" s="74"/>
    </row>
    <row r="222" spans="1:16" x14ac:dyDescent="0.3">
      <c r="A222" s="33">
        <v>95</v>
      </c>
      <c r="B222" s="91">
        <v>22.07</v>
      </c>
      <c r="C222" s="5"/>
      <c r="D222" s="62"/>
      <c r="E222" s="5"/>
      <c r="F222" s="98">
        <v>34.32</v>
      </c>
      <c r="G222" s="5"/>
      <c r="K222" s="131"/>
      <c r="L222" s="132"/>
    </row>
    <row r="223" spans="1:16" x14ac:dyDescent="0.3">
      <c r="A223" s="33">
        <v>96</v>
      </c>
      <c r="B223" s="91">
        <v>14.72</v>
      </c>
      <c r="C223" s="5"/>
      <c r="D223" s="62"/>
      <c r="E223" s="5"/>
      <c r="F223" s="98">
        <v>34.32</v>
      </c>
      <c r="G223" s="5"/>
      <c r="K223" s="5"/>
    </row>
    <row r="224" spans="1:16" x14ac:dyDescent="0.3">
      <c r="A224" s="35">
        <v>97</v>
      </c>
      <c r="B224" s="89">
        <v>18.55</v>
      </c>
      <c r="C224" s="38">
        <v>68.66</v>
      </c>
      <c r="D224" s="70"/>
      <c r="E224" s="58"/>
      <c r="F224" s="14">
        <f>SUM(B220:C224)/5</f>
        <v>34.32</v>
      </c>
      <c r="G224" s="5"/>
      <c r="K224" s="5"/>
      <c r="L224" s="122"/>
      <c r="M224" s="122"/>
    </row>
    <row r="225" spans="1:8" x14ac:dyDescent="0.3">
      <c r="A225" s="30">
        <v>98</v>
      </c>
      <c r="B225" s="90">
        <v>83.3</v>
      </c>
      <c r="C225" s="57"/>
      <c r="D225" s="61"/>
      <c r="E225" s="57"/>
      <c r="F225" s="7">
        <v>53.784000000000006</v>
      </c>
    </row>
    <row r="226" spans="1:8" x14ac:dyDescent="0.3">
      <c r="A226" s="33">
        <v>99</v>
      </c>
      <c r="B226" s="91">
        <v>31.73</v>
      </c>
      <c r="C226" s="5"/>
      <c r="D226" s="62"/>
      <c r="E226" s="5"/>
      <c r="F226" s="98">
        <v>53.784000000000006</v>
      </c>
    </row>
    <row r="227" spans="1:8" x14ac:dyDescent="0.3">
      <c r="A227" s="33">
        <v>100</v>
      </c>
      <c r="B227" s="91">
        <v>16.079999999999998</v>
      </c>
      <c r="C227" s="5"/>
      <c r="D227" s="62"/>
      <c r="E227" s="5"/>
      <c r="F227" s="98">
        <v>53.784000000000006</v>
      </c>
    </row>
    <row r="228" spans="1:8" x14ac:dyDescent="0.3">
      <c r="A228" s="33">
        <v>101</v>
      </c>
      <c r="B228" s="91">
        <v>20.88</v>
      </c>
      <c r="C228" s="5"/>
      <c r="D228" s="62"/>
      <c r="E228" s="5"/>
      <c r="F228" s="98">
        <v>53.784000000000006</v>
      </c>
    </row>
    <row r="229" spans="1:8" x14ac:dyDescent="0.3">
      <c r="A229" s="35">
        <v>102</v>
      </c>
      <c r="B229" s="89">
        <v>54.24</v>
      </c>
      <c r="C229" s="38">
        <v>62.69</v>
      </c>
      <c r="D229" s="70"/>
      <c r="E229" s="58"/>
      <c r="F229" s="14">
        <f>SUM(B225:C229)/5</f>
        <v>53.784000000000006</v>
      </c>
    </row>
    <row r="230" spans="1:8" x14ac:dyDescent="0.3">
      <c r="A230" s="30">
        <v>103</v>
      </c>
      <c r="B230" s="90">
        <v>25.99</v>
      </c>
      <c r="C230" s="57"/>
      <c r="D230" s="61"/>
      <c r="E230" s="57"/>
      <c r="F230" s="98">
        <v>41.691999999999993</v>
      </c>
    </row>
    <row r="231" spans="1:8" x14ac:dyDescent="0.3">
      <c r="A231" s="33">
        <v>104</v>
      </c>
      <c r="B231" s="91">
        <v>51.26</v>
      </c>
      <c r="C231" s="5"/>
      <c r="D231" s="62"/>
      <c r="E231" s="5"/>
      <c r="F231" s="98">
        <v>41.691999999999993</v>
      </c>
    </row>
    <row r="232" spans="1:8" x14ac:dyDescent="0.3">
      <c r="A232" s="33">
        <v>105</v>
      </c>
      <c r="B232" s="91">
        <v>30.78</v>
      </c>
      <c r="C232" s="5"/>
      <c r="D232" s="62"/>
      <c r="E232" s="5"/>
      <c r="F232" s="98">
        <v>41.691999999999993</v>
      </c>
    </row>
    <row r="233" spans="1:8" x14ac:dyDescent="0.3">
      <c r="A233" s="33">
        <v>106</v>
      </c>
      <c r="B233" s="91">
        <v>19.059999999999999</v>
      </c>
      <c r="C233" s="5"/>
      <c r="D233" s="62"/>
      <c r="E233" s="5"/>
      <c r="F233" s="98">
        <v>41.691999999999993</v>
      </c>
    </row>
    <row r="234" spans="1:8" x14ac:dyDescent="0.3">
      <c r="A234" s="35">
        <v>107</v>
      </c>
      <c r="B234" s="89">
        <v>25.95</v>
      </c>
      <c r="C234" s="38">
        <v>55.42</v>
      </c>
      <c r="D234" s="70"/>
      <c r="E234" s="58"/>
      <c r="F234" s="98">
        <f>SUM(B230:C234)/5</f>
        <v>41.691999999999993</v>
      </c>
    </row>
    <row r="235" spans="1:8" x14ac:dyDescent="0.3">
      <c r="A235" s="30">
        <v>108</v>
      </c>
      <c r="B235" s="90">
        <v>30.2</v>
      </c>
      <c r="C235" s="57"/>
      <c r="D235" s="61"/>
      <c r="E235" s="57"/>
      <c r="F235" s="7">
        <v>50.477999999999994</v>
      </c>
    </row>
    <row r="236" spans="1:8" x14ac:dyDescent="0.3">
      <c r="A236" s="33">
        <v>109</v>
      </c>
      <c r="B236" s="91">
        <v>38.869999999999997</v>
      </c>
      <c r="C236" s="5"/>
      <c r="D236" s="62"/>
      <c r="E236" s="5"/>
      <c r="F236" s="98">
        <v>50.477999999999994</v>
      </c>
    </row>
    <row r="237" spans="1:8" x14ac:dyDescent="0.3">
      <c r="A237" s="33">
        <v>110</v>
      </c>
      <c r="B237" s="91">
        <v>57.31</v>
      </c>
      <c r="C237" s="5"/>
      <c r="D237" s="62"/>
      <c r="E237" s="5"/>
      <c r="F237" s="98">
        <v>50.477999999999994</v>
      </c>
    </row>
    <row r="238" spans="1:8" x14ac:dyDescent="0.3">
      <c r="A238" s="33">
        <v>111</v>
      </c>
      <c r="B238" s="91">
        <v>23.14</v>
      </c>
      <c r="C238" s="5"/>
      <c r="D238" s="62"/>
      <c r="E238" s="5"/>
      <c r="F238" s="98">
        <v>50.477999999999994</v>
      </c>
    </row>
    <row r="239" spans="1:8" x14ac:dyDescent="0.3">
      <c r="A239" s="35">
        <v>112</v>
      </c>
      <c r="B239" s="89">
        <v>30.5</v>
      </c>
      <c r="C239" s="38">
        <v>72.37</v>
      </c>
      <c r="D239" s="70"/>
      <c r="E239" s="58"/>
      <c r="F239" s="14">
        <f>SUM(B235:C239)/5</f>
        <v>50.477999999999994</v>
      </c>
    </row>
    <row r="240" spans="1:8" x14ac:dyDescent="0.3">
      <c r="A240" s="30">
        <v>113</v>
      </c>
      <c r="B240" s="90">
        <v>49.99</v>
      </c>
      <c r="C240" s="39">
        <v>10.97</v>
      </c>
      <c r="D240" s="61"/>
      <c r="E240" s="57"/>
      <c r="F240" s="7">
        <f>SUM(B240:C240)</f>
        <v>60.96</v>
      </c>
      <c r="G240" s="137" t="s">
        <v>116</v>
      </c>
      <c r="H240" s="137"/>
    </row>
    <row r="241" spans="1:6" x14ac:dyDescent="0.3">
      <c r="A241" s="33">
        <v>114</v>
      </c>
      <c r="B241" s="91">
        <v>82.57</v>
      </c>
      <c r="C241" s="5"/>
      <c r="D241" s="62"/>
      <c r="E241" s="5"/>
      <c r="F241" s="98"/>
    </row>
    <row r="242" spans="1:6" x14ac:dyDescent="0.3">
      <c r="A242" s="33">
        <v>115</v>
      </c>
      <c r="B242" s="91">
        <v>31.51</v>
      </c>
      <c r="C242" s="5"/>
      <c r="D242" s="62"/>
      <c r="E242" s="5"/>
      <c r="F242" s="98"/>
    </row>
    <row r="243" spans="1:6" x14ac:dyDescent="0.3">
      <c r="A243" s="33">
        <v>116</v>
      </c>
      <c r="B243" s="91">
        <v>52.39</v>
      </c>
      <c r="C243" s="5"/>
      <c r="D243" s="62"/>
      <c r="E243" s="5"/>
      <c r="F243" s="98"/>
    </row>
    <row r="244" spans="1:6" x14ac:dyDescent="0.3">
      <c r="A244" s="33">
        <v>117</v>
      </c>
      <c r="B244" s="91">
        <v>30.87</v>
      </c>
      <c r="C244" s="5"/>
      <c r="D244" s="62"/>
      <c r="E244" s="5"/>
      <c r="F244" s="98"/>
    </row>
    <row r="245" spans="1:6" x14ac:dyDescent="0.3">
      <c r="A245" s="33">
        <v>118</v>
      </c>
      <c r="B245" s="91">
        <v>46.5</v>
      </c>
      <c r="C245" s="5"/>
      <c r="D245" s="62"/>
      <c r="E245" s="5"/>
      <c r="F245" s="98"/>
    </row>
    <row r="246" spans="1:6" x14ac:dyDescent="0.3">
      <c r="A246" s="33">
        <v>119</v>
      </c>
      <c r="B246" s="91">
        <v>51.96</v>
      </c>
      <c r="C246" s="5"/>
      <c r="D246" s="62"/>
      <c r="E246" s="5"/>
      <c r="F246" s="98"/>
    </row>
    <row r="247" spans="1:6" x14ac:dyDescent="0.3">
      <c r="A247" s="33">
        <v>120</v>
      </c>
      <c r="B247" s="91">
        <v>34.15</v>
      </c>
      <c r="C247" s="5"/>
      <c r="D247" s="62"/>
      <c r="E247" s="5"/>
      <c r="F247" s="98"/>
    </row>
    <row r="248" spans="1:6" x14ac:dyDescent="0.3">
      <c r="A248" s="33">
        <v>121</v>
      </c>
      <c r="B248" s="91">
        <v>37.51</v>
      </c>
      <c r="C248" s="5"/>
      <c r="D248" s="62"/>
      <c r="E248" s="5"/>
      <c r="F248" s="98"/>
    </row>
    <row r="249" spans="1:6" x14ac:dyDescent="0.3">
      <c r="A249" s="33">
        <v>122</v>
      </c>
      <c r="B249" s="91">
        <v>58.97</v>
      </c>
      <c r="C249" s="5"/>
      <c r="D249" s="62"/>
      <c r="E249" s="5"/>
      <c r="F249" s="98"/>
    </row>
    <row r="250" spans="1:6" x14ac:dyDescent="0.3">
      <c r="A250" s="33">
        <v>123</v>
      </c>
      <c r="B250" s="91">
        <v>72.3</v>
      </c>
      <c r="C250" s="5"/>
      <c r="D250" s="62"/>
      <c r="E250" s="5"/>
      <c r="F250" s="98"/>
    </row>
    <row r="251" spans="1:6" x14ac:dyDescent="0.3">
      <c r="A251" s="33">
        <v>124</v>
      </c>
      <c r="B251" s="91">
        <v>37.08</v>
      </c>
      <c r="C251">
        <v>11.18</v>
      </c>
      <c r="D251" s="62"/>
      <c r="E251" s="5"/>
      <c r="F251" s="98">
        <f>SUM(B251:C251)</f>
        <v>48.26</v>
      </c>
    </row>
    <row r="252" spans="1:6" x14ac:dyDescent="0.3">
      <c r="A252" s="33">
        <v>125</v>
      </c>
      <c r="B252" s="91">
        <v>44.07</v>
      </c>
      <c r="C252" s="5"/>
      <c r="D252" s="62"/>
      <c r="E252" s="5"/>
      <c r="F252" s="98"/>
    </row>
    <row r="253" spans="1:6" x14ac:dyDescent="0.3">
      <c r="A253" s="33">
        <v>126</v>
      </c>
      <c r="B253" s="91">
        <v>32.03</v>
      </c>
      <c r="C253" s="5"/>
      <c r="D253" s="62"/>
      <c r="E253" s="5"/>
      <c r="F253" s="98"/>
    </row>
    <row r="254" spans="1:6" x14ac:dyDescent="0.3">
      <c r="A254" s="33">
        <v>127</v>
      </c>
      <c r="B254" s="91">
        <v>27.98</v>
      </c>
      <c r="C254" s="5"/>
      <c r="D254" s="62"/>
      <c r="E254" s="5"/>
      <c r="F254" s="98"/>
    </row>
    <row r="255" spans="1:6" x14ac:dyDescent="0.3">
      <c r="A255" s="33">
        <v>128</v>
      </c>
      <c r="B255" s="91">
        <v>41.12</v>
      </c>
      <c r="C255" s="5"/>
      <c r="D255" s="62"/>
      <c r="E255" s="5"/>
      <c r="F255" s="98"/>
    </row>
    <row r="256" spans="1:6" x14ac:dyDescent="0.3">
      <c r="A256" s="33">
        <v>129</v>
      </c>
      <c r="B256" s="91">
        <v>25.27</v>
      </c>
      <c r="C256" s="5"/>
      <c r="D256" s="62"/>
      <c r="E256" s="5"/>
      <c r="F256" s="98"/>
    </row>
    <row r="257" spans="1:6" x14ac:dyDescent="0.3">
      <c r="A257" s="35">
        <v>130</v>
      </c>
      <c r="B257" s="89">
        <v>25.28</v>
      </c>
      <c r="C257" s="58"/>
      <c r="D257" s="70"/>
      <c r="E257" s="58"/>
      <c r="F257" s="14"/>
    </row>
    <row r="258" spans="1:6" x14ac:dyDescent="0.3">
      <c r="A258" s="30">
        <v>131</v>
      </c>
      <c r="B258" s="90">
        <v>93.78</v>
      </c>
      <c r="C258" s="57"/>
      <c r="D258" s="61"/>
      <c r="E258" s="57"/>
      <c r="F258" s="7"/>
    </row>
    <row r="259" spans="1:6" x14ac:dyDescent="0.3">
      <c r="A259" s="33">
        <v>132</v>
      </c>
      <c r="B259" s="91">
        <v>22.51</v>
      </c>
      <c r="C259">
        <v>5.79</v>
      </c>
      <c r="D259" s="62"/>
      <c r="E259" s="5"/>
      <c r="F259" s="98">
        <f>SUM(B259:C259)</f>
        <v>28.3</v>
      </c>
    </row>
    <row r="260" spans="1:6" x14ac:dyDescent="0.3">
      <c r="A260" s="33">
        <v>133</v>
      </c>
      <c r="B260" s="91">
        <v>26.05</v>
      </c>
      <c r="C260" s="5"/>
      <c r="D260" s="62"/>
      <c r="E260" s="5"/>
      <c r="F260" s="98"/>
    </row>
    <row r="261" spans="1:6" x14ac:dyDescent="0.3">
      <c r="A261" s="33">
        <v>134</v>
      </c>
      <c r="B261" s="91">
        <v>28.35</v>
      </c>
      <c r="C261" s="5"/>
      <c r="D261" s="62"/>
      <c r="E261" s="5"/>
      <c r="F261" s="98"/>
    </row>
    <row r="262" spans="1:6" x14ac:dyDescent="0.3">
      <c r="A262" s="33">
        <v>135</v>
      </c>
      <c r="B262" s="91">
        <v>12.51</v>
      </c>
      <c r="C262" s="5"/>
      <c r="D262" s="62"/>
      <c r="E262" s="5"/>
      <c r="F262" s="98"/>
    </row>
    <row r="263" spans="1:6" x14ac:dyDescent="0.3">
      <c r="A263" s="33">
        <v>136</v>
      </c>
      <c r="B263" s="91">
        <v>69.88</v>
      </c>
      <c r="C263" s="5"/>
      <c r="D263" s="62"/>
      <c r="E263" s="5"/>
      <c r="F263" s="98"/>
    </row>
    <row r="264" spans="1:6" x14ac:dyDescent="0.3">
      <c r="A264" s="33">
        <v>137</v>
      </c>
      <c r="B264" s="91">
        <v>33.590000000000003</v>
      </c>
      <c r="C264" s="5"/>
      <c r="D264" s="62"/>
      <c r="E264" s="5"/>
      <c r="F264" s="98"/>
    </row>
    <row r="265" spans="1:6" x14ac:dyDescent="0.3">
      <c r="A265" s="33">
        <v>138</v>
      </c>
      <c r="B265" s="91">
        <v>21.82</v>
      </c>
      <c r="C265" s="5"/>
      <c r="D265" s="62"/>
      <c r="E265" s="5"/>
      <c r="F265" s="98"/>
    </row>
    <row r="266" spans="1:6" x14ac:dyDescent="0.3">
      <c r="A266" s="33">
        <v>139</v>
      </c>
      <c r="B266" s="91">
        <v>34.06</v>
      </c>
      <c r="C266" s="5"/>
      <c r="D266" s="62"/>
      <c r="E266" s="5"/>
      <c r="F266" s="98"/>
    </row>
    <row r="267" spans="1:6" x14ac:dyDescent="0.3">
      <c r="A267" s="33">
        <v>140</v>
      </c>
      <c r="B267" s="91">
        <v>46.56</v>
      </c>
      <c r="C267" s="5"/>
      <c r="D267" s="62"/>
      <c r="E267" s="5"/>
      <c r="F267" s="98"/>
    </row>
    <row r="268" spans="1:6" x14ac:dyDescent="0.3">
      <c r="A268" s="33">
        <v>141</v>
      </c>
      <c r="B268" s="91">
        <v>36.549999999999997</v>
      </c>
      <c r="C268" s="5"/>
      <c r="D268" s="62"/>
      <c r="E268" s="5"/>
      <c r="F268" s="98"/>
    </row>
    <row r="269" spans="1:6" x14ac:dyDescent="0.3">
      <c r="A269" s="33">
        <v>142</v>
      </c>
      <c r="B269" s="17">
        <v>30.28</v>
      </c>
      <c r="D269" s="33"/>
      <c r="F269" s="98"/>
    </row>
    <row r="270" spans="1:6" x14ac:dyDescent="0.3">
      <c r="A270" s="33">
        <v>143</v>
      </c>
      <c r="B270" s="17">
        <v>30.13</v>
      </c>
      <c r="D270" s="33"/>
      <c r="F270" s="98"/>
    </row>
    <row r="271" spans="1:6" x14ac:dyDescent="0.3">
      <c r="A271" s="33">
        <v>144</v>
      </c>
      <c r="B271" s="17">
        <v>55.08</v>
      </c>
      <c r="D271" s="33"/>
      <c r="F271" s="98"/>
    </row>
    <row r="272" spans="1:6" x14ac:dyDescent="0.3">
      <c r="A272" s="35">
        <v>145</v>
      </c>
      <c r="B272" s="89">
        <v>76.900000000000006</v>
      </c>
      <c r="C272" s="38"/>
      <c r="D272" s="35"/>
      <c r="E272" s="38"/>
      <c r="F272" s="14"/>
    </row>
    <row r="273" spans="1:7" x14ac:dyDescent="0.3">
      <c r="A273" s="33">
        <v>146</v>
      </c>
      <c r="B273" s="91">
        <v>52.77</v>
      </c>
      <c r="C273" s="91">
        <v>27.57</v>
      </c>
      <c r="D273" s="33"/>
      <c r="E273" t="s">
        <v>61</v>
      </c>
      <c r="F273" s="98">
        <f t="shared" ref="F273:F279" si="1">SUM(B273:C273)</f>
        <v>80.34</v>
      </c>
    </row>
    <row r="274" spans="1:7" x14ac:dyDescent="0.3">
      <c r="A274" s="33">
        <v>147</v>
      </c>
      <c r="B274" s="91">
        <v>31.24</v>
      </c>
      <c r="C274" s="91">
        <v>47.22</v>
      </c>
      <c r="D274" s="33"/>
      <c r="E274" t="s">
        <v>61</v>
      </c>
      <c r="F274" s="98">
        <f t="shared" si="1"/>
        <v>78.459999999999994</v>
      </c>
    </row>
    <row r="275" spans="1:7" x14ac:dyDescent="0.3">
      <c r="A275" s="33">
        <v>148</v>
      </c>
      <c r="B275" s="91">
        <v>43.4</v>
      </c>
      <c r="C275" s="91">
        <v>49.41</v>
      </c>
      <c r="D275" s="33"/>
      <c r="E275" t="s">
        <v>61</v>
      </c>
      <c r="F275" s="98">
        <f t="shared" si="1"/>
        <v>92.81</v>
      </c>
    </row>
    <row r="276" spans="1:7" x14ac:dyDescent="0.3">
      <c r="A276" s="33">
        <v>149</v>
      </c>
      <c r="B276" s="91">
        <v>34.74</v>
      </c>
      <c r="C276" s="91">
        <v>44.49</v>
      </c>
      <c r="D276" s="33"/>
      <c r="E276" t="s">
        <v>61</v>
      </c>
      <c r="F276" s="98">
        <f t="shared" si="1"/>
        <v>79.23</v>
      </c>
    </row>
    <row r="277" spans="1:7" x14ac:dyDescent="0.3">
      <c r="A277" s="33">
        <v>150</v>
      </c>
      <c r="B277" s="91">
        <v>57.98</v>
      </c>
      <c r="C277" s="91">
        <v>45.83</v>
      </c>
      <c r="D277" s="33"/>
      <c r="E277" t="s">
        <v>61</v>
      </c>
      <c r="F277" s="98">
        <f t="shared" si="1"/>
        <v>103.81</v>
      </c>
    </row>
    <row r="278" spans="1:7" x14ac:dyDescent="0.3">
      <c r="A278" s="33">
        <v>151</v>
      </c>
      <c r="B278" s="91">
        <v>34.630000000000003</v>
      </c>
      <c r="C278" s="91">
        <v>27.96</v>
      </c>
      <c r="D278" s="33"/>
      <c r="E278" t="s">
        <v>61</v>
      </c>
      <c r="F278" s="98">
        <f t="shared" si="1"/>
        <v>62.59</v>
      </c>
    </row>
    <row r="279" spans="1:7" x14ac:dyDescent="0.3">
      <c r="A279" s="33">
        <v>152</v>
      </c>
      <c r="B279" s="91">
        <v>23.52</v>
      </c>
      <c r="C279" s="91">
        <v>28.36</v>
      </c>
      <c r="D279" s="33"/>
      <c r="E279" t="s">
        <v>61</v>
      </c>
      <c r="F279" s="14">
        <f t="shared" si="1"/>
        <v>51.879999999999995</v>
      </c>
    </row>
    <row r="280" spans="1:7" x14ac:dyDescent="0.3">
      <c r="A280" s="39"/>
      <c r="B280" s="31"/>
      <c r="C280" s="39"/>
      <c r="D280" s="39"/>
      <c r="E280" s="39"/>
    </row>
    <row r="281" spans="1:7" x14ac:dyDescent="0.3">
      <c r="A281" s="11" t="s">
        <v>7</v>
      </c>
      <c r="B281" s="19" t="s">
        <v>118</v>
      </c>
      <c r="C281" s="15" t="s">
        <v>1</v>
      </c>
      <c r="D281" s="15" t="s">
        <v>2</v>
      </c>
      <c r="E281" s="16" t="s">
        <v>8</v>
      </c>
      <c r="F281" s="1" t="s">
        <v>17</v>
      </c>
      <c r="G281" s="1" t="s">
        <v>18</v>
      </c>
    </row>
    <row r="282" spans="1:7" x14ac:dyDescent="0.3">
      <c r="A282" s="1" t="s">
        <v>9</v>
      </c>
      <c r="B282" s="18">
        <f>SUM(B128:B279)</f>
        <v>5603.92</v>
      </c>
      <c r="C282" s="18">
        <f>SUM(C128:C279)</f>
        <v>3453.7200000000003</v>
      </c>
      <c r="D282" s="18">
        <f>SUM(D128:D279)</f>
        <v>1142.6899999999998</v>
      </c>
      <c r="E282" s="3">
        <f>SUM(B282:D282)</f>
        <v>10200.33</v>
      </c>
      <c r="F282" s="3">
        <f>SUM(B215:C272,C207:D207,B142:D195,D134,B128:C132)</f>
        <v>6732.12</v>
      </c>
      <c r="G282" s="3">
        <f>SUM(B273:C279,B208:D214,B196:D206,B135:D141,B133:C133)</f>
        <v>3468.2100000000005</v>
      </c>
    </row>
    <row r="283" spans="1:7" x14ac:dyDescent="0.3">
      <c r="A283" s="1" t="s">
        <v>10</v>
      </c>
      <c r="B283" s="21" t="s">
        <v>119</v>
      </c>
      <c r="C283" s="8" t="s">
        <v>120</v>
      </c>
      <c r="D283" s="8" t="s">
        <v>121</v>
      </c>
      <c r="E283" s="4" t="s">
        <v>122</v>
      </c>
      <c r="F283" s="4" t="s">
        <v>128</v>
      </c>
      <c r="G283" s="4" t="s">
        <v>123</v>
      </c>
    </row>
    <row r="284" spans="1:7" x14ac:dyDescent="0.3">
      <c r="A284" s="11"/>
      <c r="C284" s="12"/>
      <c r="D284" s="12"/>
    </row>
    <row r="285" spans="1:7" x14ac:dyDescent="0.3">
      <c r="A285" s="11" t="s">
        <v>16</v>
      </c>
      <c r="B285" s="18" t="s">
        <v>0</v>
      </c>
      <c r="C285" s="2" t="s">
        <v>1</v>
      </c>
      <c r="D285" s="2" t="s">
        <v>2</v>
      </c>
      <c r="E285" s="1" t="s">
        <v>137</v>
      </c>
      <c r="F285" s="12"/>
    </row>
    <row r="286" spans="1:7" x14ac:dyDescent="0.3">
      <c r="A286" s="1" t="s">
        <v>112</v>
      </c>
      <c r="B286" s="18">
        <f>AVERAGE(B128:B132,B142:B195,B215:B272)</f>
        <v>35.723478260869577</v>
      </c>
      <c r="C286" s="18" cm="1">
        <f t="array" ref="C286">AVERAGE(C132,C146:C195+C207,C219:C272)</f>
        <v>243.81016949152567</v>
      </c>
      <c r="D286" s="9">
        <f>AVERAGE(D134,D173:D175,D207)</f>
        <v>199.08749999999998</v>
      </c>
      <c r="E286" s="3">
        <f>AVERAGE(F132+F134+F207,F146:F195,F219:F272)</f>
        <v>64.491786666666698</v>
      </c>
      <c r="F286" s="12"/>
      <c r="G286" s="12"/>
    </row>
    <row r="287" spans="1:7" x14ac:dyDescent="0.3">
      <c r="A287" s="1" t="s">
        <v>3</v>
      </c>
      <c r="B287" s="18">
        <f>AVERAGE(B133:B141,B196:B214,B273:B279)</f>
        <v>55.397037037037045</v>
      </c>
      <c r="C287" s="9">
        <f>AVERAGE(C133:C141,C196:C206,C208:C214,C273:C279)</f>
        <v>50.817187499999996</v>
      </c>
      <c r="D287" s="9">
        <f>AVERAGE(D136:D141,D197+D211)</f>
        <v>69.268000000000001</v>
      </c>
      <c r="E287" s="3">
        <f>AVERAGE(F133,F135:F141,F196:F206,F208:F214,F273:F279)</f>
        <v>105.09727272727275</v>
      </c>
      <c r="F287" s="12"/>
    </row>
    <row r="288" spans="1:7" x14ac:dyDescent="0.3">
      <c r="A288" s="1" t="s">
        <v>7</v>
      </c>
      <c r="B288" s="18">
        <f>AVERAGE(B128:B279)</f>
        <v>39.464225352112678</v>
      </c>
      <c r="C288" s="18">
        <f>AVERAGE(C128:C279)</f>
        <v>63.957777777777785</v>
      </c>
      <c r="D288" s="18">
        <f>AVERAGE(D128:D279)</f>
        <v>114.26899999999998</v>
      </c>
      <c r="E288" s="3">
        <f>AVERAGE(F132:F279)</f>
        <v>72.91062711864403</v>
      </c>
    </row>
    <row r="290" spans="1:11" x14ac:dyDescent="0.3">
      <c r="A290" s="138" t="s">
        <v>34</v>
      </c>
      <c r="B290" s="139"/>
      <c r="C290" s="139"/>
      <c r="D290" s="139"/>
      <c r="E290" s="120" t="s">
        <v>139</v>
      </c>
    </row>
    <row r="291" spans="1:11" ht="14.4" customHeight="1" x14ac:dyDescent="0.3">
      <c r="A291" s="135" t="s">
        <v>44</v>
      </c>
      <c r="B291" s="136"/>
      <c r="C291" s="135" t="s">
        <v>45</v>
      </c>
      <c r="D291" s="136"/>
      <c r="E291" s="120"/>
    </row>
    <row r="292" spans="1:11" ht="30" customHeight="1" x14ac:dyDescent="0.3">
      <c r="A292" s="114" t="s">
        <v>125</v>
      </c>
      <c r="B292" s="116"/>
      <c r="C292" s="114" t="s">
        <v>126</v>
      </c>
      <c r="D292" s="116"/>
      <c r="E292" s="55" t="s">
        <v>175</v>
      </c>
      <c r="F292" s="5"/>
    </row>
    <row r="293" spans="1:11" ht="29.4" customHeight="1" x14ac:dyDescent="0.3">
      <c r="A293" s="123" t="s">
        <v>129</v>
      </c>
      <c r="B293" s="124"/>
      <c r="C293" s="125" t="s">
        <v>127</v>
      </c>
      <c r="D293" s="125"/>
      <c r="E293" s="55" t="s">
        <v>176</v>
      </c>
      <c r="F293" s="5"/>
    </row>
    <row r="294" spans="1:11" ht="30" customHeight="1" x14ac:dyDescent="0.3">
      <c r="A294" s="126" t="s">
        <v>130</v>
      </c>
      <c r="B294" s="127"/>
      <c r="C294" s="125" t="s">
        <v>131</v>
      </c>
      <c r="D294" s="125"/>
      <c r="E294" s="45" t="s">
        <v>142</v>
      </c>
      <c r="F294" s="5"/>
    </row>
    <row r="295" spans="1:11" ht="30" customHeight="1" x14ac:dyDescent="0.3">
      <c r="A295" s="128" t="s">
        <v>135</v>
      </c>
      <c r="B295" s="128"/>
      <c r="C295" s="128"/>
      <c r="D295" s="128"/>
      <c r="E295" s="5"/>
      <c r="F295" s="5"/>
    </row>
    <row r="296" spans="1:11" x14ac:dyDescent="0.3">
      <c r="A296" s="133" t="s">
        <v>132</v>
      </c>
      <c r="B296" s="133"/>
      <c r="C296" s="133"/>
      <c r="D296" s="133"/>
      <c r="E296" s="5"/>
    </row>
    <row r="297" spans="1:11" ht="28.2" customHeight="1" x14ac:dyDescent="0.3">
      <c r="A297" s="134" t="s">
        <v>133</v>
      </c>
      <c r="B297" s="134"/>
      <c r="C297" s="134"/>
      <c r="D297" s="134"/>
      <c r="E297" s="5"/>
    </row>
    <row r="298" spans="1:11" ht="29.4" customHeight="1" x14ac:dyDescent="0.3">
      <c r="A298" s="134" t="s">
        <v>134</v>
      </c>
      <c r="B298" s="134"/>
      <c r="C298" s="134"/>
      <c r="D298" s="134"/>
      <c r="E298" s="5"/>
    </row>
    <row r="299" spans="1:11" ht="30" customHeight="1" x14ac:dyDescent="0.3">
      <c r="A299" s="114" t="s">
        <v>143</v>
      </c>
      <c r="B299" s="115"/>
      <c r="C299" s="115"/>
      <c r="D299" s="116"/>
    </row>
    <row r="300" spans="1:11" x14ac:dyDescent="0.3">
      <c r="A300" s="62"/>
      <c r="B300"/>
    </row>
    <row r="301" spans="1:11" x14ac:dyDescent="0.3">
      <c r="A301" s="62"/>
      <c r="B301"/>
    </row>
    <row r="302" spans="1:11" x14ac:dyDescent="0.3">
      <c r="A302" s="62"/>
      <c r="B302"/>
    </row>
    <row r="303" spans="1:11" ht="31.2" customHeight="1" x14ac:dyDescent="0.3">
      <c r="A303" s="62"/>
      <c r="B303" s="5"/>
      <c r="I303" s="72"/>
      <c r="J303" s="121"/>
      <c r="K303" s="121"/>
    </row>
    <row r="304" spans="1:11" ht="28.8" customHeight="1" x14ac:dyDescent="0.3">
      <c r="A304" s="62"/>
      <c r="B304" s="5"/>
      <c r="F304" s="130"/>
      <c r="G304" s="130"/>
    </row>
    <row r="305" spans="1:9" ht="30" customHeight="1" x14ac:dyDescent="0.3">
      <c r="A305" s="62"/>
      <c r="B305" s="5"/>
      <c r="F305" s="5"/>
      <c r="I305" s="23"/>
    </row>
    <row r="306" spans="1:9" ht="27.6" customHeight="1" x14ac:dyDescent="0.3">
      <c r="A306" s="62"/>
      <c r="B306" s="5"/>
      <c r="F306" s="122"/>
      <c r="G306" s="122"/>
    </row>
    <row r="307" spans="1:9" x14ac:dyDescent="0.3">
      <c r="A307" s="62"/>
      <c r="B307" s="5"/>
      <c r="F307" s="5"/>
    </row>
    <row r="308" spans="1:9" x14ac:dyDescent="0.3">
      <c r="A308" s="62"/>
      <c r="B308" s="5"/>
      <c r="F308" s="5"/>
      <c r="G308" s="122"/>
      <c r="H308" s="122"/>
    </row>
    <row r="309" spans="1:9" x14ac:dyDescent="0.3">
      <c r="B309" s="20"/>
      <c r="C309" s="5"/>
      <c r="D309" s="5"/>
      <c r="E309" s="5"/>
    </row>
    <row r="310" spans="1:9" x14ac:dyDescent="0.3">
      <c r="B310" s="20"/>
      <c r="C310" s="5"/>
      <c r="D310" s="5"/>
      <c r="E310" s="5"/>
    </row>
    <row r="311" spans="1:9" x14ac:dyDescent="0.3">
      <c r="B311" s="20"/>
      <c r="C311" s="5"/>
      <c r="D311" s="5"/>
      <c r="E311" s="5"/>
    </row>
    <row r="312" spans="1:9" x14ac:dyDescent="0.3">
      <c r="B312" s="20"/>
      <c r="C312" s="5"/>
      <c r="D312" s="5"/>
      <c r="E312" s="5"/>
    </row>
    <row r="313" spans="1:9" x14ac:dyDescent="0.3">
      <c r="B313" s="20"/>
      <c r="C313" s="5"/>
      <c r="D313" s="5"/>
      <c r="E313" s="5"/>
    </row>
    <row r="314" spans="1:9" x14ac:dyDescent="0.3">
      <c r="B314" s="20"/>
      <c r="C314" s="5"/>
      <c r="D314" s="5"/>
      <c r="E314" s="5"/>
    </row>
    <row r="315" spans="1:9" x14ac:dyDescent="0.3">
      <c r="B315" s="20"/>
      <c r="C315" s="5"/>
      <c r="D315" s="5"/>
      <c r="E315" s="5"/>
    </row>
    <row r="316" spans="1:9" x14ac:dyDescent="0.3">
      <c r="B316" s="20"/>
      <c r="C316" s="5"/>
      <c r="D316" s="5"/>
      <c r="E316" s="5"/>
    </row>
    <row r="317" spans="1:9" x14ac:dyDescent="0.3">
      <c r="B317" s="20"/>
      <c r="C317" s="5"/>
      <c r="D317" s="5"/>
      <c r="E317" s="5"/>
    </row>
    <row r="318" spans="1:9" x14ac:dyDescent="0.3">
      <c r="B318" s="20"/>
      <c r="C318" s="5"/>
      <c r="D318" s="5"/>
      <c r="E318" s="5"/>
    </row>
    <row r="319" spans="1:9" x14ac:dyDescent="0.3">
      <c r="B319" s="20"/>
      <c r="C319" s="5"/>
      <c r="D319" s="5"/>
      <c r="E319" s="5"/>
    </row>
    <row r="320" spans="1:9" x14ac:dyDescent="0.3">
      <c r="B320" s="20"/>
      <c r="C320" s="5"/>
      <c r="D320" s="5"/>
      <c r="E320" s="5"/>
    </row>
    <row r="321" spans="2:5" x14ac:dyDescent="0.3">
      <c r="B321" s="20"/>
      <c r="C321" s="5"/>
      <c r="D321" s="5"/>
      <c r="E321" s="5"/>
    </row>
    <row r="322" spans="2:5" x14ac:dyDescent="0.3">
      <c r="B322" s="20"/>
      <c r="C322" s="5"/>
      <c r="D322" s="5"/>
      <c r="E322" s="5"/>
    </row>
    <row r="323" spans="2:5" x14ac:dyDescent="0.3">
      <c r="B323" s="20"/>
      <c r="C323" s="5"/>
      <c r="D323" s="5"/>
      <c r="E323" s="5"/>
    </row>
    <row r="324" spans="2:5" x14ac:dyDescent="0.3">
      <c r="B324" s="20"/>
      <c r="C324" s="5"/>
      <c r="D324" s="5"/>
      <c r="E324" s="5"/>
    </row>
    <row r="325" spans="2:5" x14ac:dyDescent="0.3">
      <c r="B325" s="20"/>
      <c r="C325" s="5"/>
      <c r="D325" s="5"/>
      <c r="E325" s="5"/>
    </row>
    <row r="326" spans="2:5" x14ac:dyDescent="0.3">
      <c r="B326" s="20"/>
      <c r="C326" s="5"/>
      <c r="D326" s="5"/>
      <c r="E326" s="5"/>
    </row>
    <row r="327" spans="2:5" x14ac:dyDescent="0.3">
      <c r="B327" s="20"/>
      <c r="C327" s="5"/>
      <c r="D327" s="5"/>
      <c r="E327" s="5"/>
    </row>
    <row r="328" spans="2:5" x14ac:dyDescent="0.3">
      <c r="B328" s="20"/>
      <c r="C328" s="5"/>
      <c r="D328" s="5"/>
      <c r="E328" s="5"/>
    </row>
    <row r="329" spans="2:5" x14ac:dyDescent="0.3">
      <c r="B329" s="20"/>
      <c r="C329" s="5"/>
      <c r="D329" s="5"/>
      <c r="E329" s="5"/>
    </row>
    <row r="330" spans="2:5" x14ac:dyDescent="0.3">
      <c r="B330" s="20"/>
      <c r="C330" s="5"/>
      <c r="D330" s="5"/>
      <c r="E330" s="5"/>
    </row>
    <row r="331" spans="2:5" x14ac:dyDescent="0.3">
      <c r="B331" s="20"/>
      <c r="C331" s="5"/>
      <c r="D331" s="5"/>
      <c r="E331" s="5"/>
    </row>
    <row r="332" spans="2:5" x14ac:dyDescent="0.3">
      <c r="B332" s="20"/>
      <c r="C332" s="5"/>
      <c r="D332" s="5"/>
      <c r="E332" s="5"/>
    </row>
    <row r="333" spans="2:5" x14ac:dyDescent="0.3">
      <c r="B333" s="20"/>
      <c r="C333" s="5"/>
      <c r="D333" s="5"/>
      <c r="E333" s="5"/>
    </row>
    <row r="334" spans="2:5" x14ac:dyDescent="0.3">
      <c r="B334" s="20"/>
      <c r="C334" s="5"/>
      <c r="D334" s="5"/>
      <c r="E334" s="5"/>
    </row>
    <row r="335" spans="2:5" x14ac:dyDescent="0.3">
      <c r="B335" s="20"/>
      <c r="C335" s="5"/>
      <c r="D335" s="5"/>
      <c r="E335" s="5"/>
    </row>
    <row r="336" spans="2:5" x14ac:dyDescent="0.3">
      <c r="B336" s="20"/>
      <c r="C336" s="5"/>
      <c r="D336" s="5"/>
      <c r="E336" s="5"/>
    </row>
    <row r="337" spans="2:5" x14ac:dyDescent="0.3">
      <c r="B337" s="20"/>
      <c r="C337" s="5"/>
      <c r="D337" s="5"/>
      <c r="E337" s="5"/>
    </row>
    <row r="338" spans="2:5" x14ac:dyDescent="0.3">
      <c r="B338" s="20"/>
      <c r="C338" s="5"/>
      <c r="D338" s="5"/>
      <c r="E338" s="5"/>
    </row>
    <row r="339" spans="2:5" x14ac:dyDescent="0.3">
      <c r="B339" s="20"/>
      <c r="C339" s="5"/>
      <c r="D339" s="5"/>
      <c r="E339" s="5"/>
    </row>
  </sheetData>
  <mergeCells count="65">
    <mergeCell ref="A6:C6"/>
    <mergeCell ref="A83:B83"/>
    <mergeCell ref="A84:B84"/>
    <mergeCell ref="A82:D82"/>
    <mergeCell ref="C84:D84"/>
    <mergeCell ref="C85:D85"/>
    <mergeCell ref="C86:D86"/>
    <mergeCell ref="C83:D83"/>
    <mergeCell ref="A86:B86"/>
    <mergeCell ref="A91:B91"/>
    <mergeCell ref="A92:B92"/>
    <mergeCell ref="A90:B90"/>
    <mergeCell ref="B89:F89"/>
    <mergeCell ref="O219:P219"/>
    <mergeCell ref="G215:H215"/>
    <mergeCell ref="G240:H240"/>
    <mergeCell ref="A290:D290"/>
    <mergeCell ref="A119:D119"/>
    <mergeCell ref="A120:D120"/>
    <mergeCell ref="A121:D121"/>
    <mergeCell ref="A122:B122"/>
    <mergeCell ref="C122:D122"/>
    <mergeCell ref="A123:D123"/>
    <mergeCell ref="H130:P130"/>
    <mergeCell ref="G207:H207"/>
    <mergeCell ref="G170:H170"/>
    <mergeCell ref="G168:H168"/>
    <mergeCell ref="G172:H172"/>
    <mergeCell ref="G173:H173"/>
    <mergeCell ref="J167:K167"/>
    <mergeCell ref="N190:O190"/>
    <mergeCell ref="J191:K191"/>
    <mergeCell ref="J193:K193"/>
    <mergeCell ref="K195:L195"/>
    <mergeCell ref="K220:L220"/>
    <mergeCell ref="K222:L222"/>
    <mergeCell ref="L224:M224"/>
    <mergeCell ref="J303:K303"/>
    <mergeCell ref="F304:G304"/>
    <mergeCell ref="F306:G306"/>
    <mergeCell ref="G308:H308"/>
    <mergeCell ref="A293:B293"/>
    <mergeCell ref="C293:D293"/>
    <mergeCell ref="A294:B294"/>
    <mergeCell ref="C294:D294"/>
    <mergeCell ref="A295:D295"/>
    <mergeCell ref="A296:D296"/>
    <mergeCell ref="A297:D297"/>
    <mergeCell ref="A298:D298"/>
    <mergeCell ref="A299:D299"/>
    <mergeCell ref="A118:D118"/>
    <mergeCell ref="E82:E83"/>
    <mergeCell ref="H153:I153"/>
    <mergeCell ref="E290:E291"/>
    <mergeCell ref="A291:B291"/>
    <mergeCell ref="C291:D291"/>
    <mergeCell ref="A292:B292"/>
    <mergeCell ref="C292:D292"/>
    <mergeCell ref="A116:B116"/>
    <mergeCell ref="C116:D116"/>
    <mergeCell ref="A117:B117"/>
    <mergeCell ref="C117:D117"/>
    <mergeCell ref="A115:D115"/>
    <mergeCell ref="G179:H179"/>
    <mergeCell ref="A85:B85"/>
  </mergeCells>
  <pageMargins left="0.7" right="0.7" top="0.75" bottom="0.75" header="0.3" footer="0.3"/>
  <ignoredErrors>
    <ignoredError sqref="F66:F67 F152 F133 F135" formulaRange="1"/>
    <ignoredError sqref="F68" formula="1"/>
    <ignoredError sqref="F69:F71 F1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4DAF-1AF1-47CF-AAB0-33A4AE0D3CEC}">
  <dimension ref="A1:P152"/>
  <sheetViews>
    <sheetView tabSelected="1" topLeftCell="A107" workbookViewId="0">
      <selection activeCell="F154" sqref="F154"/>
    </sheetView>
  </sheetViews>
  <sheetFormatPr defaultRowHeight="14.4" x14ac:dyDescent="0.3"/>
  <cols>
    <col min="1" max="1" width="18.5546875" customWidth="1"/>
    <col min="2" max="2" width="11.77734375" customWidth="1"/>
    <col min="3" max="3" width="12.5546875" customWidth="1"/>
    <col min="4" max="4" width="14.77734375" customWidth="1"/>
    <col min="5" max="5" width="22.5546875" customWidth="1"/>
    <col min="6" max="6" width="24.44140625" customWidth="1"/>
    <col min="7" max="7" width="21.5546875" customWidth="1"/>
  </cols>
  <sheetData>
    <row r="1" spans="1:16" s="52" customFormat="1" ht="28.8" x14ac:dyDescent="0.3">
      <c r="A1" s="53" t="s">
        <v>90</v>
      </c>
      <c r="B1" s="54"/>
    </row>
    <row r="2" spans="1:16" ht="44.4" customHeight="1" x14ac:dyDescent="0.3">
      <c r="A2" s="15" t="s">
        <v>32</v>
      </c>
      <c r="B2" s="81" t="s">
        <v>0</v>
      </c>
      <c r="C2" s="29" t="s">
        <v>31</v>
      </c>
      <c r="D2" s="15" t="s">
        <v>2</v>
      </c>
      <c r="E2" s="15" t="s">
        <v>3</v>
      </c>
      <c r="F2" s="15" t="s">
        <v>141</v>
      </c>
      <c r="H2" s="121" t="s">
        <v>104</v>
      </c>
      <c r="I2" s="121"/>
      <c r="J2" s="121"/>
      <c r="K2" s="121"/>
      <c r="L2" s="121"/>
      <c r="M2" s="121"/>
      <c r="N2" s="121"/>
      <c r="O2" s="121"/>
      <c r="P2" s="121"/>
    </row>
    <row r="3" spans="1:16" x14ac:dyDescent="0.3">
      <c r="A3" s="13">
        <v>1</v>
      </c>
      <c r="B3" s="93">
        <v>215.97</v>
      </c>
      <c r="C3" s="56"/>
      <c r="D3" s="63"/>
      <c r="E3" s="28"/>
      <c r="F3" s="109">
        <v>215.97</v>
      </c>
      <c r="G3" s="5" t="s">
        <v>91</v>
      </c>
    </row>
    <row r="4" spans="1:16" x14ac:dyDescent="0.3">
      <c r="A4" s="30">
        <v>2</v>
      </c>
      <c r="B4" s="90">
        <v>41.75</v>
      </c>
      <c r="C4" s="57"/>
      <c r="D4" s="61"/>
      <c r="E4" s="67"/>
      <c r="F4" s="110">
        <v>41.75</v>
      </c>
      <c r="G4" s="5"/>
    </row>
    <row r="5" spans="1:16" x14ac:dyDescent="0.3">
      <c r="A5" s="33">
        <v>3</v>
      </c>
      <c r="B5" s="91">
        <v>54.36</v>
      </c>
      <c r="C5" s="5"/>
      <c r="D5" s="62"/>
      <c r="E5" s="65"/>
      <c r="F5" s="111">
        <v>54.36</v>
      </c>
      <c r="G5" s="5"/>
    </row>
    <row r="6" spans="1:16" x14ac:dyDescent="0.3">
      <c r="A6" s="35">
        <v>4</v>
      </c>
      <c r="B6" s="89">
        <v>148.59</v>
      </c>
      <c r="C6" s="58"/>
      <c r="D6" s="70"/>
      <c r="E6" s="71"/>
      <c r="F6" s="112">
        <v>148.59</v>
      </c>
      <c r="G6" s="5" t="s">
        <v>91</v>
      </c>
    </row>
    <row r="7" spans="1:16" x14ac:dyDescent="0.3">
      <c r="A7" s="30">
        <v>5</v>
      </c>
      <c r="B7" s="90">
        <v>44.28</v>
      </c>
      <c r="C7" s="39">
        <v>7.4</v>
      </c>
      <c r="D7" s="61"/>
      <c r="E7" s="67"/>
      <c r="F7" s="98">
        <f>SUM(B7:C7)</f>
        <v>51.68</v>
      </c>
      <c r="G7" s="5"/>
    </row>
    <row r="8" spans="1:16" ht="30" customHeight="1" x14ac:dyDescent="0.3">
      <c r="A8" s="35">
        <v>6</v>
      </c>
      <c r="B8" s="89">
        <v>39.57</v>
      </c>
      <c r="C8" s="58"/>
      <c r="D8" s="70"/>
      <c r="E8" s="71"/>
      <c r="F8" s="112">
        <v>39.57</v>
      </c>
      <c r="G8" s="69" t="s">
        <v>92</v>
      </c>
      <c r="H8" s="69"/>
    </row>
    <row r="9" spans="1:16" x14ac:dyDescent="0.3">
      <c r="A9" s="30">
        <v>7</v>
      </c>
      <c r="B9" s="90">
        <v>75.930000000000007</v>
      </c>
      <c r="C9" s="39">
        <v>14.75</v>
      </c>
      <c r="D9" s="61"/>
      <c r="E9" s="67"/>
      <c r="F9" s="98">
        <f>SUM(B9:C9)</f>
        <v>90.68</v>
      </c>
      <c r="G9" s="5"/>
    </row>
    <row r="10" spans="1:16" x14ac:dyDescent="0.3">
      <c r="A10" s="13">
        <v>8</v>
      </c>
      <c r="B10" s="93">
        <v>38.14</v>
      </c>
      <c r="C10" s="42">
        <v>12.72</v>
      </c>
      <c r="D10" s="63"/>
      <c r="E10" s="66"/>
      <c r="F10" s="98">
        <f t="shared" ref="F10:F73" si="0">SUM(B10:C10)</f>
        <v>50.86</v>
      </c>
      <c r="G10" s="5"/>
    </row>
    <row r="11" spans="1:16" x14ac:dyDescent="0.3">
      <c r="A11" s="33">
        <v>9</v>
      </c>
      <c r="B11" s="91">
        <v>48.6</v>
      </c>
      <c r="C11">
        <v>16.149999999999999</v>
      </c>
      <c r="D11" s="62"/>
      <c r="E11" s="65"/>
      <c r="F11" s="98">
        <f t="shared" si="0"/>
        <v>64.75</v>
      </c>
      <c r="G11" s="5"/>
    </row>
    <row r="12" spans="1:16" x14ac:dyDescent="0.3">
      <c r="A12" s="13">
        <v>10</v>
      </c>
      <c r="B12" s="93">
        <v>28.26</v>
      </c>
      <c r="C12" s="42">
        <v>13.04</v>
      </c>
      <c r="D12" s="63"/>
      <c r="E12" s="66"/>
      <c r="F12" s="98">
        <f t="shared" si="0"/>
        <v>41.3</v>
      </c>
      <c r="G12" s="5"/>
    </row>
    <row r="13" spans="1:16" x14ac:dyDescent="0.3">
      <c r="A13" s="33">
        <v>11</v>
      </c>
      <c r="B13" s="91">
        <v>21.48</v>
      </c>
      <c r="C13">
        <v>14.12</v>
      </c>
      <c r="D13" s="61"/>
      <c r="E13" s="65"/>
      <c r="F13" s="98">
        <f t="shared" si="0"/>
        <v>35.6</v>
      </c>
      <c r="G13" s="5"/>
    </row>
    <row r="14" spans="1:16" x14ac:dyDescent="0.3">
      <c r="A14" s="13">
        <v>12</v>
      </c>
      <c r="B14" s="93">
        <v>27.91</v>
      </c>
      <c r="C14" s="42">
        <v>11.76</v>
      </c>
      <c r="D14" s="63"/>
      <c r="E14" s="66"/>
      <c r="F14" s="98">
        <f t="shared" si="0"/>
        <v>39.67</v>
      </c>
      <c r="G14" s="5"/>
    </row>
    <row r="15" spans="1:16" ht="28.2" customHeight="1" x14ac:dyDescent="0.3">
      <c r="A15" s="35">
        <v>13</v>
      </c>
      <c r="B15" s="89">
        <v>143.29</v>
      </c>
      <c r="C15" s="38">
        <v>10.74</v>
      </c>
      <c r="D15" s="70"/>
      <c r="E15" s="71"/>
      <c r="F15" s="98">
        <f t="shared" si="0"/>
        <v>154.03</v>
      </c>
      <c r="G15" s="69" t="s">
        <v>93</v>
      </c>
      <c r="H15" s="69"/>
    </row>
    <row r="16" spans="1:16" x14ac:dyDescent="0.3">
      <c r="A16" s="30">
        <v>14</v>
      </c>
      <c r="B16" s="90">
        <v>27.76</v>
      </c>
      <c r="C16" s="39">
        <v>10.85</v>
      </c>
      <c r="D16" s="61"/>
      <c r="E16" s="67"/>
      <c r="F16" s="98">
        <f t="shared" si="0"/>
        <v>38.61</v>
      </c>
      <c r="G16" s="5"/>
    </row>
    <row r="17" spans="1:9" x14ac:dyDescent="0.3">
      <c r="A17" s="13">
        <v>15</v>
      </c>
      <c r="B17" s="93">
        <v>32.86</v>
      </c>
      <c r="C17" s="42">
        <v>11.15</v>
      </c>
      <c r="D17" s="63"/>
      <c r="E17" s="66"/>
      <c r="F17" s="98">
        <f t="shared" si="0"/>
        <v>44.01</v>
      </c>
      <c r="G17" s="5"/>
    </row>
    <row r="18" spans="1:9" x14ac:dyDescent="0.3">
      <c r="A18" s="33">
        <v>16</v>
      </c>
      <c r="B18">
        <v>14.53</v>
      </c>
      <c r="C18">
        <v>25.04</v>
      </c>
      <c r="D18" s="33"/>
      <c r="E18" s="34"/>
      <c r="F18" s="98">
        <f t="shared" si="0"/>
        <v>39.57</v>
      </c>
    </row>
    <row r="19" spans="1:9" x14ac:dyDescent="0.3">
      <c r="A19" s="13">
        <v>17</v>
      </c>
      <c r="B19" s="42">
        <v>102.01</v>
      </c>
      <c r="C19" s="56"/>
      <c r="D19" s="63"/>
      <c r="E19" s="66"/>
      <c r="F19" s="98">
        <f t="shared" si="0"/>
        <v>102.01</v>
      </c>
    </row>
    <row r="20" spans="1:9" x14ac:dyDescent="0.3">
      <c r="A20" s="33">
        <v>18</v>
      </c>
      <c r="B20">
        <v>30.09</v>
      </c>
      <c r="C20">
        <v>14.53</v>
      </c>
      <c r="D20" s="62"/>
      <c r="E20" s="65"/>
      <c r="F20" s="98">
        <f t="shared" si="0"/>
        <v>44.62</v>
      </c>
    </row>
    <row r="21" spans="1:9" x14ac:dyDescent="0.3">
      <c r="A21" s="13">
        <v>19</v>
      </c>
      <c r="B21" s="42">
        <v>25.04</v>
      </c>
      <c r="C21" s="42">
        <v>12.85</v>
      </c>
      <c r="D21" s="63"/>
      <c r="E21" s="66"/>
      <c r="F21" s="98">
        <f t="shared" si="0"/>
        <v>37.89</v>
      </c>
    </row>
    <row r="22" spans="1:9" x14ac:dyDescent="0.3">
      <c r="A22" s="33">
        <v>20</v>
      </c>
      <c r="B22">
        <v>40.69</v>
      </c>
      <c r="C22">
        <v>10.8</v>
      </c>
      <c r="D22" s="62"/>
      <c r="E22" s="65"/>
      <c r="F22" s="98">
        <f t="shared" si="0"/>
        <v>51.489999999999995</v>
      </c>
    </row>
    <row r="23" spans="1:9" x14ac:dyDescent="0.3">
      <c r="A23" s="13">
        <v>21</v>
      </c>
      <c r="B23" s="42">
        <v>19.93</v>
      </c>
      <c r="C23" s="42">
        <v>10.93</v>
      </c>
      <c r="D23" s="63"/>
      <c r="E23" s="66"/>
      <c r="F23" s="98">
        <f t="shared" si="0"/>
        <v>30.86</v>
      </c>
    </row>
    <row r="24" spans="1:9" x14ac:dyDescent="0.3">
      <c r="A24" s="33">
        <v>22</v>
      </c>
      <c r="B24">
        <v>12.34</v>
      </c>
      <c r="C24">
        <v>23.24</v>
      </c>
      <c r="D24" s="62"/>
      <c r="E24" s="65"/>
      <c r="F24" s="98">
        <f t="shared" si="0"/>
        <v>35.58</v>
      </c>
    </row>
    <row r="25" spans="1:9" x14ac:dyDescent="0.3">
      <c r="A25" s="13">
        <v>23</v>
      </c>
      <c r="B25" s="42">
        <v>37.61</v>
      </c>
      <c r="C25" s="42">
        <v>15.29</v>
      </c>
      <c r="D25" s="63"/>
      <c r="E25" s="66"/>
      <c r="F25" s="98">
        <f t="shared" si="0"/>
        <v>52.9</v>
      </c>
    </row>
    <row r="26" spans="1:9" x14ac:dyDescent="0.3">
      <c r="A26" s="33">
        <v>24</v>
      </c>
      <c r="B26">
        <v>67.31</v>
      </c>
      <c r="C26">
        <v>10.84</v>
      </c>
      <c r="D26" s="62"/>
      <c r="E26" s="65"/>
      <c r="F26" s="98">
        <f t="shared" si="0"/>
        <v>78.150000000000006</v>
      </c>
    </row>
    <row r="27" spans="1:9" x14ac:dyDescent="0.3">
      <c r="A27" s="13">
        <v>25</v>
      </c>
      <c r="B27" s="42">
        <v>24.09</v>
      </c>
      <c r="C27" s="42">
        <v>13.99</v>
      </c>
      <c r="D27" s="63"/>
      <c r="E27" s="66"/>
      <c r="F27" s="98">
        <f t="shared" si="0"/>
        <v>38.08</v>
      </c>
    </row>
    <row r="28" spans="1:9" ht="30" customHeight="1" x14ac:dyDescent="0.3">
      <c r="A28" s="30">
        <v>26</v>
      </c>
      <c r="B28" s="39">
        <v>21.23</v>
      </c>
      <c r="C28" s="39">
        <v>8.9</v>
      </c>
      <c r="D28" s="61"/>
      <c r="E28" s="67"/>
      <c r="F28" s="98">
        <f>SUM(B28:C28)</f>
        <v>30.130000000000003</v>
      </c>
      <c r="G28" s="69" t="s">
        <v>94</v>
      </c>
      <c r="H28" s="69"/>
      <c r="I28" s="69"/>
    </row>
    <row r="29" spans="1:9" x14ac:dyDescent="0.3">
      <c r="A29" s="13">
        <v>27</v>
      </c>
      <c r="B29" s="42">
        <v>49.77</v>
      </c>
      <c r="C29" s="42">
        <v>10.37</v>
      </c>
      <c r="D29" s="63"/>
      <c r="E29" s="66"/>
      <c r="F29" s="98">
        <f t="shared" si="0"/>
        <v>60.14</v>
      </c>
    </row>
    <row r="30" spans="1:9" x14ac:dyDescent="0.3">
      <c r="A30" s="33">
        <v>28</v>
      </c>
      <c r="B30">
        <v>34.22</v>
      </c>
      <c r="C30">
        <v>14.84</v>
      </c>
      <c r="D30" s="62"/>
      <c r="E30" s="65"/>
      <c r="F30" s="98">
        <f t="shared" si="0"/>
        <v>49.06</v>
      </c>
    </row>
    <row r="31" spans="1:9" x14ac:dyDescent="0.3">
      <c r="A31" s="13">
        <v>29</v>
      </c>
      <c r="B31" s="42">
        <v>62.85</v>
      </c>
      <c r="C31" s="42">
        <v>24.79</v>
      </c>
      <c r="D31" s="63"/>
      <c r="E31" s="66"/>
      <c r="F31" s="98">
        <f t="shared" si="0"/>
        <v>87.64</v>
      </c>
    </row>
    <row r="32" spans="1:9" x14ac:dyDescent="0.3">
      <c r="A32" s="33">
        <v>30</v>
      </c>
      <c r="B32" s="5"/>
      <c r="C32">
        <v>29.02</v>
      </c>
      <c r="D32" s="33">
        <v>124.46</v>
      </c>
      <c r="E32" s="65"/>
      <c r="F32" s="98">
        <f>SUM(C32:D32)</f>
        <v>153.47999999999999</v>
      </c>
      <c r="G32" s="77" t="s">
        <v>95</v>
      </c>
      <c r="H32" s="77"/>
    </row>
    <row r="33" spans="1:12" x14ac:dyDescent="0.3">
      <c r="A33" s="13">
        <v>31</v>
      </c>
      <c r="B33" s="42">
        <v>73.38</v>
      </c>
      <c r="C33" s="42">
        <v>15.46</v>
      </c>
      <c r="D33" s="63"/>
      <c r="E33" s="66"/>
      <c r="F33" s="98">
        <f t="shared" si="0"/>
        <v>88.84</v>
      </c>
    </row>
    <row r="34" spans="1:12" ht="29.4" customHeight="1" x14ac:dyDescent="0.3">
      <c r="A34" s="13">
        <v>32</v>
      </c>
      <c r="B34" s="42">
        <v>52.19</v>
      </c>
      <c r="C34" s="42">
        <v>14.91</v>
      </c>
      <c r="D34" s="63"/>
      <c r="E34" s="66"/>
      <c r="F34" s="98">
        <f t="shared" si="0"/>
        <v>67.099999999999994</v>
      </c>
      <c r="G34" s="69" t="s">
        <v>96</v>
      </c>
      <c r="H34" s="69"/>
      <c r="I34" s="69"/>
      <c r="J34" s="69"/>
      <c r="K34" s="69"/>
    </row>
    <row r="35" spans="1:12" x14ac:dyDescent="0.3">
      <c r="A35" s="35">
        <v>33</v>
      </c>
      <c r="B35" s="38">
        <v>204.41</v>
      </c>
      <c r="C35" s="38">
        <v>11.58</v>
      </c>
      <c r="D35" s="70"/>
      <c r="E35" s="71"/>
      <c r="F35" s="98">
        <f t="shared" si="0"/>
        <v>215.99</v>
      </c>
      <c r="G35" s="5" t="s">
        <v>91</v>
      </c>
    </row>
    <row r="36" spans="1:12" x14ac:dyDescent="0.3">
      <c r="A36" s="30">
        <v>34</v>
      </c>
      <c r="B36" s="39">
        <v>60.79</v>
      </c>
      <c r="C36" s="39">
        <v>14.88</v>
      </c>
      <c r="D36" s="61"/>
      <c r="E36" s="67"/>
      <c r="F36" s="98">
        <f t="shared" si="0"/>
        <v>75.67</v>
      </c>
    </row>
    <row r="37" spans="1:12" x14ac:dyDescent="0.3">
      <c r="A37" s="13">
        <v>35</v>
      </c>
      <c r="B37" s="42">
        <v>58.66</v>
      </c>
      <c r="C37" s="42">
        <v>11.84</v>
      </c>
      <c r="D37" s="63"/>
      <c r="E37" s="66"/>
      <c r="F37" s="98">
        <f t="shared" si="0"/>
        <v>70.5</v>
      </c>
    </row>
    <row r="38" spans="1:12" x14ac:dyDescent="0.3">
      <c r="A38" s="33">
        <v>36</v>
      </c>
      <c r="B38">
        <v>102.37</v>
      </c>
      <c r="C38">
        <v>13.31</v>
      </c>
      <c r="D38" s="62"/>
      <c r="E38" s="65"/>
      <c r="F38" s="98">
        <f t="shared" si="0"/>
        <v>115.68</v>
      </c>
    </row>
    <row r="39" spans="1:12" x14ac:dyDescent="0.3">
      <c r="A39" s="13">
        <v>37</v>
      </c>
      <c r="B39" s="42">
        <v>56.04</v>
      </c>
      <c r="C39" s="42">
        <v>11.47</v>
      </c>
      <c r="D39" s="63"/>
      <c r="E39" s="66"/>
      <c r="F39" s="98">
        <f t="shared" si="0"/>
        <v>67.510000000000005</v>
      </c>
    </row>
    <row r="40" spans="1:12" x14ac:dyDescent="0.3">
      <c r="A40" s="35">
        <v>38</v>
      </c>
      <c r="B40" s="58"/>
      <c r="C40" s="58"/>
      <c r="D40" s="35">
        <v>112.9</v>
      </c>
      <c r="E40" s="71"/>
      <c r="F40" s="14">
        <v>112.9</v>
      </c>
      <c r="G40" s="77" t="s">
        <v>97</v>
      </c>
      <c r="H40" s="77"/>
    </row>
    <row r="41" spans="1:12" ht="27.6" customHeight="1" x14ac:dyDescent="0.3">
      <c r="A41" s="13">
        <v>39</v>
      </c>
      <c r="B41" s="42">
        <v>40.24</v>
      </c>
      <c r="C41" s="42">
        <v>15.72</v>
      </c>
      <c r="D41" s="63"/>
      <c r="E41" s="66"/>
      <c r="F41" s="98">
        <f t="shared" si="0"/>
        <v>55.96</v>
      </c>
      <c r="G41" s="69" t="s">
        <v>98</v>
      </c>
      <c r="H41" s="69"/>
      <c r="I41" s="69"/>
      <c r="J41" s="69"/>
      <c r="K41" s="69"/>
      <c r="L41" s="69"/>
    </row>
    <row r="42" spans="1:12" x14ac:dyDescent="0.3">
      <c r="A42" s="30">
        <v>40</v>
      </c>
      <c r="B42" s="57"/>
      <c r="C42" s="39">
        <v>21.9</v>
      </c>
      <c r="D42" s="30">
        <v>181.14</v>
      </c>
      <c r="E42" s="67"/>
      <c r="F42" s="98">
        <f>SUM(C42:D42)</f>
        <v>203.04</v>
      </c>
      <c r="G42" s="77" t="s">
        <v>99</v>
      </c>
      <c r="H42" s="77"/>
    </row>
    <row r="43" spans="1:12" x14ac:dyDescent="0.3">
      <c r="A43" s="13">
        <v>41</v>
      </c>
      <c r="B43" s="42">
        <v>335.74</v>
      </c>
      <c r="C43" s="42">
        <v>29.44</v>
      </c>
      <c r="D43" s="63"/>
      <c r="E43" s="66"/>
      <c r="F43" s="98">
        <f t="shared" si="0"/>
        <v>365.18</v>
      </c>
    </row>
    <row r="44" spans="1:12" x14ac:dyDescent="0.3">
      <c r="A44" s="33">
        <v>42</v>
      </c>
      <c r="B44">
        <v>38.369999999999997</v>
      </c>
      <c r="C44">
        <v>19.28</v>
      </c>
      <c r="D44" s="62"/>
      <c r="E44" s="65"/>
      <c r="F44" s="98">
        <f t="shared" si="0"/>
        <v>57.65</v>
      </c>
    </row>
    <row r="45" spans="1:12" x14ac:dyDescent="0.3">
      <c r="A45" s="13">
        <v>43</v>
      </c>
      <c r="B45" s="42">
        <v>33.1</v>
      </c>
      <c r="C45" s="42">
        <v>20.079999999999998</v>
      </c>
      <c r="D45" s="63"/>
      <c r="E45" s="66"/>
      <c r="F45" s="98">
        <f t="shared" si="0"/>
        <v>53.18</v>
      </c>
    </row>
    <row r="46" spans="1:12" x14ac:dyDescent="0.3">
      <c r="A46" s="33">
        <v>44</v>
      </c>
      <c r="B46">
        <v>41.16</v>
      </c>
      <c r="C46">
        <v>11.78</v>
      </c>
      <c r="D46" s="62"/>
      <c r="E46" s="65"/>
      <c r="F46" s="98">
        <f t="shared" si="0"/>
        <v>52.94</v>
      </c>
    </row>
    <row r="47" spans="1:12" x14ac:dyDescent="0.3">
      <c r="A47" s="13">
        <v>45</v>
      </c>
      <c r="B47" s="42">
        <v>29.28</v>
      </c>
      <c r="C47" s="42">
        <v>17.21</v>
      </c>
      <c r="D47" s="63"/>
      <c r="E47" s="66"/>
      <c r="F47" s="98">
        <f t="shared" si="0"/>
        <v>46.49</v>
      </c>
    </row>
    <row r="48" spans="1:12" x14ac:dyDescent="0.3">
      <c r="A48" s="33">
        <v>46</v>
      </c>
      <c r="B48">
        <v>47.82</v>
      </c>
      <c r="C48">
        <v>11.35</v>
      </c>
      <c r="D48" s="62"/>
      <c r="E48" s="65"/>
      <c r="F48" s="98">
        <f t="shared" si="0"/>
        <v>59.17</v>
      </c>
    </row>
    <row r="49" spans="1:6" x14ac:dyDescent="0.3">
      <c r="A49" s="13">
        <v>47</v>
      </c>
      <c r="B49" s="42">
        <v>25.68</v>
      </c>
      <c r="C49" s="42">
        <v>11.08</v>
      </c>
      <c r="D49" s="63"/>
      <c r="E49" s="66"/>
      <c r="F49" s="98">
        <f t="shared" si="0"/>
        <v>36.76</v>
      </c>
    </row>
    <row r="50" spans="1:6" x14ac:dyDescent="0.3">
      <c r="A50" s="33">
        <v>48</v>
      </c>
      <c r="B50">
        <v>40.119999999999997</v>
      </c>
      <c r="C50">
        <v>10.86</v>
      </c>
      <c r="D50" s="62"/>
      <c r="E50" s="65"/>
      <c r="F50" s="98">
        <f t="shared" si="0"/>
        <v>50.98</v>
      </c>
    </row>
    <row r="51" spans="1:6" x14ac:dyDescent="0.3">
      <c r="A51" s="13">
        <v>49</v>
      </c>
      <c r="B51" s="42">
        <v>25.68</v>
      </c>
      <c r="C51" s="42">
        <v>11.08</v>
      </c>
      <c r="D51" s="63"/>
      <c r="E51" s="66"/>
      <c r="F51" s="98">
        <f t="shared" si="0"/>
        <v>36.76</v>
      </c>
    </row>
    <row r="52" spans="1:6" x14ac:dyDescent="0.3">
      <c r="A52" s="33">
        <v>50</v>
      </c>
      <c r="B52">
        <v>40.119999999999997</v>
      </c>
      <c r="C52">
        <v>10.86</v>
      </c>
      <c r="D52" s="62"/>
      <c r="E52" s="65"/>
      <c r="F52" s="98">
        <f t="shared" si="0"/>
        <v>50.98</v>
      </c>
    </row>
    <row r="53" spans="1:6" x14ac:dyDescent="0.3">
      <c r="A53" s="13">
        <v>51</v>
      </c>
      <c r="B53" s="42">
        <v>25.73</v>
      </c>
      <c r="C53" s="42">
        <v>12.08</v>
      </c>
      <c r="D53" s="63"/>
      <c r="E53" s="66"/>
      <c r="F53" s="98">
        <f t="shared" si="0"/>
        <v>37.81</v>
      </c>
    </row>
    <row r="54" spans="1:6" x14ac:dyDescent="0.3">
      <c r="A54" s="33">
        <v>52</v>
      </c>
      <c r="B54">
        <v>67.8</v>
      </c>
      <c r="C54">
        <v>15.6</v>
      </c>
      <c r="D54" s="62"/>
      <c r="E54" s="65"/>
      <c r="F54" s="98">
        <f t="shared" si="0"/>
        <v>83.399999999999991</v>
      </c>
    </row>
    <row r="55" spans="1:6" x14ac:dyDescent="0.3">
      <c r="A55" s="13">
        <v>53</v>
      </c>
      <c r="B55" s="42">
        <v>47.76</v>
      </c>
      <c r="C55" s="42">
        <v>12.29</v>
      </c>
      <c r="D55" s="63"/>
      <c r="E55" s="66"/>
      <c r="F55" s="98">
        <f t="shared" si="0"/>
        <v>60.05</v>
      </c>
    </row>
    <row r="56" spans="1:6" x14ac:dyDescent="0.3">
      <c r="A56" s="33">
        <v>54</v>
      </c>
      <c r="B56">
        <v>24.31</v>
      </c>
      <c r="C56">
        <v>11.55</v>
      </c>
      <c r="D56" s="62"/>
      <c r="E56" s="65"/>
      <c r="F56" s="98">
        <f t="shared" si="0"/>
        <v>35.86</v>
      </c>
    </row>
    <row r="57" spans="1:6" x14ac:dyDescent="0.3">
      <c r="A57" s="13">
        <v>55</v>
      </c>
      <c r="B57" s="42">
        <v>25.87</v>
      </c>
      <c r="C57" s="42">
        <v>10.81</v>
      </c>
      <c r="D57" s="63"/>
      <c r="E57" s="66"/>
      <c r="F57" s="98">
        <f t="shared" si="0"/>
        <v>36.68</v>
      </c>
    </row>
    <row r="58" spans="1:6" x14ac:dyDescent="0.3">
      <c r="A58" s="33">
        <v>56</v>
      </c>
      <c r="B58">
        <v>38.5</v>
      </c>
      <c r="C58">
        <v>11.84</v>
      </c>
      <c r="D58" s="62"/>
      <c r="E58" s="65"/>
      <c r="F58" s="98">
        <f t="shared" si="0"/>
        <v>50.34</v>
      </c>
    </row>
    <row r="59" spans="1:6" x14ac:dyDescent="0.3">
      <c r="A59" s="13">
        <v>57</v>
      </c>
      <c r="B59" s="42">
        <v>32.36</v>
      </c>
      <c r="C59" s="42">
        <v>10.93</v>
      </c>
      <c r="D59" s="63"/>
      <c r="E59" s="66"/>
      <c r="F59" s="98">
        <f t="shared" si="0"/>
        <v>43.29</v>
      </c>
    </row>
    <row r="60" spans="1:6" x14ac:dyDescent="0.3">
      <c r="A60" s="33">
        <v>58</v>
      </c>
      <c r="B60">
        <v>48.03</v>
      </c>
      <c r="C60">
        <v>6.87</v>
      </c>
      <c r="D60" s="62"/>
      <c r="E60" s="65"/>
      <c r="F60" s="98">
        <f t="shared" si="0"/>
        <v>54.9</v>
      </c>
    </row>
    <row r="61" spans="1:6" x14ac:dyDescent="0.3">
      <c r="A61" s="13">
        <v>59</v>
      </c>
      <c r="B61" s="42">
        <v>40.4</v>
      </c>
      <c r="C61" s="42">
        <v>18.260000000000002</v>
      </c>
      <c r="D61" s="63"/>
      <c r="E61" s="66"/>
      <c r="F61" s="98">
        <f t="shared" si="0"/>
        <v>58.66</v>
      </c>
    </row>
    <row r="62" spans="1:6" x14ac:dyDescent="0.3">
      <c r="A62" s="33">
        <v>60</v>
      </c>
      <c r="B62">
        <v>30.76</v>
      </c>
      <c r="C62">
        <v>17.84</v>
      </c>
      <c r="D62" s="62"/>
      <c r="E62" s="65"/>
      <c r="F62" s="98">
        <f t="shared" si="0"/>
        <v>48.6</v>
      </c>
    </row>
    <row r="63" spans="1:6" x14ac:dyDescent="0.3">
      <c r="A63" s="13">
        <v>61</v>
      </c>
      <c r="B63" s="42">
        <v>80.48</v>
      </c>
      <c r="C63" s="42">
        <v>12.73</v>
      </c>
      <c r="D63" s="63"/>
      <c r="E63" s="66"/>
      <c r="F63" s="98">
        <f t="shared" si="0"/>
        <v>93.210000000000008</v>
      </c>
    </row>
    <row r="64" spans="1:6" x14ac:dyDescent="0.3">
      <c r="A64" s="33">
        <v>62</v>
      </c>
      <c r="B64">
        <v>33.840000000000003</v>
      </c>
      <c r="C64">
        <v>11.96</v>
      </c>
      <c r="D64" s="62"/>
      <c r="E64" s="65"/>
      <c r="F64" s="98">
        <f t="shared" si="0"/>
        <v>45.800000000000004</v>
      </c>
    </row>
    <row r="65" spans="1:13" x14ac:dyDescent="0.3">
      <c r="A65" s="13">
        <v>63</v>
      </c>
      <c r="B65" s="42">
        <v>21.96</v>
      </c>
      <c r="C65" s="42">
        <v>15.83</v>
      </c>
      <c r="D65" s="63"/>
      <c r="E65" s="66"/>
      <c r="F65" s="98">
        <f t="shared" si="0"/>
        <v>37.79</v>
      </c>
    </row>
    <row r="66" spans="1:13" x14ac:dyDescent="0.3">
      <c r="A66" s="35">
        <v>64</v>
      </c>
      <c r="B66" s="38">
        <v>105.62</v>
      </c>
      <c r="C66" s="38">
        <v>11.96</v>
      </c>
      <c r="D66" s="70"/>
      <c r="E66" s="71"/>
      <c r="F66" s="98">
        <f t="shared" si="0"/>
        <v>117.58000000000001</v>
      </c>
    </row>
    <row r="67" spans="1:13" ht="30" customHeight="1" x14ac:dyDescent="0.3">
      <c r="A67" s="30">
        <v>65</v>
      </c>
      <c r="B67" s="39">
        <v>62.04</v>
      </c>
      <c r="C67" s="39">
        <v>48.82</v>
      </c>
      <c r="D67" s="61"/>
      <c r="E67" s="68" t="s">
        <v>84</v>
      </c>
      <c r="F67" s="98">
        <f t="shared" si="0"/>
        <v>110.86</v>
      </c>
      <c r="G67" s="69" t="s">
        <v>100</v>
      </c>
      <c r="H67" s="69"/>
      <c r="I67" s="69"/>
      <c r="J67" s="69"/>
      <c r="K67" s="69"/>
      <c r="L67" s="69"/>
      <c r="M67" s="69"/>
    </row>
    <row r="68" spans="1:13" ht="28.8" x14ac:dyDescent="0.3">
      <c r="A68" s="13">
        <v>66</v>
      </c>
      <c r="B68" s="42">
        <v>66.599999999999994</v>
      </c>
      <c r="C68" s="42">
        <v>74.59</v>
      </c>
      <c r="D68" s="63"/>
      <c r="E68" s="80" t="s">
        <v>84</v>
      </c>
      <c r="F68" s="98">
        <f t="shared" si="0"/>
        <v>141.19</v>
      </c>
    </row>
    <row r="69" spans="1:13" x14ac:dyDescent="0.3">
      <c r="A69" s="33">
        <v>67</v>
      </c>
      <c r="B69">
        <v>37.56</v>
      </c>
      <c r="C69">
        <v>55.4</v>
      </c>
      <c r="D69" s="62"/>
      <c r="E69" s="65" t="s">
        <v>61</v>
      </c>
      <c r="F69" s="98">
        <f t="shared" si="0"/>
        <v>92.960000000000008</v>
      </c>
    </row>
    <row r="70" spans="1:13" ht="28.8" x14ac:dyDescent="0.3">
      <c r="A70" s="13">
        <v>68</v>
      </c>
      <c r="B70" s="42">
        <v>50.01</v>
      </c>
      <c r="C70" s="42">
        <v>45.94</v>
      </c>
      <c r="D70" s="63"/>
      <c r="E70" s="80" t="s">
        <v>84</v>
      </c>
      <c r="F70" s="98">
        <f t="shared" si="0"/>
        <v>95.949999999999989</v>
      </c>
      <c r="G70" s="5" t="s">
        <v>101</v>
      </c>
    </row>
    <row r="71" spans="1:13" x14ac:dyDescent="0.3">
      <c r="A71" s="33">
        <v>69</v>
      </c>
      <c r="B71">
        <v>28.23</v>
      </c>
      <c r="C71">
        <v>44.01</v>
      </c>
      <c r="D71" s="62"/>
      <c r="E71" s="65" t="s">
        <v>61</v>
      </c>
      <c r="F71" s="98">
        <f t="shared" si="0"/>
        <v>72.239999999999995</v>
      </c>
    </row>
    <row r="72" spans="1:13" ht="28.8" x14ac:dyDescent="0.3">
      <c r="A72" s="13">
        <v>70</v>
      </c>
      <c r="B72" s="42"/>
      <c r="C72" s="42">
        <v>26.27</v>
      </c>
      <c r="D72" s="13">
        <v>90.12</v>
      </c>
      <c r="E72" s="68" t="s">
        <v>63</v>
      </c>
      <c r="F72" s="98">
        <f>SUM(C72:D72)</f>
        <v>116.39</v>
      </c>
    </row>
    <row r="73" spans="1:13" ht="28.8" x14ac:dyDescent="0.3">
      <c r="A73" s="30">
        <v>71</v>
      </c>
      <c r="B73" s="39">
        <v>48.66</v>
      </c>
      <c r="C73" s="39">
        <v>32.270000000000003</v>
      </c>
      <c r="D73" s="61"/>
      <c r="E73" s="83" t="s">
        <v>84</v>
      </c>
      <c r="F73" s="98">
        <f t="shared" si="0"/>
        <v>80.930000000000007</v>
      </c>
    </row>
    <row r="74" spans="1:13" x14ac:dyDescent="0.3">
      <c r="A74" s="13">
        <v>72</v>
      </c>
      <c r="B74" s="42">
        <v>39.07</v>
      </c>
      <c r="C74" s="42">
        <v>51.3</v>
      </c>
      <c r="D74" s="63"/>
      <c r="E74" s="66" t="s">
        <v>61</v>
      </c>
      <c r="F74" s="98">
        <f t="shared" ref="F74:F120" si="1">SUM(B74:C74)</f>
        <v>90.37</v>
      </c>
    </row>
    <row r="75" spans="1:13" ht="30" customHeight="1" x14ac:dyDescent="0.3">
      <c r="A75" s="33">
        <v>73</v>
      </c>
      <c r="B75">
        <v>137.58000000000001</v>
      </c>
      <c r="C75">
        <v>38.130000000000003</v>
      </c>
      <c r="D75" s="62"/>
      <c r="E75" s="82" t="s">
        <v>102</v>
      </c>
      <c r="F75" s="98">
        <f t="shared" si="1"/>
        <v>175.71</v>
      </c>
    </row>
    <row r="76" spans="1:13" x14ac:dyDescent="0.3">
      <c r="A76" s="13">
        <v>74</v>
      </c>
      <c r="B76" s="42">
        <v>45.48</v>
      </c>
      <c r="C76" s="42">
        <v>30.23</v>
      </c>
      <c r="D76" s="63"/>
      <c r="E76" s="66" t="s">
        <v>61</v>
      </c>
      <c r="F76" s="98">
        <f t="shared" si="1"/>
        <v>75.709999999999994</v>
      </c>
    </row>
    <row r="77" spans="1:13" ht="28.8" x14ac:dyDescent="0.3">
      <c r="A77" s="13">
        <v>75</v>
      </c>
      <c r="B77" s="56"/>
      <c r="C77" s="42">
        <v>64.599999999999994</v>
      </c>
      <c r="D77" s="13">
        <v>38.93</v>
      </c>
      <c r="E77" s="68" t="s">
        <v>63</v>
      </c>
      <c r="F77" s="98">
        <f>SUM(C77:D77)</f>
        <v>103.53</v>
      </c>
    </row>
    <row r="78" spans="1:13" ht="28.8" x14ac:dyDescent="0.3">
      <c r="A78">
        <v>76</v>
      </c>
      <c r="B78">
        <v>78.489999999999995</v>
      </c>
      <c r="C78">
        <v>74.540000000000006</v>
      </c>
      <c r="D78" s="62"/>
      <c r="E78" s="82" t="s">
        <v>102</v>
      </c>
      <c r="F78" s="98">
        <f t="shared" si="1"/>
        <v>153.03</v>
      </c>
    </row>
    <row r="79" spans="1:13" x14ac:dyDescent="0.3">
      <c r="A79" s="13">
        <v>77</v>
      </c>
      <c r="B79" s="42">
        <v>97.89</v>
      </c>
      <c r="C79" s="42">
        <v>57.43</v>
      </c>
      <c r="D79" s="63"/>
      <c r="E79" s="66" t="s">
        <v>61</v>
      </c>
      <c r="F79" s="98">
        <f t="shared" si="1"/>
        <v>155.32</v>
      </c>
    </row>
    <row r="80" spans="1:13" x14ac:dyDescent="0.3">
      <c r="A80" s="13">
        <v>78</v>
      </c>
      <c r="B80" s="42">
        <v>83.24</v>
      </c>
      <c r="C80" s="42">
        <v>78.040000000000006</v>
      </c>
      <c r="D80" s="63"/>
      <c r="E80" s="66" t="s">
        <v>61</v>
      </c>
      <c r="F80" s="98">
        <f t="shared" si="1"/>
        <v>161.28</v>
      </c>
    </row>
    <row r="81" spans="1:6" x14ac:dyDescent="0.3">
      <c r="A81" s="30">
        <v>79</v>
      </c>
      <c r="B81" s="39">
        <v>35.049999999999997</v>
      </c>
      <c r="C81" s="39">
        <v>38.619999999999997</v>
      </c>
      <c r="D81" s="61"/>
      <c r="E81" s="67"/>
      <c r="F81" s="98">
        <f t="shared" si="1"/>
        <v>73.669999999999987</v>
      </c>
    </row>
    <row r="82" spans="1:6" x14ac:dyDescent="0.3">
      <c r="A82" s="13">
        <v>80</v>
      </c>
      <c r="B82" s="42">
        <v>38.659999999999997</v>
      </c>
      <c r="C82" s="42">
        <v>27.18</v>
      </c>
      <c r="D82" s="63"/>
      <c r="E82" s="66" t="s">
        <v>61</v>
      </c>
      <c r="F82" s="98">
        <f t="shared" si="1"/>
        <v>65.84</v>
      </c>
    </row>
    <row r="83" spans="1:6" x14ac:dyDescent="0.3">
      <c r="A83" s="33">
        <v>81</v>
      </c>
      <c r="B83">
        <v>80.34</v>
      </c>
      <c r="C83">
        <v>30.96</v>
      </c>
      <c r="D83" s="62"/>
      <c r="E83" s="65" t="s">
        <v>61</v>
      </c>
      <c r="F83" s="98">
        <f t="shared" si="1"/>
        <v>111.30000000000001</v>
      </c>
    </row>
    <row r="84" spans="1:6" x14ac:dyDescent="0.3">
      <c r="A84" s="13">
        <v>82</v>
      </c>
      <c r="B84" s="42">
        <v>40.520000000000003</v>
      </c>
      <c r="C84" s="42">
        <v>57.48</v>
      </c>
      <c r="D84" s="63"/>
      <c r="E84" s="66" t="s">
        <v>61</v>
      </c>
      <c r="F84" s="98">
        <f t="shared" si="1"/>
        <v>98</v>
      </c>
    </row>
    <row r="85" spans="1:6" ht="28.8" x14ac:dyDescent="0.3">
      <c r="A85" s="13">
        <v>83</v>
      </c>
      <c r="B85" s="42">
        <v>138.63999999999999</v>
      </c>
      <c r="C85" s="42">
        <v>73.72</v>
      </c>
      <c r="D85" s="63"/>
      <c r="E85" s="80" t="s">
        <v>102</v>
      </c>
      <c r="F85" s="98">
        <f t="shared" si="1"/>
        <v>212.35999999999999</v>
      </c>
    </row>
    <row r="86" spans="1:6" x14ac:dyDescent="0.3">
      <c r="A86" s="30">
        <v>84</v>
      </c>
      <c r="B86" s="39">
        <v>38.57</v>
      </c>
      <c r="C86" s="39">
        <v>27.16</v>
      </c>
      <c r="D86" s="61"/>
      <c r="E86" s="67" t="s">
        <v>61</v>
      </c>
      <c r="F86" s="98">
        <f t="shared" si="1"/>
        <v>65.73</v>
      </c>
    </row>
    <row r="87" spans="1:6" x14ac:dyDescent="0.3">
      <c r="A87" s="13">
        <v>85</v>
      </c>
      <c r="B87" s="42">
        <v>43.42</v>
      </c>
      <c r="C87" s="1">
        <v>36.909999999999997</v>
      </c>
      <c r="D87" s="63"/>
      <c r="E87" s="66" t="s">
        <v>61</v>
      </c>
      <c r="F87" s="98">
        <f t="shared" si="1"/>
        <v>80.33</v>
      </c>
    </row>
    <row r="88" spans="1:6" x14ac:dyDescent="0.3">
      <c r="A88" s="33">
        <v>86</v>
      </c>
      <c r="B88">
        <v>36.619999999999997</v>
      </c>
      <c r="C88">
        <v>64.599999999999994</v>
      </c>
      <c r="D88" s="62"/>
      <c r="E88" s="65" t="s">
        <v>61</v>
      </c>
      <c r="F88" s="98">
        <f t="shared" si="1"/>
        <v>101.22</v>
      </c>
    </row>
    <row r="89" spans="1:6" x14ac:dyDescent="0.3">
      <c r="A89" s="13">
        <v>87</v>
      </c>
      <c r="B89" s="42">
        <v>38.6</v>
      </c>
      <c r="C89" s="42">
        <v>29.02</v>
      </c>
      <c r="D89" s="63"/>
      <c r="E89" s="66" t="s">
        <v>61</v>
      </c>
      <c r="F89" s="98">
        <f t="shared" si="1"/>
        <v>67.62</v>
      </c>
    </row>
    <row r="90" spans="1:6" x14ac:dyDescent="0.3">
      <c r="A90" s="33">
        <v>88</v>
      </c>
      <c r="B90">
        <v>56.1</v>
      </c>
      <c r="C90">
        <v>27.34</v>
      </c>
      <c r="D90" s="62"/>
      <c r="E90" s="65" t="s">
        <v>61</v>
      </c>
      <c r="F90" s="98">
        <f t="shared" si="1"/>
        <v>83.44</v>
      </c>
    </row>
    <row r="91" spans="1:6" x14ac:dyDescent="0.3">
      <c r="A91" s="13">
        <v>89</v>
      </c>
      <c r="B91" s="42">
        <v>41.99</v>
      </c>
      <c r="C91" s="42">
        <v>23.19</v>
      </c>
      <c r="D91" s="63"/>
      <c r="E91" s="66" t="s">
        <v>61</v>
      </c>
      <c r="F91" s="98">
        <f t="shared" si="1"/>
        <v>65.180000000000007</v>
      </c>
    </row>
    <row r="92" spans="1:6" ht="28.8" x14ac:dyDescent="0.3">
      <c r="A92" s="35">
        <v>90</v>
      </c>
      <c r="B92" s="38">
        <v>75.040000000000006</v>
      </c>
      <c r="C92" s="38">
        <v>35.770000000000003</v>
      </c>
      <c r="D92" s="70"/>
      <c r="E92" s="84" t="s">
        <v>102</v>
      </c>
      <c r="F92" s="98">
        <f t="shared" si="1"/>
        <v>110.81</v>
      </c>
    </row>
    <row r="93" spans="1:6" ht="28.8" x14ac:dyDescent="0.3">
      <c r="A93" s="30">
        <v>91</v>
      </c>
      <c r="B93" s="57"/>
      <c r="C93" s="39">
        <v>38.54</v>
      </c>
      <c r="D93" s="30">
        <v>94.06</v>
      </c>
      <c r="E93" s="86" t="s">
        <v>63</v>
      </c>
      <c r="F93" s="98">
        <f>SUM(C93:D93)</f>
        <v>132.6</v>
      </c>
    </row>
    <row r="94" spans="1:6" x14ac:dyDescent="0.3">
      <c r="A94" s="13">
        <v>92</v>
      </c>
      <c r="B94" s="42">
        <v>37.29</v>
      </c>
      <c r="C94" s="42">
        <v>40.54</v>
      </c>
      <c r="D94" s="63"/>
      <c r="E94" s="4" t="s">
        <v>61</v>
      </c>
      <c r="F94" s="98">
        <f t="shared" si="1"/>
        <v>77.83</v>
      </c>
    </row>
    <row r="95" spans="1:6" x14ac:dyDescent="0.3">
      <c r="A95" s="33">
        <v>93</v>
      </c>
      <c r="B95">
        <v>37.17</v>
      </c>
      <c r="C95">
        <v>26.85</v>
      </c>
      <c r="D95" s="62"/>
      <c r="E95" s="4" t="s">
        <v>61</v>
      </c>
      <c r="F95" s="98">
        <f t="shared" si="1"/>
        <v>64.02000000000001</v>
      </c>
    </row>
    <row r="96" spans="1:6" x14ac:dyDescent="0.3">
      <c r="A96" s="13">
        <v>94</v>
      </c>
      <c r="B96" s="42">
        <v>28.62</v>
      </c>
      <c r="C96" s="42">
        <v>19.329999999999998</v>
      </c>
      <c r="D96" s="63"/>
      <c r="E96" s="4" t="s">
        <v>61</v>
      </c>
      <c r="F96" s="98">
        <f t="shared" si="1"/>
        <v>47.95</v>
      </c>
    </row>
    <row r="97" spans="1:15" x14ac:dyDescent="0.3">
      <c r="A97" s="33">
        <v>95</v>
      </c>
      <c r="B97">
        <v>19.3</v>
      </c>
      <c r="C97">
        <v>26.22</v>
      </c>
      <c r="D97" s="62"/>
      <c r="E97" s="4" t="s">
        <v>61</v>
      </c>
      <c r="F97" s="98">
        <f t="shared" si="1"/>
        <v>45.519999999999996</v>
      </c>
    </row>
    <row r="98" spans="1:15" x14ac:dyDescent="0.3">
      <c r="A98" s="13">
        <v>96</v>
      </c>
      <c r="B98" s="42">
        <v>23.74</v>
      </c>
      <c r="C98" s="42">
        <v>33.770000000000003</v>
      </c>
      <c r="D98" s="63"/>
      <c r="E98" s="4" t="s">
        <v>61</v>
      </c>
      <c r="F98" s="98">
        <f t="shared" si="1"/>
        <v>57.510000000000005</v>
      </c>
    </row>
    <row r="99" spans="1:15" x14ac:dyDescent="0.3">
      <c r="A99" s="33">
        <v>97</v>
      </c>
      <c r="B99">
        <v>34.92</v>
      </c>
      <c r="C99">
        <v>34.58</v>
      </c>
      <c r="D99" s="62"/>
      <c r="E99" s="4" t="s">
        <v>61</v>
      </c>
      <c r="F99" s="98">
        <f t="shared" si="1"/>
        <v>69.5</v>
      </c>
    </row>
    <row r="100" spans="1:15" x14ac:dyDescent="0.3">
      <c r="A100" s="13">
        <v>98</v>
      </c>
      <c r="B100" s="42">
        <v>25.65</v>
      </c>
      <c r="C100" s="42">
        <v>56.49</v>
      </c>
      <c r="D100" s="63"/>
      <c r="E100" s="4" t="s">
        <v>61</v>
      </c>
      <c r="F100" s="98">
        <f t="shared" si="1"/>
        <v>82.14</v>
      </c>
    </row>
    <row r="101" spans="1:15" x14ac:dyDescent="0.3">
      <c r="A101" s="35">
        <v>99</v>
      </c>
      <c r="B101" s="38">
        <v>32.5</v>
      </c>
      <c r="C101" s="38">
        <v>28.08</v>
      </c>
      <c r="D101" s="70"/>
      <c r="E101" s="4" t="s">
        <v>61</v>
      </c>
      <c r="F101" s="98">
        <f t="shared" si="1"/>
        <v>60.58</v>
      </c>
    </row>
    <row r="102" spans="1:15" ht="28.8" x14ac:dyDescent="0.3">
      <c r="A102" s="13">
        <v>100</v>
      </c>
      <c r="B102" s="42">
        <v>72.150000000000006</v>
      </c>
      <c r="C102" s="42">
        <v>33.11</v>
      </c>
      <c r="D102" s="63"/>
      <c r="E102" s="80" t="s">
        <v>102</v>
      </c>
      <c r="F102" s="98">
        <f t="shared" si="1"/>
        <v>105.26</v>
      </c>
    </row>
    <row r="103" spans="1:15" ht="28.8" x14ac:dyDescent="0.3">
      <c r="A103" s="30">
        <v>101</v>
      </c>
      <c r="B103" s="39">
        <v>61.55</v>
      </c>
      <c r="C103" s="39">
        <v>32.049999999999997</v>
      </c>
      <c r="D103" s="61"/>
      <c r="E103" s="85" t="s">
        <v>102</v>
      </c>
      <c r="F103" s="98">
        <f t="shared" si="1"/>
        <v>93.6</v>
      </c>
    </row>
    <row r="104" spans="1:15" x14ac:dyDescent="0.3">
      <c r="A104" s="13">
        <v>102</v>
      </c>
      <c r="B104" s="42">
        <v>43.36</v>
      </c>
      <c r="C104" s="42">
        <v>36.630000000000003</v>
      </c>
      <c r="D104" s="63"/>
      <c r="E104" s="66" t="s">
        <v>61</v>
      </c>
      <c r="F104" s="98">
        <f t="shared" si="1"/>
        <v>79.990000000000009</v>
      </c>
    </row>
    <row r="105" spans="1:15" x14ac:dyDescent="0.3">
      <c r="A105" s="33">
        <v>103</v>
      </c>
      <c r="B105">
        <v>34.31</v>
      </c>
      <c r="C105">
        <v>26.53</v>
      </c>
      <c r="D105" s="61"/>
      <c r="E105" s="65" t="s">
        <v>61</v>
      </c>
      <c r="F105" s="98">
        <f t="shared" si="1"/>
        <v>60.84</v>
      </c>
    </row>
    <row r="106" spans="1:15" x14ac:dyDescent="0.3">
      <c r="A106" s="13">
        <v>104</v>
      </c>
      <c r="B106" s="42">
        <v>47.24</v>
      </c>
      <c r="C106" s="42">
        <v>25.88</v>
      </c>
      <c r="D106" s="63"/>
      <c r="E106" s="66" t="s">
        <v>61</v>
      </c>
      <c r="F106" s="98">
        <f t="shared" si="1"/>
        <v>73.12</v>
      </c>
    </row>
    <row r="107" spans="1:15" ht="28.8" customHeight="1" x14ac:dyDescent="0.3">
      <c r="A107" s="30">
        <v>105</v>
      </c>
      <c r="B107" s="39">
        <v>23.37</v>
      </c>
      <c r="C107" s="39">
        <v>11.72</v>
      </c>
      <c r="D107" s="61"/>
      <c r="E107" s="67"/>
      <c r="F107" s="98">
        <f t="shared" si="1"/>
        <v>35.090000000000003</v>
      </c>
      <c r="G107" s="69" t="s">
        <v>103</v>
      </c>
      <c r="H107" s="69"/>
      <c r="I107" s="69"/>
      <c r="J107" s="69"/>
      <c r="K107" s="69"/>
      <c r="L107" s="69"/>
      <c r="M107" s="69"/>
      <c r="N107" s="69"/>
      <c r="O107" s="69"/>
    </row>
    <row r="108" spans="1:15" x14ac:dyDescent="0.3">
      <c r="A108" s="13">
        <v>106</v>
      </c>
      <c r="B108" s="42">
        <v>42.68</v>
      </c>
      <c r="C108" s="42">
        <v>50.33</v>
      </c>
      <c r="D108" s="63"/>
      <c r="E108" s="66"/>
      <c r="F108" s="98">
        <f t="shared" si="1"/>
        <v>93.009999999999991</v>
      </c>
      <c r="G108" s="5"/>
    </row>
    <row r="109" spans="1:15" x14ac:dyDescent="0.3">
      <c r="A109" s="33">
        <v>107</v>
      </c>
      <c r="B109">
        <v>19.13</v>
      </c>
      <c r="C109">
        <v>18.41</v>
      </c>
      <c r="D109" s="62"/>
      <c r="E109" s="65"/>
      <c r="F109" s="98">
        <f t="shared" si="1"/>
        <v>37.54</v>
      </c>
      <c r="G109" s="5"/>
    </row>
    <row r="110" spans="1:15" x14ac:dyDescent="0.3">
      <c r="A110" s="13">
        <v>108</v>
      </c>
      <c r="B110" s="42">
        <v>82.58</v>
      </c>
      <c r="C110" s="42">
        <v>12.51</v>
      </c>
      <c r="D110" s="63"/>
      <c r="E110" s="66"/>
      <c r="F110" s="98">
        <f t="shared" si="1"/>
        <v>95.09</v>
      </c>
      <c r="G110" s="5"/>
    </row>
    <row r="111" spans="1:15" x14ac:dyDescent="0.3">
      <c r="A111" s="33">
        <v>109</v>
      </c>
      <c r="B111">
        <v>23.47</v>
      </c>
      <c r="C111">
        <v>26.51</v>
      </c>
      <c r="D111" s="33"/>
      <c r="E111" s="34"/>
      <c r="F111" s="98">
        <f t="shared" si="1"/>
        <v>49.980000000000004</v>
      </c>
    </row>
    <row r="112" spans="1:15" x14ac:dyDescent="0.3">
      <c r="A112" s="13">
        <v>110</v>
      </c>
      <c r="B112" s="42">
        <v>26.47</v>
      </c>
      <c r="C112" s="42">
        <v>10.65</v>
      </c>
      <c r="D112" s="13"/>
      <c r="E112" s="28"/>
      <c r="F112" s="98">
        <f t="shared" si="1"/>
        <v>37.119999999999997</v>
      </c>
    </row>
    <row r="113" spans="1:7" x14ac:dyDescent="0.3">
      <c r="A113" s="33">
        <v>111</v>
      </c>
      <c r="B113">
        <v>27.05</v>
      </c>
      <c r="C113">
        <v>15.15</v>
      </c>
      <c r="D113" s="33"/>
      <c r="E113" s="34"/>
      <c r="F113" s="98">
        <f t="shared" si="1"/>
        <v>42.2</v>
      </c>
    </row>
    <row r="114" spans="1:7" x14ac:dyDescent="0.3">
      <c r="A114" s="13">
        <v>112</v>
      </c>
      <c r="B114" s="42">
        <v>21.75</v>
      </c>
      <c r="C114" s="42">
        <v>15.01</v>
      </c>
      <c r="D114" s="13"/>
      <c r="E114" s="28"/>
      <c r="F114" s="98">
        <f t="shared" si="1"/>
        <v>36.76</v>
      </c>
    </row>
    <row r="115" spans="1:7" x14ac:dyDescent="0.3">
      <c r="A115" s="33">
        <v>113</v>
      </c>
      <c r="B115">
        <v>47.69</v>
      </c>
      <c r="C115">
        <v>15.57</v>
      </c>
      <c r="D115" s="33"/>
      <c r="E115" s="34"/>
      <c r="F115" s="98">
        <f t="shared" si="1"/>
        <v>63.26</v>
      </c>
    </row>
    <row r="116" spans="1:7" x14ac:dyDescent="0.3">
      <c r="A116" s="13">
        <v>114</v>
      </c>
      <c r="B116" s="42">
        <v>36.51</v>
      </c>
      <c r="C116" s="42">
        <v>18.14</v>
      </c>
      <c r="D116" s="13"/>
      <c r="E116" s="28"/>
      <c r="F116" s="98">
        <f t="shared" si="1"/>
        <v>54.65</v>
      </c>
    </row>
    <row r="117" spans="1:7" x14ac:dyDescent="0.3">
      <c r="A117" s="33">
        <v>115</v>
      </c>
      <c r="B117">
        <v>23.99</v>
      </c>
      <c r="C117">
        <v>12.44</v>
      </c>
      <c r="D117" s="33"/>
      <c r="E117" s="34"/>
      <c r="F117" s="98">
        <f t="shared" si="1"/>
        <v>36.43</v>
      </c>
    </row>
    <row r="118" spans="1:7" x14ac:dyDescent="0.3">
      <c r="A118" s="13">
        <v>116</v>
      </c>
      <c r="B118" s="42">
        <v>31.78</v>
      </c>
      <c r="C118" s="42">
        <v>15.52</v>
      </c>
      <c r="D118" s="13"/>
      <c r="E118" s="28"/>
      <c r="F118" s="98">
        <f t="shared" si="1"/>
        <v>47.3</v>
      </c>
    </row>
    <row r="119" spans="1:7" x14ac:dyDescent="0.3">
      <c r="A119" s="33">
        <v>117</v>
      </c>
      <c r="B119">
        <v>27.71</v>
      </c>
      <c r="C119">
        <v>14.55</v>
      </c>
      <c r="D119" s="33"/>
      <c r="E119" s="34"/>
      <c r="F119" s="98">
        <f t="shared" si="1"/>
        <v>42.260000000000005</v>
      </c>
    </row>
    <row r="120" spans="1:7" x14ac:dyDescent="0.3">
      <c r="A120" s="13">
        <v>118</v>
      </c>
      <c r="B120" s="42">
        <v>38.31</v>
      </c>
      <c r="C120" s="42">
        <v>9.75</v>
      </c>
      <c r="D120" s="13"/>
      <c r="E120" s="28"/>
      <c r="F120" s="14">
        <f t="shared" si="1"/>
        <v>48.06</v>
      </c>
    </row>
    <row r="121" spans="1:7" x14ac:dyDescent="0.3">
      <c r="A121" s="33"/>
    </row>
    <row r="122" spans="1:7" x14ac:dyDescent="0.3">
      <c r="A122" s="11" t="s">
        <v>7</v>
      </c>
      <c r="B122" s="19" t="s">
        <v>118</v>
      </c>
      <c r="C122" s="15" t="s">
        <v>1</v>
      </c>
      <c r="D122" s="15" t="s">
        <v>2</v>
      </c>
      <c r="E122" s="16" t="s">
        <v>8</v>
      </c>
      <c r="F122" s="1" t="s">
        <v>17</v>
      </c>
      <c r="G122" s="1" t="s">
        <v>18</v>
      </c>
    </row>
    <row r="123" spans="1:7" x14ac:dyDescent="0.3">
      <c r="A123" s="1" t="s">
        <v>9</v>
      </c>
      <c r="B123" s="18">
        <f>SUM(B3:B120)</f>
        <v>5867.7200000000012</v>
      </c>
      <c r="C123" s="18">
        <f>SUM(C3:C120)</f>
        <v>2711.130000000001</v>
      </c>
      <c r="D123" s="18">
        <f>SUM(D3:D120)</f>
        <v>641.6099999999999</v>
      </c>
      <c r="E123" s="3">
        <f>SUM(B123:D123)</f>
        <v>9220.4600000000028</v>
      </c>
      <c r="F123" s="3">
        <f>SUM(B3:D66,B107:C120)</f>
        <v>5409.0299999999988</v>
      </c>
      <c r="G123" s="3">
        <f>SUM(B67:D106)</f>
        <v>3811.4299999999994</v>
      </c>
    </row>
    <row r="124" spans="1:7" x14ac:dyDescent="0.3">
      <c r="A124" s="1" t="s">
        <v>10</v>
      </c>
      <c r="B124" s="21" t="s">
        <v>144</v>
      </c>
      <c r="C124" s="8" t="s">
        <v>145</v>
      </c>
      <c r="D124" s="8" t="s">
        <v>146</v>
      </c>
      <c r="E124" s="4" t="s">
        <v>147</v>
      </c>
      <c r="F124" s="4" t="s">
        <v>148</v>
      </c>
      <c r="G124" s="4" t="s">
        <v>149</v>
      </c>
    </row>
    <row r="125" spans="1:7" x14ac:dyDescent="0.3">
      <c r="A125" s="11"/>
      <c r="B125" s="17"/>
      <c r="C125" s="12"/>
      <c r="D125" s="12"/>
    </row>
    <row r="126" spans="1:7" x14ac:dyDescent="0.3">
      <c r="A126" s="11" t="s">
        <v>16</v>
      </c>
      <c r="B126" s="18" t="s">
        <v>0</v>
      </c>
      <c r="C126" s="2" t="s">
        <v>1</v>
      </c>
      <c r="D126" s="2" t="s">
        <v>2</v>
      </c>
      <c r="E126" s="1" t="s">
        <v>137</v>
      </c>
      <c r="F126" s="12"/>
    </row>
    <row r="127" spans="1:7" x14ac:dyDescent="0.3">
      <c r="A127" s="1" t="s">
        <v>112</v>
      </c>
      <c r="B127" s="18">
        <f>AVERAGE(B3:B66,B107:B120)</f>
        <v>52.420266666666663</v>
      </c>
      <c r="C127" s="18">
        <f>AVERAGE(C107:C120,C3:C66)</f>
        <v>14.915633802816904</v>
      </c>
      <c r="D127" s="18">
        <f>AVERAGE(D107:D120,D3:D66)</f>
        <v>139.5</v>
      </c>
      <c r="E127" s="3">
        <f>AVERAGE(F107:F120,F3:F66)</f>
        <v>69.346538461538444</v>
      </c>
      <c r="F127" s="12"/>
      <c r="G127" s="12"/>
    </row>
    <row r="128" spans="1:7" x14ac:dyDescent="0.3">
      <c r="A128" s="1" t="s">
        <v>3</v>
      </c>
      <c r="B128" s="18">
        <f>AVERAGE(B67:B106)</f>
        <v>52.329729729729721</v>
      </c>
      <c r="C128" s="18">
        <f>AVERAGE(C67:C106)</f>
        <v>41.302999999999983</v>
      </c>
      <c r="D128" s="18">
        <f>AVERAGE(D67:D106)</f>
        <v>74.37</v>
      </c>
      <c r="E128" s="3">
        <f>AVERAGE(F67:F106)</f>
        <v>95.285749999999979</v>
      </c>
      <c r="F128" s="12"/>
    </row>
    <row r="129" spans="1:13" x14ac:dyDescent="0.3">
      <c r="A129" s="1" t="s">
        <v>7</v>
      </c>
      <c r="B129" s="18">
        <f>AVERAGE(B3:B120)</f>
        <v>52.390357142857155</v>
      </c>
      <c r="C129" s="18">
        <f>AVERAGE(C3:C120)</f>
        <v>24.424594594594605</v>
      </c>
      <c r="D129" s="18">
        <f>AVERAGE(D3:D120)</f>
        <v>106.93499999999999</v>
      </c>
      <c r="E129" s="3">
        <f>AVERAGE(F3:F120)</f>
        <v>78.13949152542375</v>
      </c>
    </row>
    <row r="130" spans="1:13" x14ac:dyDescent="0.3">
      <c r="B130" s="17"/>
    </row>
    <row r="131" spans="1:13" x14ac:dyDescent="0.3">
      <c r="A131" s="138" t="s">
        <v>34</v>
      </c>
      <c r="B131" s="139"/>
      <c r="C131" s="139"/>
      <c r="D131" s="139"/>
      <c r="E131" s="120" t="s">
        <v>139</v>
      </c>
    </row>
    <row r="132" spans="1:13" x14ac:dyDescent="0.3">
      <c r="A132" s="135" t="s">
        <v>44</v>
      </c>
      <c r="B132" s="136"/>
      <c r="C132" s="135" t="s">
        <v>45</v>
      </c>
      <c r="D132" s="136"/>
      <c r="E132" s="120"/>
    </row>
    <row r="133" spans="1:13" ht="30" customHeight="1" x14ac:dyDescent="0.3">
      <c r="A133" s="114" t="s">
        <v>151</v>
      </c>
      <c r="B133" s="116"/>
      <c r="C133" s="114" t="s">
        <v>152</v>
      </c>
      <c r="D133" s="116"/>
      <c r="E133" s="55" t="s">
        <v>153</v>
      </c>
      <c r="F133" s="5"/>
    </row>
    <row r="134" spans="1:13" ht="28.8" x14ac:dyDescent="0.3">
      <c r="A134" s="123" t="s">
        <v>154</v>
      </c>
      <c r="B134" s="124"/>
      <c r="C134" s="125" t="s">
        <v>155</v>
      </c>
      <c r="D134" s="125"/>
      <c r="E134" s="55" t="s">
        <v>156</v>
      </c>
      <c r="F134" s="5"/>
    </row>
    <row r="135" spans="1:13" ht="28.8" x14ac:dyDescent="0.3">
      <c r="A135" s="126" t="s">
        <v>157</v>
      </c>
      <c r="B135" s="127"/>
      <c r="C135" s="125" t="s">
        <v>158</v>
      </c>
      <c r="D135" s="125"/>
      <c r="E135" s="45" t="s">
        <v>159</v>
      </c>
      <c r="F135" s="5"/>
    </row>
    <row r="136" spans="1:13" x14ac:dyDescent="0.3">
      <c r="A136" s="128" t="s">
        <v>135</v>
      </c>
      <c r="B136" s="128"/>
      <c r="C136" s="128"/>
      <c r="D136" s="128"/>
      <c r="E136" s="5"/>
      <c r="F136" s="5"/>
    </row>
    <row r="137" spans="1:13" x14ac:dyDescent="0.3">
      <c r="A137" s="134" t="s">
        <v>160</v>
      </c>
      <c r="B137" s="134"/>
      <c r="C137" s="134"/>
      <c r="D137" s="134"/>
      <c r="E137" s="5"/>
    </row>
    <row r="138" spans="1:13" x14ac:dyDescent="0.3">
      <c r="A138" s="134" t="s">
        <v>161</v>
      </c>
      <c r="B138" s="134"/>
      <c r="C138" s="134"/>
      <c r="D138" s="134"/>
      <c r="E138" s="5"/>
    </row>
    <row r="139" spans="1:13" x14ac:dyDescent="0.3">
      <c r="A139" s="114" t="s">
        <v>150</v>
      </c>
      <c r="B139" s="115"/>
      <c r="C139" s="115"/>
      <c r="D139" s="116"/>
    </row>
    <row r="140" spans="1:13" x14ac:dyDescent="0.3">
      <c r="A140" s="33"/>
    </row>
    <row r="141" spans="1:13" s="52" customFormat="1" x14ac:dyDescent="0.3">
      <c r="A141" s="53" t="s">
        <v>162</v>
      </c>
      <c r="B141" s="54"/>
    </row>
    <row r="142" spans="1:13" x14ac:dyDescent="0.3">
      <c r="A142" s="138" t="s">
        <v>34</v>
      </c>
      <c r="B142" s="139"/>
      <c r="C142" s="139"/>
      <c r="D142" s="139"/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x14ac:dyDescent="0.3">
      <c r="A143" s="157" t="s">
        <v>163</v>
      </c>
      <c r="B143" s="145"/>
      <c r="C143" s="145"/>
      <c r="D143" s="145"/>
    </row>
    <row r="144" spans="1:13" x14ac:dyDescent="0.3">
      <c r="A144" s="145" t="s">
        <v>164</v>
      </c>
      <c r="B144" s="145"/>
      <c r="C144" s="145"/>
      <c r="D144" s="145"/>
    </row>
    <row r="146" spans="1:8" s="52" customFormat="1" ht="28.8" x14ac:dyDescent="0.3">
      <c r="A146" s="53" t="s">
        <v>172</v>
      </c>
      <c r="B146" s="54"/>
    </row>
    <row r="147" spans="1:8" x14ac:dyDescent="0.3">
      <c r="A147" s="150" t="s">
        <v>34</v>
      </c>
      <c r="B147" s="150"/>
      <c r="C147" s="150"/>
      <c r="D147" s="150"/>
    </row>
    <row r="148" spans="1:8" x14ac:dyDescent="0.3">
      <c r="A148" s="134" t="s">
        <v>166</v>
      </c>
      <c r="B148" s="134"/>
      <c r="C148" s="134"/>
      <c r="D148" s="134"/>
      <c r="F148" s="137" t="s">
        <v>165</v>
      </c>
      <c r="G148" s="137"/>
    </row>
    <row r="149" spans="1:8" ht="29.4" customHeight="1" x14ac:dyDescent="0.3">
      <c r="A149" s="134" t="s">
        <v>174</v>
      </c>
      <c r="B149" s="134"/>
      <c r="C149" s="134"/>
      <c r="D149" s="134"/>
      <c r="F149" s="155" t="s">
        <v>167</v>
      </c>
      <c r="G149" s="156"/>
    </row>
    <row r="150" spans="1:8" ht="30" customHeight="1" x14ac:dyDescent="0.3">
      <c r="A150" s="140" t="s">
        <v>170</v>
      </c>
      <c r="B150" s="140"/>
      <c r="C150" s="140"/>
      <c r="D150" s="140"/>
      <c r="F150" s="114" t="s">
        <v>168</v>
      </c>
      <c r="G150" s="115"/>
      <c r="H150" s="116"/>
    </row>
    <row r="151" spans="1:8" x14ac:dyDescent="0.3">
      <c r="A151" s="140" t="s">
        <v>171</v>
      </c>
      <c r="B151" s="140"/>
      <c r="C151" s="140"/>
      <c r="D151" s="140"/>
      <c r="F151" s="113" t="s">
        <v>169</v>
      </c>
      <c r="G151" s="113"/>
    </row>
    <row r="152" spans="1:8" x14ac:dyDescent="0.3">
      <c r="A152" s="154" t="s">
        <v>173</v>
      </c>
      <c r="B152" s="154"/>
      <c r="C152" s="154"/>
    </row>
  </sheetData>
  <mergeCells count="27">
    <mergeCell ref="H2:P2"/>
    <mergeCell ref="A131:D131"/>
    <mergeCell ref="E131:E132"/>
    <mergeCell ref="A132:B132"/>
    <mergeCell ref="C132:D132"/>
    <mergeCell ref="A133:B133"/>
    <mergeCell ref="C133:D133"/>
    <mergeCell ref="A134:B134"/>
    <mergeCell ref="C134:D134"/>
    <mergeCell ref="A135:B135"/>
    <mergeCell ref="C135:D135"/>
    <mergeCell ref="A136:D136"/>
    <mergeCell ref="A147:D147"/>
    <mergeCell ref="A148:D148"/>
    <mergeCell ref="A149:D149"/>
    <mergeCell ref="A137:D137"/>
    <mergeCell ref="A138:D138"/>
    <mergeCell ref="A139:D139"/>
    <mergeCell ref="A142:D142"/>
    <mergeCell ref="A143:D143"/>
    <mergeCell ref="A144:D144"/>
    <mergeCell ref="A152:C152"/>
    <mergeCell ref="F149:G149"/>
    <mergeCell ref="F148:G148"/>
    <mergeCell ref="A150:D150"/>
    <mergeCell ref="F150:H150"/>
    <mergeCell ref="A151:D1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2-17_week</vt:lpstr>
      <vt:lpstr>2_24_week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Returns</dc:creator>
  <cp:lastModifiedBy>Returns Temp I Elite Fulfillment Solutions</cp:lastModifiedBy>
  <dcterms:created xsi:type="dcterms:W3CDTF">2015-06-05T18:17:20Z</dcterms:created>
  <dcterms:modified xsi:type="dcterms:W3CDTF">2025-02-27T15:42:43Z</dcterms:modified>
</cp:coreProperties>
</file>