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ro\Downloads\"/>
    </mc:Choice>
  </mc:AlternateContent>
  <xr:revisionPtr revIDLastSave="0" documentId="8_{DE240785-CB61-4B44-A994-FB642BC497A3}" xr6:coauthVersionLast="47" xr6:coauthVersionMax="47" xr10:uidLastSave="{00000000-0000-0000-0000-000000000000}"/>
  <bookViews>
    <workbookView xWindow="-98" yWindow="-98" windowWidth="20715" windowHeight="13425" tabRatio="599" xr2:uid="{5809C5CA-4438-4411-83AA-5E1604CD0660}"/>
  </bookViews>
  <sheets>
    <sheet name="OPS Dashboard" sheetId="1" r:id="rId1"/>
    <sheet name="2022 REVENUE PERFORMANCE" sheetId="13" r:id="rId2"/>
    <sheet name="2022 MILEAGE PERFORMANCE" sheetId="6" r:id="rId3"/>
    <sheet name="Sheet1" sheetId="18" r:id="rId4"/>
    <sheet name="November" sheetId="22" r:id="rId5"/>
    <sheet name="October 23" sheetId="21" r:id="rId6"/>
    <sheet name="September 23" sheetId="19" r:id="rId7"/>
    <sheet name="August 23" sheetId="17" r:id="rId8"/>
    <sheet name="July 23" sheetId="14" r:id="rId9"/>
    <sheet name="June 23" sheetId="7" r:id="rId10"/>
    <sheet name="April 23" sheetId="3" r:id="rId11"/>
    <sheet name="May 23" sheetId="5" r:id="rId12"/>
    <sheet name="March 23" sheetId="2" r:id="rId13"/>
    <sheet name="JULY DELAYS" sheetId="15" state="hidden" r:id="rId14"/>
  </sheets>
  <definedNames>
    <definedName name="_xlnm._FilterDatabase" localSheetId="13" hidden="1">'JULY DELAYS'!$B$2:$R$19</definedName>
    <definedName name="_xlnm._FilterDatabase" localSheetId="0" hidden="1">'OPS Dashboard'!$B$2:$AG$23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26" i="1"/>
  <c r="AH24" i="22"/>
  <c r="AH25" i="22"/>
  <c r="AF27" i="22"/>
  <c r="AE27" i="22"/>
  <c r="AD27" i="22"/>
  <c r="AD26" i="22" s="1"/>
  <c r="AC27" i="22"/>
  <c r="AC26" i="22" s="1"/>
  <c r="AB27" i="22"/>
  <c r="AA27" i="22"/>
  <c r="Z27" i="22"/>
  <c r="Y27" i="22"/>
  <c r="Y26" i="22" s="1"/>
  <c r="X27" i="22"/>
  <c r="W27" i="22"/>
  <c r="W26" i="22" s="1"/>
  <c r="V27" i="22"/>
  <c r="V26" i="22" s="1"/>
  <c r="U27" i="22"/>
  <c r="U26" i="22" s="1"/>
  <c r="T27" i="22"/>
  <c r="T26" i="22" s="1"/>
  <c r="S27" i="22"/>
  <c r="S26" i="22" s="1"/>
  <c r="R27" i="22"/>
  <c r="R26" i="22" s="1"/>
  <c r="Q27" i="22"/>
  <c r="Q26" i="22" s="1"/>
  <c r="P27" i="22"/>
  <c r="P26" i="22" s="1"/>
  <c r="O27" i="22"/>
  <c r="O26" i="22" s="1"/>
  <c r="N27" i="22"/>
  <c r="N26" i="22" s="1"/>
  <c r="M27" i="22"/>
  <c r="M26" i="22" s="1"/>
  <c r="L27" i="22"/>
  <c r="K27" i="22"/>
  <c r="K26" i="22" s="1"/>
  <c r="J27" i="22"/>
  <c r="J26" i="22" s="1"/>
  <c r="I27" i="22"/>
  <c r="I26" i="22" s="1"/>
  <c r="H27" i="22"/>
  <c r="H26" i="22" s="1"/>
  <c r="G27" i="22"/>
  <c r="G26" i="22" s="1"/>
  <c r="F27" i="22"/>
  <c r="F26" i="22" s="1"/>
  <c r="E27" i="22"/>
  <c r="E26" i="22" s="1"/>
  <c r="D27" i="22"/>
  <c r="D26" i="22" s="1"/>
  <c r="C27" i="22"/>
  <c r="C26" i="22" s="1"/>
  <c r="AF26" i="22"/>
  <c r="AE26" i="22"/>
  <c r="AB26" i="22"/>
  <c r="AA26" i="22"/>
  <c r="Z26" i="22"/>
  <c r="X26" i="22"/>
  <c r="L26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AI23" i="22"/>
  <c r="AJ23" i="22" s="1"/>
  <c r="AG23" i="22"/>
  <c r="AI22" i="22"/>
  <c r="AJ22" i="22" s="1"/>
  <c r="AG22" i="22"/>
  <c r="AI21" i="22"/>
  <c r="AJ21" i="22" s="1"/>
  <c r="AG21" i="22"/>
  <c r="AI20" i="22"/>
  <c r="AJ20" i="22" s="1"/>
  <c r="AG20" i="22"/>
  <c r="AI19" i="22"/>
  <c r="AJ19" i="22" s="1"/>
  <c r="AG19" i="22"/>
  <c r="AI18" i="22"/>
  <c r="AJ18" i="22" s="1"/>
  <c r="AG18" i="22"/>
  <c r="AI17" i="22"/>
  <c r="AJ17" i="22" s="1"/>
  <c r="AG17" i="22"/>
  <c r="AI16" i="22"/>
  <c r="AJ16" i="22" s="1"/>
  <c r="AG16" i="22"/>
  <c r="AI15" i="22"/>
  <c r="AJ15" i="22" s="1"/>
  <c r="AG15" i="22"/>
  <c r="AI14" i="22"/>
  <c r="AJ14" i="22" s="1"/>
  <c r="AG14" i="22"/>
  <c r="AI13" i="22"/>
  <c r="AJ13" i="22" s="1"/>
  <c r="AG13" i="22"/>
  <c r="AI12" i="22"/>
  <c r="AJ12" i="22" s="1"/>
  <c r="AG12" i="22"/>
  <c r="AI11" i="22"/>
  <c r="AI10" i="22"/>
  <c r="AK10" i="22" s="1"/>
  <c r="AG10" i="22"/>
  <c r="AI9" i="22"/>
  <c r="AK9" i="22" s="1"/>
  <c r="AG9" i="22"/>
  <c r="AI8" i="22"/>
  <c r="AK8" i="22" s="1"/>
  <c r="AG8" i="22"/>
  <c r="AI7" i="22"/>
  <c r="AK7" i="22" s="1"/>
  <c r="AG7" i="22"/>
  <c r="AI6" i="22"/>
  <c r="AG6" i="22"/>
  <c r="AI5" i="22"/>
  <c r="AK5" i="22" s="1"/>
  <c r="AG5" i="22"/>
  <c r="AI4" i="22"/>
  <c r="AK4" i="22" s="1"/>
  <c r="AG4" i="22"/>
  <c r="AI3" i="22"/>
  <c r="AK3" i="22" s="1"/>
  <c r="AG3" i="22"/>
  <c r="AJ26" i="1"/>
  <c r="AJ25" i="1"/>
  <c r="AA25" i="1"/>
  <c r="AA26" i="1"/>
  <c r="R27" i="5"/>
  <c r="R27" i="7"/>
  <c r="R27" i="14"/>
  <c r="R27" i="17"/>
  <c r="R28" i="19"/>
  <c r="R27" i="21"/>
  <c r="R26" i="21" s="1"/>
  <c r="AK13" i="22" l="1"/>
  <c r="AK17" i="22"/>
  <c r="AK21" i="22"/>
  <c r="AI25" i="22"/>
  <c r="AK12" i="22"/>
  <c r="AK16" i="22"/>
  <c r="AK20" i="22"/>
  <c r="AI24" i="22"/>
  <c r="AJ24" i="22" s="1"/>
  <c r="AK15" i="22"/>
  <c r="AK19" i="22"/>
  <c r="AK23" i="22"/>
  <c r="AK14" i="22"/>
  <c r="AK18" i="22"/>
  <c r="AK22" i="22"/>
  <c r="AJ3" i="22"/>
  <c r="AJ5" i="22"/>
  <c r="AJ6" i="22"/>
  <c r="AJ8" i="22"/>
  <c r="AJ9" i="22"/>
  <c r="AJ10" i="22"/>
  <c r="AJ4" i="22"/>
  <c r="AJ7" i="22"/>
  <c r="AK6" i="22"/>
  <c r="T27" i="13"/>
  <c r="T28" i="13" s="1"/>
  <c r="S28" i="13"/>
  <c r="O28" i="13"/>
  <c r="K28" i="13"/>
  <c r="S25" i="13"/>
  <c r="R25" i="13"/>
  <c r="R28" i="13" s="1"/>
  <c r="Q25" i="13"/>
  <c r="Q28" i="13" s="1"/>
  <c r="P25" i="13"/>
  <c r="P28" i="13" s="1"/>
  <c r="O25" i="13"/>
  <c r="N25" i="13"/>
  <c r="N28" i="13" s="1"/>
  <c r="M25" i="13"/>
  <c r="L25" i="13"/>
  <c r="L28" i="13" s="1"/>
  <c r="K25" i="13"/>
  <c r="J25" i="13"/>
  <c r="J28" i="13" s="1"/>
  <c r="I25" i="13"/>
  <c r="I28" i="13" s="1"/>
  <c r="H25" i="13"/>
  <c r="H28" i="13" s="1"/>
  <c r="E25" i="13"/>
  <c r="D25" i="13"/>
  <c r="C25" i="13"/>
  <c r="T24" i="13"/>
  <c r="V24" i="13" s="1"/>
  <c r="F24" i="13"/>
  <c r="T23" i="13"/>
  <c r="V23" i="13" s="1"/>
  <c r="F23" i="13"/>
  <c r="V22" i="13"/>
  <c r="T22" i="13"/>
  <c r="F22" i="13"/>
  <c r="T21" i="13"/>
  <c r="V21" i="13" s="1"/>
  <c r="F21" i="13"/>
  <c r="T20" i="13"/>
  <c r="V20" i="13" s="1"/>
  <c r="F20" i="13"/>
  <c r="T19" i="13"/>
  <c r="V19" i="13" s="1"/>
  <c r="F19" i="13"/>
  <c r="V18" i="13"/>
  <c r="T18" i="13"/>
  <c r="F18" i="13"/>
  <c r="T17" i="13"/>
  <c r="V17" i="13" s="1"/>
  <c r="F17" i="13"/>
  <c r="T16" i="13"/>
  <c r="V16" i="13" s="1"/>
  <c r="F16" i="13"/>
  <c r="T15" i="13"/>
  <c r="V15" i="13" s="1"/>
  <c r="F15" i="13"/>
  <c r="V14" i="13"/>
  <c r="T14" i="13"/>
  <c r="F14" i="13"/>
  <c r="T13" i="13"/>
  <c r="V13" i="13" s="1"/>
  <c r="F13" i="13"/>
  <c r="T12" i="13"/>
  <c r="V12" i="13" s="1"/>
  <c r="F12" i="13"/>
  <c r="T11" i="13"/>
  <c r="V11" i="13" s="1"/>
  <c r="F11" i="13"/>
  <c r="V10" i="13"/>
  <c r="T10" i="13"/>
  <c r="F10" i="13"/>
  <c r="T9" i="13"/>
  <c r="V9" i="13" s="1"/>
  <c r="F9" i="13"/>
  <c r="T8" i="13"/>
  <c r="V8" i="13" s="1"/>
  <c r="F8" i="13"/>
  <c r="T7" i="13"/>
  <c r="V7" i="13" s="1"/>
  <c r="F7" i="13"/>
  <c r="V6" i="13"/>
  <c r="T6" i="13"/>
  <c r="F6" i="13"/>
  <c r="T5" i="13"/>
  <c r="V5" i="13" s="1"/>
  <c r="F5" i="13"/>
  <c r="T4" i="13"/>
  <c r="T25" i="13" s="1"/>
  <c r="F4" i="13"/>
  <c r="F25" i="13" s="1"/>
  <c r="Q25" i="6"/>
  <c r="N25" i="6"/>
  <c r="M25" i="6"/>
  <c r="L25" i="6"/>
  <c r="K25" i="6"/>
  <c r="J25" i="6"/>
  <c r="I25" i="6"/>
  <c r="H25" i="6"/>
  <c r="G25" i="6"/>
  <c r="F25" i="6"/>
  <c r="E25" i="6"/>
  <c r="D25" i="6"/>
  <c r="C25" i="6"/>
  <c r="T24" i="6"/>
  <c r="R24" i="6"/>
  <c r="P24" i="6"/>
  <c r="O24" i="6"/>
  <c r="T23" i="6"/>
  <c r="R23" i="6"/>
  <c r="P23" i="6"/>
  <c r="O23" i="6"/>
  <c r="T22" i="6"/>
  <c r="R22" i="6"/>
  <c r="P22" i="6"/>
  <c r="O22" i="6"/>
  <c r="T21" i="6"/>
  <c r="R21" i="6"/>
  <c r="P21" i="6"/>
  <c r="O21" i="6"/>
  <c r="T20" i="6"/>
  <c r="R20" i="6"/>
  <c r="P20" i="6"/>
  <c r="O20" i="6"/>
  <c r="T19" i="6"/>
  <c r="R19" i="6"/>
  <c r="P19" i="6"/>
  <c r="O19" i="6"/>
  <c r="T18" i="6"/>
  <c r="R18" i="6"/>
  <c r="P18" i="6"/>
  <c r="O18" i="6"/>
  <c r="T17" i="6"/>
  <c r="R17" i="6"/>
  <c r="P17" i="6"/>
  <c r="O17" i="6"/>
  <c r="T16" i="6"/>
  <c r="R16" i="6"/>
  <c r="P16" i="6"/>
  <c r="O16" i="6"/>
  <c r="T15" i="6"/>
  <c r="R15" i="6"/>
  <c r="P15" i="6"/>
  <c r="O15" i="6"/>
  <c r="T14" i="6"/>
  <c r="R14" i="6"/>
  <c r="P14" i="6"/>
  <c r="O14" i="6"/>
  <c r="T13" i="6"/>
  <c r="R13" i="6"/>
  <c r="P13" i="6"/>
  <c r="O13" i="6"/>
  <c r="T12" i="6"/>
  <c r="R12" i="6"/>
  <c r="P12" i="6"/>
  <c r="O12" i="6"/>
  <c r="T11" i="6"/>
  <c r="R11" i="6"/>
  <c r="P11" i="6"/>
  <c r="O11" i="6"/>
  <c r="T10" i="6"/>
  <c r="R10" i="6"/>
  <c r="P10" i="6"/>
  <c r="O10" i="6"/>
  <c r="T9" i="6"/>
  <c r="R9" i="6"/>
  <c r="P9" i="6"/>
  <c r="O9" i="6"/>
  <c r="T8" i="6"/>
  <c r="R8" i="6"/>
  <c r="P8" i="6"/>
  <c r="O8" i="6"/>
  <c r="T7" i="6"/>
  <c r="R7" i="6"/>
  <c r="P7" i="6"/>
  <c r="O7" i="6"/>
  <c r="T6" i="6"/>
  <c r="R6" i="6"/>
  <c r="P6" i="6"/>
  <c r="O6" i="6"/>
  <c r="T5" i="6"/>
  <c r="R5" i="6"/>
  <c r="P5" i="6"/>
  <c r="O5" i="6"/>
  <c r="T4" i="6"/>
  <c r="R4" i="6"/>
  <c r="R25" i="6" s="1"/>
  <c r="P4" i="6"/>
  <c r="O4" i="6"/>
  <c r="O25" i="6" s="1"/>
  <c r="V4" i="13" l="1"/>
  <c r="V25" i="13" s="1"/>
  <c r="M28" i="13"/>
  <c r="T25" i="6"/>
  <c r="P25" i="6"/>
  <c r="AI24" i="21" l="1"/>
  <c r="AI25" i="21"/>
  <c r="AJ7" i="21"/>
  <c r="AJ8" i="21"/>
  <c r="AL8" i="21" s="1"/>
  <c r="AJ9" i="21"/>
  <c r="AL9" i="21" s="1"/>
  <c r="AJ10" i="21"/>
  <c r="AJ11" i="21"/>
  <c r="AJ12" i="21"/>
  <c r="AL12" i="21" s="1"/>
  <c r="AJ13" i="21"/>
  <c r="AK13" i="21" s="1"/>
  <c r="AJ14" i="21"/>
  <c r="AL14" i="21" s="1"/>
  <c r="AJ15" i="21"/>
  <c r="AL15" i="21" s="1"/>
  <c r="AJ16" i="21"/>
  <c r="AL16" i="21" s="1"/>
  <c r="AJ17" i="21"/>
  <c r="AK17" i="21" s="1"/>
  <c r="AJ18" i="21"/>
  <c r="AK18" i="21" s="1"/>
  <c r="AJ19" i="21"/>
  <c r="AK19" i="21" s="1"/>
  <c r="AJ20" i="21"/>
  <c r="AK20" i="21" s="1"/>
  <c r="AJ21" i="21"/>
  <c r="AK21" i="21" s="1"/>
  <c r="AJ22" i="21"/>
  <c r="AL22" i="21" s="1"/>
  <c r="AJ23" i="21"/>
  <c r="AL23" i="21" s="1"/>
  <c r="AJ6" i="21"/>
  <c r="AK6" i="21" s="1"/>
  <c r="AI26" i="1"/>
  <c r="AI25" i="1"/>
  <c r="AH25" i="19"/>
  <c r="AI4" i="19"/>
  <c r="AI5" i="19"/>
  <c r="AI6" i="19"/>
  <c r="AI7" i="19"/>
  <c r="AI9" i="19"/>
  <c r="AK14" i="19"/>
  <c r="AK15" i="19"/>
  <c r="AJ17" i="19"/>
  <c r="AK18" i="19"/>
  <c r="AK19" i="19"/>
  <c r="AI20" i="19"/>
  <c r="AI21" i="19"/>
  <c r="AI22" i="19"/>
  <c r="AK22" i="19" s="1"/>
  <c r="AI23" i="19"/>
  <c r="AJ23" i="19" s="1"/>
  <c r="AI3" i="19"/>
  <c r="AK3" i="19" s="1"/>
  <c r="AJ4" i="21"/>
  <c r="AL4" i="21" s="1"/>
  <c r="AJ5" i="21"/>
  <c r="AK23" i="21"/>
  <c r="AJ3" i="21"/>
  <c r="AK3" i="21" s="1"/>
  <c r="AF27" i="21"/>
  <c r="AF26" i="21" s="1"/>
  <c r="AE27" i="21"/>
  <c r="AE26" i="21" s="1"/>
  <c r="AD27" i="21"/>
  <c r="AD26" i="21" s="1"/>
  <c r="AC27" i="21"/>
  <c r="AC26" i="21" s="1"/>
  <c r="AB27" i="21"/>
  <c r="AB26" i="21" s="1"/>
  <c r="AA27" i="21"/>
  <c r="AA26" i="21" s="1"/>
  <c r="Z27" i="21"/>
  <c r="Z26" i="21" s="1"/>
  <c r="Y27" i="21"/>
  <c r="Y26" i="21" s="1"/>
  <c r="X27" i="21"/>
  <c r="W27" i="21"/>
  <c r="W26" i="21" s="1"/>
  <c r="V27" i="21"/>
  <c r="V26" i="21" s="1"/>
  <c r="U27" i="21"/>
  <c r="U26" i="21" s="1"/>
  <c r="T27" i="21"/>
  <c r="T26" i="21" s="1"/>
  <c r="S27" i="21"/>
  <c r="Q27" i="21"/>
  <c r="Q26" i="21" s="1"/>
  <c r="P27" i="21"/>
  <c r="O27" i="21"/>
  <c r="N27" i="21"/>
  <c r="N26" i="21" s="1"/>
  <c r="M27" i="21"/>
  <c r="M26" i="21" s="1"/>
  <c r="L27" i="21"/>
  <c r="L26" i="21" s="1"/>
  <c r="K27" i="21"/>
  <c r="K26" i="21" s="1"/>
  <c r="J27" i="21"/>
  <c r="J26" i="21" s="1"/>
  <c r="I27" i="21"/>
  <c r="I26" i="21" s="1"/>
  <c r="H27" i="21"/>
  <c r="G27" i="21"/>
  <c r="F27" i="21"/>
  <c r="F26" i="21" s="1"/>
  <c r="E27" i="21"/>
  <c r="E26" i="21" s="1"/>
  <c r="D27" i="21"/>
  <c r="D26" i="21" s="1"/>
  <c r="C27" i="21"/>
  <c r="C26" i="21" s="1"/>
  <c r="X26" i="21"/>
  <c r="S26" i="21"/>
  <c r="P26" i="21"/>
  <c r="O26" i="21"/>
  <c r="H26" i="21"/>
  <c r="G26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AH23" i="21"/>
  <c r="AH22" i="21"/>
  <c r="AH21" i="21"/>
  <c r="AH20" i="21"/>
  <c r="AH19" i="21"/>
  <c r="AH18" i="21"/>
  <c r="AH17" i="21"/>
  <c r="AH16" i="21"/>
  <c r="AH15" i="21"/>
  <c r="AH14" i="21"/>
  <c r="AH13" i="21"/>
  <c r="AH12" i="21"/>
  <c r="AH10" i="21"/>
  <c r="AH9" i="21"/>
  <c r="AH8" i="21"/>
  <c r="AH7" i="21"/>
  <c r="AH6" i="21"/>
  <c r="AL5" i="21"/>
  <c r="AK5" i="21"/>
  <c r="AH5" i="21"/>
  <c r="AH4" i="21"/>
  <c r="AH3" i="21"/>
  <c r="AK7" i="19"/>
  <c r="AK8" i="19"/>
  <c r="AJ9" i="19"/>
  <c r="AK10" i="19"/>
  <c r="AJ12" i="19"/>
  <c r="AK13" i="19"/>
  <c r="AK16" i="19"/>
  <c r="AK20" i="19"/>
  <c r="AK21" i="19"/>
  <c r="AK5" i="19"/>
  <c r="AH26" i="19"/>
  <c r="AF28" i="19"/>
  <c r="AF27" i="19" s="1"/>
  <c r="AE28" i="19"/>
  <c r="AE27" i="19" s="1"/>
  <c r="AD28" i="19"/>
  <c r="AD27" i="19" s="1"/>
  <c r="AC28" i="19"/>
  <c r="AC27" i="19" s="1"/>
  <c r="AB28" i="19"/>
  <c r="AB27" i="19" s="1"/>
  <c r="AA28" i="19"/>
  <c r="AA27" i="19" s="1"/>
  <c r="Z28" i="19"/>
  <c r="Z27" i="19" s="1"/>
  <c r="Y28" i="19"/>
  <c r="Y27" i="19" s="1"/>
  <c r="X28" i="19"/>
  <c r="W28" i="19"/>
  <c r="W27" i="19" s="1"/>
  <c r="V28" i="19"/>
  <c r="U28" i="19"/>
  <c r="U27" i="19" s="1"/>
  <c r="T28" i="19"/>
  <c r="T27" i="19" s="1"/>
  <c r="S28" i="19"/>
  <c r="S27" i="19" s="1"/>
  <c r="R27" i="19"/>
  <c r="Q28" i="19"/>
  <c r="Q27" i="19" s="1"/>
  <c r="P28" i="19"/>
  <c r="O28" i="19"/>
  <c r="O27" i="19" s="1"/>
  <c r="N28" i="19"/>
  <c r="N27" i="19" s="1"/>
  <c r="M28" i="19"/>
  <c r="M27" i="19" s="1"/>
  <c r="L28" i="19"/>
  <c r="L27" i="19" s="1"/>
  <c r="K28" i="19"/>
  <c r="J28" i="19"/>
  <c r="J27" i="19" s="1"/>
  <c r="I28" i="19"/>
  <c r="I27" i="19" s="1"/>
  <c r="H28" i="19"/>
  <c r="H27" i="19" s="1"/>
  <c r="G28" i="19"/>
  <c r="G27" i="19" s="1"/>
  <c r="F28" i="19"/>
  <c r="F27" i="19" s="1"/>
  <c r="E28" i="19"/>
  <c r="D28" i="19"/>
  <c r="C28" i="19"/>
  <c r="X27" i="19"/>
  <c r="V27" i="19"/>
  <c r="P27" i="19"/>
  <c r="K27" i="19"/>
  <c r="E27" i="19"/>
  <c r="D27" i="19"/>
  <c r="C27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10" i="19"/>
  <c r="AG9" i="19"/>
  <c r="AG8" i="19"/>
  <c r="AG7" i="19"/>
  <c r="AG6" i="19"/>
  <c r="AJ5" i="19"/>
  <c r="AG5" i="19"/>
  <c r="AK4" i="19"/>
  <c r="AJ4" i="19"/>
  <c r="AG4" i="19"/>
  <c r="AG3" i="19"/>
  <c r="AH26" i="1"/>
  <c r="AH25" i="1"/>
  <c r="AL20" i="21" l="1"/>
  <c r="AL3" i="21"/>
  <c r="AK4" i="21"/>
  <c r="AK12" i="21"/>
  <c r="AK16" i="21"/>
  <c r="AJ24" i="21"/>
  <c r="AK24" i="21" s="1"/>
  <c r="AL10" i="21"/>
  <c r="AJ25" i="21"/>
  <c r="AK22" i="21"/>
  <c r="AL18" i="21"/>
  <c r="AL17" i="21"/>
  <c r="AL21" i="21"/>
  <c r="AL13" i="21"/>
  <c r="AK10" i="21"/>
  <c r="AK14" i="21"/>
  <c r="AK9" i="21"/>
  <c r="AJ14" i="19"/>
  <c r="AL7" i="21"/>
  <c r="AK15" i="21"/>
  <c r="AK7" i="21"/>
  <c r="AK8" i="21"/>
  <c r="AL19" i="21"/>
  <c r="AL6" i="21"/>
  <c r="AJ18" i="19"/>
  <c r="AK9" i="19"/>
  <c r="AK17" i="19"/>
  <c r="AJ13" i="19"/>
  <c r="AK12" i="19"/>
  <c r="AJ16" i="19"/>
  <c r="AJ20" i="19"/>
  <c r="AJ21" i="19"/>
  <c r="AI25" i="19"/>
  <c r="AJ25" i="19" s="1"/>
  <c r="AI26" i="19"/>
  <c r="AJ10" i="19"/>
  <c r="AJ15" i="19"/>
  <c r="AJ22" i="19"/>
  <c r="AK23" i="19"/>
  <c r="AJ3" i="19"/>
  <c r="AJ6" i="19"/>
  <c r="AJ7" i="19"/>
  <c r="AJ8" i="19"/>
  <c r="AK6" i="19"/>
  <c r="AJ19" i="19"/>
  <c r="AI25" i="17"/>
  <c r="AJ7" i="17"/>
  <c r="AJ8" i="17"/>
  <c r="AL8" i="17" s="1"/>
  <c r="AK9" i="17"/>
  <c r="AL10" i="17"/>
  <c r="AK13" i="17"/>
  <c r="AL17" i="17"/>
  <c r="AL18" i="17"/>
  <c r="AJ19" i="17"/>
  <c r="AL19" i="17" s="1"/>
  <c r="AL21" i="17"/>
  <c r="AJ23" i="17"/>
  <c r="AL23" i="17" s="1"/>
  <c r="AK14" i="17"/>
  <c r="AJ6" i="17"/>
  <c r="AJ24" i="17" s="1"/>
  <c r="AK24" i="17" s="1"/>
  <c r="AI24" i="17"/>
  <c r="AJ4" i="17"/>
  <c r="AJ5" i="17"/>
  <c r="AL5" i="17" s="1"/>
  <c r="AK12" i="17"/>
  <c r="AL15" i="17"/>
  <c r="AL20" i="17"/>
  <c r="AL22" i="17"/>
  <c r="AJ3" i="17"/>
  <c r="AL3" i="17" s="1"/>
  <c r="Q6" i="1"/>
  <c r="T6" i="1"/>
  <c r="U6" i="1"/>
  <c r="Q7" i="1"/>
  <c r="T7" i="1"/>
  <c r="U7" i="1"/>
  <c r="T3" i="1"/>
  <c r="U3" i="1"/>
  <c r="Y3" i="1"/>
  <c r="AG26" i="1"/>
  <c r="AG25" i="1"/>
  <c r="AL4" i="17"/>
  <c r="AL16" i="17"/>
  <c r="AF27" i="17"/>
  <c r="AF26" i="17" s="1"/>
  <c r="AE27" i="17"/>
  <c r="AE26" i="17" s="1"/>
  <c r="AD27" i="17"/>
  <c r="AC27" i="17"/>
  <c r="AC26" i="17" s="1"/>
  <c r="AB27" i="17"/>
  <c r="AB26" i="17" s="1"/>
  <c r="AA27" i="17"/>
  <c r="AA26" i="17" s="1"/>
  <c r="Z27" i="17"/>
  <c r="Z26" i="17" s="1"/>
  <c r="Y27" i="17"/>
  <c r="Y26" i="17" s="1"/>
  <c r="X27" i="17"/>
  <c r="X26" i="17" s="1"/>
  <c r="W27" i="17"/>
  <c r="W26" i="17" s="1"/>
  <c r="V27" i="17"/>
  <c r="U27" i="17"/>
  <c r="U26" i="17" s="1"/>
  <c r="T27" i="17"/>
  <c r="T26" i="17" s="1"/>
  <c r="S27" i="17"/>
  <c r="R26" i="17"/>
  <c r="Q27" i="17"/>
  <c r="Q26" i="17" s="1"/>
  <c r="P27" i="17"/>
  <c r="P26" i="17" s="1"/>
  <c r="O27" i="17"/>
  <c r="O26" i="17" s="1"/>
  <c r="N27" i="17"/>
  <c r="N26" i="17" s="1"/>
  <c r="M27" i="17"/>
  <c r="M26" i="17" s="1"/>
  <c r="L27" i="17"/>
  <c r="L26" i="17" s="1"/>
  <c r="K27" i="17"/>
  <c r="K26" i="17" s="1"/>
  <c r="J27" i="17"/>
  <c r="J26" i="17" s="1"/>
  <c r="I27" i="17"/>
  <c r="I26" i="17" s="1"/>
  <c r="H27" i="17"/>
  <c r="H26" i="17" s="1"/>
  <c r="G27" i="17"/>
  <c r="F27" i="17"/>
  <c r="F26" i="17" s="1"/>
  <c r="E27" i="17"/>
  <c r="E26" i="17" s="1"/>
  <c r="D27" i="17"/>
  <c r="D26" i="17" s="1"/>
  <c r="C27" i="17"/>
  <c r="C26" i="17" s="1"/>
  <c r="AD26" i="17"/>
  <c r="V26" i="17"/>
  <c r="S26" i="17"/>
  <c r="G26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0" i="17"/>
  <c r="AH9" i="17"/>
  <c r="AH8" i="17"/>
  <c r="AH7" i="17"/>
  <c r="AH6" i="17"/>
  <c r="AH5" i="17"/>
  <c r="AH4" i="17"/>
  <c r="AH3" i="17"/>
  <c r="K4" i="15"/>
  <c r="K9" i="15"/>
  <c r="K10" i="15"/>
  <c r="K3" i="15"/>
  <c r="K13" i="15"/>
  <c r="K14" i="15"/>
  <c r="K18" i="15"/>
  <c r="K16" i="15"/>
  <c r="K15" i="15"/>
  <c r="K19" i="15"/>
  <c r="K6" i="15"/>
  <c r="K11" i="15"/>
  <c r="K12" i="15"/>
  <c r="AF24" i="14"/>
  <c r="X25" i="1"/>
  <c r="AJ7" i="14"/>
  <c r="AK7" i="14" s="1"/>
  <c r="AJ8" i="14"/>
  <c r="AK8" i="14" s="1"/>
  <c r="AJ9" i="14"/>
  <c r="AK9" i="14" s="1"/>
  <c r="AJ10" i="14"/>
  <c r="AK10" i="14" s="1"/>
  <c r="AJ11" i="14"/>
  <c r="AJ12" i="14"/>
  <c r="AK12" i="14" s="1"/>
  <c r="AJ13" i="14"/>
  <c r="AK13" i="14" s="1"/>
  <c r="AJ14" i="14"/>
  <c r="AK14" i="14" s="1"/>
  <c r="AK15" i="14"/>
  <c r="AJ16" i="14"/>
  <c r="AK16" i="14" s="1"/>
  <c r="AK17" i="14"/>
  <c r="AK18" i="14"/>
  <c r="AJ19" i="14"/>
  <c r="AK19" i="14" s="1"/>
  <c r="AJ20" i="14"/>
  <c r="AK20" i="14" s="1"/>
  <c r="AJ21" i="14"/>
  <c r="AK21" i="14" s="1"/>
  <c r="AJ22" i="14"/>
  <c r="AK22" i="14" s="1"/>
  <c r="AJ6" i="14"/>
  <c r="AK6" i="14" s="1"/>
  <c r="AH12" i="14"/>
  <c r="AH10" i="14"/>
  <c r="AI24" i="14"/>
  <c r="AJ4" i="14"/>
  <c r="AK4" i="14" s="1"/>
  <c r="AJ5" i="14"/>
  <c r="AK5" i="14" s="1"/>
  <c r="AJ23" i="14"/>
  <c r="AK23" i="14" s="1"/>
  <c r="AJ3" i="14"/>
  <c r="AK3" i="14" s="1"/>
  <c r="Y4" i="1"/>
  <c r="Y5" i="1"/>
  <c r="Y6" i="1"/>
  <c r="Y7" i="1"/>
  <c r="Y8" i="1"/>
  <c r="Y9" i="1"/>
  <c r="Y11" i="1"/>
  <c r="Y12" i="1"/>
  <c r="Y13" i="1"/>
  <c r="Y14" i="1"/>
  <c r="Y15" i="1"/>
  <c r="Y16" i="1"/>
  <c r="Y17" i="1"/>
  <c r="Y18" i="1"/>
  <c r="Y19" i="1"/>
  <c r="Y20" i="1"/>
  <c r="Y21" i="1"/>
  <c r="Y22" i="1"/>
  <c r="Y10" i="1"/>
  <c r="Y23" i="1"/>
  <c r="AF25" i="1"/>
  <c r="AF26" i="1"/>
  <c r="AF27" i="14"/>
  <c r="AF26" i="14" s="1"/>
  <c r="AE27" i="14"/>
  <c r="AE26" i="14" s="1"/>
  <c r="AD27" i="14"/>
  <c r="AD26" i="14" s="1"/>
  <c r="AC27" i="14"/>
  <c r="AC26" i="14" s="1"/>
  <c r="AB27" i="14"/>
  <c r="AB26" i="14" s="1"/>
  <c r="AA27" i="14"/>
  <c r="AA26" i="14" s="1"/>
  <c r="Z27" i="14"/>
  <c r="Z26" i="14" s="1"/>
  <c r="Y27" i="14"/>
  <c r="Y26" i="14" s="1"/>
  <c r="X27" i="14"/>
  <c r="X26" i="14" s="1"/>
  <c r="W27" i="14"/>
  <c r="W26" i="14" s="1"/>
  <c r="V27" i="14"/>
  <c r="V26" i="14" s="1"/>
  <c r="U27" i="14"/>
  <c r="U26" i="14" s="1"/>
  <c r="T27" i="14"/>
  <c r="T26" i="14" s="1"/>
  <c r="S27" i="14"/>
  <c r="S26" i="14" s="1"/>
  <c r="R26" i="14"/>
  <c r="Q27" i="14"/>
  <c r="Q26" i="14" s="1"/>
  <c r="P27" i="14"/>
  <c r="P26" i="14" s="1"/>
  <c r="O27" i="14"/>
  <c r="O26" i="14" s="1"/>
  <c r="N27" i="14"/>
  <c r="N26" i="14" s="1"/>
  <c r="M27" i="14"/>
  <c r="M26" i="14" s="1"/>
  <c r="L27" i="14"/>
  <c r="L26" i="14" s="1"/>
  <c r="K27" i="14"/>
  <c r="K26" i="14" s="1"/>
  <c r="J27" i="14"/>
  <c r="J26" i="14" s="1"/>
  <c r="I27" i="14"/>
  <c r="I26" i="14" s="1"/>
  <c r="H27" i="14"/>
  <c r="H26" i="14" s="1"/>
  <c r="G27" i="14"/>
  <c r="G26" i="14" s="1"/>
  <c r="F27" i="14"/>
  <c r="F26" i="14" s="1"/>
  <c r="E27" i="14"/>
  <c r="E26" i="14" s="1"/>
  <c r="D27" i="14"/>
  <c r="D26" i="14" s="1"/>
  <c r="C27" i="14"/>
  <c r="C26" i="14" s="1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AH23" i="14"/>
  <c r="AH22" i="14"/>
  <c r="AH21" i="14"/>
  <c r="AH20" i="14"/>
  <c r="AH19" i="14"/>
  <c r="AH18" i="14"/>
  <c r="AH17" i="14"/>
  <c r="AH16" i="14"/>
  <c r="AH15" i="14"/>
  <c r="AH14" i="14"/>
  <c r="AH13" i="14"/>
  <c r="AH9" i="14"/>
  <c r="AH8" i="14"/>
  <c r="AH7" i="14"/>
  <c r="AH6" i="14"/>
  <c r="AH5" i="14"/>
  <c r="AH4" i="14"/>
  <c r="AH3" i="14"/>
  <c r="AI7" i="7"/>
  <c r="AJ25" i="17" l="1"/>
  <c r="K21" i="15"/>
  <c r="AK6" i="17"/>
  <c r="AK7" i="17"/>
  <c r="AK15" i="17"/>
  <c r="K20" i="15"/>
  <c r="L20" i="15" s="1"/>
  <c r="AK5" i="17"/>
  <c r="AK4" i="17"/>
  <c r="AK18" i="17"/>
  <c r="AK8" i="17"/>
  <c r="AK17" i="17"/>
  <c r="AK3" i="17"/>
  <c r="AL14" i="17"/>
  <c r="AL12" i="17"/>
  <c r="AL13" i="17"/>
  <c r="AL7" i="17"/>
  <c r="AL6" i="17"/>
  <c r="AK10" i="17"/>
  <c r="AK16" i="17"/>
  <c r="AL9" i="17"/>
  <c r="AK19" i="17"/>
  <c r="AK20" i="17"/>
  <c r="AK21" i="17"/>
  <c r="AK22" i="17"/>
  <c r="AK23" i="17"/>
  <c r="AL12" i="14"/>
  <c r="AL3" i="14"/>
  <c r="AL4" i="14"/>
  <c r="AL5" i="14"/>
  <c r="AL6" i="14"/>
  <c r="AL7" i="14"/>
  <c r="AL8" i="14"/>
  <c r="AL9" i="14"/>
  <c r="AL13" i="14"/>
  <c r="AL14" i="14"/>
  <c r="AL15" i="14"/>
  <c r="AL16" i="14"/>
  <c r="AL17" i="14"/>
  <c r="AL18" i="14"/>
  <c r="AL19" i="14"/>
  <c r="AL20" i="14"/>
  <c r="AL21" i="14"/>
  <c r="AL22" i="14"/>
  <c r="AL10" i="14"/>
  <c r="AL23" i="14"/>
  <c r="AJ24" i="14"/>
  <c r="AK24" i="14" s="1"/>
  <c r="AI6" i="7"/>
  <c r="AJ6" i="7" s="1"/>
  <c r="AG21" i="7"/>
  <c r="AF27" i="7"/>
  <c r="AF26" i="7" s="1"/>
  <c r="AE27" i="7"/>
  <c r="AE26" i="7" s="1"/>
  <c r="AD27" i="7"/>
  <c r="AD26" i="7" s="1"/>
  <c r="AC27" i="7"/>
  <c r="AC26" i="7" s="1"/>
  <c r="AB27" i="7"/>
  <c r="AB26" i="7" s="1"/>
  <c r="AA27" i="7"/>
  <c r="AA26" i="7" s="1"/>
  <c r="Z27" i="7"/>
  <c r="Z26" i="7" s="1"/>
  <c r="Y27" i="7"/>
  <c r="Y26" i="7" s="1"/>
  <c r="X27" i="7"/>
  <c r="X26" i="7" s="1"/>
  <c r="W27" i="7"/>
  <c r="W26" i="7" s="1"/>
  <c r="V27" i="7"/>
  <c r="V26" i="7" s="1"/>
  <c r="U27" i="7"/>
  <c r="U26" i="7" s="1"/>
  <c r="T27" i="7"/>
  <c r="T26" i="7" s="1"/>
  <c r="S27" i="7"/>
  <c r="S26" i="7" s="1"/>
  <c r="Q27" i="7"/>
  <c r="Q26" i="7" s="1"/>
  <c r="P27" i="7"/>
  <c r="P26" i="7" s="1"/>
  <c r="O27" i="7"/>
  <c r="O26" i="7" s="1"/>
  <c r="N27" i="7"/>
  <c r="M27" i="7"/>
  <c r="M26" i="7" s="1"/>
  <c r="L27" i="7"/>
  <c r="L26" i="7" s="1"/>
  <c r="K27" i="7"/>
  <c r="K26" i="7" s="1"/>
  <c r="J27" i="7"/>
  <c r="J26" i="7" s="1"/>
  <c r="I27" i="7"/>
  <c r="I26" i="7" s="1"/>
  <c r="H27" i="7"/>
  <c r="H26" i="7" s="1"/>
  <c r="G27" i="7"/>
  <c r="G26" i="7" s="1"/>
  <c r="F27" i="7"/>
  <c r="E27" i="7"/>
  <c r="E26" i="7" s="1"/>
  <c r="D27" i="7"/>
  <c r="D26" i="7" s="1"/>
  <c r="C27" i="7"/>
  <c r="C26" i="7" s="1"/>
  <c r="R26" i="7"/>
  <c r="N26" i="7"/>
  <c r="F26" i="7"/>
  <c r="AH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I23" i="7"/>
  <c r="AK23" i="7" s="1"/>
  <c r="AG23" i="7"/>
  <c r="AI22" i="7"/>
  <c r="AJ22" i="7" s="1"/>
  <c r="AG22" i="7"/>
  <c r="AI21" i="7"/>
  <c r="AK21" i="7" s="1"/>
  <c r="AI20" i="7"/>
  <c r="AJ20" i="7" s="1"/>
  <c r="AG20" i="7"/>
  <c r="AI19" i="7"/>
  <c r="AK19" i="7" s="1"/>
  <c r="AG19" i="7"/>
  <c r="AI18" i="7"/>
  <c r="AJ18" i="7" s="1"/>
  <c r="AG18" i="7"/>
  <c r="AI17" i="7"/>
  <c r="AK17" i="7" s="1"/>
  <c r="AG17" i="7"/>
  <c r="AI16" i="7"/>
  <c r="AJ16" i="7" s="1"/>
  <c r="AG16" i="7"/>
  <c r="AI15" i="7"/>
  <c r="AK15" i="7" s="1"/>
  <c r="AG15" i="7"/>
  <c r="AI14" i="7"/>
  <c r="AJ14" i="7" s="1"/>
  <c r="AG14" i="7"/>
  <c r="AI13" i="7"/>
  <c r="AK13" i="7" s="1"/>
  <c r="AG13" i="7"/>
  <c r="AI12" i="7"/>
  <c r="AJ12" i="7" s="1"/>
  <c r="AG12" i="7"/>
  <c r="AI11" i="7"/>
  <c r="AK11" i="7" s="1"/>
  <c r="AG11" i="7"/>
  <c r="AI10" i="7"/>
  <c r="AJ10" i="7" s="1"/>
  <c r="AG10" i="7"/>
  <c r="AI9" i="7"/>
  <c r="AK9" i="7" s="1"/>
  <c r="AG9" i="7"/>
  <c r="AI8" i="7"/>
  <c r="AJ8" i="7" s="1"/>
  <c r="AG8" i="7"/>
  <c r="AK7" i="7"/>
  <c r="AG7" i="7"/>
  <c r="AG6" i="7"/>
  <c r="AI5" i="7"/>
  <c r="AK5" i="7" s="1"/>
  <c r="AG5" i="7"/>
  <c r="AI4" i="7"/>
  <c r="AJ4" i="7" s="1"/>
  <c r="AG4" i="7"/>
  <c r="AI3" i="7"/>
  <c r="AK3" i="7" s="1"/>
  <c r="AG3" i="7"/>
  <c r="AI24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3" i="5"/>
  <c r="AJ4" i="5"/>
  <c r="AJ5" i="5"/>
  <c r="AJ6" i="5"/>
  <c r="AJ7" i="5"/>
  <c r="AJ8" i="5"/>
  <c r="AK22" i="7" l="1"/>
  <c r="AJ24" i="5"/>
  <c r="AK8" i="7"/>
  <c r="AK18" i="7"/>
  <c r="AK4" i="7"/>
  <c r="AK12" i="7"/>
  <c r="AK10" i="7"/>
  <c r="AK20" i="7"/>
  <c r="AK6" i="7"/>
  <c r="AK16" i="7"/>
  <c r="AK14" i="7"/>
  <c r="AJ3" i="7"/>
  <c r="AJ5" i="7"/>
  <c r="AJ7" i="7"/>
  <c r="AJ9" i="7"/>
  <c r="AJ11" i="7"/>
  <c r="AJ13" i="7"/>
  <c r="AJ15" i="7"/>
  <c r="AJ17" i="7"/>
  <c r="AJ19" i="7"/>
  <c r="AJ21" i="7"/>
  <c r="AJ23" i="7"/>
  <c r="AI24" i="7"/>
  <c r="AJ24" i="7" s="1"/>
  <c r="AK24" i="5"/>
  <c r="AD26" i="1" l="1"/>
  <c r="AC26" i="1"/>
  <c r="AB26" i="1"/>
  <c r="X26" i="1"/>
  <c r="T24" i="5"/>
  <c r="R24" i="5"/>
  <c r="AL19" i="5"/>
  <c r="AI24" i="2"/>
  <c r="AH24" i="3"/>
  <c r="G27" i="5"/>
  <c r="G26" i="5" s="1"/>
  <c r="G24" i="5"/>
  <c r="W25" i="1"/>
  <c r="AF27" i="5"/>
  <c r="AF26" i="5" s="1"/>
  <c r="AE27" i="5"/>
  <c r="AD27" i="5"/>
  <c r="AD26" i="5" s="1"/>
  <c r="AC27" i="5"/>
  <c r="AC26" i="5" s="1"/>
  <c r="AB27" i="5"/>
  <c r="AB26" i="5" s="1"/>
  <c r="AA27" i="5"/>
  <c r="AA26" i="5" s="1"/>
  <c r="Z27" i="5"/>
  <c r="Z26" i="5" s="1"/>
  <c r="Y27" i="5"/>
  <c r="Y26" i="5" s="1"/>
  <c r="X27" i="5"/>
  <c r="X26" i="5" s="1"/>
  <c r="W27" i="5"/>
  <c r="W26" i="5" s="1"/>
  <c r="V27" i="5"/>
  <c r="U27" i="5"/>
  <c r="U26" i="5" s="1"/>
  <c r="T27" i="5"/>
  <c r="T26" i="5" s="1"/>
  <c r="S27" i="5"/>
  <c r="S26" i="5" s="1"/>
  <c r="R26" i="5"/>
  <c r="Q27" i="5"/>
  <c r="Q26" i="5" s="1"/>
  <c r="P27" i="5"/>
  <c r="P26" i="5" s="1"/>
  <c r="O27" i="5"/>
  <c r="O26" i="5" s="1"/>
  <c r="N27" i="5"/>
  <c r="N26" i="5" s="1"/>
  <c r="M27" i="5"/>
  <c r="M26" i="5" s="1"/>
  <c r="L27" i="5"/>
  <c r="L26" i="5" s="1"/>
  <c r="K27" i="5"/>
  <c r="K26" i="5" s="1"/>
  <c r="J27" i="5"/>
  <c r="J26" i="5" s="1"/>
  <c r="I27" i="5"/>
  <c r="I26" i="5" s="1"/>
  <c r="H27" i="5"/>
  <c r="F27" i="5"/>
  <c r="F26" i="5" s="1"/>
  <c r="E27" i="5"/>
  <c r="E26" i="5" s="1"/>
  <c r="D27" i="5"/>
  <c r="D26" i="5" s="1"/>
  <c r="C27" i="5"/>
  <c r="C26" i="5" s="1"/>
  <c r="AE26" i="5"/>
  <c r="V26" i="5"/>
  <c r="H26" i="5"/>
  <c r="AF24" i="5"/>
  <c r="AE24" i="5"/>
  <c r="AD24" i="5"/>
  <c r="AC24" i="5"/>
  <c r="AB24" i="5"/>
  <c r="AA24" i="5"/>
  <c r="Z24" i="5"/>
  <c r="Y24" i="5"/>
  <c r="X24" i="5"/>
  <c r="W24" i="5"/>
  <c r="V24" i="5"/>
  <c r="U24" i="5"/>
  <c r="S24" i="5"/>
  <c r="Q24" i="5"/>
  <c r="P24" i="5"/>
  <c r="O24" i="5"/>
  <c r="N24" i="5"/>
  <c r="M24" i="5"/>
  <c r="L24" i="5"/>
  <c r="K24" i="5"/>
  <c r="J24" i="5"/>
  <c r="I24" i="5"/>
  <c r="H24" i="5"/>
  <c r="F24" i="5"/>
  <c r="E24" i="5"/>
  <c r="D24" i="5"/>
  <c r="C24" i="5"/>
  <c r="AL23" i="5"/>
  <c r="AH23" i="5"/>
  <c r="AL22" i="5"/>
  <c r="AH22" i="5"/>
  <c r="AL21" i="5"/>
  <c r="AH21" i="5"/>
  <c r="AL20" i="5"/>
  <c r="AH20" i="5"/>
  <c r="AH19" i="5"/>
  <c r="AL18" i="5"/>
  <c r="AH18" i="5"/>
  <c r="AL17" i="5"/>
  <c r="AH17" i="5"/>
  <c r="AL16" i="5"/>
  <c r="AH16" i="5"/>
  <c r="AL15" i="5"/>
  <c r="AH15" i="5"/>
  <c r="AL14" i="5"/>
  <c r="AH14" i="5"/>
  <c r="AL13" i="5"/>
  <c r="AH13" i="5"/>
  <c r="AL12" i="5"/>
  <c r="AH12" i="5"/>
  <c r="AL11" i="5"/>
  <c r="AH11" i="5"/>
  <c r="AL10" i="5"/>
  <c r="AH10" i="5"/>
  <c r="AL9" i="5"/>
  <c r="AH9" i="5"/>
  <c r="AL8" i="5"/>
  <c r="AH8" i="5"/>
  <c r="AL7" i="5"/>
  <c r="AH7" i="5"/>
  <c r="AL6" i="5"/>
  <c r="AH6" i="5"/>
  <c r="AL5" i="5"/>
  <c r="AH5" i="5"/>
  <c r="AL4" i="5"/>
  <c r="AH4" i="5"/>
  <c r="AH3" i="5"/>
  <c r="AD25" i="1"/>
  <c r="AK3" i="5" l="1"/>
  <c r="AK5" i="5"/>
  <c r="AK7" i="5"/>
  <c r="AK9" i="5"/>
  <c r="AK11" i="5"/>
  <c r="AK13" i="5"/>
  <c r="AK15" i="5"/>
  <c r="AK17" i="5"/>
  <c r="AK19" i="5"/>
  <c r="AK21" i="5"/>
  <c r="AK23" i="5"/>
  <c r="AL3" i="5"/>
  <c r="AK4" i="5"/>
  <c r="AK6" i="5"/>
  <c r="AK8" i="5"/>
  <c r="AK10" i="5"/>
  <c r="AK12" i="5"/>
  <c r="AK14" i="5"/>
  <c r="AK16" i="5"/>
  <c r="AK18" i="5"/>
  <c r="AK20" i="5"/>
  <c r="AK22" i="5"/>
  <c r="AI6" i="3" l="1"/>
  <c r="AC25" i="1"/>
  <c r="AF27" i="3"/>
  <c r="AF26" i="3" s="1"/>
  <c r="AE27" i="3"/>
  <c r="AE26" i="3" s="1"/>
  <c r="AD27" i="3"/>
  <c r="AC27" i="3"/>
  <c r="AC26" i="3" s="1"/>
  <c r="AB27" i="3"/>
  <c r="AB26" i="3" s="1"/>
  <c r="AA27" i="3"/>
  <c r="AA26" i="3" s="1"/>
  <c r="Z27" i="3"/>
  <c r="Z26" i="3" s="1"/>
  <c r="Y27" i="3"/>
  <c r="Y26" i="3" s="1"/>
  <c r="X27" i="3"/>
  <c r="X26" i="3" s="1"/>
  <c r="W27" i="3"/>
  <c r="W26" i="3" s="1"/>
  <c r="V27" i="3"/>
  <c r="V26" i="3" s="1"/>
  <c r="U27" i="3"/>
  <c r="U26" i="3" s="1"/>
  <c r="T27" i="3"/>
  <c r="T26" i="3" s="1"/>
  <c r="S27" i="3"/>
  <c r="S26" i="3" s="1"/>
  <c r="R27" i="3"/>
  <c r="R26" i="3" s="1"/>
  <c r="Q27" i="3"/>
  <c r="Q26" i="3" s="1"/>
  <c r="P27" i="3"/>
  <c r="P26" i="3" s="1"/>
  <c r="O27" i="3"/>
  <c r="O26" i="3" s="1"/>
  <c r="N27" i="3"/>
  <c r="N26" i="3" s="1"/>
  <c r="M27" i="3"/>
  <c r="M26" i="3" s="1"/>
  <c r="L27" i="3"/>
  <c r="L26" i="3" s="1"/>
  <c r="K27" i="3"/>
  <c r="K26" i="3" s="1"/>
  <c r="J27" i="3"/>
  <c r="J26" i="3" s="1"/>
  <c r="I27" i="3"/>
  <c r="I26" i="3" s="1"/>
  <c r="H27" i="3"/>
  <c r="H26" i="3" s="1"/>
  <c r="G27" i="3"/>
  <c r="G26" i="3" s="1"/>
  <c r="F27" i="3"/>
  <c r="F26" i="3" s="1"/>
  <c r="E27" i="3"/>
  <c r="E26" i="3" s="1"/>
  <c r="D27" i="3"/>
  <c r="D26" i="3" s="1"/>
  <c r="C27" i="3"/>
  <c r="C26" i="3" s="1"/>
  <c r="AD26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I23" i="3"/>
  <c r="AK23" i="3" s="1"/>
  <c r="AG23" i="3"/>
  <c r="AI22" i="3"/>
  <c r="AK22" i="3" s="1"/>
  <c r="AG22" i="3"/>
  <c r="AI21" i="3"/>
  <c r="AK21" i="3" s="1"/>
  <c r="AG21" i="3"/>
  <c r="AI20" i="3"/>
  <c r="AK20" i="3" s="1"/>
  <c r="AG20" i="3"/>
  <c r="AI19" i="3"/>
  <c r="AK19" i="3" s="1"/>
  <c r="AG19" i="3"/>
  <c r="AI18" i="3"/>
  <c r="AJ18" i="3" s="1"/>
  <c r="AG18" i="3"/>
  <c r="AI17" i="3"/>
  <c r="AK17" i="3" s="1"/>
  <c r="AG17" i="3"/>
  <c r="AI16" i="3"/>
  <c r="AK16" i="3" s="1"/>
  <c r="AG16" i="3"/>
  <c r="AI15" i="3"/>
  <c r="AK15" i="3" s="1"/>
  <c r="AG15" i="3"/>
  <c r="AI14" i="3"/>
  <c r="AK14" i="3" s="1"/>
  <c r="AG14" i="3"/>
  <c r="AI13" i="3"/>
  <c r="AJ13" i="3" s="1"/>
  <c r="AG13" i="3"/>
  <c r="AI12" i="3"/>
  <c r="AK12" i="3" s="1"/>
  <c r="AG12" i="3"/>
  <c r="AI11" i="3"/>
  <c r="AK11" i="3" s="1"/>
  <c r="AG11" i="3"/>
  <c r="AI10" i="3"/>
  <c r="AK10" i="3" s="1"/>
  <c r="AG10" i="3"/>
  <c r="AI9" i="3"/>
  <c r="AK9" i="3" s="1"/>
  <c r="AG9" i="3"/>
  <c r="AI8" i="3"/>
  <c r="AK8" i="3" s="1"/>
  <c r="AG8" i="3"/>
  <c r="AI7" i="3"/>
  <c r="AJ7" i="3" s="1"/>
  <c r="AG7" i="3"/>
  <c r="AG6" i="3"/>
  <c r="AJ5" i="3"/>
  <c r="AI5" i="3"/>
  <c r="AK5" i="3" s="1"/>
  <c r="AG5" i="3"/>
  <c r="AI4" i="3"/>
  <c r="AK4" i="3" s="1"/>
  <c r="AG4" i="3"/>
  <c r="AI3" i="3"/>
  <c r="AK3" i="3" s="1"/>
  <c r="AG3" i="3"/>
  <c r="AJ6" i="2"/>
  <c r="C24" i="2"/>
  <c r="C27" i="2"/>
  <c r="C26" i="2" s="1"/>
  <c r="AH6" i="2"/>
  <c r="R27" i="2"/>
  <c r="R24" i="2"/>
  <c r="R25" i="1"/>
  <c r="AJ3" i="3" l="1"/>
  <c r="AJ6" i="3"/>
  <c r="AK13" i="3"/>
  <c r="AJ19" i="3"/>
  <c r="AJ17" i="3"/>
  <c r="AJ11" i="3"/>
  <c r="AJ9" i="3"/>
  <c r="AJ21" i="3"/>
  <c r="AJ15" i="3"/>
  <c r="AJ23" i="3"/>
  <c r="AK7" i="3"/>
  <c r="AJ22" i="3"/>
  <c r="AJ8" i="3"/>
  <c r="AJ14" i="3"/>
  <c r="AJ20" i="3"/>
  <c r="AJ4" i="3"/>
  <c r="AJ12" i="3"/>
  <c r="AJ16" i="3"/>
  <c r="AK6" i="3"/>
  <c r="AK18" i="3"/>
  <c r="AJ10" i="3"/>
  <c r="Q24" i="2"/>
  <c r="P24" i="2"/>
  <c r="O27" i="2"/>
  <c r="O26" i="2" s="1"/>
  <c r="P27" i="2"/>
  <c r="P26" i="2" s="1"/>
  <c r="Q27" i="2"/>
  <c r="Q26" i="2" s="1"/>
  <c r="R26" i="2"/>
  <c r="S27" i="2"/>
  <c r="S26" i="2" s="1"/>
  <c r="T27" i="2"/>
  <c r="T26" i="2" s="1"/>
  <c r="U27" i="2"/>
  <c r="U26" i="2" s="1"/>
  <c r="V27" i="2"/>
  <c r="V26" i="2" s="1"/>
  <c r="W27" i="2"/>
  <c r="W26" i="2" s="1"/>
  <c r="X27" i="2"/>
  <c r="X26" i="2" s="1"/>
  <c r="Y27" i="2"/>
  <c r="Y26" i="2" s="1"/>
  <c r="Z27" i="2"/>
  <c r="Z26" i="2" s="1"/>
  <c r="AA27" i="2"/>
  <c r="AA26" i="2" s="1"/>
  <c r="AB27" i="2"/>
  <c r="AB26" i="2" s="1"/>
  <c r="AC27" i="2"/>
  <c r="AC26" i="2" s="1"/>
  <c r="AD27" i="2"/>
  <c r="AD26" i="2" s="1"/>
  <c r="AE27" i="2"/>
  <c r="AE26" i="2" s="1"/>
  <c r="AF27" i="2"/>
  <c r="AF26" i="2" s="1"/>
  <c r="AG27" i="2"/>
  <c r="AG26" i="2" s="1"/>
  <c r="O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D27" i="2"/>
  <c r="D26" i="2" s="1"/>
  <c r="E27" i="2"/>
  <c r="E26" i="2" s="1"/>
  <c r="F27" i="2"/>
  <c r="F26" i="2" s="1"/>
  <c r="G27" i="2"/>
  <c r="G26" i="2" s="1"/>
  <c r="H27" i="2"/>
  <c r="H26" i="2" s="1"/>
  <c r="I27" i="2"/>
  <c r="I26" i="2" s="1"/>
  <c r="J27" i="2"/>
  <c r="J26" i="2" s="1"/>
  <c r="K27" i="2"/>
  <c r="K26" i="2" s="1"/>
  <c r="L27" i="2"/>
  <c r="L26" i="2" s="1"/>
  <c r="M27" i="2"/>
  <c r="M26" i="2" s="1"/>
  <c r="N27" i="2"/>
  <c r="N26" i="2" s="1"/>
  <c r="D24" i="2"/>
  <c r="E24" i="2"/>
  <c r="F24" i="2"/>
  <c r="G24" i="2"/>
  <c r="H24" i="2"/>
  <c r="I24" i="2"/>
  <c r="J24" i="2"/>
  <c r="K24" i="2"/>
  <c r="L24" i="2"/>
  <c r="M24" i="2"/>
  <c r="N24" i="2"/>
  <c r="AH4" i="2"/>
  <c r="AH5" i="2"/>
  <c r="AH7" i="2"/>
  <c r="AH8" i="2"/>
  <c r="AH9" i="2"/>
  <c r="AH22" i="2"/>
  <c r="AH10" i="2"/>
  <c r="AH11" i="2"/>
  <c r="AH12" i="2"/>
  <c r="AH13" i="2"/>
  <c r="AH14" i="2"/>
  <c r="AH15" i="2"/>
  <c r="AH16" i="2"/>
  <c r="AH17" i="2"/>
  <c r="AH23" i="2"/>
  <c r="AH18" i="2"/>
  <c r="AH19" i="2"/>
  <c r="AH20" i="2"/>
  <c r="AH3" i="2"/>
  <c r="AJ4" i="2"/>
  <c r="AL4" i="2" s="1"/>
  <c r="AJ5" i="2"/>
  <c r="AL5" i="2" s="1"/>
  <c r="AL6" i="2"/>
  <c r="AJ7" i="2"/>
  <c r="AK7" i="2" s="1"/>
  <c r="AJ8" i="2"/>
  <c r="AL8" i="2" s="1"/>
  <c r="AJ9" i="2"/>
  <c r="AL9" i="2" s="1"/>
  <c r="AJ22" i="2"/>
  <c r="AK22" i="2" s="1"/>
  <c r="AJ10" i="2"/>
  <c r="AL10" i="2" s="1"/>
  <c r="AJ11" i="2"/>
  <c r="AL11" i="2" s="1"/>
  <c r="AJ12" i="2"/>
  <c r="AL12" i="2" s="1"/>
  <c r="AJ13" i="2"/>
  <c r="AL13" i="2" s="1"/>
  <c r="AJ14" i="2"/>
  <c r="AL14" i="2" s="1"/>
  <c r="AJ15" i="2"/>
  <c r="AL15" i="2" s="1"/>
  <c r="AJ16" i="2"/>
  <c r="AL16" i="2" s="1"/>
  <c r="AJ17" i="2"/>
  <c r="AL17" i="2" s="1"/>
  <c r="AJ23" i="2"/>
  <c r="AL23" i="2" s="1"/>
  <c r="AJ18" i="2"/>
  <c r="AL18" i="2" s="1"/>
  <c r="AJ19" i="2"/>
  <c r="AL19" i="2" s="1"/>
  <c r="AJ20" i="2"/>
  <c r="AL20" i="2" s="1"/>
  <c r="AJ21" i="2"/>
  <c r="AK21" i="2" s="1"/>
  <c r="AJ3" i="2"/>
  <c r="AK3" i="2" s="1"/>
  <c r="AB25" i="1"/>
  <c r="J4" i="1"/>
  <c r="W26" i="1"/>
  <c r="V26" i="1"/>
  <c r="S26" i="1"/>
  <c r="R26" i="1"/>
  <c r="O26" i="1"/>
  <c r="V25" i="1"/>
  <c r="O25" i="1"/>
  <c r="U22" i="1"/>
  <c r="T22" i="1"/>
  <c r="Q22" i="1"/>
  <c r="U21" i="1"/>
  <c r="T21" i="1"/>
  <c r="Q21" i="1"/>
  <c r="U20" i="1"/>
  <c r="T20" i="1"/>
  <c r="Q20" i="1"/>
  <c r="U19" i="1"/>
  <c r="T19" i="1"/>
  <c r="Q19" i="1"/>
  <c r="U23" i="1"/>
  <c r="T23" i="1"/>
  <c r="Q23" i="1"/>
  <c r="U18" i="1"/>
  <c r="T18" i="1"/>
  <c r="Q18" i="1"/>
  <c r="U17" i="1"/>
  <c r="T17" i="1"/>
  <c r="Q17" i="1"/>
  <c r="U16" i="1"/>
  <c r="T16" i="1"/>
  <c r="Q16" i="1"/>
  <c r="U15" i="1"/>
  <c r="T15" i="1"/>
  <c r="Q15" i="1"/>
  <c r="U14" i="1"/>
  <c r="T14" i="1"/>
  <c r="Q14" i="1"/>
  <c r="U13" i="1"/>
  <c r="T13" i="1"/>
  <c r="Q13" i="1"/>
  <c r="U12" i="1"/>
  <c r="T12" i="1"/>
  <c r="Q12" i="1"/>
  <c r="U11" i="1"/>
  <c r="T11" i="1"/>
  <c r="Q11" i="1"/>
  <c r="U10" i="1"/>
  <c r="T10" i="1"/>
  <c r="Q10" i="1"/>
  <c r="U9" i="1"/>
  <c r="T9" i="1"/>
  <c r="Q9" i="1"/>
  <c r="U8" i="1"/>
  <c r="T8" i="1"/>
  <c r="Q8" i="1"/>
  <c r="U5" i="1"/>
  <c r="T5" i="1"/>
  <c r="Q5" i="1"/>
  <c r="J5" i="1"/>
  <c r="U4" i="1"/>
  <c r="T4" i="1"/>
  <c r="Q4" i="1"/>
  <c r="Q3" i="1"/>
  <c r="J3" i="1"/>
  <c r="AI24" i="3" l="1"/>
  <c r="AJ24" i="3"/>
  <c r="AK4" i="2"/>
  <c r="AK11" i="2"/>
  <c r="AK18" i="2"/>
  <c r="AK8" i="2"/>
  <c r="AL22" i="2"/>
  <c r="AK17" i="2"/>
  <c r="AK14" i="2"/>
  <c r="AK5" i="2"/>
  <c r="AL7" i="2"/>
  <c r="AK9" i="2"/>
  <c r="AL21" i="2"/>
  <c r="AL3" i="2"/>
  <c r="AK6" i="2"/>
  <c r="AK15" i="2"/>
  <c r="AK20" i="2"/>
  <c r="AK16" i="2"/>
  <c r="AK12" i="2"/>
  <c r="AK19" i="2"/>
  <c r="AK13" i="2"/>
  <c r="AK10" i="2"/>
  <c r="AK23" i="2"/>
  <c r="Y26" i="1"/>
  <c r="Y25" i="1"/>
  <c r="T25" i="1"/>
  <c r="U26" i="1"/>
  <c r="T26" i="1"/>
  <c r="Q26" i="1"/>
  <c r="U25" i="1"/>
  <c r="Q25" i="1"/>
  <c r="AJ24" i="2" l="1"/>
  <c r="AK24" i="2" s="1"/>
  <c r="Z23" i="1"/>
  <c r="Z19" i="1"/>
  <c r="Z15" i="1"/>
  <c r="Z6" i="1"/>
  <c r="Z11" i="1"/>
  <c r="Z7" i="1"/>
  <c r="Z22" i="1"/>
  <c r="Z18" i="1"/>
  <c r="Z14" i="1"/>
  <c r="Z10" i="1"/>
  <c r="Z21" i="1"/>
  <c r="Z17" i="1"/>
  <c r="Z13" i="1"/>
  <c r="Z9" i="1"/>
  <c r="Z5" i="1"/>
  <c r="Z3" i="1"/>
  <c r="Z20" i="1"/>
  <c r="Z16" i="1"/>
  <c r="Z12" i="1"/>
  <c r="Z8" i="1"/>
  <c r="Z4" i="1"/>
  <c r="Z25" i="1" l="1"/>
  <c r="Z26" i="1"/>
</calcChain>
</file>

<file path=xl/sharedStrings.xml><?xml version="1.0" encoding="utf-8"?>
<sst xmlns="http://schemas.openxmlformats.org/spreadsheetml/2006/main" count="905" uniqueCount="209">
  <si>
    <t>FLEET PERFORMANCE</t>
  </si>
  <si>
    <t>FLEET MILEAGE PERFORMANCE</t>
  </si>
  <si>
    <t>FLEET REVENUE PERFORMANCE</t>
  </si>
  <si>
    <t>#</t>
  </si>
  <si>
    <t>TRUCK NO</t>
  </si>
  <si>
    <t>DRIVER NAME</t>
  </si>
  <si>
    <t>PHONE NO</t>
  </si>
  <si>
    <t>CLIENT</t>
  </si>
  <si>
    <t>TRUCK LOCATION</t>
  </si>
  <si>
    <t>TRUCK LIVE UPDATE</t>
  </si>
  <si>
    <t>TRUCK CURRENT STATUS</t>
  </si>
  <si>
    <t>COMMENTARY</t>
  </si>
  <si>
    <t>DELAY DAYS</t>
  </si>
  <si>
    <t>TRUCK START IGNITION TIME</t>
  </si>
  <si>
    <t>TRUCK STOP IGNITION TIME</t>
  </si>
  <si>
    <t>DAY MILE PLAN</t>
  </si>
  <si>
    <t>DAY MILE ACTUAL</t>
  </si>
  <si>
    <t>DAY MILE PERF%</t>
  </si>
  <si>
    <t>MTD MILEAGE PLAN</t>
  </si>
  <si>
    <t>MTD MILEAGE ACTUAL</t>
  </si>
  <si>
    <t>MTD MILE PERF%</t>
  </si>
  <si>
    <t>MTD MILE DIFF</t>
  </si>
  <si>
    <t>CURRENT DAY LOAD ACTUAL</t>
  </si>
  <si>
    <t>MTD REVENUE PLAN</t>
  </si>
  <si>
    <t>MTD REVENUE ACTUAL</t>
  </si>
  <si>
    <t>MTD REVENUE PERF%</t>
  </si>
  <si>
    <t>KBH 207T</t>
  </si>
  <si>
    <t>Eldoret Yard</t>
  </si>
  <si>
    <t>Mechanical issues</t>
  </si>
  <si>
    <t xml:space="preserve"> 00:00:00</t>
  </si>
  <si>
    <t>KBH 308N</t>
  </si>
  <si>
    <t>Mariakani Yard</t>
  </si>
  <si>
    <t>KBL 166Z</t>
  </si>
  <si>
    <t>KBM 661F</t>
  </si>
  <si>
    <t>Linus Kirui</t>
  </si>
  <si>
    <t>BAZU</t>
  </si>
  <si>
    <t>KBP 557N</t>
  </si>
  <si>
    <t>James Kibuika</t>
  </si>
  <si>
    <t>KBZ 257E</t>
  </si>
  <si>
    <t>KCG 574P</t>
  </si>
  <si>
    <t>John Metto</t>
  </si>
  <si>
    <t>725308998</t>
  </si>
  <si>
    <t>KCG 576P</t>
  </si>
  <si>
    <t>KCG 577P</t>
  </si>
  <si>
    <t>William Kipchoge</t>
  </si>
  <si>
    <t>KCG 585P</t>
  </si>
  <si>
    <t>Philip Kiplimo Leley</t>
  </si>
  <si>
    <t>KCG 586P</t>
  </si>
  <si>
    <t>Josphat Kimutai Koech</t>
  </si>
  <si>
    <t>KCG 587P</t>
  </si>
  <si>
    <t>Julius chepkwony</t>
  </si>
  <si>
    <t>KCG 588P</t>
  </si>
  <si>
    <t>Samson Kemboi</t>
  </si>
  <si>
    <t>KCG 589P</t>
  </si>
  <si>
    <t>Stanley Kiplagat Kosgei</t>
  </si>
  <si>
    <t>KCG 590P</t>
  </si>
  <si>
    <t>David Boit</t>
  </si>
  <si>
    <t>KCG 626Q</t>
  </si>
  <si>
    <t>KCG 633Q</t>
  </si>
  <si>
    <t>Isaac Wafula</t>
  </si>
  <si>
    <t>KCG 634Q</t>
  </si>
  <si>
    <t>Ezra Kimeli Chumba</t>
  </si>
  <si>
    <t>KCG 635Q</t>
  </si>
  <si>
    <t>Evans Onyonka Mokaya</t>
  </si>
  <si>
    <t>KCG 636Q</t>
  </si>
  <si>
    <t>Abraham Maina</t>
  </si>
  <si>
    <t>KCG 637Q</t>
  </si>
  <si>
    <t>Katana Masha</t>
  </si>
  <si>
    <t>TOTAL</t>
  </si>
  <si>
    <t xml:space="preserve">AVERAGE </t>
  </si>
  <si>
    <t>William cheruiyot</t>
  </si>
  <si>
    <t>TRUCK STOP TIME(hrs)</t>
  </si>
  <si>
    <t>TOTAL ACHIEVED</t>
  </si>
  <si>
    <t>TOTAL PLAN TARGET</t>
  </si>
  <si>
    <t>PERFORMANCE</t>
  </si>
  <si>
    <t>Richard Kibet</t>
  </si>
  <si>
    <t xml:space="preserve">TARGET DAILY </t>
  </si>
  <si>
    <t>AVERAGE DAILY PERF.</t>
  </si>
  <si>
    <t xml:space="preserve">                                                         MILEAGES(KMS) COVERED PER DAY( TARGET IS 450KMS)</t>
  </si>
  <si>
    <t xml:space="preserve"> TOTAL MILEAGE COVERED (MTD)</t>
  </si>
  <si>
    <t>MILEAGE DIFFERENCE (MTD)</t>
  </si>
  <si>
    <t>AVERAGE MILES</t>
  </si>
  <si>
    <t>713919383/785464829</t>
  </si>
  <si>
    <t>APRIL</t>
  </si>
  <si>
    <t>MARCH</t>
  </si>
  <si>
    <t>MAY</t>
  </si>
  <si>
    <t>TOTAL PLAN TARGET(Weekly)</t>
  </si>
  <si>
    <t>Workshop</t>
  </si>
  <si>
    <t>FORTE FREIGHT DASHBOARD - 2023 REVIEW</t>
  </si>
  <si>
    <t>FRFL FLEET PERFORMANCE ANALYSIS</t>
  </si>
  <si>
    <t>TRUCK REG NO</t>
  </si>
  <si>
    <t>AVERAGE</t>
  </si>
  <si>
    <t>PERCENTAGE</t>
  </si>
  <si>
    <t>EXP TOTAL</t>
  </si>
  <si>
    <t>2022 KM COVERED</t>
  </si>
  <si>
    <t>TTL KM COVERED</t>
  </si>
  <si>
    <t>KBH 207T MAN</t>
  </si>
  <si>
    <t>KBH 308N CONTAINER</t>
  </si>
  <si>
    <t>KBL 166Z MAN</t>
  </si>
  <si>
    <t>KBM 661F CONTAINER</t>
  </si>
  <si>
    <t>KBP 557N CONTAINER</t>
  </si>
  <si>
    <t xml:space="preserve">KBZ 257E </t>
  </si>
  <si>
    <t>KCG 574P MAN</t>
  </si>
  <si>
    <t>KCG 576P MAN</t>
  </si>
  <si>
    <t>KCG 577P MAN</t>
  </si>
  <si>
    <t>KCG 585P MAN</t>
  </si>
  <si>
    <t>KCG 586P MAN</t>
  </si>
  <si>
    <t>KCG 587P MAN</t>
  </si>
  <si>
    <t>KCG 588P MAN</t>
  </si>
  <si>
    <t>KCG 589P MAN</t>
  </si>
  <si>
    <t>KCG 590P MAN</t>
  </si>
  <si>
    <t>KCG 626Q MAN</t>
  </si>
  <si>
    <t>KCG 633Q MAN</t>
  </si>
  <si>
    <t>KCG 634Q MAN</t>
  </si>
  <si>
    <t>KCG 635Q MAN</t>
  </si>
  <si>
    <t>KCG 636Q MAN</t>
  </si>
  <si>
    <t>KCG 637Q MAN</t>
  </si>
  <si>
    <t>GRAND TOTAL</t>
  </si>
  <si>
    <t>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</t>
  </si>
  <si>
    <t>FLEET GROSS REVENUE YIELD</t>
  </si>
  <si>
    <t>2021 REV YTD</t>
  </si>
  <si>
    <t>2022 REV YTD</t>
  </si>
  <si>
    <t>TTL REVENUE</t>
  </si>
  <si>
    <t>KBH 207T TIP</t>
  </si>
  <si>
    <t>KBH 308N CONT</t>
  </si>
  <si>
    <t>KBL 166Z TIP</t>
  </si>
  <si>
    <t>KBM 661F CONT</t>
  </si>
  <si>
    <t>KBP 557N CONT</t>
  </si>
  <si>
    <t>KBZ257E DROPSIDE</t>
  </si>
  <si>
    <t xml:space="preserve">TARGET </t>
  </si>
  <si>
    <t>REVENUE ACTUAL</t>
  </si>
  <si>
    <t xml:space="preserve">JANUARY </t>
  </si>
  <si>
    <t>FEBRUARY</t>
  </si>
  <si>
    <t>JUNE</t>
  </si>
  <si>
    <t>-</t>
  </si>
  <si>
    <t>Syokimau Yard</t>
  </si>
  <si>
    <t>TRUCKNO.</t>
  </si>
  <si>
    <t>Border/Alteration</t>
  </si>
  <si>
    <t>***</t>
  </si>
  <si>
    <t>&lt;5km</t>
  </si>
  <si>
    <t>&gt;450km</t>
  </si>
  <si>
    <t>Gadget fitted</t>
  </si>
  <si>
    <t>Loading Delay</t>
  </si>
  <si>
    <t>Awaiting Cargo</t>
  </si>
  <si>
    <t>Offloading Delay</t>
  </si>
  <si>
    <t>Border Delay</t>
  </si>
  <si>
    <t>Documentation Delay</t>
  </si>
  <si>
    <t>July</t>
  </si>
  <si>
    <t>JULY</t>
  </si>
  <si>
    <t>Julius Chepkwony</t>
  </si>
  <si>
    <t>William Cheruiyot</t>
  </si>
  <si>
    <t>WIND</t>
  </si>
  <si>
    <t>Mechanical Delay. Truck Grounded-Awaiting Finance- Ksh 91000</t>
  </si>
  <si>
    <t>Mechanical Delay. Truck Grounded-Awaiting Finance- Ksh 58000</t>
  </si>
  <si>
    <t>Mechanical Delay. Truck Grounded-Awaiting Finance- Ksh 76000</t>
  </si>
  <si>
    <t>KAAHIN</t>
  </si>
  <si>
    <t>AUGUST</t>
  </si>
  <si>
    <t>15M TARGET %</t>
  </si>
  <si>
    <t>August</t>
  </si>
  <si>
    <t>September</t>
  </si>
  <si>
    <t>SEPTEMBER</t>
  </si>
  <si>
    <t>Samwel Siror</t>
  </si>
  <si>
    <t>COMMENTS</t>
  </si>
  <si>
    <t>KMS</t>
  </si>
  <si>
    <t>FLEET MILES ACHIEVEMENT(KMS)</t>
  </si>
  <si>
    <t xml:space="preserve">TARGET= 10000km </t>
  </si>
  <si>
    <t>PERFORMANCE %</t>
  </si>
  <si>
    <t>Loaded, Outgoing</t>
  </si>
  <si>
    <t>STATIONARY</t>
  </si>
  <si>
    <t>MOVING</t>
  </si>
  <si>
    <t>2023 YTD REVENUE</t>
  </si>
  <si>
    <t>DELAY(days)</t>
  </si>
  <si>
    <t>Workshop, Vehicle under repair</t>
  </si>
  <si>
    <t>OCTOBER</t>
  </si>
  <si>
    <t>Empty, Awaiting Cargo</t>
  </si>
  <si>
    <t>Eldoret</t>
  </si>
  <si>
    <t>Mau Summit</t>
  </si>
  <si>
    <t>0900hrs</t>
  </si>
  <si>
    <t>Kampala UG</t>
  </si>
  <si>
    <t>Diesel Master MSA RD</t>
  </si>
  <si>
    <t>ICD Nbi</t>
  </si>
  <si>
    <t>At loading point</t>
  </si>
  <si>
    <t>Loaded, Incoming</t>
  </si>
  <si>
    <t>Busia</t>
  </si>
  <si>
    <t>Kiambaa</t>
  </si>
  <si>
    <t>Burnt Forest</t>
  </si>
  <si>
    <t>Msa Port</t>
  </si>
  <si>
    <t>Namanve UG</t>
  </si>
  <si>
    <t>Salgaa</t>
  </si>
  <si>
    <t>On queue to offload</t>
  </si>
  <si>
    <t>Finance- Fuel top up</t>
  </si>
  <si>
    <t xml:space="preserve">Mechanical breakdown- Nozzles diagnostics </t>
  </si>
  <si>
    <t>00:08:15:20</t>
  </si>
  <si>
    <t>00:21:49:09</t>
  </si>
  <si>
    <t>00:23:35:10</t>
  </si>
  <si>
    <t>00:23:58:50</t>
  </si>
  <si>
    <t>00:18:28:53</t>
  </si>
  <si>
    <t>00:20:46:34</t>
  </si>
  <si>
    <t>00:16:38:24</t>
  </si>
  <si>
    <t>00:00:00:00</t>
  </si>
  <si>
    <t>00:16:58:59</t>
  </si>
  <si>
    <t>00:23:59:10</t>
  </si>
  <si>
    <t>00:23:58:40</t>
  </si>
  <si>
    <t>00:23:59:36</t>
  </si>
  <si>
    <t>00:20:53:00</t>
  </si>
  <si>
    <t>00:16:21:16</t>
  </si>
  <si>
    <t>00:23:59:40</t>
  </si>
  <si>
    <t>00:16:26:44</t>
  </si>
  <si>
    <t>00:17:16:56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</si>
</sst>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_-;\-* #,##0.00_-;_-* &quot;-&quot;??_-;_-@_-"/>
    <numFmt numFmtId="165" formatCode="_-&quot;Ksh&quot;* #,##0.00_-;\-&quot;Ksh&quot;* #,##0.00_-;_-&quot;Ksh&quot;* &quot;-&quot;??_-;_-@_-"/>
    <numFmt numFmtId="166" formatCode="_(* #,##0_);_(* \(#,##0\);_(* &quot;-&quot;??_);_(@_)"/>
    <numFmt numFmtId="167" formatCode="&quot;Ksh&quot;#,##0.00"/>
    <numFmt numFmtId="168" formatCode="_(&quot;Ksh&quot;* #,##0.00_);_(&quot;Ksh&quot;* \(#,##0.00\);_(&quot;Ksh&quot;* &quot;-&quot;??_);_(@_)"/>
    <numFmt numFmtId="169" formatCode="hh:mm:ss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rgb="FFE97483"/>
      <name val="STXinwei"/>
      <charset val="134"/>
    </font>
    <font>
      <b/>
      <sz val="28"/>
      <color theme="4" tint="-0.249977111117893"/>
      <name val="STXinwei"/>
      <charset val="134"/>
    </font>
    <font>
      <b/>
      <sz val="28"/>
      <color theme="1"/>
      <name val="STXinwei"/>
      <charset val="134"/>
    </font>
    <font>
      <b/>
      <sz val="14"/>
      <color theme="0"/>
      <name val="Arial"/>
      <family val="2"/>
    </font>
    <font>
      <b/>
      <sz val="20"/>
      <color theme="1"/>
      <name val="Arial"/>
      <family val="2"/>
    </font>
    <font>
      <sz val="14"/>
      <color theme="4" tint="-0.249977111117893"/>
      <name val="Arial"/>
      <family val="2"/>
    </font>
    <font>
      <b/>
      <sz val="14"/>
      <color theme="4" tint="-0.249977111117893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b/>
      <i/>
      <sz val="14"/>
      <color theme="0"/>
      <name val="Arial"/>
      <family val="2"/>
    </font>
    <font>
      <b/>
      <sz val="22"/>
      <color theme="0"/>
      <name val="Arial"/>
      <family val="2"/>
    </font>
    <font>
      <b/>
      <sz val="16"/>
      <color theme="0"/>
      <name val="Arial"/>
      <family val="2"/>
    </font>
    <font>
      <i/>
      <sz val="14"/>
      <color theme="0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Britannic Bold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u/>
      <sz val="28"/>
      <color theme="0"/>
      <name val="STXinwei"/>
      <charset val="134"/>
    </font>
    <font>
      <b/>
      <sz val="14"/>
      <color theme="1"/>
      <name val="Avenir Next Condensed Regular"/>
    </font>
    <font>
      <b/>
      <sz val="28"/>
      <color rgb="FF0432FF"/>
      <name val="STXinwei"/>
      <charset val="134"/>
    </font>
    <font>
      <b/>
      <sz val="28"/>
      <color theme="1"/>
      <name val="Avenir Next Condensed Regular"/>
    </font>
    <font>
      <b/>
      <sz val="14"/>
      <color theme="0"/>
      <name val="STXinwei"/>
      <charset val="134"/>
    </font>
    <font>
      <b/>
      <sz val="14"/>
      <color theme="1"/>
      <name val="STXinwei"/>
      <charset val="134"/>
    </font>
    <font>
      <sz val="14"/>
      <color theme="1"/>
      <name val="STXinwei"/>
      <charset val="134"/>
    </font>
    <font>
      <sz val="14"/>
      <color theme="1"/>
      <name val="Avenir Next Condensed Regular"/>
    </font>
    <font>
      <sz val="14"/>
      <color rgb="FFFF0000"/>
      <name val="Avenir Next Condensed Regular"/>
    </font>
    <font>
      <b/>
      <sz val="14"/>
      <color rgb="FFFF0000"/>
      <name val="Avenir Next Condensed Regular"/>
    </font>
    <font>
      <sz val="14"/>
      <color rgb="FFFF0000"/>
      <name val="STXinwei"/>
      <charset val="134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3"/>
      <color theme="4" tint="-0.24997711111789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5">
    <xf numFmtId="0" fontId="0" fillId="0" borderId="0" xfId="0"/>
    <xf numFmtId="0" fontId="7" fillId="3" borderId="19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6" fontId="7" fillId="3" borderId="20" xfId="1" applyNumberFormat="1" applyFont="1" applyFill="1" applyBorder="1" applyAlignment="1">
      <alignment horizontal="center" vertical="center"/>
    </xf>
    <xf numFmtId="14" fontId="7" fillId="3" borderId="18" xfId="2" applyNumberFormat="1" applyFont="1" applyFill="1" applyBorder="1" applyAlignment="1">
      <alignment horizontal="center" vertical="center"/>
    </xf>
    <xf numFmtId="1" fontId="10" fillId="4" borderId="17" xfId="1" applyNumberFormat="1" applyFont="1" applyFill="1" applyBorder="1" applyAlignment="1">
      <alignment horizontal="center" vertical="center"/>
    </xf>
    <xf numFmtId="1" fontId="10" fillId="4" borderId="16" xfId="0" applyNumberFormat="1" applyFont="1" applyFill="1" applyBorder="1" applyAlignment="1">
      <alignment horizontal="center" vertical="center"/>
    </xf>
    <xf numFmtId="9" fontId="9" fillId="4" borderId="16" xfId="2" applyFont="1" applyFill="1" applyBorder="1" applyAlignment="1">
      <alignment horizontal="center" vertical="center"/>
    </xf>
    <xf numFmtId="1" fontId="9" fillId="4" borderId="18" xfId="2" applyNumberFormat="1" applyFont="1" applyFill="1" applyBorder="1" applyAlignment="1">
      <alignment horizontal="center" vertical="center"/>
    </xf>
    <xf numFmtId="1" fontId="10" fillId="4" borderId="16" xfId="2" applyNumberFormat="1" applyFont="1" applyFill="1" applyBorder="1" applyAlignment="1">
      <alignment horizontal="center" vertical="center"/>
    </xf>
    <xf numFmtId="9" fontId="10" fillId="4" borderId="21" xfId="2" applyFont="1" applyFill="1" applyBorder="1" applyAlignment="1">
      <alignment horizontal="center" vertical="center"/>
    </xf>
    <xf numFmtId="167" fontId="9" fillId="5" borderId="16" xfId="1" applyNumberFormat="1" applyFont="1" applyFill="1" applyBorder="1" applyAlignment="1">
      <alignment horizontal="center" vertical="center"/>
    </xf>
    <xf numFmtId="168" fontId="10" fillId="5" borderId="16" xfId="1" applyNumberFormat="1" applyFont="1" applyFill="1" applyBorder="1" applyAlignment="1">
      <alignment horizontal="center" vertical="center"/>
    </xf>
    <xf numFmtId="49" fontId="12" fillId="7" borderId="17" xfId="3" applyNumberFormat="1" applyFont="1" applyFill="1" applyBorder="1" applyAlignment="1">
      <alignment vertical="center"/>
    </xf>
    <xf numFmtId="0" fontId="7" fillId="3" borderId="18" xfId="2" applyNumberFormat="1" applyFont="1" applyFill="1" applyBorder="1" applyAlignment="1">
      <alignment horizontal="center" vertical="center"/>
    </xf>
    <xf numFmtId="49" fontId="12" fillId="7" borderId="10" xfId="3" applyNumberFormat="1" applyFont="1" applyFill="1" applyBorder="1" applyAlignment="1">
      <alignment vertical="center"/>
    </xf>
    <xf numFmtId="0" fontId="7" fillId="3" borderId="15" xfId="2" applyNumberFormat="1" applyFont="1" applyFill="1" applyBorder="1" applyAlignment="1">
      <alignment horizontal="center" vertical="center"/>
    </xf>
    <xf numFmtId="1" fontId="10" fillId="4" borderId="10" xfId="1" applyNumberFormat="1" applyFont="1" applyFill="1" applyBorder="1" applyAlignment="1">
      <alignment horizontal="center" vertical="center"/>
    </xf>
    <xf numFmtId="49" fontId="13" fillId="7" borderId="21" xfId="3" applyNumberFormat="1" applyFont="1" applyFill="1" applyBorder="1" applyAlignment="1">
      <alignment vertical="center"/>
    </xf>
    <xf numFmtId="0" fontId="9" fillId="0" borderId="21" xfId="0" applyFont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vertical="center"/>
    </xf>
    <xf numFmtId="0" fontId="14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right" vertical="center"/>
    </xf>
    <xf numFmtId="0" fontId="15" fillId="9" borderId="4" xfId="0" applyFont="1" applyFill="1" applyBorder="1" applyAlignment="1">
      <alignment horizontal="right" vertical="center"/>
    </xf>
    <xf numFmtId="0" fontId="5" fillId="9" borderId="4" xfId="0" applyFont="1" applyFill="1" applyBorder="1" applyAlignment="1">
      <alignment horizontal="right" vertical="center"/>
    </xf>
    <xf numFmtId="0" fontId="14" fillId="9" borderId="4" xfId="0" applyFont="1" applyFill="1" applyBorder="1" applyAlignment="1">
      <alignment horizontal="right" vertical="center"/>
    </xf>
    <xf numFmtId="0" fontId="16" fillId="9" borderId="5" xfId="0" applyFont="1" applyFill="1" applyBorder="1" applyAlignment="1">
      <alignment horizontal="right" vertical="center"/>
    </xf>
    <xf numFmtId="0" fontId="16" fillId="9" borderId="4" xfId="0" applyFont="1" applyFill="1" applyBorder="1" applyAlignment="1">
      <alignment horizontal="right" vertical="center"/>
    </xf>
    <xf numFmtId="21" fontId="17" fillId="9" borderId="4" xfId="1" applyNumberFormat="1" applyFont="1" applyFill="1" applyBorder="1" applyAlignment="1">
      <alignment horizontal="center" vertical="center"/>
    </xf>
    <xf numFmtId="2" fontId="17" fillId="9" borderId="4" xfId="1" applyNumberFormat="1" applyFont="1" applyFill="1" applyBorder="1" applyAlignment="1">
      <alignment horizontal="center" vertical="center"/>
    </xf>
    <xf numFmtId="1" fontId="17" fillId="9" borderId="23" xfId="1" applyNumberFormat="1" applyFont="1" applyFill="1" applyBorder="1" applyAlignment="1">
      <alignment horizontal="center" vertical="center"/>
    </xf>
    <xf numFmtId="1" fontId="17" fillId="9" borderId="24" xfId="1" applyNumberFormat="1" applyFont="1" applyFill="1" applyBorder="1" applyAlignment="1">
      <alignment horizontal="center" vertical="center"/>
    </xf>
    <xf numFmtId="9" fontId="17" fillId="9" borderId="24" xfId="1" applyNumberFormat="1" applyFont="1" applyFill="1" applyBorder="1" applyAlignment="1">
      <alignment horizontal="center" vertical="center"/>
    </xf>
    <xf numFmtId="1" fontId="17" fillId="9" borderId="24" xfId="2" applyNumberFormat="1" applyFont="1" applyFill="1" applyBorder="1" applyAlignment="1">
      <alignment horizontal="center" vertical="center"/>
    </xf>
    <xf numFmtId="1" fontId="17" fillId="9" borderId="25" xfId="2" applyNumberFormat="1" applyFont="1" applyFill="1" applyBorder="1" applyAlignment="1">
      <alignment horizontal="center" vertical="center"/>
    </xf>
    <xf numFmtId="167" fontId="17" fillId="9" borderId="23" xfId="1" applyNumberFormat="1" applyFont="1" applyFill="1" applyBorder="1" applyAlignment="1">
      <alignment horizontal="right" vertical="center"/>
    </xf>
    <xf numFmtId="168" fontId="17" fillId="9" borderId="24" xfId="1" applyNumberFormat="1" applyFont="1" applyFill="1" applyBorder="1" applyAlignment="1">
      <alignment horizontal="right" vertical="center"/>
    </xf>
    <xf numFmtId="9" fontId="17" fillId="9" borderId="22" xfId="1" applyNumberFormat="1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9" borderId="27" xfId="0" applyFont="1" applyFill="1" applyBorder="1" applyAlignment="1">
      <alignment vertical="center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right" vertical="center"/>
    </xf>
    <xf numFmtId="0" fontId="18" fillId="9" borderId="29" xfId="0" applyFont="1" applyFill="1" applyBorder="1" applyAlignment="1">
      <alignment horizontal="right" vertical="center"/>
    </xf>
    <xf numFmtId="0" fontId="5" fillId="9" borderId="29" xfId="0" applyFont="1" applyFill="1" applyBorder="1" applyAlignment="1">
      <alignment horizontal="right" vertical="center"/>
    </xf>
    <xf numFmtId="0" fontId="16" fillId="9" borderId="29" xfId="0" applyFont="1" applyFill="1" applyBorder="1" applyAlignment="1">
      <alignment horizontal="right" vertical="center"/>
    </xf>
    <xf numFmtId="0" fontId="16" fillId="9" borderId="30" xfId="0" applyFont="1" applyFill="1" applyBorder="1" applyAlignment="1">
      <alignment horizontal="right" vertical="center"/>
    </xf>
    <xf numFmtId="21" fontId="17" fillId="9" borderId="29" xfId="1" applyNumberFormat="1" applyFont="1" applyFill="1" applyBorder="1" applyAlignment="1">
      <alignment horizontal="center" vertical="center"/>
    </xf>
    <xf numFmtId="2" fontId="17" fillId="9" borderId="29" xfId="1" applyNumberFormat="1" applyFont="1" applyFill="1" applyBorder="1" applyAlignment="1">
      <alignment horizontal="center" vertical="center"/>
    </xf>
    <xf numFmtId="1" fontId="17" fillId="9" borderId="31" xfId="1" applyNumberFormat="1" applyFont="1" applyFill="1" applyBorder="1" applyAlignment="1">
      <alignment horizontal="center" vertical="center"/>
    </xf>
    <xf numFmtId="1" fontId="17" fillId="9" borderId="32" xfId="1" applyNumberFormat="1" applyFont="1" applyFill="1" applyBorder="1" applyAlignment="1">
      <alignment horizontal="center" vertical="center"/>
    </xf>
    <xf numFmtId="9" fontId="17" fillId="9" borderId="32" xfId="2" applyFont="1" applyFill="1" applyBorder="1" applyAlignment="1">
      <alignment horizontal="center" vertical="center"/>
    </xf>
    <xf numFmtId="1" fontId="17" fillId="9" borderId="33" xfId="1" applyNumberFormat="1" applyFont="1" applyFill="1" applyBorder="1" applyAlignment="1">
      <alignment horizontal="center" vertical="center"/>
    </xf>
    <xf numFmtId="167" fontId="17" fillId="9" borderId="31" xfId="1" applyNumberFormat="1" applyFont="1" applyFill="1" applyBorder="1" applyAlignment="1">
      <alignment horizontal="right" vertical="center"/>
    </xf>
    <xf numFmtId="167" fontId="17" fillId="9" borderId="32" xfId="1" applyNumberFormat="1" applyFont="1" applyFill="1" applyBorder="1" applyAlignment="1">
      <alignment horizontal="right" vertical="center"/>
    </xf>
    <xf numFmtId="9" fontId="17" fillId="9" borderId="15" xfId="1" applyNumberFormat="1" applyFont="1" applyFill="1" applyBorder="1" applyAlignment="1">
      <alignment horizontal="center" vertical="center"/>
    </xf>
    <xf numFmtId="9" fontId="17" fillId="10" borderId="8" xfId="1" applyNumberFormat="1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7" fillId="6" borderId="13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21" fontId="17" fillId="6" borderId="16" xfId="1" applyNumberFormat="1" applyFont="1" applyFill="1" applyBorder="1" applyAlignment="1">
      <alignment horizontal="center" vertical="center" wrapText="1"/>
    </xf>
    <xf numFmtId="2" fontId="17" fillId="6" borderId="16" xfId="1" applyNumberFormat="1" applyFont="1" applyFill="1" applyBorder="1" applyAlignment="1">
      <alignment horizontal="center" vertical="center" wrapText="1"/>
    </xf>
    <xf numFmtId="1" fontId="17" fillId="6" borderId="10" xfId="1" applyNumberFormat="1" applyFont="1" applyFill="1" applyBorder="1" applyAlignment="1">
      <alignment horizontal="center" vertical="center" wrapText="1"/>
    </xf>
    <xf numFmtId="1" fontId="17" fillId="6" borderId="11" xfId="0" applyNumberFormat="1" applyFont="1" applyFill="1" applyBorder="1" applyAlignment="1">
      <alignment horizontal="center" vertical="center" wrapText="1"/>
    </xf>
    <xf numFmtId="9" fontId="17" fillId="6" borderId="11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6" fillId="0" borderId="1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27" xfId="0" applyFont="1" applyFill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/>
    </xf>
    <xf numFmtId="0" fontId="19" fillId="7" borderId="27" xfId="0" applyFont="1" applyFill="1" applyBorder="1" applyAlignment="1">
      <alignment horizontal="left" vertical="center"/>
    </xf>
    <xf numFmtId="0" fontId="9" fillId="7" borderId="27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21" fontId="9" fillId="7" borderId="27" xfId="1" applyNumberFormat="1" applyFont="1" applyFill="1" applyBorder="1" applyAlignment="1">
      <alignment horizontal="center" vertical="center"/>
    </xf>
    <xf numFmtId="2" fontId="9" fillId="7" borderId="27" xfId="1" applyNumberFormat="1" applyFont="1" applyFill="1" applyBorder="1" applyAlignment="1">
      <alignment horizontal="center" vertical="center"/>
    </xf>
    <xf numFmtId="1" fontId="10" fillId="7" borderId="27" xfId="1" applyNumberFormat="1" applyFont="1" applyFill="1" applyBorder="1" applyAlignment="1">
      <alignment horizontal="center" vertical="center"/>
    </xf>
    <xf numFmtId="1" fontId="10" fillId="7" borderId="27" xfId="0" applyNumberFormat="1" applyFont="1" applyFill="1" applyBorder="1" applyAlignment="1">
      <alignment horizontal="center" vertical="center"/>
    </xf>
    <xf numFmtId="1" fontId="9" fillId="7" borderId="27" xfId="0" applyNumberFormat="1" applyFont="1" applyFill="1" applyBorder="1" applyAlignment="1">
      <alignment horizontal="center" vertical="center"/>
    </xf>
    <xf numFmtId="9" fontId="10" fillId="7" borderId="27" xfId="0" applyNumberFormat="1" applyFont="1" applyFill="1" applyBorder="1" applyAlignment="1">
      <alignment horizontal="center" vertical="center"/>
    </xf>
    <xf numFmtId="164" fontId="10" fillId="7" borderId="27" xfId="1" applyFont="1" applyFill="1" applyBorder="1" applyAlignment="1">
      <alignment horizontal="center" vertical="center"/>
    </xf>
    <xf numFmtId="164" fontId="9" fillId="7" borderId="27" xfId="1" applyFont="1" applyFill="1" applyBorder="1" applyAlignment="1">
      <alignment horizontal="center" vertical="center"/>
    </xf>
    <xf numFmtId="1" fontId="17" fillId="6" borderId="15" xfId="0" applyNumberFormat="1" applyFont="1" applyFill="1" applyBorder="1" applyAlignment="1">
      <alignment horizontal="center" vertical="center" wrapText="1"/>
    </xf>
    <xf numFmtId="1" fontId="11" fillId="4" borderId="18" xfId="2" applyNumberFormat="1" applyFont="1" applyFill="1" applyBorder="1" applyAlignment="1">
      <alignment horizontal="center" vertical="center"/>
    </xf>
    <xf numFmtId="164" fontId="17" fillId="6" borderId="16" xfId="1" applyFont="1" applyFill="1" applyBorder="1" applyAlignment="1">
      <alignment horizontal="center" vertical="center" wrapText="1"/>
    </xf>
    <xf numFmtId="9" fontId="17" fillId="6" borderId="16" xfId="1" applyNumberFormat="1" applyFont="1" applyFill="1" applyBorder="1" applyAlignment="1">
      <alignment horizontal="center" vertical="center" wrapText="1"/>
    </xf>
    <xf numFmtId="9" fontId="9" fillId="5" borderId="16" xfId="1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164" fontId="17" fillId="11" borderId="16" xfId="1" applyFont="1" applyFill="1" applyBorder="1" applyAlignment="1">
      <alignment horizontal="center" vertical="center" wrapText="1"/>
    </xf>
    <xf numFmtId="168" fontId="10" fillId="12" borderId="16" xfId="1" applyNumberFormat="1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49" fontId="25" fillId="7" borderId="16" xfId="3" applyNumberFormat="1" applyFont="1" applyFill="1" applyBorder="1" applyAlignment="1">
      <alignment vertical="center"/>
    </xf>
    <xf numFmtId="14" fontId="26" fillId="6" borderId="16" xfId="0" applyNumberFormat="1" applyFont="1" applyFill="1" applyBorder="1" applyAlignment="1">
      <alignment horizontal="center" vertical="center" textRotation="45" wrapText="1"/>
    </xf>
    <xf numFmtId="14" fontId="26" fillId="6" borderId="11" xfId="0" applyNumberFormat="1" applyFont="1" applyFill="1" applyBorder="1" applyAlignment="1">
      <alignment horizontal="center" vertical="center" textRotation="45" wrapText="1"/>
    </xf>
    <xf numFmtId="0" fontId="24" fillId="14" borderId="16" xfId="0" applyFont="1" applyFill="1" applyBorder="1" applyAlignment="1">
      <alignment horizontal="center" vertical="center" wrapText="1"/>
    </xf>
    <xf numFmtId="1" fontId="27" fillId="0" borderId="16" xfId="0" applyNumberFormat="1" applyFont="1" applyBorder="1" applyAlignment="1">
      <alignment horizontal="center" vertical="center"/>
    </xf>
    <xf numFmtId="1" fontId="27" fillId="14" borderId="16" xfId="0" applyNumberFormat="1" applyFont="1" applyFill="1" applyBorder="1" applyAlignment="1">
      <alignment horizontal="center" vertical="center"/>
    </xf>
    <xf numFmtId="2" fontId="27" fillId="14" borderId="16" xfId="0" applyNumberFormat="1" applyFont="1" applyFill="1" applyBorder="1" applyAlignment="1">
      <alignment horizontal="center" vertical="center"/>
    </xf>
    <xf numFmtId="1" fontId="5" fillId="6" borderId="11" xfId="0" applyNumberFormat="1" applyFont="1" applyFill="1" applyBorder="1" applyAlignment="1">
      <alignment horizontal="center" vertical="center" textRotation="45" wrapText="1"/>
    </xf>
    <xf numFmtId="9" fontId="5" fillId="6" borderId="11" xfId="0" applyNumberFormat="1" applyFont="1" applyFill="1" applyBorder="1" applyAlignment="1">
      <alignment horizontal="center" vertical="center" textRotation="45" wrapText="1"/>
    </xf>
    <xf numFmtId="1" fontId="5" fillId="6" borderId="15" xfId="0" applyNumberFormat="1" applyFont="1" applyFill="1" applyBorder="1" applyAlignment="1">
      <alignment horizontal="center" vertical="center" textRotation="45" wrapText="1"/>
    </xf>
    <xf numFmtId="1" fontId="23" fillId="7" borderId="16" xfId="3" applyNumberFormat="1" applyFont="1" applyFill="1" applyBorder="1" applyAlignment="1">
      <alignment vertical="center"/>
    </xf>
    <xf numFmtId="1" fontId="27" fillId="15" borderId="16" xfId="0" applyNumberFormat="1" applyFont="1" applyFill="1" applyBorder="1" applyAlignment="1">
      <alignment horizontal="center" vertical="center"/>
    </xf>
    <xf numFmtId="1" fontId="9" fillId="4" borderId="16" xfId="2" applyNumberFormat="1" applyFont="1" applyFill="1" applyBorder="1" applyAlignment="1">
      <alignment horizontal="center" vertical="center"/>
    </xf>
    <xf numFmtId="9" fontId="10" fillId="4" borderId="16" xfId="2" applyFont="1" applyFill="1" applyBorder="1" applyAlignment="1">
      <alignment horizontal="center" vertical="center"/>
    </xf>
    <xf numFmtId="1" fontId="11" fillId="4" borderId="16" xfId="2" applyNumberFormat="1" applyFont="1" applyFill="1" applyBorder="1" applyAlignment="1">
      <alignment horizontal="center" vertical="center"/>
    </xf>
    <xf numFmtId="49" fontId="25" fillId="14" borderId="16" xfId="3" applyNumberFormat="1" applyFont="1" applyFill="1" applyBorder="1" applyAlignment="1">
      <alignment vertical="center"/>
    </xf>
    <xf numFmtId="1" fontId="23" fillId="0" borderId="16" xfId="3" applyNumberFormat="1" applyFont="1" applyBorder="1" applyAlignment="1">
      <alignment vertical="center"/>
    </xf>
    <xf numFmtId="0" fontId="28" fillId="0" borderId="0" xfId="0" applyFont="1"/>
    <xf numFmtId="0" fontId="29" fillId="0" borderId="16" xfId="0" applyFont="1" applyBorder="1"/>
    <xf numFmtId="1" fontId="29" fillId="0" borderId="16" xfId="0" applyNumberFormat="1" applyFont="1" applyBorder="1"/>
    <xf numFmtId="0" fontId="28" fillId="0" borderId="16" xfId="0" applyFont="1" applyBorder="1"/>
    <xf numFmtId="1" fontId="29" fillId="16" borderId="17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/>
    </xf>
    <xf numFmtId="9" fontId="29" fillId="16" borderId="16" xfId="2" applyFont="1" applyFill="1" applyBorder="1" applyAlignment="1">
      <alignment horizontal="center" vertical="center"/>
    </xf>
    <xf numFmtId="9" fontId="29" fillId="0" borderId="16" xfId="2" applyFont="1" applyBorder="1"/>
    <xf numFmtId="0" fontId="30" fillId="0" borderId="16" xfId="0" applyFont="1" applyBorder="1"/>
    <xf numFmtId="1" fontId="32" fillId="6" borderId="11" xfId="0" applyNumberFormat="1" applyFont="1" applyFill="1" applyBorder="1" applyAlignment="1">
      <alignment horizontal="center" vertical="center" textRotation="45" wrapText="1"/>
    </xf>
    <xf numFmtId="0" fontId="28" fillId="0" borderId="24" xfId="0" applyFont="1" applyBorder="1"/>
    <xf numFmtId="9" fontId="17" fillId="10" borderId="27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5" fillId="7" borderId="0" xfId="0" applyFont="1" applyFill="1" applyAlignment="1">
      <alignment vertical="center"/>
    </xf>
    <xf numFmtId="0" fontId="36" fillId="7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37" fillId="7" borderId="0" xfId="0" applyFont="1" applyFill="1" applyAlignment="1">
      <alignment vertical="center"/>
    </xf>
    <xf numFmtId="0" fontId="38" fillId="18" borderId="16" xfId="0" applyFont="1" applyFill="1" applyBorder="1" applyAlignment="1">
      <alignment horizontal="center" vertical="center"/>
    </xf>
    <xf numFmtId="0" fontId="38" fillId="18" borderId="16" xfId="0" applyFont="1" applyFill="1" applyBorder="1" applyAlignment="1">
      <alignment horizontal="center" vertical="center" wrapText="1"/>
    </xf>
    <xf numFmtId="17" fontId="38" fillId="18" borderId="16" xfId="0" applyNumberFormat="1" applyFont="1" applyFill="1" applyBorder="1" applyAlignment="1">
      <alignment horizontal="center" vertical="center"/>
    </xf>
    <xf numFmtId="17" fontId="38" fillId="8" borderId="16" xfId="0" applyNumberFormat="1" applyFont="1" applyFill="1" applyBorder="1" applyAlignment="1">
      <alignment horizontal="center" vertical="center"/>
    </xf>
    <xf numFmtId="0" fontId="39" fillId="7" borderId="0" xfId="0" applyFont="1" applyFill="1" applyAlignment="1">
      <alignment horizontal="center" vertical="center"/>
    </xf>
    <xf numFmtId="0" fontId="38" fillId="18" borderId="36" xfId="0" applyFont="1" applyFill="1" applyBorder="1" applyAlignment="1">
      <alignment horizontal="center" vertical="center" wrapText="1"/>
    </xf>
    <xf numFmtId="0" fontId="38" fillId="19" borderId="16" xfId="0" applyFont="1" applyFill="1" applyBorder="1" applyAlignment="1">
      <alignment horizontal="center" vertical="center"/>
    </xf>
    <xf numFmtId="49" fontId="38" fillId="20" borderId="16" xfId="0" applyNumberFormat="1" applyFont="1" applyFill="1" applyBorder="1" applyAlignment="1">
      <alignment horizontal="center" vertical="center"/>
    </xf>
    <xf numFmtId="2" fontId="40" fillId="7" borderId="16" xfId="0" applyNumberFormat="1" applyFont="1" applyFill="1" applyBorder="1" applyAlignment="1">
      <alignment vertical="center"/>
    </xf>
    <xf numFmtId="2" fontId="40" fillId="8" borderId="16" xfId="0" applyNumberFormat="1" applyFont="1" applyFill="1" applyBorder="1" applyAlignment="1">
      <alignment vertical="center"/>
    </xf>
    <xf numFmtId="2" fontId="39" fillId="12" borderId="16" xfId="0" applyNumberFormat="1" applyFont="1" applyFill="1" applyBorder="1" applyAlignment="1">
      <alignment vertical="center"/>
    </xf>
    <xf numFmtId="2" fontId="40" fillId="7" borderId="0" xfId="0" applyNumberFormat="1" applyFont="1" applyFill="1" applyAlignment="1">
      <alignment vertical="center"/>
    </xf>
    <xf numFmtId="2" fontId="39" fillId="4" borderId="37" xfId="0" applyNumberFormat="1" applyFont="1" applyFill="1" applyBorder="1" applyAlignment="1">
      <alignment vertical="center"/>
    </xf>
    <xf numFmtId="0" fontId="40" fillId="7" borderId="0" xfId="0" applyFont="1" applyFill="1" applyAlignment="1">
      <alignment vertical="center"/>
    </xf>
    <xf numFmtId="0" fontId="38" fillId="19" borderId="24" xfId="0" applyFont="1" applyFill="1" applyBorder="1" applyAlignment="1">
      <alignment horizontal="center" vertical="center"/>
    </xf>
    <xf numFmtId="1" fontId="38" fillId="19" borderId="24" xfId="0" applyNumberFormat="1" applyFont="1" applyFill="1" applyBorder="1" applyAlignment="1">
      <alignment horizontal="center" vertical="center"/>
    </xf>
    <xf numFmtId="49" fontId="38" fillId="20" borderId="24" xfId="0" applyNumberFormat="1" applyFont="1" applyFill="1" applyBorder="1" applyAlignment="1">
      <alignment horizontal="center" vertical="center"/>
    </xf>
    <xf numFmtId="49" fontId="38" fillId="19" borderId="24" xfId="0" applyNumberFormat="1" applyFont="1" applyFill="1" applyBorder="1" applyAlignment="1">
      <alignment horizontal="center" vertical="center"/>
    </xf>
    <xf numFmtId="2" fontId="38" fillId="22" borderId="16" xfId="0" applyNumberFormat="1" applyFont="1" applyFill="1" applyBorder="1" applyAlignment="1">
      <alignment vertical="center"/>
    </xf>
    <xf numFmtId="9" fontId="38" fillId="22" borderId="16" xfId="2" applyFont="1" applyFill="1" applyBorder="1" applyAlignment="1">
      <alignment vertical="center"/>
    </xf>
    <xf numFmtId="0" fontId="39" fillId="7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168" fontId="40" fillId="7" borderId="0" xfId="0" applyNumberFormat="1" applyFont="1" applyFill="1" applyAlignment="1">
      <alignment vertical="center"/>
    </xf>
    <xf numFmtId="0" fontId="35" fillId="2" borderId="38" xfId="0" applyFont="1" applyFill="1" applyBorder="1" applyAlignment="1">
      <alignment vertical="center"/>
    </xf>
    <xf numFmtId="0" fontId="41" fillId="7" borderId="0" xfId="0" applyFont="1" applyFill="1" applyAlignment="1">
      <alignment vertical="center"/>
    </xf>
    <xf numFmtId="0" fontId="22" fillId="17" borderId="0" xfId="0" applyFont="1" applyFill="1" applyAlignment="1">
      <alignment horizontal="left"/>
    </xf>
    <xf numFmtId="1" fontId="29" fillId="0" borderId="24" xfId="0" applyNumberFormat="1" applyFont="1" applyBorder="1"/>
    <xf numFmtId="0" fontId="29" fillId="0" borderId="0" xfId="0" applyFont="1"/>
    <xf numFmtId="0" fontId="41" fillId="7" borderId="0" xfId="6" applyFont="1" applyFill="1" applyAlignment="1">
      <alignment vertical="center"/>
    </xf>
    <xf numFmtId="0" fontId="35" fillId="7" borderId="0" xfId="6" applyFont="1" applyFill="1" applyAlignment="1">
      <alignment vertical="center"/>
    </xf>
    <xf numFmtId="168" fontId="40" fillId="7" borderId="0" xfId="6" applyNumberFormat="1" applyFont="1" applyFill="1" applyAlignment="1">
      <alignment vertical="center"/>
    </xf>
    <xf numFmtId="0" fontId="42" fillId="7" borderId="41" xfId="6" applyFont="1" applyFill="1" applyBorder="1" applyAlignment="1">
      <alignment vertical="center"/>
    </xf>
    <xf numFmtId="0" fontId="43" fillId="7" borderId="41" xfId="6" applyFont="1" applyFill="1" applyBorder="1" applyAlignment="1">
      <alignment vertical="center"/>
    </xf>
    <xf numFmtId="168" fontId="44" fillId="7" borderId="41" xfId="6" applyNumberFormat="1" applyFont="1" applyFill="1" applyBorder="1" applyAlignment="1">
      <alignment vertical="center"/>
    </xf>
    <xf numFmtId="0" fontId="42" fillId="7" borderId="40" xfId="6" applyFont="1" applyFill="1" applyBorder="1" applyAlignment="1">
      <alignment vertical="center"/>
    </xf>
    <xf numFmtId="0" fontId="43" fillId="7" borderId="40" xfId="6" applyFont="1" applyFill="1" applyBorder="1" applyAlignment="1">
      <alignment vertical="center"/>
    </xf>
    <xf numFmtId="168" fontId="44" fillId="7" borderId="40" xfId="6" applyNumberFormat="1" applyFont="1" applyFill="1" applyBorder="1" applyAlignment="1">
      <alignment vertical="center"/>
    </xf>
    <xf numFmtId="0" fontId="41" fillId="2" borderId="0" xfId="6" applyFont="1" applyFill="1" applyAlignment="1">
      <alignment vertical="center"/>
    </xf>
    <xf numFmtId="0" fontId="35" fillId="2" borderId="39" xfId="6" applyFont="1" applyFill="1" applyBorder="1" applyAlignment="1">
      <alignment vertical="center"/>
    </xf>
    <xf numFmtId="0" fontId="35" fillId="2" borderId="0" xfId="6" applyFont="1" applyFill="1" applyAlignment="1">
      <alignment vertical="center"/>
    </xf>
    <xf numFmtId="0" fontId="39" fillId="7" borderId="0" xfId="6" applyFont="1" applyFill="1" applyAlignment="1">
      <alignment vertical="center"/>
    </xf>
    <xf numFmtId="168" fontId="38" fillId="24" borderId="37" xfId="6" applyNumberFormat="1" applyFont="1" applyFill="1" applyBorder="1" applyAlignment="1">
      <alignment vertical="center"/>
    </xf>
    <xf numFmtId="168" fontId="38" fillId="22" borderId="16" xfId="6" applyNumberFormat="1" applyFont="1" applyFill="1" applyBorder="1" applyAlignment="1">
      <alignment vertical="center"/>
    </xf>
    <xf numFmtId="168" fontId="38" fillId="21" borderId="16" xfId="6" applyNumberFormat="1" applyFont="1" applyFill="1" applyBorder="1" applyAlignment="1">
      <alignment vertical="center"/>
    </xf>
    <xf numFmtId="0" fontId="40" fillId="7" borderId="0" xfId="6" applyFont="1" applyFill="1" applyAlignment="1">
      <alignment vertical="center"/>
    </xf>
    <xf numFmtId="168" fontId="39" fillId="4" borderId="37" xfId="6" applyNumberFormat="1" applyFont="1" applyFill="1" applyBorder="1" applyAlignment="1">
      <alignment vertical="center"/>
    </xf>
    <xf numFmtId="168" fontId="39" fillId="12" borderId="16" xfId="6" applyNumberFormat="1" applyFont="1" applyFill="1" applyBorder="1" applyAlignment="1">
      <alignment vertical="center"/>
    </xf>
    <xf numFmtId="168" fontId="40" fillId="7" borderId="16" xfId="6" applyNumberFormat="1" applyFont="1" applyFill="1" applyBorder="1" applyAlignment="1">
      <alignment vertical="center"/>
    </xf>
    <xf numFmtId="168" fontId="39" fillId="23" borderId="16" xfId="6" applyNumberFormat="1" applyFont="1" applyFill="1" applyBorder="1" applyAlignment="1">
      <alignment vertical="center"/>
    </xf>
    <xf numFmtId="0" fontId="38" fillId="19" borderId="16" xfId="6" applyFont="1" applyFill="1" applyBorder="1" applyAlignment="1">
      <alignment horizontal="center" vertical="center"/>
    </xf>
    <xf numFmtId="1" fontId="38" fillId="19" borderId="24" xfId="6" applyNumberFormat="1" applyFont="1" applyFill="1" applyBorder="1" applyAlignment="1">
      <alignment horizontal="center" vertical="center"/>
    </xf>
    <xf numFmtId="49" fontId="38" fillId="20" borderId="24" xfId="6" applyNumberFormat="1" applyFont="1" applyFill="1" applyBorder="1" applyAlignment="1">
      <alignment horizontal="center" vertical="center"/>
    </xf>
    <xf numFmtId="0" fontId="38" fillId="19" borderId="24" xfId="6" applyFont="1" applyFill="1" applyBorder="1" applyAlignment="1">
      <alignment horizontal="center" vertical="center"/>
    </xf>
    <xf numFmtId="49" fontId="38" fillId="19" borderId="24" xfId="6" applyNumberFormat="1" applyFont="1" applyFill="1" applyBorder="1" applyAlignment="1">
      <alignment horizontal="center" vertical="center"/>
    </xf>
    <xf numFmtId="49" fontId="38" fillId="20" borderId="16" xfId="6" applyNumberFormat="1" applyFont="1" applyFill="1" applyBorder="1" applyAlignment="1">
      <alignment horizontal="center" vertical="center"/>
    </xf>
    <xf numFmtId="0" fontId="39" fillId="7" borderId="0" xfId="6" applyFont="1" applyFill="1" applyAlignment="1">
      <alignment horizontal="center" vertical="center"/>
    </xf>
    <xf numFmtId="0" fontId="38" fillId="18" borderId="36" xfId="6" applyFont="1" applyFill="1" applyBorder="1" applyAlignment="1">
      <alignment horizontal="center" vertical="center" wrapText="1"/>
    </xf>
    <xf numFmtId="0" fontId="38" fillId="18" borderId="16" xfId="6" applyFont="1" applyFill="1" applyBorder="1" applyAlignment="1">
      <alignment horizontal="center" vertical="center" wrapText="1"/>
    </xf>
    <xf numFmtId="17" fontId="38" fillId="18" borderId="16" xfId="6" applyNumberFormat="1" applyFont="1" applyFill="1" applyBorder="1" applyAlignment="1">
      <alignment horizontal="center" vertical="center"/>
    </xf>
    <xf numFmtId="0" fontId="38" fillId="18" borderId="16" xfId="6" applyFont="1" applyFill="1" applyBorder="1" applyAlignment="1">
      <alignment horizontal="center" vertical="center"/>
    </xf>
    <xf numFmtId="0" fontId="37" fillId="7" borderId="0" xfId="6" applyFont="1" applyFill="1" applyAlignment="1">
      <alignment vertical="center"/>
    </xf>
    <xf numFmtId="0" fontId="4" fillId="7" borderId="0" xfId="6" applyFont="1" applyFill="1" applyAlignment="1">
      <alignment vertical="center"/>
    </xf>
    <xf numFmtId="0" fontId="36" fillId="7" borderId="0" xfId="6" applyFont="1" applyFill="1" applyAlignment="1">
      <alignment vertical="center"/>
    </xf>
    <xf numFmtId="1" fontId="12" fillId="7" borderId="17" xfId="3" applyNumberFormat="1" applyFont="1" applyFill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" fontId="12" fillId="0" borderId="17" xfId="3" applyNumberFormat="1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49" fontId="25" fillId="0" borderId="16" xfId="3" applyNumberFormat="1" applyFont="1" applyBorder="1" applyAlignment="1">
      <alignment vertical="center"/>
    </xf>
    <xf numFmtId="1" fontId="11" fillId="0" borderId="16" xfId="2" applyNumberFormat="1" applyFont="1" applyFill="1" applyBorder="1" applyAlignment="1">
      <alignment horizontal="center" vertical="center"/>
    </xf>
    <xf numFmtId="164" fontId="39" fillId="7" borderId="0" xfId="6" applyNumberFormat="1" applyFont="1" applyFill="1" applyAlignment="1">
      <alignment vertical="center"/>
    </xf>
    <xf numFmtId="164" fontId="41" fillId="7" borderId="0" xfId="6" applyNumberFormat="1" applyFont="1" applyFill="1" applyAlignment="1">
      <alignment vertical="center"/>
    </xf>
    <xf numFmtId="9" fontId="41" fillId="7" borderId="0" xfId="2" applyFont="1" applyFill="1" applyAlignment="1">
      <alignment vertic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3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3" fillId="0" borderId="42" xfId="0" applyFont="1" applyBorder="1"/>
    <xf numFmtId="0" fontId="33" fillId="0" borderId="43" xfId="0" applyFont="1" applyBorder="1"/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/>
    <xf numFmtId="0" fontId="33" fillId="0" borderId="19" xfId="0" applyFont="1" applyBorder="1"/>
    <xf numFmtId="0" fontId="33" fillId="0" borderId="16" xfId="0" applyFont="1" applyBorder="1"/>
    <xf numFmtId="167" fontId="33" fillId="0" borderId="16" xfId="0" applyNumberFormat="1" applyFont="1" applyBorder="1"/>
    <xf numFmtId="0" fontId="33" fillId="0" borderId="31" xfId="0" applyFont="1" applyBorder="1"/>
    <xf numFmtId="0" fontId="33" fillId="0" borderId="32" xfId="0" applyFont="1" applyBorder="1"/>
    <xf numFmtId="169" fontId="9" fillId="8" borderId="16" xfId="1" applyNumberFormat="1" applyFont="1" applyFill="1" applyBorder="1" applyAlignment="1">
      <alignment horizontal="center" vertical="center"/>
    </xf>
    <xf numFmtId="0" fontId="46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/>
    </xf>
    <xf numFmtId="0" fontId="47" fillId="3" borderId="16" xfId="0" applyFont="1" applyFill="1" applyBorder="1" applyAlignment="1">
      <alignment horizontal="center" vertical="center" wrapText="1"/>
    </xf>
    <xf numFmtId="0" fontId="47" fillId="3" borderId="16" xfId="0" applyFont="1" applyFill="1" applyBorder="1" applyAlignment="1">
      <alignment horizontal="center" vertical="center"/>
    </xf>
    <xf numFmtId="1" fontId="28" fillId="0" borderId="0" xfId="0" applyNumberFormat="1" applyFont="1"/>
    <xf numFmtId="164" fontId="17" fillId="25" borderId="16" xfId="1" applyFont="1" applyFill="1" applyBorder="1" applyAlignment="1">
      <alignment horizontal="center" vertical="center" wrapText="1"/>
    </xf>
    <xf numFmtId="49" fontId="25" fillId="14" borderId="11" xfId="3" applyNumberFormat="1" applyFont="1" applyFill="1" applyBorder="1" applyAlignment="1">
      <alignment vertical="center"/>
    </xf>
    <xf numFmtId="0" fontId="24" fillId="14" borderId="11" xfId="0" applyFont="1" applyFill="1" applyBorder="1" applyAlignment="1">
      <alignment horizontal="center" vertical="center" wrapText="1"/>
    </xf>
    <xf numFmtId="1" fontId="27" fillId="14" borderId="11" xfId="0" applyNumberFormat="1" applyFont="1" applyFill="1" applyBorder="1" applyAlignment="1">
      <alignment horizontal="center" vertical="center"/>
    </xf>
    <xf numFmtId="2" fontId="27" fillId="14" borderId="11" xfId="0" applyNumberFormat="1" applyFont="1" applyFill="1" applyBorder="1" applyAlignment="1">
      <alignment horizontal="center" vertical="center"/>
    </xf>
    <xf numFmtId="1" fontId="27" fillId="15" borderId="11" xfId="0" applyNumberFormat="1" applyFont="1" applyFill="1" applyBorder="1" applyAlignment="1">
      <alignment horizontal="center" vertical="center"/>
    </xf>
    <xf numFmtId="9" fontId="10" fillId="4" borderId="11" xfId="2" applyFont="1" applyFill="1" applyBorder="1" applyAlignment="1">
      <alignment horizontal="center" vertical="center"/>
    </xf>
    <xf numFmtId="1" fontId="11" fillId="4" borderId="11" xfId="2" applyNumberFormat="1" applyFont="1" applyFill="1" applyBorder="1" applyAlignment="1">
      <alignment horizontal="center" vertical="center"/>
    </xf>
    <xf numFmtId="0" fontId="30" fillId="0" borderId="24" xfId="0" applyFont="1" applyBorder="1"/>
    <xf numFmtId="1" fontId="29" fillId="16" borderId="24" xfId="0" applyNumberFormat="1" applyFont="1" applyFill="1" applyBorder="1" applyAlignment="1">
      <alignment horizontal="center" vertical="center"/>
    </xf>
    <xf numFmtId="9" fontId="29" fillId="16" borderId="24" xfId="2" applyFont="1" applyFill="1" applyBorder="1" applyAlignment="1">
      <alignment horizontal="center" vertical="center"/>
    </xf>
    <xf numFmtId="49" fontId="25" fillId="0" borderId="21" xfId="3" applyNumberFormat="1" applyFont="1" applyBorder="1" applyAlignment="1">
      <alignment vertical="center"/>
    </xf>
    <xf numFmtId="0" fontId="24" fillId="0" borderId="21" xfId="0" applyFont="1" applyBorder="1" applyAlignment="1">
      <alignment horizontal="center" vertical="center" wrapText="1"/>
    </xf>
    <xf numFmtId="1" fontId="27" fillId="0" borderId="21" xfId="0" applyNumberFormat="1" applyFont="1" applyBorder="1" applyAlignment="1">
      <alignment horizontal="center" vertical="center"/>
    </xf>
    <xf numFmtId="2" fontId="27" fillId="0" borderId="21" xfId="0" applyNumberFormat="1" applyFont="1" applyBorder="1" applyAlignment="1">
      <alignment horizontal="center" vertical="center"/>
    </xf>
    <xf numFmtId="1" fontId="9" fillId="0" borderId="21" xfId="2" applyNumberFormat="1" applyFont="1" applyFill="1" applyBorder="1" applyAlignment="1">
      <alignment horizontal="center" vertical="center"/>
    </xf>
    <xf numFmtId="9" fontId="10" fillId="0" borderId="21" xfId="2" applyFont="1" applyFill="1" applyBorder="1" applyAlignment="1">
      <alignment horizontal="center" vertical="center"/>
    </xf>
    <xf numFmtId="1" fontId="11" fillId="0" borderId="21" xfId="2" applyNumberFormat="1" applyFont="1" applyFill="1" applyBorder="1" applyAlignment="1">
      <alignment horizontal="center" vertical="center"/>
    </xf>
    <xf numFmtId="0" fontId="0" fillId="0" borderId="21" xfId="0" applyBorder="1"/>
    <xf numFmtId="1" fontId="0" fillId="0" borderId="0" xfId="0" applyNumberFormat="1"/>
    <xf numFmtId="9" fontId="40" fillId="0" borderId="16" xfId="2" applyFont="1" applyFill="1" applyBorder="1" applyAlignment="1">
      <alignment vertical="center"/>
    </xf>
    <xf numFmtId="0" fontId="41" fillId="7" borderId="16" xfId="6" applyFont="1" applyFill="1" applyBorder="1" applyAlignment="1">
      <alignment vertical="center"/>
    </xf>
    <xf numFmtId="0" fontId="35" fillId="7" borderId="16" xfId="6" applyFont="1" applyFill="1" applyBorder="1" applyAlignment="1">
      <alignment vertical="center"/>
    </xf>
    <xf numFmtId="165" fontId="35" fillId="7" borderId="16" xfId="6" applyNumberFormat="1" applyFont="1" applyFill="1" applyBorder="1" applyAlignment="1">
      <alignment vertical="center"/>
    </xf>
    <xf numFmtId="9" fontId="35" fillId="7" borderId="16" xfId="7" applyFont="1" applyFill="1" applyBorder="1" applyAlignment="1">
      <alignment vertical="center"/>
    </xf>
    <xf numFmtId="164" fontId="17" fillId="26" borderId="16" xfId="1" applyFont="1" applyFill="1" applyBorder="1" applyAlignment="1">
      <alignment horizontal="center" vertical="center" wrapText="1"/>
    </xf>
    <xf numFmtId="168" fontId="10" fillId="27" borderId="16" xfId="1" applyNumberFormat="1" applyFont="1" applyFill="1" applyBorder="1" applyAlignment="1">
      <alignment horizontal="center" vertical="center"/>
    </xf>
    <xf numFmtId="0" fontId="0" fillId="13" borderId="0" xfId="0" applyFill="1"/>
    <xf numFmtId="0" fontId="4" fillId="13" borderId="22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3" borderId="3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6" fontId="4" fillId="4" borderId="6" xfId="1" applyNumberFormat="1" applyFont="1" applyFill="1" applyBorder="1" applyAlignment="1">
      <alignment horizontal="center" vertical="center"/>
    </xf>
    <xf numFmtId="164" fontId="4" fillId="5" borderId="16" xfId="1" applyFont="1" applyFill="1" applyBorder="1" applyAlignment="1">
      <alignment vertical="center" wrapText="1"/>
    </xf>
    <xf numFmtId="0" fontId="34" fillId="2" borderId="0" xfId="6" applyFont="1" applyFill="1" applyAlignment="1">
      <alignment horizontal="left" vertical="center"/>
    </xf>
    <xf numFmtId="0" fontId="38" fillId="21" borderId="18" xfId="6" applyFont="1" applyFill="1" applyBorder="1" applyAlignment="1">
      <alignment horizontal="center" vertical="center"/>
    </xf>
    <xf numFmtId="0" fontId="38" fillId="21" borderId="17" xfId="6" applyFont="1" applyFill="1" applyBorder="1" applyAlignment="1">
      <alignment horizontal="center" vertical="center"/>
    </xf>
    <xf numFmtId="0" fontId="38" fillId="21" borderId="18" xfId="0" applyFont="1" applyFill="1" applyBorder="1" applyAlignment="1">
      <alignment horizontal="center" vertical="center"/>
    </xf>
    <xf numFmtId="0" fontId="38" fillId="21" borderId="17" xfId="0" applyFont="1" applyFill="1" applyBorder="1" applyAlignment="1">
      <alignment horizontal="center" vertical="center"/>
    </xf>
    <xf numFmtId="0" fontId="34" fillId="2" borderId="0" xfId="0" applyFont="1" applyFill="1" applyAlignment="1">
      <alignment horizontal="left" vertical="center"/>
    </xf>
    <xf numFmtId="0" fontId="31" fillId="17" borderId="4" xfId="0" applyFont="1" applyFill="1" applyBorder="1" applyAlignment="1">
      <alignment horizontal="left"/>
    </xf>
    <xf numFmtId="0" fontId="22" fillId="17" borderId="4" xfId="0" applyFont="1" applyFill="1" applyBorder="1" applyAlignment="1">
      <alignment horizontal="left"/>
    </xf>
  </cellXfs>
  <cellStyles count="11">
    <cellStyle name="Comma" xfId="1" builtinId="3"/>
    <cellStyle name="Comma 10 2 2 2 2 2 2 2 2 5" xfId="4" xr:uid="{F7196301-9482-4D3F-ABD3-F0695C5FDF28}"/>
    <cellStyle name="Comma 10 2 2 2 2 2 2 2 2 5 2" xfId="9" xr:uid="{22B84556-CB2E-46E6-A222-67A7FC087C3D}"/>
    <cellStyle name="Comma 2" xfId="5" xr:uid="{C52184E8-CA5A-4A46-BFD1-354225B273D2}"/>
    <cellStyle name="Comma 2 2" xfId="10" xr:uid="{8DB5EF2B-0C56-4D12-89F3-866F3153BA4E}"/>
    <cellStyle name="Comma 3" xfId="8" xr:uid="{A48D73E6-6EDF-4C22-9FB9-228D70308951}"/>
    <cellStyle name="Normal" xfId="0" builtinId="0"/>
    <cellStyle name="Normal 2" xfId="6" xr:uid="{212A6141-DB86-42D8-9B27-05556709BE32}"/>
    <cellStyle name="Normal 6" xfId="3" xr:uid="{CB2553B2-A256-4E24-9445-81022C3DBDAD}"/>
    <cellStyle name="Percent" xfId="2" builtinId="5"/>
    <cellStyle name="Percent 2" xfId="7" xr:uid="{15F7BE5E-ED78-447E-994A-31C0BFFF1393}"/>
  </cellStyles>
  <dxfs count="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E59FF1C1-9EA4-4BB0-9A03-B94F456EE1E7}"/>
  </tableStyles>
  <colors>
    <mruColors>
      <color rgb="FFCC0000"/>
      <color rgb="FFFF3B3B"/>
      <color rgb="FFFF8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1077-D6F8-4A37-B17C-27D2A9B25F44}">
  <dimension ref="A1:AJ27"/>
  <sheetViews>
    <sheetView tabSelected="1" topLeftCell="B1" zoomScale="50" zoomScaleNormal="50" workbookViewId="0">
      <pane xSplit="1" ySplit="2" topLeftCell="D3" activePane="bottomRight" state="frozen"/>
      <selection activeCell="B1" sqref="B1"/>
      <selection pane="topRight" activeCell="C1" sqref="C1"/>
      <selection pane="bottomLeft" activeCell="B3" sqref="B3"/>
      <selection pane="bottomRight" activeCell="I10" sqref="I10"/>
    </sheetView>
  </sheetViews>
  <sheetFormatPr defaultRowHeight="14.25"/>
  <cols>
    <col min="1" max="1" width="5.86328125" bestFit="1" customWidth="1"/>
    <col min="2" max="2" width="20.86328125" bestFit="1" customWidth="1"/>
    <col min="3" max="3" width="48.1328125" customWidth="1"/>
    <col min="4" max="4" width="43" bestFit="1" customWidth="1"/>
    <col min="5" max="5" width="22.3984375" hidden="1" customWidth="1"/>
    <col min="6" max="6" width="31.73046875" bestFit="1" customWidth="1"/>
    <col min="7" max="7" width="42.33203125" bestFit="1" customWidth="1"/>
    <col min="8" max="8" width="34.19921875" bestFit="1" customWidth="1"/>
    <col min="9" max="9" width="60.796875" bestFit="1" customWidth="1"/>
    <col min="10" max="10" width="15.3984375" customWidth="1"/>
    <col min="11" max="11" width="16.73046875" hidden="1" customWidth="1"/>
    <col min="12" max="12" width="23.3984375" bestFit="1" customWidth="1"/>
    <col min="13" max="13" width="21.3984375" bestFit="1" customWidth="1"/>
    <col min="14" max="14" width="22" bestFit="1" customWidth="1"/>
    <col min="15" max="15" width="18.265625" customWidth="1"/>
    <col min="16" max="16" width="17.86328125" customWidth="1"/>
    <col min="17" max="17" width="26.265625" bestFit="1" customWidth="1"/>
    <col min="18" max="19" width="14.86328125" bestFit="1" customWidth="1"/>
    <col min="20" max="21" width="16" bestFit="1" customWidth="1"/>
    <col min="22" max="22" width="26.59765625" bestFit="1" customWidth="1"/>
    <col min="23" max="23" width="36.73046875" bestFit="1" customWidth="1"/>
    <col min="24" max="24" width="36" bestFit="1" customWidth="1"/>
    <col min="25" max="25" width="24" bestFit="1" customWidth="1"/>
    <col min="26" max="26" width="36" bestFit="1" customWidth="1"/>
    <col min="27" max="27" width="29.265625" bestFit="1" customWidth="1"/>
    <col min="28" max="33" width="31.265625" customWidth="1"/>
    <col min="34" max="36" width="36" bestFit="1" customWidth="1"/>
  </cols>
  <sheetData>
    <row r="1" spans="1:36" ht="38.25" customHeight="1">
      <c r="A1" s="260" t="s">
        <v>88</v>
      </c>
      <c r="B1" s="261"/>
      <c r="C1" s="261"/>
      <c r="D1" s="261"/>
      <c r="E1" s="261"/>
      <c r="F1" s="262" t="s">
        <v>0</v>
      </c>
      <c r="G1" s="263"/>
      <c r="H1" s="263"/>
      <c r="I1" s="263"/>
      <c r="J1" s="263"/>
      <c r="K1" s="263"/>
      <c r="L1" s="263"/>
      <c r="M1" s="263"/>
      <c r="N1" s="264"/>
      <c r="O1" s="265" t="s">
        <v>1</v>
      </c>
      <c r="P1" s="265"/>
      <c r="Q1" s="265"/>
      <c r="R1" s="265"/>
      <c r="S1" s="265"/>
      <c r="T1" s="265"/>
      <c r="U1" s="265"/>
      <c r="V1" s="266" t="s">
        <v>2</v>
      </c>
      <c r="W1" s="266"/>
      <c r="X1" s="266"/>
      <c r="Y1" s="266"/>
      <c r="Z1" s="258" t="s">
        <v>130</v>
      </c>
      <c r="AA1" s="259"/>
      <c r="AB1" s="259"/>
      <c r="AC1" s="259"/>
      <c r="AD1" s="259"/>
      <c r="AE1" s="259"/>
      <c r="AF1" s="259"/>
      <c r="AG1" s="259"/>
      <c r="AH1" s="259"/>
      <c r="AI1" s="259"/>
      <c r="AJ1" s="257"/>
    </row>
    <row r="2" spans="1:36" s="72" customFormat="1" ht="61.9">
      <c r="A2" s="60" t="s">
        <v>3</v>
      </c>
      <c r="B2" s="61" t="s">
        <v>4</v>
      </c>
      <c r="C2" s="62" t="s">
        <v>5</v>
      </c>
      <c r="D2" s="63" t="s">
        <v>6</v>
      </c>
      <c r="E2" s="64" t="s">
        <v>7</v>
      </c>
      <c r="F2" s="60" t="s">
        <v>8</v>
      </c>
      <c r="G2" s="62" t="s">
        <v>9</v>
      </c>
      <c r="H2" s="62" t="s">
        <v>10</v>
      </c>
      <c r="I2" s="62" t="s">
        <v>11</v>
      </c>
      <c r="J2" s="65" t="s">
        <v>12</v>
      </c>
      <c r="K2" s="66"/>
      <c r="L2" s="67" t="s">
        <v>13</v>
      </c>
      <c r="M2" s="67" t="s">
        <v>14</v>
      </c>
      <c r="N2" s="68" t="s">
        <v>71</v>
      </c>
      <c r="O2" s="69" t="s">
        <v>15</v>
      </c>
      <c r="P2" s="70" t="s">
        <v>16</v>
      </c>
      <c r="Q2" s="62" t="s">
        <v>17</v>
      </c>
      <c r="R2" s="70" t="s">
        <v>18</v>
      </c>
      <c r="S2" s="70" t="s">
        <v>19</v>
      </c>
      <c r="T2" s="71" t="s">
        <v>20</v>
      </c>
      <c r="U2" s="91" t="s">
        <v>21</v>
      </c>
      <c r="V2" s="93" t="s">
        <v>22</v>
      </c>
      <c r="W2" s="93" t="s">
        <v>23</v>
      </c>
      <c r="X2" s="93" t="s">
        <v>24</v>
      </c>
      <c r="Y2" s="94" t="s">
        <v>25</v>
      </c>
      <c r="Z2" s="255" t="s">
        <v>170</v>
      </c>
      <c r="AA2" s="97" t="s">
        <v>131</v>
      </c>
      <c r="AB2" s="97" t="s">
        <v>132</v>
      </c>
      <c r="AC2" s="97" t="s">
        <v>84</v>
      </c>
      <c r="AD2" s="97" t="s">
        <v>83</v>
      </c>
      <c r="AE2" s="97" t="s">
        <v>85</v>
      </c>
      <c r="AF2" s="97" t="s">
        <v>133</v>
      </c>
      <c r="AG2" s="97" t="s">
        <v>148</v>
      </c>
      <c r="AH2" s="230" t="s">
        <v>156</v>
      </c>
      <c r="AI2" s="97" t="s">
        <v>160</v>
      </c>
      <c r="AJ2" s="97" t="s">
        <v>173</v>
      </c>
    </row>
    <row r="3" spans="1:36" ht="38.25" customHeight="1">
      <c r="A3" s="73">
        <v>1</v>
      </c>
      <c r="B3" s="197" t="s">
        <v>26</v>
      </c>
      <c r="C3" s="225"/>
      <c r="D3" s="198"/>
      <c r="E3" s="199"/>
      <c r="F3" s="1" t="s">
        <v>27</v>
      </c>
      <c r="G3" s="96" t="s">
        <v>28</v>
      </c>
      <c r="H3" s="2" t="s">
        <v>168</v>
      </c>
      <c r="I3" s="227" t="s">
        <v>152</v>
      </c>
      <c r="J3" s="3">
        <f ca="1">TODAY()-K3</f>
        <v>571</v>
      </c>
      <c r="K3" s="4">
        <v>44687</v>
      </c>
      <c r="L3" s="224" t="s">
        <v>29</v>
      </c>
      <c r="M3" s="224" t="s">
        <v>29</v>
      </c>
      <c r="N3" s="224">
        <v>24</v>
      </c>
      <c r="O3" s="5">
        <v>450</v>
      </c>
      <c r="P3" s="6">
        <v>0</v>
      </c>
      <c r="Q3" s="7">
        <f>P3/O3</f>
        <v>0</v>
      </c>
      <c r="R3" s="8">
        <v>10000</v>
      </c>
      <c r="S3" s="9">
        <v>0</v>
      </c>
      <c r="T3" s="10">
        <f>S3/R3</f>
        <v>0</v>
      </c>
      <c r="U3" s="92">
        <f>R3-S3</f>
        <v>10000</v>
      </c>
      <c r="V3" s="12"/>
      <c r="W3" s="11">
        <v>540000</v>
      </c>
      <c r="X3" s="12">
        <v>0</v>
      </c>
      <c r="Y3" s="95">
        <f t="shared" ref="Y3" si="0">X3/W3</f>
        <v>0</v>
      </c>
      <c r="Z3" s="256">
        <f t="shared" ref="Z3:Z23" si="1">SUM(AA3:AI3)</f>
        <v>0</v>
      </c>
      <c r="AA3" s="98">
        <v>0</v>
      </c>
      <c r="AB3" s="98">
        <v>0</v>
      </c>
      <c r="AC3" s="98">
        <v>0</v>
      </c>
      <c r="AD3" s="98">
        <v>0</v>
      </c>
      <c r="AE3" s="98">
        <v>0</v>
      </c>
      <c r="AF3" s="98">
        <v>0</v>
      </c>
      <c r="AG3" s="98">
        <v>0</v>
      </c>
      <c r="AH3" s="98">
        <v>0</v>
      </c>
      <c r="AI3" s="98">
        <v>0</v>
      </c>
      <c r="AJ3" s="98">
        <v>0</v>
      </c>
    </row>
    <row r="4" spans="1:36" ht="38.25" customHeight="1">
      <c r="A4" s="73">
        <v>2</v>
      </c>
      <c r="B4" s="197" t="s">
        <v>30</v>
      </c>
      <c r="C4" s="225"/>
      <c r="D4" s="198"/>
      <c r="E4" s="199"/>
      <c r="F4" s="1" t="s">
        <v>31</v>
      </c>
      <c r="G4" s="96" t="s">
        <v>28</v>
      </c>
      <c r="H4" s="2" t="s">
        <v>168</v>
      </c>
      <c r="I4" s="227" t="s">
        <v>153</v>
      </c>
      <c r="J4" s="3">
        <f ca="1">TODAY()-K4</f>
        <v>452</v>
      </c>
      <c r="K4" s="4">
        <v>44806</v>
      </c>
      <c r="L4" s="224" t="s">
        <v>29</v>
      </c>
      <c r="M4" s="224" t="s">
        <v>29</v>
      </c>
      <c r="N4" s="224">
        <v>24</v>
      </c>
      <c r="O4" s="5">
        <v>450</v>
      </c>
      <c r="P4" s="6">
        <v>0</v>
      </c>
      <c r="Q4" s="7">
        <f t="shared" ref="Q4:Q22" si="2">P4/O4</f>
        <v>0</v>
      </c>
      <c r="R4" s="8">
        <v>10000</v>
      </c>
      <c r="S4" s="9">
        <v>0</v>
      </c>
      <c r="T4" s="10">
        <f t="shared" ref="T4:T22" si="3">S4/R4</f>
        <v>0</v>
      </c>
      <c r="U4" s="92">
        <f t="shared" ref="U4:U22" si="4">R4-S4</f>
        <v>10000</v>
      </c>
      <c r="V4" s="12"/>
      <c r="W4" s="11">
        <v>540000</v>
      </c>
      <c r="X4" s="12">
        <v>0</v>
      </c>
      <c r="Y4" s="95">
        <f t="shared" ref="Y4:Y23" si="5">X4/W4</f>
        <v>0</v>
      </c>
      <c r="Z4" s="256">
        <f t="shared" si="1"/>
        <v>0</v>
      </c>
      <c r="AA4" s="98">
        <v>0</v>
      </c>
      <c r="AB4" s="98">
        <v>0</v>
      </c>
      <c r="AC4" s="98">
        <v>0</v>
      </c>
      <c r="AD4" s="98">
        <v>0</v>
      </c>
      <c r="AE4" s="98">
        <v>0</v>
      </c>
      <c r="AF4" s="98">
        <v>0</v>
      </c>
      <c r="AG4" s="98">
        <v>0</v>
      </c>
      <c r="AH4" s="98">
        <v>0</v>
      </c>
      <c r="AI4" s="98">
        <v>0</v>
      </c>
      <c r="AJ4" s="98">
        <v>0</v>
      </c>
    </row>
    <row r="5" spans="1:36" ht="38.25" customHeight="1">
      <c r="A5" s="73">
        <v>3</v>
      </c>
      <c r="B5" s="197" t="s">
        <v>32</v>
      </c>
      <c r="C5" s="225"/>
      <c r="D5" s="198"/>
      <c r="E5" s="199"/>
      <c r="F5" s="1" t="s">
        <v>27</v>
      </c>
      <c r="G5" s="96" t="s">
        <v>28</v>
      </c>
      <c r="H5" s="2" t="s">
        <v>168</v>
      </c>
      <c r="I5" s="227" t="s">
        <v>154</v>
      </c>
      <c r="J5" s="3">
        <f ca="1">TODAY()-K5</f>
        <v>570</v>
      </c>
      <c r="K5" s="4">
        <v>44688</v>
      </c>
      <c r="L5" s="224" t="s">
        <v>29</v>
      </c>
      <c r="M5" s="224" t="s">
        <v>29</v>
      </c>
      <c r="N5" s="224">
        <v>24</v>
      </c>
      <c r="O5" s="5">
        <v>450</v>
      </c>
      <c r="P5" s="6">
        <v>0</v>
      </c>
      <c r="Q5" s="7">
        <f t="shared" si="2"/>
        <v>0</v>
      </c>
      <c r="R5" s="8">
        <v>10000</v>
      </c>
      <c r="S5" s="9">
        <v>0</v>
      </c>
      <c r="T5" s="10">
        <f t="shared" si="3"/>
        <v>0</v>
      </c>
      <c r="U5" s="92">
        <f t="shared" si="4"/>
        <v>10000</v>
      </c>
      <c r="V5" s="12"/>
      <c r="W5" s="11">
        <v>540000</v>
      </c>
      <c r="X5" s="12">
        <v>0</v>
      </c>
      <c r="Y5" s="95">
        <f t="shared" si="5"/>
        <v>0</v>
      </c>
      <c r="Z5" s="256">
        <f t="shared" si="1"/>
        <v>0</v>
      </c>
      <c r="AA5" s="98">
        <v>0</v>
      </c>
      <c r="AB5" s="98">
        <v>0</v>
      </c>
      <c r="AC5" s="98">
        <v>0</v>
      </c>
      <c r="AD5" s="98">
        <v>0</v>
      </c>
      <c r="AE5" s="98">
        <v>0</v>
      </c>
      <c r="AF5" s="98">
        <v>0</v>
      </c>
      <c r="AG5" s="98">
        <v>0</v>
      </c>
      <c r="AH5" s="98">
        <v>0</v>
      </c>
      <c r="AI5" s="98">
        <v>0</v>
      </c>
      <c r="AJ5" s="98">
        <v>0</v>
      </c>
    </row>
    <row r="6" spans="1:36" ht="38.25" customHeight="1">
      <c r="A6" s="73">
        <v>4</v>
      </c>
      <c r="B6" s="13" t="s">
        <v>33</v>
      </c>
      <c r="C6" s="225" t="s">
        <v>34</v>
      </c>
      <c r="D6" s="198">
        <v>720579654</v>
      </c>
      <c r="E6" s="199" t="s">
        <v>151</v>
      </c>
      <c r="F6" s="1" t="s">
        <v>178</v>
      </c>
      <c r="G6" s="96" t="s">
        <v>167</v>
      </c>
      <c r="H6" s="2" t="s">
        <v>168</v>
      </c>
      <c r="I6" s="228" t="s">
        <v>189</v>
      </c>
      <c r="J6" s="3">
        <v>3</v>
      </c>
      <c r="K6" s="4"/>
      <c r="L6" s="224">
        <v>0.15555555555555556</v>
      </c>
      <c r="M6" s="224">
        <v>0.80625000000000002</v>
      </c>
      <c r="N6" s="224" t="s">
        <v>192</v>
      </c>
      <c r="O6" s="5">
        <v>450</v>
      </c>
      <c r="P6" s="6">
        <v>0</v>
      </c>
      <c r="Q6" s="7">
        <f t="shared" si="2"/>
        <v>0</v>
      </c>
      <c r="R6" s="8">
        <v>10000</v>
      </c>
      <c r="S6" s="9">
        <v>0</v>
      </c>
      <c r="T6" s="10">
        <f t="shared" si="3"/>
        <v>0</v>
      </c>
      <c r="U6" s="92">
        <f t="shared" si="4"/>
        <v>10000</v>
      </c>
      <c r="V6" s="12"/>
      <c r="W6" s="11">
        <v>540000</v>
      </c>
      <c r="X6" s="12">
        <v>330000</v>
      </c>
      <c r="Y6" s="95">
        <f t="shared" si="5"/>
        <v>0.61111111111111116</v>
      </c>
      <c r="Z6" s="256">
        <f t="shared" si="1"/>
        <v>3493828</v>
      </c>
      <c r="AA6" s="98">
        <v>430500</v>
      </c>
      <c r="AB6" s="98">
        <v>258300</v>
      </c>
      <c r="AC6" s="98">
        <v>246000</v>
      </c>
      <c r="AD6" s="98">
        <v>579628</v>
      </c>
      <c r="AE6" s="98">
        <v>442400</v>
      </c>
      <c r="AF6" s="98">
        <v>310500</v>
      </c>
      <c r="AG6" s="98">
        <v>423400</v>
      </c>
      <c r="AH6" s="98">
        <v>406900</v>
      </c>
      <c r="AI6" s="98">
        <v>396200</v>
      </c>
      <c r="AJ6" s="98">
        <v>333500</v>
      </c>
    </row>
    <row r="7" spans="1:36" ht="38.25" customHeight="1">
      <c r="A7" s="73">
        <v>5</v>
      </c>
      <c r="B7" s="13" t="s">
        <v>36</v>
      </c>
      <c r="C7" s="225" t="s">
        <v>37</v>
      </c>
      <c r="D7" s="198">
        <v>720451288</v>
      </c>
      <c r="E7" s="199" t="s">
        <v>151</v>
      </c>
      <c r="F7" s="1" t="s">
        <v>178</v>
      </c>
      <c r="G7" s="96" t="s">
        <v>167</v>
      </c>
      <c r="H7" s="2" t="s">
        <v>168</v>
      </c>
      <c r="I7" s="228" t="s">
        <v>189</v>
      </c>
      <c r="J7" s="3">
        <v>3</v>
      </c>
      <c r="K7" s="14"/>
      <c r="L7" s="224">
        <v>0.15138888888888888</v>
      </c>
      <c r="M7" s="224">
        <v>0.40763888888888888</v>
      </c>
      <c r="N7" s="224" t="s">
        <v>193</v>
      </c>
      <c r="O7" s="5">
        <v>450</v>
      </c>
      <c r="P7" s="6">
        <v>0</v>
      </c>
      <c r="Q7" s="7">
        <f t="shared" si="2"/>
        <v>0</v>
      </c>
      <c r="R7" s="8">
        <v>10000</v>
      </c>
      <c r="S7" s="9">
        <v>0</v>
      </c>
      <c r="T7" s="10">
        <f t="shared" si="3"/>
        <v>0</v>
      </c>
      <c r="U7" s="92">
        <f t="shared" si="4"/>
        <v>10000</v>
      </c>
      <c r="V7" s="12"/>
      <c r="W7" s="11">
        <v>540000</v>
      </c>
      <c r="X7" s="12">
        <v>330000</v>
      </c>
      <c r="Y7" s="95">
        <f t="shared" si="5"/>
        <v>0.61111111111111116</v>
      </c>
      <c r="Z7" s="256">
        <f t="shared" si="1"/>
        <v>5545900</v>
      </c>
      <c r="AA7" s="98">
        <v>525000</v>
      </c>
      <c r="AB7" s="98">
        <v>289050</v>
      </c>
      <c r="AC7" s="98">
        <v>528900</v>
      </c>
      <c r="AD7" s="98">
        <v>546100</v>
      </c>
      <c r="AE7" s="98">
        <v>825000</v>
      </c>
      <c r="AF7" s="98">
        <v>870750</v>
      </c>
      <c r="AG7" s="98">
        <v>595900</v>
      </c>
      <c r="AH7" s="98">
        <v>406900</v>
      </c>
      <c r="AI7" s="98">
        <v>958300</v>
      </c>
      <c r="AJ7" s="98">
        <v>333500</v>
      </c>
    </row>
    <row r="8" spans="1:36" ht="38.25" customHeight="1">
      <c r="A8" s="73">
        <v>6</v>
      </c>
      <c r="B8" s="13" t="s">
        <v>38</v>
      </c>
      <c r="C8" s="225" t="s">
        <v>75</v>
      </c>
      <c r="D8" s="198" t="s">
        <v>82</v>
      </c>
      <c r="E8" s="199"/>
      <c r="F8" s="1" t="s">
        <v>179</v>
      </c>
      <c r="G8" s="96" t="s">
        <v>167</v>
      </c>
      <c r="H8" s="2" t="s">
        <v>168</v>
      </c>
      <c r="I8" s="228" t="s">
        <v>191</v>
      </c>
      <c r="J8" s="3">
        <v>4</v>
      </c>
      <c r="K8" s="14"/>
      <c r="L8" s="224">
        <v>0.82986111111111116</v>
      </c>
      <c r="M8" s="224">
        <v>0.85972222222222217</v>
      </c>
      <c r="N8" s="224" t="s">
        <v>194</v>
      </c>
      <c r="O8" s="5">
        <v>450</v>
      </c>
      <c r="P8" s="6">
        <v>0</v>
      </c>
      <c r="Q8" s="7">
        <f t="shared" si="2"/>
        <v>0</v>
      </c>
      <c r="R8" s="8">
        <v>10000</v>
      </c>
      <c r="S8" s="9">
        <v>544</v>
      </c>
      <c r="T8" s="10">
        <f t="shared" si="3"/>
        <v>5.4399999999999997E-2</v>
      </c>
      <c r="U8" s="92">
        <f t="shared" si="4"/>
        <v>9456</v>
      </c>
      <c r="V8" s="12"/>
      <c r="W8" s="11">
        <v>540000</v>
      </c>
      <c r="X8" s="12">
        <v>0</v>
      </c>
      <c r="Y8" s="95">
        <f t="shared" si="5"/>
        <v>0</v>
      </c>
      <c r="Z8" s="256">
        <f t="shared" si="1"/>
        <v>2567528</v>
      </c>
      <c r="AA8" s="98">
        <v>87984</v>
      </c>
      <c r="AB8" s="98">
        <v>439800</v>
      </c>
      <c r="AC8" s="98">
        <v>717536</v>
      </c>
      <c r="AD8" s="98">
        <v>690508</v>
      </c>
      <c r="AE8" s="98">
        <v>0</v>
      </c>
      <c r="AF8" s="98">
        <v>0</v>
      </c>
      <c r="AG8" s="98">
        <v>0</v>
      </c>
      <c r="AH8" s="98">
        <v>0</v>
      </c>
      <c r="AI8" s="98">
        <v>631700</v>
      </c>
      <c r="AJ8" s="98">
        <v>290000</v>
      </c>
    </row>
    <row r="9" spans="1:36" ht="38.25" customHeight="1">
      <c r="A9" s="73">
        <v>7</v>
      </c>
      <c r="B9" s="13" t="s">
        <v>39</v>
      </c>
      <c r="C9" s="225" t="s">
        <v>40</v>
      </c>
      <c r="D9" s="198" t="s">
        <v>41</v>
      </c>
      <c r="E9" s="199" t="s">
        <v>35</v>
      </c>
      <c r="F9" s="1" t="s">
        <v>180</v>
      </c>
      <c r="G9" s="96" t="s">
        <v>181</v>
      </c>
      <c r="H9" s="2" t="s">
        <v>168</v>
      </c>
      <c r="I9" s="228" t="s">
        <v>190</v>
      </c>
      <c r="J9" s="3">
        <v>5</v>
      </c>
      <c r="K9" s="4"/>
      <c r="L9" s="224" t="s">
        <v>134</v>
      </c>
      <c r="M9" s="224" t="s">
        <v>134</v>
      </c>
      <c r="N9" s="224" t="s">
        <v>195</v>
      </c>
      <c r="O9" s="5">
        <v>450</v>
      </c>
      <c r="P9" s="6">
        <v>1</v>
      </c>
      <c r="Q9" s="7">
        <f t="shared" si="2"/>
        <v>2.2222222222222222E-3</v>
      </c>
      <c r="R9" s="8">
        <v>10000</v>
      </c>
      <c r="S9" s="9">
        <v>653</v>
      </c>
      <c r="T9" s="10">
        <f t="shared" si="3"/>
        <v>6.5299999999999997E-2</v>
      </c>
      <c r="U9" s="92">
        <f t="shared" si="4"/>
        <v>9347</v>
      </c>
      <c r="V9" s="12"/>
      <c r="W9" s="11">
        <v>945000</v>
      </c>
      <c r="X9" s="12">
        <v>402696</v>
      </c>
      <c r="Y9" s="95">
        <f t="shared" si="5"/>
        <v>0.42613333333333331</v>
      </c>
      <c r="Z9" s="256">
        <f t="shared" si="1"/>
        <v>5794656</v>
      </c>
      <c r="AA9" s="98">
        <v>379080</v>
      </c>
      <c r="AB9" s="98">
        <v>757680</v>
      </c>
      <c r="AC9" s="98">
        <v>757680</v>
      </c>
      <c r="AD9" s="98">
        <v>145600</v>
      </c>
      <c r="AE9" s="98">
        <v>1372000</v>
      </c>
      <c r="AF9" s="98">
        <v>422000</v>
      </c>
      <c r="AG9" s="98">
        <v>630000</v>
      </c>
      <c r="AH9" s="98">
        <v>829416</v>
      </c>
      <c r="AI9" s="98">
        <v>501200</v>
      </c>
      <c r="AJ9" s="98">
        <v>515030</v>
      </c>
    </row>
    <row r="10" spans="1:36" ht="38.25" customHeight="1">
      <c r="A10" s="73">
        <v>8</v>
      </c>
      <c r="B10" s="13" t="s">
        <v>42</v>
      </c>
      <c r="C10" s="225" t="s">
        <v>59</v>
      </c>
      <c r="D10" s="198">
        <v>713842744</v>
      </c>
      <c r="E10" s="199" t="s">
        <v>35</v>
      </c>
      <c r="F10" s="1" t="s">
        <v>175</v>
      </c>
      <c r="G10" s="96" t="s">
        <v>182</v>
      </c>
      <c r="H10" s="2" t="s">
        <v>169</v>
      </c>
      <c r="I10" s="228"/>
      <c r="J10" s="3"/>
      <c r="K10" s="4"/>
      <c r="L10" s="224">
        <v>0.3263888888888889</v>
      </c>
      <c r="M10" s="224">
        <v>0.88194444444444453</v>
      </c>
      <c r="N10" s="224" t="s">
        <v>196</v>
      </c>
      <c r="O10" s="5">
        <v>450</v>
      </c>
      <c r="P10" s="6">
        <v>132</v>
      </c>
      <c r="Q10" s="7">
        <f>P10/O10</f>
        <v>0.29333333333333333</v>
      </c>
      <c r="R10" s="8">
        <v>10000</v>
      </c>
      <c r="S10" s="9">
        <v>311</v>
      </c>
      <c r="T10" s="10">
        <f>S10/R10</f>
        <v>3.1099999999999999E-2</v>
      </c>
      <c r="U10" s="92">
        <f>R10-S10</f>
        <v>9689</v>
      </c>
      <c r="V10" s="12"/>
      <c r="W10" s="11">
        <v>945000</v>
      </c>
      <c r="X10" s="12">
        <v>525825</v>
      </c>
      <c r="Y10" s="95">
        <f>X10/W10</f>
        <v>0.55642857142857138</v>
      </c>
      <c r="Z10" s="256">
        <f t="shared" si="1"/>
        <v>2901138</v>
      </c>
      <c r="AA10" s="98">
        <v>0</v>
      </c>
      <c r="AB10" s="98">
        <v>378840</v>
      </c>
      <c r="AC10" s="98">
        <v>0</v>
      </c>
      <c r="AD10" s="98">
        <v>0</v>
      </c>
      <c r="AE10" s="98">
        <v>618900</v>
      </c>
      <c r="AF10" s="98">
        <v>0</v>
      </c>
      <c r="AG10" s="98">
        <v>574000</v>
      </c>
      <c r="AH10" s="98">
        <v>828198</v>
      </c>
      <c r="AI10" s="98">
        <v>501200</v>
      </c>
      <c r="AJ10" s="98">
        <v>353419</v>
      </c>
    </row>
    <row r="11" spans="1:36" ht="38.25" customHeight="1">
      <c r="A11" s="73">
        <v>9</v>
      </c>
      <c r="B11" s="13" t="s">
        <v>43</v>
      </c>
      <c r="C11" s="225" t="s">
        <v>44</v>
      </c>
      <c r="D11" s="198">
        <v>711823214</v>
      </c>
      <c r="E11" s="199" t="s">
        <v>155</v>
      </c>
      <c r="F11" s="1" t="s">
        <v>183</v>
      </c>
      <c r="G11" s="96" t="s">
        <v>182</v>
      </c>
      <c r="H11" s="2" t="s">
        <v>169</v>
      </c>
      <c r="I11" s="228"/>
      <c r="J11" s="3"/>
      <c r="K11" s="14"/>
      <c r="L11" s="224">
        <v>0.8652777777777777</v>
      </c>
      <c r="M11" s="224">
        <v>0.99930555555555556</v>
      </c>
      <c r="N11" s="224" t="s">
        <v>197</v>
      </c>
      <c r="O11" s="5">
        <v>450</v>
      </c>
      <c r="P11" s="6">
        <v>59</v>
      </c>
      <c r="Q11" s="7">
        <f t="shared" si="2"/>
        <v>0.13111111111111112</v>
      </c>
      <c r="R11" s="8">
        <v>10000</v>
      </c>
      <c r="S11" s="9">
        <v>663</v>
      </c>
      <c r="T11" s="10">
        <f t="shared" si="3"/>
        <v>6.6299999999999998E-2</v>
      </c>
      <c r="U11" s="92">
        <f t="shared" si="4"/>
        <v>9337</v>
      </c>
      <c r="V11" s="12"/>
      <c r="W11" s="11">
        <v>945000</v>
      </c>
      <c r="X11" s="12">
        <v>609600</v>
      </c>
      <c r="Y11" s="95">
        <f t="shared" si="5"/>
        <v>0.64507936507936503</v>
      </c>
      <c r="Z11" s="256">
        <f t="shared" si="1"/>
        <v>5777333.5</v>
      </c>
      <c r="AA11" s="98">
        <v>378000</v>
      </c>
      <c r="AB11" s="98">
        <v>757680</v>
      </c>
      <c r="AC11" s="98">
        <v>757680</v>
      </c>
      <c r="AD11" s="98">
        <v>874272</v>
      </c>
      <c r="AE11" s="98">
        <v>476000</v>
      </c>
      <c r="AF11" s="98">
        <v>658000</v>
      </c>
      <c r="AG11" s="98">
        <v>714000</v>
      </c>
      <c r="AH11" s="98">
        <v>600469.5</v>
      </c>
      <c r="AI11" s="98">
        <v>561232</v>
      </c>
      <c r="AJ11" s="98">
        <v>546690</v>
      </c>
    </row>
    <row r="12" spans="1:36" ht="38.25" customHeight="1">
      <c r="A12" s="73">
        <v>10</v>
      </c>
      <c r="B12" s="13" t="s">
        <v>45</v>
      </c>
      <c r="C12" s="225" t="s">
        <v>46</v>
      </c>
      <c r="D12" s="198">
        <v>724391822</v>
      </c>
      <c r="E12" s="199" t="s">
        <v>155</v>
      </c>
      <c r="F12" s="1" t="s">
        <v>184</v>
      </c>
      <c r="G12" s="96" t="s">
        <v>182</v>
      </c>
      <c r="H12" s="2" t="s">
        <v>169</v>
      </c>
      <c r="I12" s="228"/>
      <c r="J12" s="3"/>
      <c r="K12" s="4"/>
      <c r="L12" s="224">
        <v>0.44027777777777777</v>
      </c>
      <c r="M12" s="224">
        <v>0.85138888888888886</v>
      </c>
      <c r="N12" s="224" t="s">
        <v>198</v>
      </c>
      <c r="O12" s="5">
        <v>450</v>
      </c>
      <c r="P12" s="6">
        <v>222</v>
      </c>
      <c r="Q12" s="7">
        <f t="shared" si="2"/>
        <v>0.49333333333333335</v>
      </c>
      <c r="R12" s="8">
        <v>10000</v>
      </c>
      <c r="S12" s="9">
        <v>1085</v>
      </c>
      <c r="T12" s="10">
        <f t="shared" si="3"/>
        <v>0.1085</v>
      </c>
      <c r="U12" s="92">
        <f t="shared" si="4"/>
        <v>8915</v>
      </c>
      <c r="V12" s="12"/>
      <c r="W12" s="11">
        <v>945000</v>
      </c>
      <c r="X12" s="12">
        <v>618825</v>
      </c>
      <c r="Y12" s="95">
        <f t="shared" si="5"/>
        <v>0.65484126984126989</v>
      </c>
      <c r="Z12" s="256">
        <f t="shared" si="1"/>
        <v>5064478</v>
      </c>
      <c r="AA12" s="98">
        <v>160000</v>
      </c>
      <c r="AB12" s="98">
        <v>757680</v>
      </c>
      <c r="AC12" s="98">
        <v>757680</v>
      </c>
      <c r="AD12" s="98">
        <v>362516</v>
      </c>
      <c r="AE12" s="98">
        <v>952000</v>
      </c>
      <c r="AF12" s="98">
        <v>338000</v>
      </c>
      <c r="AG12" s="98">
        <v>714000</v>
      </c>
      <c r="AH12" s="98">
        <v>437402</v>
      </c>
      <c r="AI12" s="98">
        <v>585200</v>
      </c>
      <c r="AJ12" s="98">
        <v>386363</v>
      </c>
    </row>
    <row r="13" spans="1:36" ht="38.25" customHeight="1">
      <c r="A13" s="73">
        <v>11</v>
      </c>
      <c r="B13" s="13" t="s">
        <v>47</v>
      </c>
      <c r="C13" s="225" t="s">
        <v>48</v>
      </c>
      <c r="D13" s="198">
        <v>728171314</v>
      </c>
      <c r="E13" s="199" t="s">
        <v>155</v>
      </c>
      <c r="F13" s="1" t="s">
        <v>180</v>
      </c>
      <c r="G13" s="96" t="s">
        <v>182</v>
      </c>
      <c r="H13" s="2" t="s">
        <v>169</v>
      </c>
      <c r="I13" s="228"/>
      <c r="J13" s="3"/>
      <c r="K13" s="14"/>
      <c r="L13" s="224" t="s">
        <v>134</v>
      </c>
      <c r="M13" s="224" t="s">
        <v>134</v>
      </c>
      <c r="N13" s="224" t="s">
        <v>199</v>
      </c>
      <c r="O13" s="5">
        <v>450</v>
      </c>
      <c r="P13" s="6">
        <v>230</v>
      </c>
      <c r="Q13" s="7">
        <f t="shared" si="2"/>
        <v>0.51111111111111107</v>
      </c>
      <c r="R13" s="8">
        <v>10000</v>
      </c>
      <c r="S13" s="9">
        <v>876</v>
      </c>
      <c r="T13" s="10">
        <f t="shared" si="3"/>
        <v>8.7599999999999997E-2</v>
      </c>
      <c r="U13" s="92">
        <f t="shared" si="4"/>
        <v>9124</v>
      </c>
      <c r="V13" s="12"/>
      <c r="W13" s="11">
        <v>945000</v>
      </c>
      <c r="X13" s="12">
        <v>618825</v>
      </c>
      <c r="Y13" s="95">
        <f t="shared" si="5"/>
        <v>0.65484126984126989</v>
      </c>
      <c r="Z13" s="256">
        <f t="shared" si="1"/>
        <v>6217779.5</v>
      </c>
      <c r="AA13" s="98">
        <v>760500</v>
      </c>
      <c r="AB13" s="98">
        <v>757680</v>
      </c>
      <c r="AC13" s="98">
        <v>1136520</v>
      </c>
      <c r="AD13" s="98">
        <v>362516</v>
      </c>
      <c r="AE13" s="98">
        <v>896000</v>
      </c>
      <c r="AF13" s="98">
        <v>952000</v>
      </c>
      <c r="AG13" s="98">
        <v>0</v>
      </c>
      <c r="AH13" s="98">
        <v>604819.5</v>
      </c>
      <c r="AI13" s="98">
        <v>747744</v>
      </c>
      <c r="AJ13" s="98">
        <v>385294</v>
      </c>
    </row>
    <row r="14" spans="1:36" ht="38.25" customHeight="1">
      <c r="A14" s="73">
        <v>12</v>
      </c>
      <c r="B14" s="13" t="s">
        <v>49</v>
      </c>
      <c r="C14" s="225" t="s">
        <v>149</v>
      </c>
      <c r="D14" s="198">
        <v>721299897</v>
      </c>
      <c r="E14" s="199" t="s">
        <v>155</v>
      </c>
      <c r="F14" s="1" t="s">
        <v>180</v>
      </c>
      <c r="G14" s="96" t="s">
        <v>182</v>
      </c>
      <c r="H14" s="2" t="s">
        <v>169</v>
      </c>
      <c r="I14" s="228"/>
      <c r="J14" s="3"/>
      <c r="K14" s="14"/>
      <c r="L14" s="224">
        <v>0.33055555555555555</v>
      </c>
      <c r="M14" s="224">
        <v>0.85</v>
      </c>
      <c r="N14" s="224" t="s">
        <v>200</v>
      </c>
      <c r="O14" s="5">
        <v>450</v>
      </c>
      <c r="P14" s="6">
        <v>237</v>
      </c>
      <c r="Q14" s="7">
        <f t="shared" si="2"/>
        <v>0.52666666666666662</v>
      </c>
      <c r="R14" s="8">
        <v>10000</v>
      </c>
      <c r="S14" s="9">
        <v>586</v>
      </c>
      <c r="T14" s="10">
        <f t="shared" si="3"/>
        <v>5.8599999999999999E-2</v>
      </c>
      <c r="U14" s="92">
        <f t="shared" si="4"/>
        <v>9414</v>
      </c>
      <c r="V14" s="12"/>
      <c r="W14" s="11">
        <v>945000</v>
      </c>
      <c r="X14" s="12">
        <v>618825</v>
      </c>
      <c r="Y14" s="95">
        <f t="shared" si="5"/>
        <v>0.65484126984126989</v>
      </c>
      <c r="Z14" s="256">
        <f t="shared" si="1"/>
        <v>6935245.5</v>
      </c>
      <c r="AA14" s="98">
        <v>763600</v>
      </c>
      <c r="AB14" s="98">
        <v>378840</v>
      </c>
      <c r="AC14" s="98">
        <v>1136520</v>
      </c>
      <c r="AD14" s="98">
        <v>362516</v>
      </c>
      <c r="AE14" s="98">
        <v>1372000</v>
      </c>
      <c r="AF14" s="98">
        <v>770336</v>
      </c>
      <c r="AG14" s="98">
        <v>798000</v>
      </c>
      <c r="AH14" s="98">
        <v>605689.5</v>
      </c>
      <c r="AI14" s="98">
        <v>747744</v>
      </c>
      <c r="AJ14" s="98">
        <v>515265</v>
      </c>
    </row>
    <row r="15" spans="1:36" ht="38.25" customHeight="1">
      <c r="A15" s="73">
        <v>13</v>
      </c>
      <c r="B15" s="13" t="s">
        <v>51</v>
      </c>
      <c r="C15" s="225" t="s">
        <v>52</v>
      </c>
      <c r="D15" s="198" t="s">
        <v>134</v>
      </c>
      <c r="E15" s="199" t="s">
        <v>35</v>
      </c>
      <c r="F15" s="1" t="s">
        <v>180</v>
      </c>
      <c r="G15" s="96" t="s">
        <v>182</v>
      </c>
      <c r="H15" s="2" t="s">
        <v>169</v>
      </c>
      <c r="I15" s="228"/>
      <c r="J15" s="3"/>
      <c r="K15" s="14"/>
      <c r="L15" s="224" t="s">
        <v>134</v>
      </c>
      <c r="M15" s="224" t="s">
        <v>134</v>
      </c>
      <c r="N15" s="224" t="s">
        <v>201</v>
      </c>
      <c r="O15" s="5">
        <v>450</v>
      </c>
      <c r="P15" s="6">
        <v>114</v>
      </c>
      <c r="Q15" s="7">
        <f t="shared" si="2"/>
        <v>0.25333333333333335</v>
      </c>
      <c r="R15" s="8">
        <v>10000</v>
      </c>
      <c r="S15" s="9">
        <v>226</v>
      </c>
      <c r="T15" s="10">
        <f t="shared" si="3"/>
        <v>2.2599999999999999E-2</v>
      </c>
      <c r="U15" s="92">
        <f t="shared" si="4"/>
        <v>9774</v>
      </c>
      <c r="V15" s="12"/>
      <c r="W15" s="11">
        <v>945000</v>
      </c>
      <c r="X15" s="12">
        <v>391134</v>
      </c>
      <c r="Y15" s="95">
        <f t="shared" si="5"/>
        <v>0.41389841269841271</v>
      </c>
      <c r="Z15" s="256">
        <f t="shared" si="1"/>
        <v>5735280</v>
      </c>
      <c r="AA15" s="98">
        <v>377730</v>
      </c>
      <c r="AB15" s="98">
        <v>757680</v>
      </c>
      <c r="AC15" s="98">
        <v>378840</v>
      </c>
      <c r="AD15" s="98">
        <v>476000</v>
      </c>
      <c r="AE15" s="98">
        <v>952000</v>
      </c>
      <c r="AF15" s="98">
        <v>797580</v>
      </c>
      <c r="AG15" s="98">
        <v>798000</v>
      </c>
      <c r="AH15" s="98">
        <v>584250</v>
      </c>
      <c r="AI15" s="98">
        <v>613200</v>
      </c>
      <c r="AJ15" s="98">
        <v>386769</v>
      </c>
    </row>
    <row r="16" spans="1:36" ht="38.25" customHeight="1">
      <c r="A16" s="73">
        <v>14</v>
      </c>
      <c r="B16" s="13" t="s">
        <v>53</v>
      </c>
      <c r="C16" s="225" t="s">
        <v>54</v>
      </c>
      <c r="D16" s="198">
        <v>721157086</v>
      </c>
      <c r="E16" s="199" t="s">
        <v>155</v>
      </c>
      <c r="F16" s="1" t="s">
        <v>184</v>
      </c>
      <c r="G16" s="96" t="s">
        <v>182</v>
      </c>
      <c r="H16" s="2" t="s">
        <v>169</v>
      </c>
      <c r="I16" s="228"/>
      <c r="J16" s="3"/>
      <c r="K16" s="14"/>
      <c r="L16" s="224" t="s">
        <v>134</v>
      </c>
      <c r="M16" s="224" t="s">
        <v>134</v>
      </c>
      <c r="N16" s="224" t="s">
        <v>202</v>
      </c>
      <c r="O16" s="5">
        <v>450</v>
      </c>
      <c r="P16" s="6">
        <v>238</v>
      </c>
      <c r="Q16" s="7">
        <f t="shared" si="2"/>
        <v>0.52888888888888885</v>
      </c>
      <c r="R16" s="8">
        <v>10000</v>
      </c>
      <c r="S16" s="9">
        <v>95</v>
      </c>
      <c r="T16" s="10">
        <f t="shared" si="3"/>
        <v>9.4999999999999998E-3</v>
      </c>
      <c r="U16" s="92">
        <f t="shared" si="4"/>
        <v>9905</v>
      </c>
      <c r="V16" s="12"/>
      <c r="W16" s="11">
        <v>945000</v>
      </c>
      <c r="X16" s="12">
        <v>200925</v>
      </c>
      <c r="Y16" s="95">
        <f t="shared" si="5"/>
        <v>0.21261904761904762</v>
      </c>
      <c r="Z16" s="256">
        <f t="shared" si="1"/>
        <v>6171295.5</v>
      </c>
      <c r="AA16" s="98">
        <v>373680</v>
      </c>
      <c r="AB16" s="98">
        <v>757680</v>
      </c>
      <c r="AC16" s="98">
        <v>757680</v>
      </c>
      <c r="AD16" s="98">
        <v>604520</v>
      </c>
      <c r="AE16" s="98">
        <v>952000</v>
      </c>
      <c r="AF16" s="98">
        <v>743680</v>
      </c>
      <c r="AG16" s="98">
        <v>798000</v>
      </c>
      <c r="AH16" s="98">
        <v>682855.5</v>
      </c>
      <c r="AI16" s="98">
        <v>501200</v>
      </c>
      <c r="AJ16" s="98">
        <v>277600</v>
      </c>
    </row>
    <row r="17" spans="1:36" ht="38.25" customHeight="1">
      <c r="A17" s="73">
        <v>15</v>
      </c>
      <c r="B17" s="197" t="s">
        <v>55</v>
      </c>
      <c r="C17" s="225" t="s">
        <v>161</v>
      </c>
      <c r="D17" s="198">
        <v>720451288</v>
      </c>
      <c r="E17" s="199" t="s">
        <v>155</v>
      </c>
      <c r="F17" s="1" t="s">
        <v>176</v>
      </c>
      <c r="G17" s="96" t="s">
        <v>182</v>
      </c>
      <c r="H17" s="2" t="s">
        <v>168</v>
      </c>
      <c r="I17" s="228" t="s">
        <v>190</v>
      </c>
      <c r="J17" s="3">
        <v>1</v>
      </c>
      <c r="K17" s="14"/>
      <c r="L17" s="224" t="s">
        <v>134</v>
      </c>
      <c r="M17" s="224" t="s">
        <v>134</v>
      </c>
      <c r="N17" s="224" t="s">
        <v>203</v>
      </c>
      <c r="O17" s="5">
        <v>450</v>
      </c>
      <c r="P17" s="6">
        <v>0</v>
      </c>
      <c r="Q17" s="7">
        <f t="shared" si="2"/>
        <v>0</v>
      </c>
      <c r="R17" s="8">
        <v>10000</v>
      </c>
      <c r="S17" s="9">
        <v>507</v>
      </c>
      <c r="T17" s="10">
        <f t="shared" si="3"/>
        <v>5.0700000000000002E-2</v>
      </c>
      <c r="U17" s="92">
        <f t="shared" si="4"/>
        <v>9493</v>
      </c>
      <c r="V17" s="12"/>
      <c r="W17" s="11">
        <v>945000</v>
      </c>
      <c r="X17" s="12">
        <v>293925</v>
      </c>
      <c r="Y17" s="95">
        <f t="shared" si="5"/>
        <v>0.31103174603174605</v>
      </c>
      <c r="Z17" s="256">
        <f t="shared" si="1"/>
        <v>5337607.5</v>
      </c>
      <c r="AA17" s="98">
        <v>374760</v>
      </c>
      <c r="AB17" s="98">
        <v>757680</v>
      </c>
      <c r="AC17" s="98">
        <v>757680</v>
      </c>
      <c r="AD17" s="98">
        <v>351848</v>
      </c>
      <c r="AE17" s="98">
        <v>476000</v>
      </c>
      <c r="AF17" s="98">
        <v>798924</v>
      </c>
      <c r="AG17" s="98">
        <v>798000</v>
      </c>
      <c r="AH17" s="98">
        <v>605515.5</v>
      </c>
      <c r="AI17" s="98">
        <v>417200</v>
      </c>
      <c r="AJ17" s="98">
        <v>382274</v>
      </c>
    </row>
    <row r="18" spans="1:36" ht="38.25" customHeight="1">
      <c r="A18" s="73">
        <v>16</v>
      </c>
      <c r="B18" s="13" t="s">
        <v>57</v>
      </c>
      <c r="C18" s="225" t="s">
        <v>150</v>
      </c>
      <c r="D18" s="198">
        <v>722118083</v>
      </c>
      <c r="E18" s="199" t="s">
        <v>35</v>
      </c>
      <c r="F18" s="1" t="s">
        <v>180</v>
      </c>
      <c r="G18" s="96" t="s">
        <v>182</v>
      </c>
      <c r="H18" s="2" t="s">
        <v>169</v>
      </c>
      <c r="I18" s="228"/>
      <c r="J18" s="3"/>
      <c r="K18" s="4"/>
      <c r="L18" s="224">
        <v>0.71458333333333324</v>
      </c>
      <c r="M18" s="224">
        <v>0.84305555555555556</v>
      </c>
      <c r="N18" s="224" t="s">
        <v>204</v>
      </c>
      <c r="O18" s="5">
        <v>450</v>
      </c>
      <c r="P18" s="6">
        <v>240</v>
      </c>
      <c r="Q18" s="7">
        <f t="shared" si="2"/>
        <v>0.53333333333333333</v>
      </c>
      <c r="R18" s="8">
        <v>10000</v>
      </c>
      <c r="S18" s="9">
        <v>668</v>
      </c>
      <c r="T18" s="10">
        <f t="shared" si="3"/>
        <v>6.6799999999999998E-2</v>
      </c>
      <c r="U18" s="92">
        <f t="shared" si="4"/>
        <v>9332</v>
      </c>
      <c r="V18" s="12"/>
      <c r="W18" s="11">
        <v>945000</v>
      </c>
      <c r="X18" s="12">
        <v>609600</v>
      </c>
      <c r="Y18" s="95">
        <f t="shared" si="5"/>
        <v>0.64507936507936503</v>
      </c>
      <c r="Z18" s="256">
        <f t="shared" si="1"/>
        <v>3986693.5</v>
      </c>
      <c r="AA18" s="98">
        <v>379080</v>
      </c>
      <c r="AB18" s="98">
        <v>0</v>
      </c>
      <c r="AC18" s="98">
        <v>1131600</v>
      </c>
      <c r="AD18" s="98">
        <v>0</v>
      </c>
      <c r="AE18" s="98">
        <v>0</v>
      </c>
      <c r="AF18" s="98">
        <v>422000</v>
      </c>
      <c r="AG18" s="98">
        <v>686000</v>
      </c>
      <c r="AH18" s="98">
        <v>602269.5</v>
      </c>
      <c r="AI18" s="98">
        <v>765744</v>
      </c>
      <c r="AJ18" s="98">
        <v>511004</v>
      </c>
    </row>
    <row r="19" spans="1:36" ht="38.25" customHeight="1">
      <c r="A19" s="73">
        <v>18</v>
      </c>
      <c r="B19" s="200" t="s">
        <v>60</v>
      </c>
      <c r="C19" s="225" t="s">
        <v>61</v>
      </c>
      <c r="D19" s="198">
        <v>722643388</v>
      </c>
      <c r="E19" s="199" t="s">
        <v>35</v>
      </c>
      <c r="F19" s="1" t="s">
        <v>185</v>
      </c>
      <c r="G19" s="96" t="s">
        <v>182</v>
      </c>
      <c r="H19" s="2" t="s">
        <v>169</v>
      </c>
      <c r="I19" s="228"/>
      <c r="J19" s="3"/>
      <c r="K19" s="14"/>
      <c r="L19" s="224">
        <v>0.40625</v>
      </c>
      <c r="M19" s="224">
        <v>0.86597222222222225</v>
      </c>
      <c r="N19" s="224" t="s">
        <v>205</v>
      </c>
      <c r="O19" s="5">
        <v>450</v>
      </c>
      <c r="P19" s="6">
        <v>133</v>
      </c>
      <c r="Q19" s="7">
        <f t="shared" si="2"/>
        <v>0.29555555555555557</v>
      </c>
      <c r="R19" s="8">
        <v>10000</v>
      </c>
      <c r="S19" s="9">
        <v>880</v>
      </c>
      <c r="T19" s="10">
        <f t="shared" si="3"/>
        <v>8.7999999999999995E-2</v>
      </c>
      <c r="U19" s="92">
        <f t="shared" si="4"/>
        <v>9120</v>
      </c>
      <c r="V19" s="12"/>
      <c r="W19" s="11">
        <v>945000</v>
      </c>
      <c r="X19" s="12">
        <v>618825</v>
      </c>
      <c r="Y19" s="95">
        <f t="shared" si="5"/>
        <v>0.65484126984126989</v>
      </c>
      <c r="Z19" s="256">
        <f t="shared" si="1"/>
        <v>6860184</v>
      </c>
      <c r="AA19" s="98">
        <v>380700</v>
      </c>
      <c r="AB19" s="98">
        <v>757680</v>
      </c>
      <c r="AC19" s="98">
        <v>1136520</v>
      </c>
      <c r="AD19" s="98">
        <v>334068</v>
      </c>
      <c r="AE19" s="98">
        <v>1372000</v>
      </c>
      <c r="AF19" s="98">
        <v>751296</v>
      </c>
      <c r="AG19" s="98">
        <v>798000</v>
      </c>
      <c r="AH19" s="98">
        <v>828720</v>
      </c>
      <c r="AI19" s="98">
        <v>501200</v>
      </c>
      <c r="AJ19" s="98">
        <v>386363</v>
      </c>
    </row>
    <row r="20" spans="1:36" ht="38.25" customHeight="1">
      <c r="A20" s="73">
        <v>19</v>
      </c>
      <c r="B20" s="13" t="s">
        <v>62</v>
      </c>
      <c r="C20" s="225" t="s">
        <v>63</v>
      </c>
      <c r="D20" s="198">
        <v>720857506</v>
      </c>
      <c r="E20" s="199" t="s">
        <v>35</v>
      </c>
      <c r="F20" s="1" t="s">
        <v>186</v>
      </c>
      <c r="G20" s="96" t="s">
        <v>174</v>
      </c>
      <c r="H20" s="2" t="s">
        <v>169</v>
      </c>
      <c r="I20" s="228"/>
      <c r="J20" s="3"/>
      <c r="K20" s="14"/>
      <c r="L20" s="224" t="s">
        <v>134</v>
      </c>
      <c r="M20" s="224" t="s">
        <v>134</v>
      </c>
      <c r="N20" s="224" t="s">
        <v>206</v>
      </c>
      <c r="O20" s="5">
        <v>450</v>
      </c>
      <c r="P20" s="6">
        <v>3</v>
      </c>
      <c r="Q20" s="7">
        <f t="shared" si="2"/>
        <v>6.6666666666666671E-3</v>
      </c>
      <c r="R20" s="8">
        <v>10000</v>
      </c>
      <c r="S20" s="9">
        <v>1143</v>
      </c>
      <c r="T20" s="10">
        <f t="shared" si="3"/>
        <v>0.1143</v>
      </c>
      <c r="U20" s="92">
        <f t="shared" si="4"/>
        <v>8857</v>
      </c>
      <c r="V20" s="12"/>
      <c r="W20" s="11">
        <v>945000</v>
      </c>
      <c r="X20" s="12">
        <v>618825</v>
      </c>
      <c r="Y20" s="95">
        <f t="shared" si="5"/>
        <v>0.65484126984126989</v>
      </c>
      <c r="Z20" s="256">
        <f t="shared" si="1"/>
        <v>6809015</v>
      </c>
      <c r="AA20" s="98">
        <v>761365</v>
      </c>
      <c r="AB20" s="98">
        <v>757680</v>
      </c>
      <c r="AC20" s="98">
        <v>1136520</v>
      </c>
      <c r="AD20" s="98">
        <v>476000</v>
      </c>
      <c r="AE20" s="98">
        <v>952000</v>
      </c>
      <c r="AF20" s="98">
        <v>898000</v>
      </c>
      <c r="AG20" s="98">
        <v>630000</v>
      </c>
      <c r="AH20" s="98">
        <v>584250</v>
      </c>
      <c r="AI20" s="98">
        <v>613200</v>
      </c>
      <c r="AJ20" s="98">
        <v>700775</v>
      </c>
    </row>
    <row r="21" spans="1:36" ht="38.25" customHeight="1">
      <c r="A21" s="73">
        <v>20</v>
      </c>
      <c r="B21" s="13" t="s">
        <v>64</v>
      </c>
      <c r="C21" s="225" t="s">
        <v>65</v>
      </c>
      <c r="D21" s="198">
        <v>729047985</v>
      </c>
      <c r="E21" s="199" t="s">
        <v>35</v>
      </c>
      <c r="F21" s="1" t="s">
        <v>187</v>
      </c>
      <c r="G21" s="96" t="s">
        <v>167</v>
      </c>
      <c r="H21" s="2" t="s">
        <v>168</v>
      </c>
      <c r="I21" s="228" t="s">
        <v>189</v>
      </c>
      <c r="J21" s="3">
        <v>1</v>
      </c>
      <c r="K21" s="14"/>
      <c r="L21" s="224">
        <v>0.31597222222222221</v>
      </c>
      <c r="M21" s="224">
        <v>0.85416666666666663</v>
      </c>
      <c r="N21" s="224" t="s">
        <v>207</v>
      </c>
      <c r="O21" s="5">
        <v>450</v>
      </c>
      <c r="P21" s="6">
        <v>68</v>
      </c>
      <c r="Q21" s="7">
        <f t="shared" si="2"/>
        <v>0.15111111111111111</v>
      </c>
      <c r="R21" s="8">
        <v>10000</v>
      </c>
      <c r="S21" s="9">
        <v>802</v>
      </c>
      <c r="T21" s="10">
        <f t="shared" si="3"/>
        <v>8.0199999999999994E-2</v>
      </c>
      <c r="U21" s="92">
        <f t="shared" si="4"/>
        <v>9198</v>
      </c>
      <c r="V21" s="12"/>
      <c r="W21" s="11">
        <v>945000</v>
      </c>
      <c r="X21" s="12">
        <v>618825</v>
      </c>
      <c r="Y21" s="95">
        <f t="shared" si="5"/>
        <v>0.65484126984126989</v>
      </c>
      <c r="Z21" s="256">
        <f t="shared" si="1"/>
        <v>6686798</v>
      </c>
      <c r="AA21" s="98">
        <v>160000</v>
      </c>
      <c r="AB21" s="98">
        <v>757680</v>
      </c>
      <c r="AC21" s="98">
        <v>1136520</v>
      </c>
      <c r="AD21" s="98">
        <v>362516</v>
      </c>
      <c r="AE21" s="98">
        <v>1372000</v>
      </c>
      <c r="AF21" s="98">
        <v>770336</v>
      </c>
      <c r="AG21" s="98">
        <v>798000</v>
      </c>
      <c r="AH21" s="98">
        <v>828546</v>
      </c>
      <c r="AI21" s="98">
        <v>501200</v>
      </c>
      <c r="AJ21" s="98">
        <v>546153</v>
      </c>
    </row>
    <row r="22" spans="1:36" ht="38.25" customHeight="1">
      <c r="A22" s="74">
        <v>21</v>
      </c>
      <c r="B22" s="15" t="s">
        <v>66</v>
      </c>
      <c r="C22" s="225" t="s">
        <v>67</v>
      </c>
      <c r="D22" s="201">
        <v>711231274</v>
      </c>
      <c r="E22" s="199" t="s">
        <v>155</v>
      </c>
      <c r="F22" s="1" t="s">
        <v>188</v>
      </c>
      <c r="G22" s="96" t="s">
        <v>167</v>
      </c>
      <c r="H22" s="2" t="s">
        <v>169</v>
      </c>
      <c r="I22" s="228"/>
      <c r="J22" s="3"/>
      <c r="K22" s="16"/>
      <c r="L22" s="224">
        <v>0.27569444444444446</v>
      </c>
      <c r="M22" s="224">
        <v>0.73888888888888893</v>
      </c>
      <c r="N22" s="224" t="s">
        <v>208</v>
      </c>
      <c r="O22" s="17">
        <v>450</v>
      </c>
      <c r="P22" s="6">
        <v>516</v>
      </c>
      <c r="Q22" s="7">
        <f t="shared" si="2"/>
        <v>1.1466666666666667</v>
      </c>
      <c r="R22" s="8">
        <v>10000</v>
      </c>
      <c r="S22" s="9">
        <v>1072</v>
      </c>
      <c r="T22" s="10">
        <f t="shared" si="3"/>
        <v>0.1072</v>
      </c>
      <c r="U22" s="92">
        <f t="shared" si="4"/>
        <v>8928</v>
      </c>
      <c r="V22" s="12"/>
      <c r="W22" s="11">
        <v>945000</v>
      </c>
      <c r="X22" s="12">
        <v>618825</v>
      </c>
      <c r="Y22" s="95">
        <f t="shared" si="5"/>
        <v>0.65484126984126989</v>
      </c>
      <c r="Z22" s="256">
        <f t="shared" si="1"/>
        <v>6258309.5</v>
      </c>
      <c r="AA22" s="98">
        <v>160000</v>
      </c>
      <c r="AB22" s="98">
        <v>757680</v>
      </c>
      <c r="AC22" s="98">
        <v>957432</v>
      </c>
      <c r="AD22" s="98">
        <v>874272</v>
      </c>
      <c r="AE22" s="98">
        <v>952000</v>
      </c>
      <c r="AF22" s="98">
        <v>658000</v>
      </c>
      <c r="AG22" s="98">
        <v>714000</v>
      </c>
      <c r="AH22" s="98">
        <v>683725.5</v>
      </c>
      <c r="AI22" s="98">
        <v>501200</v>
      </c>
      <c r="AJ22" s="98">
        <v>546578</v>
      </c>
    </row>
    <row r="23" spans="1:36" ht="38.25" customHeight="1">
      <c r="A23" s="73">
        <v>17</v>
      </c>
      <c r="B23" s="13" t="s">
        <v>58</v>
      </c>
      <c r="C23" s="226"/>
      <c r="D23" s="198">
        <v>710109741</v>
      </c>
      <c r="E23" s="199" t="s">
        <v>35</v>
      </c>
      <c r="F23" s="1" t="s">
        <v>135</v>
      </c>
      <c r="G23" s="96" t="s">
        <v>87</v>
      </c>
      <c r="H23" s="2" t="s">
        <v>168</v>
      </c>
      <c r="I23" s="228" t="s">
        <v>172</v>
      </c>
      <c r="J23" s="3"/>
      <c r="K23" s="4"/>
      <c r="L23" s="224" t="s">
        <v>29</v>
      </c>
      <c r="M23" s="224" t="s">
        <v>29</v>
      </c>
      <c r="N23" s="224">
        <v>24</v>
      </c>
      <c r="O23" s="5">
        <v>450</v>
      </c>
      <c r="P23" s="6">
        <v>0</v>
      </c>
      <c r="Q23" s="7">
        <f>P23/O23</f>
        <v>0</v>
      </c>
      <c r="R23" s="8">
        <v>10000</v>
      </c>
      <c r="S23" s="9">
        <v>0</v>
      </c>
      <c r="T23" s="10">
        <f>S23/R23</f>
        <v>0</v>
      </c>
      <c r="U23" s="92">
        <f>R23-S23</f>
        <v>10000</v>
      </c>
      <c r="V23" s="12"/>
      <c r="W23" s="11">
        <v>945000</v>
      </c>
      <c r="X23" s="12">
        <v>0</v>
      </c>
      <c r="Y23" s="95">
        <f t="shared" si="5"/>
        <v>0</v>
      </c>
      <c r="Z23" s="256">
        <f t="shared" si="1"/>
        <v>378840</v>
      </c>
      <c r="AA23" s="98">
        <v>0</v>
      </c>
      <c r="AB23" s="98">
        <v>378840</v>
      </c>
      <c r="AC23" s="98">
        <v>0</v>
      </c>
      <c r="AD23" s="98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</row>
    <row r="24" spans="1:36" ht="17.649999999999999">
      <c r="A24" s="75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>
        <v>2464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1:36" ht="27.75">
      <c r="A25" s="20"/>
      <c r="B25" s="21"/>
      <c r="C25" s="22"/>
      <c r="D25" s="23"/>
      <c r="E25" s="24"/>
      <c r="F25" s="25"/>
      <c r="G25" s="26"/>
      <c r="H25" s="27"/>
      <c r="I25" s="28"/>
      <c r="J25" s="29" t="s">
        <v>68</v>
      </c>
      <c r="K25" s="30"/>
      <c r="L25" s="31"/>
      <c r="M25" s="31"/>
      <c r="N25" s="32"/>
      <c r="O25" s="33">
        <f>SUM(O3:O22)</f>
        <v>9000</v>
      </c>
      <c r="P25" s="34">
        <f>SUM(P3:P23)</f>
        <v>2193</v>
      </c>
      <c r="Q25" s="35">
        <f>AVERAGE(Q3:Q22)</f>
        <v>0.24366666666666664</v>
      </c>
      <c r="R25" s="36">
        <f>SUM(R6:R22)</f>
        <v>170000</v>
      </c>
      <c r="S25" s="36">
        <v>2319</v>
      </c>
      <c r="T25" s="35">
        <f>AVERAGE(T3:T22)</f>
        <v>5.0554999999999996E-2</v>
      </c>
      <c r="U25" s="37">
        <f>SUM(U3:U21)</f>
        <v>180961</v>
      </c>
      <c r="V25" s="38">
        <f>SUM(V3:V22)</f>
        <v>0</v>
      </c>
      <c r="W25" s="39">
        <f>SUM(W6:W23)</f>
        <v>15795000</v>
      </c>
      <c r="X25" s="39">
        <f>SUM(X3:X22)</f>
        <v>8025480</v>
      </c>
      <c r="Y25" s="40">
        <f>AVERAGE(Y3:Y22)</f>
        <v>0.45081904761904762</v>
      </c>
      <c r="Z25" s="39">
        <f>SUM(Z3:Z22)</f>
        <v>92143069.5</v>
      </c>
      <c r="AA25" s="39">
        <f>SUM(AA3:AA22)</f>
        <v>6451979</v>
      </c>
      <c r="AB25" s="39">
        <f>SUM(AB3:AB22)</f>
        <v>10079310</v>
      </c>
      <c r="AC25" s="39">
        <f>SUM(AC3:AC22)</f>
        <v>13431308</v>
      </c>
      <c r="AD25" s="39">
        <f>SUM(AD3:AD22)</f>
        <v>7402880</v>
      </c>
      <c r="AE25" s="39">
        <v>13982300</v>
      </c>
      <c r="AF25" s="39">
        <f>SUM(AF3:AF22)</f>
        <v>10161402</v>
      </c>
      <c r="AG25" s="39">
        <f>SUM(AG3:AG22)</f>
        <v>10469300</v>
      </c>
      <c r="AH25" s="39">
        <f>SUM(AH3:AH22)</f>
        <v>10119926.5</v>
      </c>
      <c r="AI25" s="39">
        <f>SUM(AI3:AI22)</f>
        <v>10044664</v>
      </c>
      <c r="AJ25" s="39">
        <f>SUM(AJ3:AJ22)</f>
        <v>7396577</v>
      </c>
    </row>
    <row r="26" spans="1:36" ht="28.15" thickBot="1">
      <c r="A26" s="41"/>
      <c r="B26" s="42"/>
      <c r="C26" s="43"/>
      <c r="D26" s="42"/>
      <c r="E26" s="44"/>
      <c r="F26" s="45"/>
      <c r="G26" s="46"/>
      <c r="H26" s="47"/>
      <c r="I26" s="48"/>
      <c r="J26" s="49" t="s">
        <v>69</v>
      </c>
      <c r="K26" s="48"/>
      <c r="L26" s="50"/>
      <c r="M26" s="50"/>
      <c r="N26" s="51"/>
      <c r="O26" s="52">
        <f t="shared" ref="O26:U26" si="6">AVERAGE(O3:O22)</f>
        <v>450</v>
      </c>
      <c r="P26" s="53">
        <f>AVERAGE(P3:P23)</f>
        <v>104.42857142857143</v>
      </c>
      <c r="Q26" s="54">
        <f t="shared" si="6"/>
        <v>0.24366666666666664</v>
      </c>
      <c r="R26" s="53">
        <f t="shared" si="6"/>
        <v>10000</v>
      </c>
      <c r="S26" s="53">
        <f t="shared" si="6"/>
        <v>505.55</v>
      </c>
      <c r="T26" s="54">
        <f t="shared" si="6"/>
        <v>5.0554999999999996E-2</v>
      </c>
      <c r="U26" s="55">
        <f t="shared" si="6"/>
        <v>9494.4500000000007</v>
      </c>
      <c r="V26" s="56" t="e">
        <f>AVERAGE(V3:V22)</f>
        <v>#DIV/0!</v>
      </c>
      <c r="W26" s="57">
        <f>AVERAGE(W3:W22)</f>
        <v>823500</v>
      </c>
      <c r="X26" s="57">
        <f>AVERAGE(X6:X22)</f>
        <v>472087.0588235294</v>
      </c>
      <c r="Y26" s="58">
        <f>X26/W26</f>
        <v>0.57326904532304723</v>
      </c>
      <c r="Z26" s="57">
        <f>AVERAGE(Z6:Z22)</f>
        <v>5420180.5588235296</v>
      </c>
      <c r="AA26" s="57">
        <f>AVERAGE(AA6:AA22)</f>
        <v>379528.17647058825</v>
      </c>
      <c r="AB26" s="57">
        <f>AVERAGE(AB6:AB23)</f>
        <v>581008.33333333337</v>
      </c>
      <c r="AC26" s="57">
        <f>AVERAGE(AC6:AC22)</f>
        <v>790076.9411764706</v>
      </c>
      <c r="AD26" s="57">
        <f>AVERAGE(AD6:AD22)</f>
        <v>435463.5294117647</v>
      </c>
      <c r="AE26" s="57">
        <v>822488.23529411759</v>
      </c>
      <c r="AF26" s="57">
        <f>AVERAGE(AF6:AF22)</f>
        <v>597729.5294117647</v>
      </c>
      <c r="AG26" s="57">
        <f>AVERAGE(AG6:AG22)</f>
        <v>615841.17647058819</v>
      </c>
      <c r="AH26" s="57">
        <f>AVERAGE(AH6:AH22)</f>
        <v>595289.79411764711</v>
      </c>
      <c r="AI26" s="57">
        <f>AVERAGE(AI6:AI22)</f>
        <v>590862.5882352941</v>
      </c>
      <c r="AJ26" s="57">
        <f>AVERAGE(AJ6:AJ22)</f>
        <v>435092.76470588235</v>
      </c>
    </row>
    <row r="27" spans="1:36" ht="21" customHeight="1" thickBot="1">
      <c r="A27" s="76"/>
      <c r="B27" s="77"/>
      <c r="C27" s="78"/>
      <c r="D27" s="77"/>
      <c r="E27" s="79"/>
      <c r="F27" s="77"/>
      <c r="G27" s="80"/>
      <c r="H27" s="81"/>
      <c r="I27" s="82"/>
      <c r="J27" s="77"/>
      <c r="K27" s="77"/>
      <c r="L27" s="83"/>
      <c r="M27" s="83"/>
      <c r="N27" s="84"/>
      <c r="O27" s="85"/>
      <c r="P27" s="86"/>
      <c r="Q27" s="81"/>
      <c r="R27" s="87"/>
      <c r="S27" s="86"/>
      <c r="T27" s="88"/>
      <c r="U27" s="86"/>
      <c r="V27" s="89"/>
      <c r="W27" s="90"/>
      <c r="X27" s="89"/>
      <c r="Y27" s="59" t="s">
        <v>157</v>
      </c>
      <c r="Z27" s="89"/>
      <c r="AA27" s="128"/>
      <c r="AB27" s="89"/>
      <c r="AC27" s="89"/>
      <c r="AD27" s="89"/>
      <c r="AE27" s="89"/>
      <c r="AF27" s="89"/>
      <c r="AG27" s="89"/>
      <c r="AH27" s="89"/>
      <c r="AI27" s="89"/>
      <c r="AJ27" s="89"/>
    </row>
  </sheetData>
  <autoFilter ref="B2:AG23" xr:uid="{69EC1077-D6F8-4A37-B17C-27D2A9B25F44}"/>
  <dataConsolidate/>
  <mergeCells count="5">
    <mergeCell ref="Z1:AI1"/>
    <mergeCell ref="A1:E1"/>
    <mergeCell ref="F1:N1"/>
    <mergeCell ref="O1:U1"/>
    <mergeCell ref="V1:Y1"/>
  </mergeCells>
  <phoneticPr fontId="21" type="noConversion"/>
  <conditionalFormatting sqref="B8">
    <cfRule type="duplicateValues" dxfId="95" priority="12"/>
  </conditionalFormatting>
  <conditionalFormatting sqref="B10 B7">
    <cfRule type="duplicateValues" dxfId="94" priority="14"/>
  </conditionalFormatting>
  <conditionalFormatting sqref="B11">
    <cfRule type="duplicateValues" dxfId="93" priority="10"/>
  </conditionalFormatting>
  <conditionalFormatting sqref="B13">
    <cfRule type="duplicateValues" dxfId="92" priority="9"/>
  </conditionalFormatting>
  <conditionalFormatting sqref="B14">
    <cfRule type="duplicateValues" dxfId="91" priority="11"/>
  </conditionalFormatting>
  <conditionalFormatting sqref="B16:B17 B12">
    <cfRule type="duplicateValues" dxfId="90" priority="17"/>
  </conditionalFormatting>
  <conditionalFormatting sqref="B23 B18:B20">
    <cfRule type="duplicateValues" dxfId="89" priority="15"/>
  </conditionalFormatting>
  <conditionalFormatting sqref="B24 B22 B15 B9 B3:B6">
    <cfRule type="duplicateValues" dxfId="88" priority="18"/>
  </conditionalFormatting>
  <conditionalFormatting sqref="B25">
    <cfRule type="duplicateValues" dxfId="87" priority="24"/>
  </conditionalFormatting>
  <conditionalFormatting sqref="P3:P23">
    <cfRule type="iconSet" priority="1">
      <iconSet iconSet="3Symbols">
        <cfvo type="percent" val="0"/>
        <cfvo type="num" val="400"/>
        <cfvo type="num" val="450"/>
      </iconSet>
    </cfRule>
    <cfRule type="colorScale" priority="2">
      <colorScale>
        <cfvo type="num" val="100"/>
        <cfvo type="num" val="450"/>
        <cfvo type="num" val="650"/>
        <color rgb="FFF8696B"/>
        <color theme="7" tint="0.79998168889431442"/>
        <color rgb="FF63BE7B"/>
      </colorScale>
    </cfRule>
  </conditionalFormatting>
  <conditionalFormatting sqref="U3:U23">
    <cfRule type="cellIs" dxfId="86" priority="3" operator="lessThan">
      <formula>0</formula>
    </cfRule>
    <cfRule type="cellIs" dxfId="85" priority="4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80D4-3585-4B6D-AC10-E7754DF622B4}">
  <dimension ref="A1:AK28"/>
  <sheetViews>
    <sheetView zoomScale="59" zoomScaleNormal="59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27" sqref="R27:S27"/>
    </sheetView>
  </sheetViews>
  <sheetFormatPr defaultRowHeight="14.25"/>
  <cols>
    <col min="1" max="1" width="16" customWidth="1"/>
    <col min="2" max="2" width="39.3984375" customWidth="1"/>
    <col min="3" max="8" width="8.1328125" bestFit="1" customWidth="1"/>
    <col min="9" max="9" width="8.73046875" bestFit="1" customWidth="1"/>
    <col min="10" max="32" width="11.86328125" bestFit="1" customWidth="1"/>
    <col min="33" max="33" width="10.59765625" bestFit="1" customWidth="1"/>
    <col min="34" max="34" width="16.1328125" bestFit="1" customWidth="1"/>
    <col min="35" max="35" width="18.59765625" bestFit="1" customWidth="1"/>
    <col min="36" max="36" width="13.3984375" customWidth="1"/>
    <col min="37" max="37" width="13" customWidth="1"/>
  </cols>
  <sheetData>
    <row r="1" spans="1:37" ht="35.25" customHeight="1">
      <c r="B1" s="129" t="s">
        <v>85</v>
      </c>
      <c r="C1" s="273" t="s">
        <v>78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</row>
    <row r="2" spans="1:37" ht="73.5" customHeight="1">
      <c r="A2" s="61" t="s">
        <v>4</v>
      </c>
      <c r="B2" s="62" t="s">
        <v>5</v>
      </c>
      <c r="C2" s="101">
        <v>45078</v>
      </c>
      <c r="D2" s="101">
        <v>45079</v>
      </c>
      <c r="E2" s="101">
        <v>45080</v>
      </c>
      <c r="F2" s="101">
        <v>45081</v>
      </c>
      <c r="G2" s="101">
        <v>45082</v>
      </c>
      <c r="H2" s="101">
        <v>45083</v>
      </c>
      <c r="I2" s="101">
        <v>45084</v>
      </c>
      <c r="J2" s="101">
        <v>45085</v>
      </c>
      <c r="K2" s="101">
        <v>45086</v>
      </c>
      <c r="L2" s="101">
        <v>45087</v>
      </c>
      <c r="M2" s="101">
        <v>45088</v>
      </c>
      <c r="N2" s="101">
        <v>45089</v>
      </c>
      <c r="O2" s="101">
        <v>45090</v>
      </c>
      <c r="P2" s="101">
        <v>45091</v>
      </c>
      <c r="Q2" s="101">
        <v>45092</v>
      </c>
      <c r="R2" s="101">
        <v>45093</v>
      </c>
      <c r="S2" s="101">
        <v>45094</v>
      </c>
      <c r="T2" s="101">
        <v>45095</v>
      </c>
      <c r="U2" s="101">
        <v>45096</v>
      </c>
      <c r="V2" s="101">
        <v>45097</v>
      </c>
      <c r="W2" s="101">
        <v>45098</v>
      </c>
      <c r="X2" s="101">
        <v>45099</v>
      </c>
      <c r="Y2" s="101">
        <v>45100</v>
      </c>
      <c r="Z2" s="101">
        <v>45101</v>
      </c>
      <c r="AA2" s="101">
        <v>45102</v>
      </c>
      <c r="AB2" s="101">
        <v>45103</v>
      </c>
      <c r="AC2" s="101">
        <v>45104</v>
      </c>
      <c r="AD2" s="101">
        <v>45105</v>
      </c>
      <c r="AE2" s="101">
        <v>45106</v>
      </c>
      <c r="AF2" s="101">
        <v>45107</v>
      </c>
      <c r="AG2" s="102" t="s">
        <v>81</v>
      </c>
      <c r="AH2" s="107" t="s">
        <v>18</v>
      </c>
      <c r="AI2" s="126" t="s">
        <v>79</v>
      </c>
      <c r="AJ2" s="108" t="s">
        <v>20</v>
      </c>
      <c r="AK2" s="109" t="s">
        <v>80</v>
      </c>
    </row>
    <row r="3" spans="1:37" ht="20.6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11">
        <f t="shared" ref="AG3:AG23" si="0">AVERAGE(C3:AF3)</f>
        <v>0</v>
      </c>
      <c r="AH3" s="112">
        <v>10000</v>
      </c>
      <c r="AI3" s="112">
        <f t="shared" ref="AI3:AI23" si="1">SUM(C3:AF3)</f>
        <v>0</v>
      </c>
      <c r="AJ3" s="113">
        <f>AI3/AH3</f>
        <v>0</v>
      </c>
      <c r="AK3" s="114">
        <f>AH3-AI3</f>
        <v>10000</v>
      </c>
    </row>
    <row r="4" spans="1:37" ht="20.65">
      <c r="A4" s="110" t="s">
        <v>30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11">
        <f t="shared" si="0"/>
        <v>0</v>
      </c>
      <c r="AH4" s="112">
        <v>10000</v>
      </c>
      <c r="AI4" s="112">
        <f t="shared" si="1"/>
        <v>0</v>
      </c>
      <c r="AJ4" s="113">
        <f t="shared" ref="AJ4:AJ21" si="2">AI4/AH4</f>
        <v>0</v>
      </c>
      <c r="AK4" s="114">
        <f t="shared" ref="AK4:AK21" si="3">AH4-AI4</f>
        <v>10000</v>
      </c>
    </row>
    <row r="5" spans="1:37" ht="20.65">
      <c r="A5" s="110" t="s">
        <v>32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11">
        <f t="shared" si="0"/>
        <v>0</v>
      </c>
      <c r="AH5" s="112">
        <v>10000</v>
      </c>
      <c r="AI5" s="112">
        <f t="shared" si="1"/>
        <v>0</v>
      </c>
      <c r="AJ5" s="113">
        <f t="shared" si="2"/>
        <v>0</v>
      </c>
      <c r="AK5" s="114">
        <f t="shared" si="3"/>
        <v>10000</v>
      </c>
    </row>
    <row r="6" spans="1:37" ht="20.65">
      <c r="A6" s="100" t="s">
        <v>33</v>
      </c>
      <c r="B6" s="99" t="s">
        <v>34</v>
      </c>
      <c r="C6" s="104">
        <v>249</v>
      </c>
      <c r="D6" s="104">
        <v>295</v>
      </c>
      <c r="E6" s="104">
        <v>246</v>
      </c>
      <c r="F6" s="104">
        <v>198</v>
      </c>
      <c r="G6" s="104">
        <v>270</v>
      </c>
      <c r="H6" s="104">
        <v>240</v>
      </c>
      <c r="I6" s="104">
        <v>244</v>
      </c>
      <c r="J6" s="104">
        <v>93</v>
      </c>
      <c r="K6" s="104">
        <v>338</v>
      </c>
      <c r="L6" s="104">
        <v>136</v>
      </c>
      <c r="M6" s="104">
        <v>0</v>
      </c>
      <c r="N6" s="104">
        <v>0</v>
      </c>
      <c r="O6" s="104">
        <v>0</v>
      </c>
      <c r="P6" s="104">
        <v>0</v>
      </c>
      <c r="Q6" s="104">
        <v>0</v>
      </c>
      <c r="R6" s="104">
        <v>17</v>
      </c>
      <c r="S6" s="104">
        <v>405</v>
      </c>
      <c r="T6" s="104">
        <v>377</v>
      </c>
      <c r="U6" s="104">
        <v>132</v>
      </c>
      <c r="V6" s="104">
        <v>75</v>
      </c>
      <c r="W6" s="104">
        <v>285</v>
      </c>
      <c r="X6" s="104">
        <v>242</v>
      </c>
      <c r="Y6" s="104">
        <v>261</v>
      </c>
      <c r="Z6" s="104">
        <v>201</v>
      </c>
      <c r="AA6" s="104">
        <v>201</v>
      </c>
      <c r="AB6" s="104">
        <v>29</v>
      </c>
      <c r="AC6" s="104">
        <v>0</v>
      </c>
      <c r="AD6" s="104">
        <v>0</v>
      </c>
      <c r="AE6" s="104">
        <v>0</v>
      </c>
      <c r="AF6" s="104">
        <v>11</v>
      </c>
      <c r="AG6" s="111">
        <f t="shared" si="0"/>
        <v>151.5</v>
      </c>
      <c r="AH6" s="112">
        <v>10000</v>
      </c>
      <c r="AI6" s="112">
        <f>SUM(C6:AF6)</f>
        <v>4545</v>
      </c>
      <c r="AJ6" s="113">
        <f t="shared" si="2"/>
        <v>0.45450000000000002</v>
      </c>
      <c r="AK6" s="114">
        <f t="shared" si="3"/>
        <v>5455</v>
      </c>
    </row>
    <row r="7" spans="1:37" ht="20.65">
      <c r="A7" s="100" t="s">
        <v>36</v>
      </c>
      <c r="B7" s="99" t="s">
        <v>37</v>
      </c>
      <c r="C7" s="104">
        <v>272</v>
      </c>
      <c r="D7" s="104">
        <v>216</v>
      </c>
      <c r="E7" s="104">
        <v>280</v>
      </c>
      <c r="F7" s="104">
        <v>405</v>
      </c>
      <c r="G7" s="104">
        <v>295</v>
      </c>
      <c r="H7" s="104">
        <v>186</v>
      </c>
      <c r="I7" s="104">
        <v>0</v>
      </c>
      <c r="J7" s="104">
        <v>59</v>
      </c>
      <c r="K7" s="104">
        <v>243</v>
      </c>
      <c r="L7" s="104">
        <v>151</v>
      </c>
      <c r="M7" s="104">
        <v>490</v>
      </c>
      <c r="N7" s="104">
        <v>260</v>
      </c>
      <c r="O7" s="104">
        <v>350</v>
      </c>
      <c r="P7" s="104">
        <v>386</v>
      </c>
      <c r="Q7" s="104">
        <v>319</v>
      </c>
      <c r="R7" s="104">
        <v>361</v>
      </c>
      <c r="S7" s="104">
        <v>151</v>
      </c>
      <c r="T7" s="104">
        <v>274</v>
      </c>
      <c r="U7" s="104">
        <v>125</v>
      </c>
      <c r="V7" s="104">
        <v>337</v>
      </c>
      <c r="W7" s="104">
        <v>52</v>
      </c>
      <c r="X7" s="104">
        <v>380</v>
      </c>
      <c r="Y7" s="104">
        <v>317</v>
      </c>
      <c r="Z7" s="104">
        <v>322</v>
      </c>
      <c r="AA7" s="104">
        <v>322</v>
      </c>
      <c r="AB7" s="104">
        <v>287</v>
      </c>
      <c r="AC7" s="104">
        <v>150</v>
      </c>
      <c r="AD7" s="104">
        <v>416</v>
      </c>
      <c r="AE7" s="104">
        <v>321</v>
      </c>
      <c r="AF7" s="104">
        <v>0</v>
      </c>
      <c r="AG7" s="111">
        <f t="shared" si="0"/>
        <v>257.56666666666666</v>
      </c>
      <c r="AH7" s="112">
        <v>10000</v>
      </c>
      <c r="AI7" s="112">
        <f>SUM(C7:AF7)</f>
        <v>7727</v>
      </c>
      <c r="AJ7" s="113">
        <f t="shared" si="2"/>
        <v>0.77270000000000005</v>
      </c>
      <c r="AK7" s="114">
        <f t="shared" si="3"/>
        <v>2273</v>
      </c>
    </row>
    <row r="8" spans="1:37" ht="20.65">
      <c r="A8" s="100" t="s">
        <v>38</v>
      </c>
      <c r="B8" s="99" t="s">
        <v>75</v>
      </c>
      <c r="C8" s="104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11">
        <f t="shared" si="0"/>
        <v>0</v>
      </c>
      <c r="AH8" s="112">
        <v>10000</v>
      </c>
      <c r="AI8" s="112">
        <f t="shared" si="1"/>
        <v>0</v>
      </c>
      <c r="AJ8" s="113">
        <f t="shared" si="2"/>
        <v>0</v>
      </c>
      <c r="AK8" s="114">
        <f t="shared" si="3"/>
        <v>10000</v>
      </c>
    </row>
    <row r="9" spans="1:37" ht="20.65">
      <c r="A9" s="100" t="s">
        <v>39</v>
      </c>
      <c r="B9" s="99" t="s">
        <v>40</v>
      </c>
      <c r="C9" s="104">
        <v>180</v>
      </c>
      <c r="D9" s="104">
        <v>0</v>
      </c>
      <c r="E9" s="104">
        <v>101</v>
      </c>
      <c r="F9" s="104">
        <v>541</v>
      </c>
      <c r="G9" s="104">
        <v>349</v>
      </c>
      <c r="H9" s="104">
        <v>0</v>
      </c>
      <c r="I9" s="104">
        <v>1</v>
      </c>
      <c r="J9" s="104">
        <v>147</v>
      </c>
      <c r="K9" s="104">
        <v>417</v>
      </c>
      <c r="L9" s="104">
        <v>0</v>
      </c>
      <c r="M9" s="104">
        <v>0</v>
      </c>
      <c r="N9" s="104">
        <v>86</v>
      </c>
      <c r="O9" s="104">
        <v>246</v>
      </c>
      <c r="P9" s="104">
        <v>148</v>
      </c>
      <c r="Q9" s="104">
        <v>529</v>
      </c>
      <c r="R9" s="104">
        <v>21</v>
      </c>
      <c r="S9" s="104">
        <v>1</v>
      </c>
      <c r="T9" s="104">
        <v>42</v>
      </c>
      <c r="U9" s="104">
        <v>1</v>
      </c>
      <c r="V9" s="104">
        <v>226</v>
      </c>
      <c r="W9" s="104">
        <v>80</v>
      </c>
      <c r="X9" s="104">
        <v>423</v>
      </c>
      <c r="Y9" s="104">
        <v>58</v>
      </c>
      <c r="Z9" s="104">
        <v>141</v>
      </c>
      <c r="AA9" s="104">
        <v>141</v>
      </c>
      <c r="AB9" s="104">
        <v>136</v>
      </c>
      <c r="AC9" s="104">
        <v>66</v>
      </c>
      <c r="AD9" s="104">
        <v>0</v>
      </c>
      <c r="AE9" s="104">
        <v>13</v>
      </c>
      <c r="AF9" s="104">
        <v>0</v>
      </c>
      <c r="AG9" s="111">
        <f t="shared" si="0"/>
        <v>136.46666666666667</v>
      </c>
      <c r="AH9" s="112">
        <v>10000</v>
      </c>
      <c r="AI9" s="112">
        <f t="shared" si="1"/>
        <v>4094</v>
      </c>
      <c r="AJ9" s="113">
        <f t="shared" si="2"/>
        <v>0.40939999999999999</v>
      </c>
      <c r="AK9" s="114">
        <f t="shared" si="3"/>
        <v>5906</v>
      </c>
    </row>
    <row r="10" spans="1:37" ht="20.65">
      <c r="A10" s="100" t="s">
        <v>43</v>
      </c>
      <c r="B10" s="99" t="s">
        <v>44</v>
      </c>
      <c r="C10" s="104">
        <v>1</v>
      </c>
      <c r="D10" s="104">
        <v>2</v>
      </c>
      <c r="E10" s="104">
        <v>2</v>
      </c>
      <c r="F10" s="104">
        <v>1</v>
      </c>
      <c r="G10" s="104">
        <v>1</v>
      </c>
      <c r="H10" s="104">
        <v>1</v>
      </c>
      <c r="I10" s="104">
        <v>1</v>
      </c>
      <c r="J10" s="104">
        <v>146</v>
      </c>
      <c r="K10" s="104">
        <v>200</v>
      </c>
      <c r="L10" s="104">
        <v>551</v>
      </c>
      <c r="M10" s="104">
        <v>463</v>
      </c>
      <c r="N10" s="104">
        <v>325</v>
      </c>
      <c r="O10" s="104">
        <v>269</v>
      </c>
      <c r="P10" s="104">
        <v>414</v>
      </c>
      <c r="Q10" s="104">
        <v>205</v>
      </c>
      <c r="R10" s="104">
        <v>1</v>
      </c>
      <c r="S10" s="104">
        <v>0</v>
      </c>
      <c r="T10" s="104">
        <v>1</v>
      </c>
      <c r="U10" s="104">
        <v>86</v>
      </c>
      <c r="V10" s="104">
        <v>48</v>
      </c>
      <c r="W10" s="104">
        <v>1</v>
      </c>
      <c r="X10" s="104">
        <v>14</v>
      </c>
      <c r="Y10" s="104">
        <v>1</v>
      </c>
      <c r="Z10" s="104">
        <v>0</v>
      </c>
      <c r="AA10" s="104">
        <v>0</v>
      </c>
      <c r="AB10" s="104">
        <v>97</v>
      </c>
      <c r="AC10" s="104">
        <v>204</v>
      </c>
      <c r="AD10" s="104">
        <v>145</v>
      </c>
      <c r="AE10" s="104">
        <v>110</v>
      </c>
      <c r="AF10" s="104">
        <v>317</v>
      </c>
      <c r="AG10" s="111">
        <f t="shared" si="0"/>
        <v>120.23333333333333</v>
      </c>
      <c r="AH10" s="112">
        <v>10000</v>
      </c>
      <c r="AI10" s="112">
        <f t="shared" si="1"/>
        <v>3607</v>
      </c>
      <c r="AJ10" s="113">
        <f t="shared" si="2"/>
        <v>0.36070000000000002</v>
      </c>
      <c r="AK10" s="114">
        <f t="shared" si="3"/>
        <v>6393</v>
      </c>
    </row>
    <row r="11" spans="1:37" ht="20.65">
      <c r="A11" s="100" t="s">
        <v>45</v>
      </c>
      <c r="B11" s="99" t="s">
        <v>46</v>
      </c>
      <c r="C11" s="104">
        <v>0</v>
      </c>
      <c r="D11" s="104">
        <v>0</v>
      </c>
      <c r="E11" s="104">
        <v>0</v>
      </c>
      <c r="F11" s="104">
        <v>409</v>
      </c>
      <c r="G11" s="104">
        <v>390</v>
      </c>
      <c r="H11" s="104">
        <v>204</v>
      </c>
      <c r="I11" s="104">
        <v>0</v>
      </c>
      <c r="J11" s="104">
        <v>86</v>
      </c>
      <c r="K11" s="104">
        <v>269</v>
      </c>
      <c r="L11" s="104">
        <v>199</v>
      </c>
      <c r="M11" s="104">
        <v>0</v>
      </c>
      <c r="N11" s="104">
        <v>0</v>
      </c>
      <c r="O11" s="104">
        <v>0</v>
      </c>
      <c r="P11" s="104">
        <v>0</v>
      </c>
      <c r="Q11" s="104">
        <v>16</v>
      </c>
      <c r="R11" s="104">
        <v>318</v>
      </c>
      <c r="S11" s="104">
        <v>0</v>
      </c>
      <c r="T11" s="104">
        <v>127</v>
      </c>
      <c r="U11" s="104">
        <v>343</v>
      </c>
      <c r="V11" s="104">
        <v>182</v>
      </c>
      <c r="W11" s="104">
        <v>2</v>
      </c>
      <c r="X11" s="104">
        <v>111</v>
      </c>
      <c r="Y11" s="104">
        <v>163</v>
      </c>
      <c r="Z11" s="104">
        <v>340</v>
      </c>
      <c r="AA11" s="104">
        <v>340</v>
      </c>
      <c r="AB11" s="104">
        <v>137</v>
      </c>
      <c r="AC11" s="104">
        <v>0</v>
      </c>
      <c r="AD11" s="104">
        <v>1</v>
      </c>
      <c r="AE11" s="104">
        <v>0</v>
      </c>
      <c r="AF11" s="104">
        <v>1</v>
      </c>
      <c r="AG11" s="111">
        <f t="shared" si="0"/>
        <v>121.26666666666667</v>
      </c>
      <c r="AH11" s="112">
        <v>10000</v>
      </c>
      <c r="AI11" s="112">
        <f t="shared" si="1"/>
        <v>3638</v>
      </c>
      <c r="AJ11" s="113">
        <f t="shared" si="2"/>
        <v>0.36380000000000001</v>
      </c>
      <c r="AK11" s="114">
        <f t="shared" si="3"/>
        <v>6362</v>
      </c>
    </row>
    <row r="12" spans="1:37" ht="20.65">
      <c r="A12" s="100" t="s">
        <v>47</v>
      </c>
      <c r="B12" s="99" t="s">
        <v>48</v>
      </c>
      <c r="C12" s="104">
        <v>565</v>
      </c>
      <c r="D12" s="104">
        <v>490</v>
      </c>
      <c r="E12" s="104">
        <v>137</v>
      </c>
      <c r="F12" s="104">
        <v>0</v>
      </c>
      <c r="G12" s="104">
        <v>148</v>
      </c>
      <c r="H12" s="104">
        <v>205</v>
      </c>
      <c r="I12" s="104">
        <v>1</v>
      </c>
      <c r="J12" s="104">
        <v>145</v>
      </c>
      <c r="K12" s="104">
        <v>463</v>
      </c>
      <c r="L12" s="104">
        <v>86</v>
      </c>
      <c r="M12" s="104">
        <v>0</v>
      </c>
      <c r="N12" s="104">
        <v>1</v>
      </c>
      <c r="O12" s="104">
        <v>1</v>
      </c>
      <c r="P12" s="104">
        <v>0</v>
      </c>
      <c r="Q12" s="104">
        <v>305</v>
      </c>
      <c r="R12" s="104">
        <v>673</v>
      </c>
      <c r="S12" s="104">
        <v>219</v>
      </c>
      <c r="T12" s="104">
        <v>402</v>
      </c>
      <c r="U12" s="104">
        <v>605</v>
      </c>
      <c r="V12" s="104">
        <v>203</v>
      </c>
      <c r="W12" s="104">
        <v>1</v>
      </c>
      <c r="X12" s="104">
        <v>1</v>
      </c>
      <c r="Y12" s="104">
        <v>0</v>
      </c>
      <c r="Z12" s="104">
        <v>1</v>
      </c>
      <c r="AA12" s="104">
        <v>1</v>
      </c>
      <c r="AB12" s="104">
        <v>0</v>
      </c>
      <c r="AC12" s="104">
        <v>0</v>
      </c>
      <c r="AD12" s="104">
        <v>1</v>
      </c>
      <c r="AE12" s="104">
        <v>1</v>
      </c>
      <c r="AF12" s="104">
        <v>1</v>
      </c>
      <c r="AG12" s="111">
        <f t="shared" si="0"/>
        <v>155.19999999999999</v>
      </c>
      <c r="AH12" s="112">
        <v>10000</v>
      </c>
      <c r="AI12" s="112">
        <f t="shared" si="1"/>
        <v>4656</v>
      </c>
      <c r="AJ12" s="113">
        <f t="shared" si="2"/>
        <v>0.46560000000000001</v>
      </c>
      <c r="AK12" s="114">
        <f t="shared" si="3"/>
        <v>5344</v>
      </c>
    </row>
    <row r="13" spans="1:37" ht="20.65">
      <c r="A13" s="100" t="s">
        <v>49</v>
      </c>
      <c r="B13" s="99" t="s">
        <v>50</v>
      </c>
      <c r="C13" s="104">
        <v>533</v>
      </c>
      <c r="D13" s="104">
        <v>69</v>
      </c>
      <c r="E13" s="104">
        <v>285</v>
      </c>
      <c r="F13" s="104">
        <v>279</v>
      </c>
      <c r="G13" s="104">
        <v>146</v>
      </c>
      <c r="H13" s="104">
        <v>1</v>
      </c>
      <c r="I13" s="104">
        <v>0</v>
      </c>
      <c r="J13" s="104">
        <v>208</v>
      </c>
      <c r="K13" s="104">
        <v>697</v>
      </c>
      <c r="L13" s="104">
        <v>335</v>
      </c>
      <c r="M13" s="104">
        <v>577</v>
      </c>
      <c r="N13" s="104">
        <v>460</v>
      </c>
      <c r="O13" s="104">
        <v>209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59</v>
      </c>
      <c r="V13" s="104">
        <v>74</v>
      </c>
      <c r="W13" s="104">
        <v>0</v>
      </c>
      <c r="X13" s="104">
        <v>17</v>
      </c>
      <c r="Y13" s="104">
        <v>203</v>
      </c>
      <c r="Z13" s="104">
        <v>194</v>
      </c>
      <c r="AA13" s="104">
        <v>194</v>
      </c>
      <c r="AB13" s="104">
        <v>86</v>
      </c>
      <c r="AC13" s="104">
        <v>46</v>
      </c>
      <c r="AD13" s="104">
        <v>92</v>
      </c>
      <c r="AE13" s="104">
        <v>546</v>
      </c>
      <c r="AF13" s="104">
        <v>183</v>
      </c>
      <c r="AG13" s="111">
        <f t="shared" si="0"/>
        <v>183.1</v>
      </c>
      <c r="AH13" s="112">
        <v>10000</v>
      </c>
      <c r="AI13" s="112">
        <f t="shared" si="1"/>
        <v>5493</v>
      </c>
      <c r="AJ13" s="113">
        <f t="shared" si="2"/>
        <v>0.54930000000000001</v>
      </c>
      <c r="AK13" s="114">
        <f t="shared" si="3"/>
        <v>4507</v>
      </c>
    </row>
    <row r="14" spans="1:37" ht="20.65">
      <c r="A14" s="100" t="s">
        <v>51</v>
      </c>
      <c r="B14" s="99" t="s">
        <v>52</v>
      </c>
      <c r="C14" s="104">
        <v>193</v>
      </c>
      <c r="D14" s="104">
        <v>275</v>
      </c>
      <c r="E14" s="104">
        <v>61</v>
      </c>
      <c r="F14" s="104">
        <v>87</v>
      </c>
      <c r="G14" s="104">
        <v>289</v>
      </c>
      <c r="H14" s="104">
        <v>441</v>
      </c>
      <c r="I14" s="104">
        <v>460</v>
      </c>
      <c r="J14" s="104">
        <v>23</v>
      </c>
      <c r="K14" s="104">
        <v>1</v>
      </c>
      <c r="L14" s="104">
        <v>1</v>
      </c>
      <c r="M14" s="104">
        <v>120</v>
      </c>
      <c r="N14" s="104">
        <v>0</v>
      </c>
      <c r="O14" s="104">
        <v>461</v>
      </c>
      <c r="P14" s="104">
        <v>213</v>
      </c>
      <c r="Q14" s="104">
        <v>0</v>
      </c>
      <c r="R14" s="104">
        <v>0</v>
      </c>
      <c r="S14" s="104">
        <v>0</v>
      </c>
      <c r="T14" s="104">
        <v>0</v>
      </c>
      <c r="U14" s="104">
        <v>47</v>
      </c>
      <c r="V14" s="104">
        <v>86</v>
      </c>
      <c r="W14" s="104">
        <v>0</v>
      </c>
      <c r="X14" s="104">
        <v>16</v>
      </c>
      <c r="Y14" s="104">
        <v>0</v>
      </c>
      <c r="Z14" s="104">
        <v>13</v>
      </c>
      <c r="AA14" s="104">
        <v>13</v>
      </c>
      <c r="AB14" s="104">
        <v>0</v>
      </c>
      <c r="AC14" s="104">
        <v>0</v>
      </c>
      <c r="AD14" s="104">
        <v>0</v>
      </c>
      <c r="AE14" s="104">
        <v>33</v>
      </c>
      <c r="AF14" s="104">
        <v>445</v>
      </c>
      <c r="AG14" s="111">
        <f t="shared" si="0"/>
        <v>109.26666666666667</v>
      </c>
      <c r="AH14" s="112">
        <v>10000</v>
      </c>
      <c r="AI14" s="112">
        <f t="shared" si="1"/>
        <v>3278</v>
      </c>
      <c r="AJ14" s="113">
        <f t="shared" si="2"/>
        <v>0.32779999999999998</v>
      </c>
      <c r="AK14" s="114">
        <f t="shared" si="3"/>
        <v>6722</v>
      </c>
    </row>
    <row r="15" spans="1:37" ht="20.65">
      <c r="A15" s="100" t="s">
        <v>53</v>
      </c>
      <c r="B15" s="99" t="s">
        <v>54</v>
      </c>
      <c r="C15" s="104">
        <v>0</v>
      </c>
      <c r="D15" s="104">
        <v>0</v>
      </c>
      <c r="E15" s="104">
        <v>0</v>
      </c>
      <c r="F15" s="104">
        <v>0</v>
      </c>
      <c r="G15" s="104">
        <v>74</v>
      </c>
      <c r="H15" s="104">
        <v>420</v>
      </c>
      <c r="I15" s="104">
        <v>29</v>
      </c>
      <c r="J15" s="104">
        <v>544</v>
      </c>
      <c r="K15" s="104">
        <v>139</v>
      </c>
      <c r="L15" s="104">
        <v>521</v>
      </c>
      <c r="M15" s="104">
        <v>474</v>
      </c>
      <c r="N15" s="104">
        <v>227</v>
      </c>
      <c r="O15" s="104">
        <v>0</v>
      </c>
      <c r="P15" s="104">
        <v>0</v>
      </c>
      <c r="Q15" s="104">
        <v>1</v>
      </c>
      <c r="R15" s="104">
        <v>0</v>
      </c>
      <c r="S15" s="104">
        <v>0</v>
      </c>
      <c r="T15" s="104">
        <v>1</v>
      </c>
      <c r="U15" s="104">
        <v>16</v>
      </c>
      <c r="V15" s="104">
        <v>97</v>
      </c>
      <c r="W15" s="104">
        <v>1</v>
      </c>
      <c r="X15" s="104">
        <v>15</v>
      </c>
      <c r="Y15" s="104">
        <v>0</v>
      </c>
      <c r="Z15" s="104">
        <v>121</v>
      </c>
      <c r="AA15" s="104">
        <v>121</v>
      </c>
      <c r="AB15" s="104">
        <v>142</v>
      </c>
      <c r="AC15" s="104">
        <v>15</v>
      </c>
      <c r="AD15" s="104">
        <v>19</v>
      </c>
      <c r="AE15" s="104">
        <v>33</v>
      </c>
      <c r="AF15" s="104">
        <v>450</v>
      </c>
      <c r="AG15" s="111">
        <f t="shared" si="0"/>
        <v>115.33333333333333</v>
      </c>
      <c r="AH15" s="112">
        <v>10000</v>
      </c>
      <c r="AI15" s="112">
        <f t="shared" si="1"/>
        <v>3460</v>
      </c>
      <c r="AJ15" s="113">
        <f t="shared" si="2"/>
        <v>0.34599999999999997</v>
      </c>
      <c r="AK15" s="114">
        <f t="shared" si="3"/>
        <v>6540</v>
      </c>
    </row>
    <row r="16" spans="1:37" ht="20.65">
      <c r="A16" s="110" t="s">
        <v>55</v>
      </c>
      <c r="B16" s="99" t="s">
        <v>56</v>
      </c>
      <c r="C16" s="104">
        <v>195</v>
      </c>
      <c r="D16" s="104">
        <v>269</v>
      </c>
      <c r="E16" s="104">
        <v>0</v>
      </c>
      <c r="F16" s="104">
        <v>146</v>
      </c>
      <c r="G16" s="104">
        <v>74</v>
      </c>
      <c r="H16" s="104">
        <v>718</v>
      </c>
      <c r="I16" s="104">
        <v>407</v>
      </c>
      <c r="J16" s="104">
        <v>140</v>
      </c>
      <c r="K16" s="104">
        <v>301</v>
      </c>
      <c r="L16" s="104">
        <v>544</v>
      </c>
      <c r="M16" s="104">
        <v>111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46</v>
      </c>
      <c r="V16" s="104">
        <v>85</v>
      </c>
      <c r="W16" s="104">
        <v>1</v>
      </c>
      <c r="X16" s="104">
        <v>15</v>
      </c>
      <c r="Y16" s="104">
        <v>0</v>
      </c>
      <c r="Z16" s="104">
        <v>13</v>
      </c>
      <c r="AA16" s="104">
        <v>13</v>
      </c>
      <c r="AB16" s="104">
        <v>81</v>
      </c>
      <c r="AC16" s="104">
        <v>69</v>
      </c>
      <c r="AD16" s="104">
        <v>19</v>
      </c>
      <c r="AE16" s="104">
        <v>33</v>
      </c>
      <c r="AF16" s="104">
        <v>445</v>
      </c>
      <c r="AG16" s="111">
        <f t="shared" si="0"/>
        <v>124.16666666666667</v>
      </c>
      <c r="AH16" s="112">
        <v>10000</v>
      </c>
      <c r="AI16" s="112">
        <f t="shared" si="1"/>
        <v>3725</v>
      </c>
      <c r="AJ16" s="113">
        <f t="shared" si="2"/>
        <v>0.3725</v>
      </c>
      <c r="AK16" s="114">
        <f t="shared" si="3"/>
        <v>6275</v>
      </c>
    </row>
    <row r="17" spans="1:37" ht="20.65">
      <c r="A17" s="100" t="s">
        <v>57</v>
      </c>
      <c r="B17" s="99" t="s">
        <v>70</v>
      </c>
      <c r="C17" s="104">
        <v>1</v>
      </c>
      <c r="D17" s="104">
        <v>0</v>
      </c>
      <c r="E17" s="104">
        <v>0</v>
      </c>
      <c r="F17" s="104">
        <v>0</v>
      </c>
      <c r="G17" s="104">
        <v>1</v>
      </c>
      <c r="H17" s="104">
        <v>128</v>
      </c>
      <c r="I17" s="104">
        <v>304</v>
      </c>
      <c r="J17" s="104">
        <v>81</v>
      </c>
      <c r="K17" s="104">
        <v>219</v>
      </c>
      <c r="L17" s="104">
        <v>180</v>
      </c>
      <c r="M17" s="104">
        <v>102</v>
      </c>
      <c r="N17" s="104">
        <v>183</v>
      </c>
      <c r="O17" s="104">
        <v>193</v>
      </c>
      <c r="P17" s="104">
        <v>21</v>
      </c>
      <c r="Q17" s="104">
        <v>116</v>
      </c>
      <c r="R17" s="104">
        <v>98</v>
      </c>
      <c r="S17" s="104">
        <v>256</v>
      </c>
      <c r="T17" s="104">
        <v>57</v>
      </c>
      <c r="U17" s="104">
        <v>0</v>
      </c>
      <c r="V17" s="104">
        <v>128</v>
      </c>
      <c r="W17" s="104">
        <v>479</v>
      </c>
      <c r="X17" s="104">
        <v>161</v>
      </c>
      <c r="Y17" s="104">
        <v>167</v>
      </c>
      <c r="Z17" s="104">
        <v>335</v>
      </c>
      <c r="AA17" s="104">
        <v>335</v>
      </c>
      <c r="AB17" s="104">
        <v>135</v>
      </c>
      <c r="AC17" s="104">
        <v>1</v>
      </c>
      <c r="AD17" s="104">
        <v>1</v>
      </c>
      <c r="AE17" s="104">
        <v>38</v>
      </c>
      <c r="AF17" s="104">
        <v>13</v>
      </c>
      <c r="AG17" s="111">
        <f t="shared" si="0"/>
        <v>124.43333333333334</v>
      </c>
      <c r="AH17" s="112">
        <v>10000</v>
      </c>
      <c r="AI17" s="112">
        <f t="shared" si="1"/>
        <v>3733</v>
      </c>
      <c r="AJ17" s="113">
        <f t="shared" si="2"/>
        <v>0.37330000000000002</v>
      </c>
      <c r="AK17" s="114">
        <f t="shared" si="3"/>
        <v>6267</v>
      </c>
    </row>
    <row r="18" spans="1:37" ht="20.65">
      <c r="A18" s="116" t="s">
        <v>60</v>
      </c>
      <c r="B18" s="99" t="s">
        <v>61</v>
      </c>
      <c r="C18" s="104">
        <v>197</v>
      </c>
      <c r="D18" s="104">
        <v>86</v>
      </c>
      <c r="E18" s="104">
        <v>197</v>
      </c>
      <c r="F18" s="104">
        <v>279</v>
      </c>
      <c r="G18" s="104">
        <v>144</v>
      </c>
      <c r="H18" s="104">
        <v>1</v>
      </c>
      <c r="I18" s="104">
        <v>1</v>
      </c>
      <c r="J18" s="104">
        <v>122</v>
      </c>
      <c r="K18" s="104">
        <v>72</v>
      </c>
      <c r="L18" s="104">
        <v>410</v>
      </c>
      <c r="M18" s="104">
        <v>142</v>
      </c>
      <c r="N18" s="104">
        <v>323</v>
      </c>
      <c r="O18" s="104">
        <v>265</v>
      </c>
      <c r="P18" s="104">
        <v>408</v>
      </c>
      <c r="Q18" s="104">
        <v>204</v>
      </c>
      <c r="R18" s="104">
        <v>0</v>
      </c>
      <c r="S18" s="104">
        <v>1</v>
      </c>
      <c r="T18" s="104">
        <v>1</v>
      </c>
      <c r="U18" s="104">
        <v>42</v>
      </c>
      <c r="V18" s="104">
        <v>74</v>
      </c>
      <c r="W18" s="104">
        <v>1</v>
      </c>
      <c r="X18" s="104">
        <v>17</v>
      </c>
      <c r="Y18" s="104">
        <v>0</v>
      </c>
      <c r="Z18" s="104">
        <v>277</v>
      </c>
      <c r="AA18" s="104">
        <v>277</v>
      </c>
      <c r="AB18" s="104">
        <v>82</v>
      </c>
      <c r="AC18" s="104">
        <v>46</v>
      </c>
      <c r="AD18" s="104">
        <v>90</v>
      </c>
      <c r="AE18" s="104">
        <v>526</v>
      </c>
      <c r="AF18" s="104">
        <v>124</v>
      </c>
      <c r="AG18" s="111">
        <f t="shared" si="0"/>
        <v>146.96666666666667</v>
      </c>
      <c r="AH18" s="112">
        <v>10000</v>
      </c>
      <c r="AI18" s="112">
        <f t="shared" si="1"/>
        <v>4409</v>
      </c>
      <c r="AJ18" s="113">
        <f t="shared" si="2"/>
        <v>0.44090000000000001</v>
      </c>
      <c r="AK18" s="114">
        <f t="shared" si="3"/>
        <v>5591</v>
      </c>
    </row>
    <row r="19" spans="1:37" ht="20.65">
      <c r="A19" s="100" t="s">
        <v>62</v>
      </c>
      <c r="B19" s="99" t="s">
        <v>63</v>
      </c>
      <c r="C19" s="104">
        <v>230</v>
      </c>
      <c r="D19" s="104">
        <v>474</v>
      </c>
      <c r="E19" s="104">
        <v>441</v>
      </c>
      <c r="F19" s="104">
        <v>2</v>
      </c>
      <c r="G19" s="104">
        <v>322</v>
      </c>
      <c r="H19" s="104">
        <v>466</v>
      </c>
      <c r="I19" s="104">
        <v>425</v>
      </c>
      <c r="J19" s="104">
        <v>0</v>
      </c>
      <c r="K19" s="104">
        <v>87</v>
      </c>
      <c r="L19" s="104">
        <v>237</v>
      </c>
      <c r="M19" s="104">
        <v>227</v>
      </c>
      <c r="N19" s="104">
        <v>134</v>
      </c>
      <c r="O19" s="104">
        <v>141</v>
      </c>
      <c r="P19" s="104">
        <v>177</v>
      </c>
      <c r="Q19" s="104">
        <v>184</v>
      </c>
      <c r="R19" s="104">
        <v>394</v>
      </c>
      <c r="S19" s="104">
        <v>4</v>
      </c>
      <c r="T19" s="104">
        <v>27</v>
      </c>
      <c r="U19" s="104">
        <v>1</v>
      </c>
      <c r="V19" s="104">
        <v>212</v>
      </c>
      <c r="W19" s="104">
        <v>172</v>
      </c>
      <c r="X19" s="104">
        <v>347</v>
      </c>
      <c r="Y19" s="104">
        <v>1</v>
      </c>
      <c r="Z19" s="104">
        <v>140</v>
      </c>
      <c r="AA19" s="104">
        <v>140</v>
      </c>
      <c r="AB19" s="104">
        <v>130</v>
      </c>
      <c r="AC19" s="104">
        <v>63</v>
      </c>
      <c r="AD19" s="104">
        <v>1</v>
      </c>
      <c r="AE19" s="104">
        <v>11</v>
      </c>
      <c r="AF19" s="104">
        <v>0</v>
      </c>
      <c r="AG19" s="111">
        <f t="shared" si="0"/>
        <v>173</v>
      </c>
      <c r="AH19" s="112">
        <v>10000</v>
      </c>
      <c r="AI19" s="112">
        <f t="shared" si="1"/>
        <v>5190</v>
      </c>
      <c r="AJ19" s="113">
        <f t="shared" si="2"/>
        <v>0.51900000000000002</v>
      </c>
      <c r="AK19" s="114">
        <f t="shared" si="3"/>
        <v>4810</v>
      </c>
    </row>
    <row r="20" spans="1:37" ht="20.65">
      <c r="A20" s="100" t="s">
        <v>64</v>
      </c>
      <c r="B20" s="99" t="s">
        <v>65</v>
      </c>
      <c r="C20" s="104">
        <v>1</v>
      </c>
      <c r="D20" s="104">
        <v>87</v>
      </c>
      <c r="E20" s="104">
        <v>265</v>
      </c>
      <c r="F20" s="104">
        <v>198</v>
      </c>
      <c r="G20" s="104">
        <v>146</v>
      </c>
      <c r="H20" s="104">
        <v>207</v>
      </c>
      <c r="I20" s="104">
        <v>314</v>
      </c>
      <c r="J20" s="104">
        <v>547</v>
      </c>
      <c r="K20" s="104">
        <v>142</v>
      </c>
      <c r="L20" s="104">
        <v>479</v>
      </c>
      <c r="M20" s="104">
        <v>444</v>
      </c>
      <c r="N20" s="104">
        <v>287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85</v>
      </c>
      <c r="V20" s="104">
        <v>47</v>
      </c>
      <c r="W20" s="104">
        <v>1</v>
      </c>
      <c r="X20" s="104">
        <v>14</v>
      </c>
      <c r="Y20" s="104">
        <v>197</v>
      </c>
      <c r="Z20" s="104">
        <v>168</v>
      </c>
      <c r="AA20" s="104">
        <v>168</v>
      </c>
      <c r="AB20" s="104">
        <v>108</v>
      </c>
      <c r="AC20" s="104">
        <v>45</v>
      </c>
      <c r="AD20" s="104">
        <v>91</v>
      </c>
      <c r="AE20" s="104">
        <v>169</v>
      </c>
      <c r="AF20" s="104">
        <v>0</v>
      </c>
      <c r="AG20" s="111">
        <f t="shared" si="0"/>
        <v>140.33333333333334</v>
      </c>
      <c r="AH20" s="112">
        <v>10000</v>
      </c>
      <c r="AI20" s="112">
        <f t="shared" si="1"/>
        <v>4210</v>
      </c>
      <c r="AJ20" s="113">
        <f t="shared" si="2"/>
        <v>0.42099999999999999</v>
      </c>
      <c r="AK20" s="114">
        <f t="shared" si="3"/>
        <v>5790</v>
      </c>
    </row>
    <row r="21" spans="1:37" ht="20.65">
      <c r="A21" s="100" t="s">
        <v>66</v>
      </c>
      <c r="B21" s="99" t="s">
        <v>67</v>
      </c>
      <c r="C21" s="104">
        <v>1</v>
      </c>
      <c r="D21" s="104">
        <v>1</v>
      </c>
      <c r="E21" s="104">
        <v>0</v>
      </c>
      <c r="F21" s="104">
        <v>0</v>
      </c>
      <c r="G21" s="104">
        <v>0</v>
      </c>
      <c r="H21" s="104">
        <v>144</v>
      </c>
      <c r="I21" s="104">
        <v>1</v>
      </c>
      <c r="J21" s="104">
        <v>1</v>
      </c>
      <c r="K21" s="104">
        <v>656</v>
      </c>
      <c r="L21" s="104">
        <v>415</v>
      </c>
      <c r="M21" s="104">
        <v>142</v>
      </c>
      <c r="N21" s="104">
        <v>325</v>
      </c>
      <c r="O21" s="104">
        <v>407</v>
      </c>
      <c r="P21" s="104">
        <v>482</v>
      </c>
      <c r="Q21" s="104">
        <v>0</v>
      </c>
      <c r="R21" s="104">
        <v>0</v>
      </c>
      <c r="S21" s="104">
        <v>0</v>
      </c>
      <c r="T21" s="104">
        <v>0</v>
      </c>
      <c r="U21" s="104">
        <v>17</v>
      </c>
      <c r="V21" s="104">
        <v>117</v>
      </c>
      <c r="W21" s="104">
        <v>1</v>
      </c>
      <c r="X21" s="104">
        <v>16</v>
      </c>
      <c r="Y21" s="104">
        <v>82</v>
      </c>
      <c r="Z21" s="104">
        <v>28</v>
      </c>
      <c r="AA21" s="104">
        <v>28</v>
      </c>
      <c r="AB21" s="104">
        <v>1</v>
      </c>
      <c r="AC21" s="104">
        <v>0</v>
      </c>
      <c r="AD21" s="104">
        <v>114</v>
      </c>
      <c r="AE21" s="104">
        <v>108</v>
      </c>
      <c r="AF21" s="104">
        <v>319</v>
      </c>
      <c r="AG21" s="111">
        <f>AVERAGE(C21:AF21)</f>
        <v>113.53333333333333</v>
      </c>
      <c r="AH21" s="112">
        <v>10000</v>
      </c>
      <c r="AI21" s="112">
        <f t="shared" si="1"/>
        <v>3406</v>
      </c>
      <c r="AJ21" s="113">
        <f t="shared" si="2"/>
        <v>0.34060000000000001</v>
      </c>
      <c r="AK21" s="114">
        <f t="shared" si="3"/>
        <v>6594</v>
      </c>
    </row>
    <row r="22" spans="1:37" ht="20.65">
      <c r="A22" s="115" t="s">
        <v>42</v>
      </c>
      <c r="B22" s="103" t="s">
        <v>70</v>
      </c>
      <c r="C22" s="105"/>
      <c r="D22" s="105"/>
      <c r="E22" s="106"/>
      <c r="F22" s="106"/>
      <c r="G22" s="106"/>
      <c r="H22" s="105"/>
      <c r="I22" s="105"/>
      <c r="J22" s="105"/>
      <c r="K22" s="105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11" t="e">
        <f t="shared" si="0"/>
        <v>#DIV/0!</v>
      </c>
      <c r="AH22" s="112">
        <v>10000</v>
      </c>
      <c r="AI22" s="112">
        <f t="shared" si="1"/>
        <v>0</v>
      </c>
      <c r="AJ22" s="113">
        <f>AI22/AH22</f>
        <v>0</v>
      </c>
      <c r="AK22" s="114">
        <f>AH22-AI22</f>
        <v>10000</v>
      </c>
    </row>
    <row r="23" spans="1:37" ht="20.65">
      <c r="A23" s="115" t="s">
        <v>58</v>
      </c>
      <c r="B23" s="103" t="s">
        <v>59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11" t="e">
        <f t="shared" si="0"/>
        <v>#DIV/0!</v>
      </c>
      <c r="AH23" s="112">
        <v>10000</v>
      </c>
      <c r="AI23" s="112">
        <f t="shared" si="1"/>
        <v>0</v>
      </c>
      <c r="AJ23" s="113">
        <f>AI23/AH23</f>
        <v>0</v>
      </c>
      <c r="AK23" s="114">
        <f>AH23-AI23</f>
        <v>10000</v>
      </c>
    </row>
    <row r="24" spans="1:37" s="117" customFormat="1" ht="28.5" customHeight="1">
      <c r="B24" s="125" t="s">
        <v>72</v>
      </c>
      <c r="C24" s="119">
        <f>SUM(C6:C21)</f>
        <v>2618</v>
      </c>
      <c r="D24" s="119">
        <f t="shared" ref="D24:AF24" si="4">SUM(D6:D21)</f>
        <v>2264</v>
      </c>
      <c r="E24" s="119">
        <f t="shared" si="4"/>
        <v>2015</v>
      </c>
      <c r="F24" s="119">
        <f t="shared" si="4"/>
        <v>2545</v>
      </c>
      <c r="G24" s="119">
        <f>SUM(G6:G21)</f>
        <v>2649</v>
      </c>
      <c r="H24" s="119">
        <f t="shared" si="4"/>
        <v>3362</v>
      </c>
      <c r="I24" s="119">
        <f t="shared" si="4"/>
        <v>2188</v>
      </c>
      <c r="J24" s="119">
        <f t="shared" si="4"/>
        <v>2342</v>
      </c>
      <c r="K24" s="119">
        <f t="shared" si="4"/>
        <v>4244</v>
      </c>
      <c r="L24" s="119">
        <f t="shared" si="4"/>
        <v>4245</v>
      </c>
      <c r="M24" s="119">
        <f t="shared" si="4"/>
        <v>3292</v>
      </c>
      <c r="N24" s="119">
        <f t="shared" si="4"/>
        <v>2611</v>
      </c>
      <c r="O24" s="119">
        <f t="shared" si="4"/>
        <v>2542</v>
      </c>
      <c r="P24" s="119">
        <f t="shared" si="4"/>
        <v>2249</v>
      </c>
      <c r="Q24" s="119">
        <f t="shared" si="4"/>
        <v>1879</v>
      </c>
      <c r="R24" s="119">
        <f>SUM(Q6:Q21)</f>
        <v>1879</v>
      </c>
      <c r="S24" s="119">
        <f>SUM(R6:R21)</f>
        <v>1883</v>
      </c>
      <c r="T24" s="119">
        <f t="shared" si="4"/>
        <v>1309</v>
      </c>
      <c r="U24" s="119">
        <f t="shared" si="4"/>
        <v>1605</v>
      </c>
      <c r="V24" s="119">
        <f t="shared" si="4"/>
        <v>1991</v>
      </c>
      <c r="W24" s="119">
        <f t="shared" si="4"/>
        <v>1077</v>
      </c>
      <c r="X24" s="119">
        <f t="shared" si="4"/>
        <v>1789</v>
      </c>
      <c r="Y24" s="119">
        <f t="shared" si="4"/>
        <v>1450</v>
      </c>
      <c r="Z24" s="119">
        <f t="shared" si="4"/>
        <v>2294</v>
      </c>
      <c r="AA24" s="119">
        <f t="shared" si="4"/>
        <v>2294</v>
      </c>
      <c r="AB24" s="119">
        <f t="shared" si="4"/>
        <v>1451</v>
      </c>
      <c r="AC24" s="119">
        <f t="shared" si="4"/>
        <v>705</v>
      </c>
      <c r="AD24" s="119">
        <f t="shared" si="4"/>
        <v>990</v>
      </c>
      <c r="AE24" s="119">
        <f t="shared" si="4"/>
        <v>1942</v>
      </c>
      <c r="AF24" s="119">
        <f t="shared" si="4"/>
        <v>2309</v>
      </c>
      <c r="AG24" s="120"/>
      <c r="AH24" s="121">
        <f>SUM(AH6:AH21)</f>
        <v>160000</v>
      </c>
      <c r="AI24" s="122">
        <f>SUM(AI6:AI21)</f>
        <v>65171</v>
      </c>
      <c r="AJ24" s="123">
        <f>AI24/AH24</f>
        <v>0.40731875000000001</v>
      </c>
      <c r="AK24" s="120"/>
    </row>
    <row r="25" spans="1:37" s="117" customFormat="1" ht="28.5" customHeight="1">
      <c r="B25" s="125" t="s">
        <v>86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20"/>
    </row>
    <row r="26" spans="1:37" s="117" customFormat="1" ht="15">
      <c r="B26" s="125" t="s">
        <v>74</v>
      </c>
      <c r="C26" s="124">
        <f>C27/C28</f>
        <v>0.36361111111111111</v>
      </c>
      <c r="D26" s="124">
        <f t="shared" ref="D26:AF26" si="5">D27/D28</f>
        <v>0.31444444444444447</v>
      </c>
      <c r="E26" s="124">
        <f t="shared" si="5"/>
        <v>0.27986111111111112</v>
      </c>
      <c r="F26" s="124">
        <f t="shared" si="5"/>
        <v>0.35347222222222224</v>
      </c>
      <c r="G26" s="124">
        <f>G27/G28</f>
        <v>0.36791666666666667</v>
      </c>
      <c r="H26" s="124">
        <f t="shared" si="5"/>
        <v>0.46694444444444444</v>
      </c>
      <c r="I26" s="124">
        <f t="shared" si="5"/>
        <v>0.30388888888888888</v>
      </c>
      <c r="J26" s="124">
        <f t="shared" si="5"/>
        <v>0.32527777777777778</v>
      </c>
      <c r="K26" s="124">
        <f t="shared" si="5"/>
        <v>0.58944444444444444</v>
      </c>
      <c r="L26" s="124">
        <f t="shared" si="5"/>
        <v>0.58958333333333335</v>
      </c>
      <c r="M26" s="124">
        <f t="shared" si="5"/>
        <v>0.4572222222222222</v>
      </c>
      <c r="N26" s="124">
        <f t="shared" si="5"/>
        <v>0.3626388888888889</v>
      </c>
      <c r="O26" s="124">
        <f t="shared" si="5"/>
        <v>0.35305555555555557</v>
      </c>
      <c r="P26" s="124">
        <f t="shared" si="5"/>
        <v>0.31236111111111109</v>
      </c>
      <c r="Q26" s="124">
        <f t="shared" si="5"/>
        <v>0.26097222222222222</v>
      </c>
      <c r="R26" s="124">
        <f t="shared" si="5"/>
        <v>0.26097222222222222</v>
      </c>
      <c r="S26" s="124">
        <f t="shared" si="5"/>
        <v>0.2615277777777778</v>
      </c>
      <c r="T26" s="124">
        <f t="shared" si="5"/>
        <v>0.18180555555555555</v>
      </c>
      <c r="U26" s="124">
        <f t="shared" si="5"/>
        <v>0.22291666666666668</v>
      </c>
      <c r="V26" s="124">
        <f t="shared" si="5"/>
        <v>0.27652777777777776</v>
      </c>
      <c r="W26" s="124">
        <f t="shared" si="5"/>
        <v>0.14958333333333335</v>
      </c>
      <c r="X26" s="124">
        <f t="shared" si="5"/>
        <v>0.24847222222222223</v>
      </c>
      <c r="Y26" s="124">
        <f t="shared" si="5"/>
        <v>0.2013888888888889</v>
      </c>
      <c r="Z26" s="124">
        <f t="shared" si="5"/>
        <v>0.31861111111111112</v>
      </c>
      <c r="AA26" s="124">
        <f t="shared" si="5"/>
        <v>0.31861111111111112</v>
      </c>
      <c r="AB26" s="124">
        <f t="shared" si="5"/>
        <v>0.20152777777777778</v>
      </c>
      <c r="AC26" s="124">
        <f t="shared" si="5"/>
        <v>9.7916666666666666E-2</v>
      </c>
      <c r="AD26" s="124">
        <f t="shared" si="5"/>
        <v>0.13750000000000001</v>
      </c>
      <c r="AE26" s="124">
        <f t="shared" si="5"/>
        <v>0.2697222222222222</v>
      </c>
      <c r="AF26" s="124">
        <f t="shared" si="5"/>
        <v>0.32069444444444445</v>
      </c>
      <c r="AG26" s="120"/>
    </row>
    <row r="27" spans="1:37" s="117" customFormat="1" ht="15">
      <c r="B27" s="125" t="s">
        <v>77</v>
      </c>
      <c r="C27" s="119">
        <f>AVERAGE(C6:C21)</f>
        <v>163.625</v>
      </c>
      <c r="D27" s="119">
        <f t="shared" ref="D27:AF27" si="6">AVERAGE(D6:D21)</f>
        <v>141.5</v>
      </c>
      <c r="E27" s="119">
        <f t="shared" si="6"/>
        <v>125.9375</v>
      </c>
      <c r="F27" s="119">
        <f t="shared" si="6"/>
        <v>159.0625</v>
      </c>
      <c r="G27" s="119">
        <f>AVERAGE(G6:G21)</f>
        <v>165.5625</v>
      </c>
      <c r="H27" s="119">
        <f t="shared" si="6"/>
        <v>210.125</v>
      </c>
      <c r="I27" s="119">
        <f t="shared" si="6"/>
        <v>136.75</v>
      </c>
      <c r="J27" s="119">
        <f t="shared" si="6"/>
        <v>146.375</v>
      </c>
      <c r="K27" s="119">
        <f t="shared" si="6"/>
        <v>265.25</v>
      </c>
      <c r="L27" s="119">
        <f t="shared" si="6"/>
        <v>265.3125</v>
      </c>
      <c r="M27" s="119">
        <f t="shared" si="6"/>
        <v>205.75</v>
      </c>
      <c r="N27" s="119">
        <f t="shared" si="6"/>
        <v>163.1875</v>
      </c>
      <c r="O27" s="119">
        <f t="shared" si="6"/>
        <v>158.875</v>
      </c>
      <c r="P27" s="119">
        <f t="shared" si="6"/>
        <v>140.5625</v>
      </c>
      <c r="Q27" s="119">
        <f t="shared" si="6"/>
        <v>117.4375</v>
      </c>
      <c r="R27" s="119">
        <f>AVERAGE(Q6:Q21)</f>
        <v>117.4375</v>
      </c>
      <c r="S27" s="119">
        <f>AVERAGE(R6:R21)</f>
        <v>117.6875</v>
      </c>
      <c r="T27" s="119">
        <f t="shared" si="6"/>
        <v>81.8125</v>
      </c>
      <c r="U27" s="119">
        <f t="shared" si="6"/>
        <v>100.3125</v>
      </c>
      <c r="V27" s="119">
        <f t="shared" si="6"/>
        <v>124.4375</v>
      </c>
      <c r="W27" s="119">
        <f t="shared" si="6"/>
        <v>67.3125</v>
      </c>
      <c r="X27" s="119">
        <f t="shared" si="6"/>
        <v>111.8125</v>
      </c>
      <c r="Y27" s="119">
        <f t="shared" si="6"/>
        <v>90.625</v>
      </c>
      <c r="Z27" s="119">
        <f t="shared" si="6"/>
        <v>143.375</v>
      </c>
      <c r="AA27" s="119">
        <f t="shared" si="6"/>
        <v>143.375</v>
      </c>
      <c r="AB27" s="119">
        <f t="shared" si="6"/>
        <v>90.6875</v>
      </c>
      <c r="AC27" s="119">
        <f t="shared" si="6"/>
        <v>44.0625</v>
      </c>
      <c r="AD27" s="119">
        <f t="shared" si="6"/>
        <v>61.875</v>
      </c>
      <c r="AE27" s="119">
        <f t="shared" si="6"/>
        <v>121.375</v>
      </c>
      <c r="AF27" s="119">
        <f t="shared" si="6"/>
        <v>144.3125</v>
      </c>
      <c r="AG27" s="127"/>
    </row>
    <row r="28" spans="1:37" s="117" customFormat="1" ht="15">
      <c r="B28" s="125" t="s">
        <v>76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</row>
  </sheetData>
  <mergeCells count="1">
    <mergeCell ref="C1:AF1"/>
  </mergeCells>
  <conditionalFormatting sqref="A8">
    <cfRule type="duplicateValues" dxfId="39" priority="7"/>
  </conditionalFormatting>
  <conditionalFormatting sqref="A10">
    <cfRule type="duplicateValues" dxfId="38" priority="5"/>
  </conditionalFormatting>
  <conditionalFormatting sqref="A12">
    <cfRule type="duplicateValues" dxfId="37" priority="4"/>
  </conditionalFormatting>
  <conditionalFormatting sqref="A13">
    <cfRule type="duplicateValues" dxfId="36" priority="6"/>
  </conditionalFormatting>
  <conditionalFormatting sqref="A15:A16 A11">
    <cfRule type="duplicateValues" dxfId="35" priority="11"/>
  </conditionalFormatting>
  <conditionalFormatting sqref="A21 A14 A9 A3:A6">
    <cfRule type="duplicateValues" dxfId="34" priority="10"/>
  </conditionalFormatting>
  <conditionalFormatting sqref="A22 A7">
    <cfRule type="duplicateValues" dxfId="33" priority="8"/>
  </conditionalFormatting>
  <conditionalFormatting sqref="A23 A17:A19">
    <cfRule type="duplicateValues" dxfId="32" priority="9"/>
  </conditionalFormatting>
  <conditionalFormatting sqref="C3:AF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K3:AK23">
    <cfRule type="cellIs" dxfId="31" priority="2" operator="lessThan">
      <formula>0</formula>
    </cfRule>
    <cfRule type="cellIs" dxfId="3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8C-1052-412F-8493-732B6E73C93A}">
  <dimension ref="A1:AK28"/>
  <sheetViews>
    <sheetView zoomScale="60" zoomScaleNormal="6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I24" sqref="AI24"/>
    </sheetView>
  </sheetViews>
  <sheetFormatPr defaultRowHeight="14.25"/>
  <cols>
    <col min="1" max="1" width="16" customWidth="1"/>
    <col min="2" max="2" width="39.3984375" customWidth="1"/>
    <col min="3" max="19" width="8.1328125" bestFit="1" customWidth="1"/>
    <col min="20" max="20" width="8.1328125" customWidth="1"/>
    <col min="21" max="28" width="8.1328125" bestFit="1" customWidth="1"/>
    <col min="29" max="29" width="8.1328125" customWidth="1"/>
    <col min="30" max="32" width="8.1328125" bestFit="1" customWidth="1"/>
    <col min="33" max="33" width="10.1328125" bestFit="1" customWidth="1"/>
    <col min="34" max="34" width="16.1328125" bestFit="1" customWidth="1"/>
    <col min="35" max="35" width="18.59765625" bestFit="1" customWidth="1"/>
    <col min="36" max="36" width="13.3984375" customWidth="1"/>
    <col min="37" max="37" width="13" customWidth="1"/>
  </cols>
  <sheetData>
    <row r="1" spans="1:37" ht="35.25" customHeight="1">
      <c r="B1" s="129" t="s">
        <v>83</v>
      </c>
      <c r="C1" s="273" t="s">
        <v>78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</row>
    <row r="2" spans="1:37" ht="73.5" customHeight="1">
      <c r="A2" s="61" t="s">
        <v>4</v>
      </c>
      <c r="B2" s="62" t="s">
        <v>5</v>
      </c>
      <c r="C2" s="101">
        <v>45017</v>
      </c>
      <c r="D2" s="101">
        <v>45018</v>
      </c>
      <c r="E2" s="101">
        <v>45019</v>
      </c>
      <c r="F2" s="101">
        <v>45020</v>
      </c>
      <c r="G2" s="101">
        <v>45021</v>
      </c>
      <c r="H2" s="101">
        <v>45022</v>
      </c>
      <c r="I2" s="101">
        <v>45023</v>
      </c>
      <c r="J2" s="101">
        <v>45024</v>
      </c>
      <c r="K2" s="101">
        <v>45025</v>
      </c>
      <c r="L2" s="101">
        <v>45026</v>
      </c>
      <c r="M2" s="101">
        <v>45027</v>
      </c>
      <c r="N2" s="101">
        <v>45028</v>
      </c>
      <c r="O2" s="101">
        <v>45029</v>
      </c>
      <c r="P2" s="101">
        <v>45030</v>
      </c>
      <c r="Q2" s="101">
        <v>45031</v>
      </c>
      <c r="R2" s="101">
        <v>45032</v>
      </c>
      <c r="S2" s="101">
        <v>45033</v>
      </c>
      <c r="T2" s="101">
        <v>45034</v>
      </c>
      <c r="U2" s="101">
        <v>45035</v>
      </c>
      <c r="V2" s="101">
        <v>45036</v>
      </c>
      <c r="W2" s="101">
        <v>45037</v>
      </c>
      <c r="X2" s="101">
        <v>45038</v>
      </c>
      <c r="Y2" s="101">
        <v>45039</v>
      </c>
      <c r="Z2" s="101">
        <v>45040</v>
      </c>
      <c r="AA2" s="101">
        <v>45041</v>
      </c>
      <c r="AB2" s="101">
        <v>45042</v>
      </c>
      <c r="AC2" s="101">
        <v>45043</v>
      </c>
      <c r="AD2" s="101">
        <v>45044</v>
      </c>
      <c r="AE2" s="101">
        <v>45045</v>
      </c>
      <c r="AF2" s="101">
        <v>45046</v>
      </c>
      <c r="AG2" s="102" t="s">
        <v>81</v>
      </c>
      <c r="AH2" s="107" t="s">
        <v>18</v>
      </c>
      <c r="AI2" s="126" t="s">
        <v>79</v>
      </c>
      <c r="AJ2" s="108" t="s">
        <v>20</v>
      </c>
      <c r="AK2" s="109" t="s">
        <v>80</v>
      </c>
    </row>
    <row r="3" spans="1:37" ht="20.6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11">
        <f t="shared" ref="AG3:AG23" si="0">AVERAGE(C3:AF3)</f>
        <v>0</v>
      </c>
      <c r="AH3" s="112">
        <v>10000</v>
      </c>
      <c r="AI3" s="112">
        <f t="shared" ref="AI3:AI23" si="1">SUM(C3:AF3)</f>
        <v>0</v>
      </c>
      <c r="AJ3" s="113">
        <f>AI3/AH3</f>
        <v>0</v>
      </c>
      <c r="AK3" s="114">
        <f>AH3-AI3</f>
        <v>10000</v>
      </c>
    </row>
    <row r="4" spans="1:37" ht="20.65">
      <c r="A4" s="110" t="s">
        <v>30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11">
        <f t="shared" si="0"/>
        <v>0</v>
      </c>
      <c r="AH4" s="112">
        <v>10000</v>
      </c>
      <c r="AI4" s="112">
        <f t="shared" si="1"/>
        <v>0</v>
      </c>
      <c r="AJ4" s="113">
        <f t="shared" ref="AJ4:AJ21" si="2">AI4/AH4</f>
        <v>0</v>
      </c>
      <c r="AK4" s="114">
        <f t="shared" ref="AK4:AK21" si="3">AH4-AI4</f>
        <v>10000</v>
      </c>
    </row>
    <row r="5" spans="1:37" ht="20.65">
      <c r="A5" s="110" t="s">
        <v>32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11">
        <f t="shared" si="0"/>
        <v>0</v>
      </c>
      <c r="AH5" s="112">
        <v>10000</v>
      </c>
      <c r="AI5" s="112">
        <f t="shared" si="1"/>
        <v>0</v>
      </c>
      <c r="AJ5" s="113">
        <f t="shared" si="2"/>
        <v>0</v>
      </c>
      <c r="AK5" s="114">
        <f t="shared" si="3"/>
        <v>10000</v>
      </c>
    </row>
    <row r="6" spans="1:37" ht="20.65">
      <c r="A6" s="100" t="s">
        <v>33</v>
      </c>
      <c r="B6" s="99" t="s">
        <v>34</v>
      </c>
      <c r="C6" s="104">
        <v>33</v>
      </c>
      <c r="D6" s="104">
        <v>1</v>
      </c>
      <c r="E6" s="104">
        <v>69</v>
      </c>
      <c r="F6" s="104">
        <v>481</v>
      </c>
      <c r="G6" s="104">
        <v>325</v>
      </c>
      <c r="H6" s="104">
        <v>78</v>
      </c>
      <c r="I6" s="104">
        <v>20</v>
      </c>
      <c r="J6" s="104">
        <v>0</v>
      </c>
      <c r="K6" s="104">
        <v>0</v>
      </c>
      <c r="L6" s="104">
        <v>0</v>
      </c>
      <c r="M6" s="104">
        <v>0</v>
      </c>
      <c r="N6" s="104">
        <v>116</v>
      </c>
      <c r="O6" s="104">
        <v>208</v>
      </c>
      <c r="P6" s="104">
        <v>202</v>
      </c>
      <c r="Q6" s="104">
        <v>255</v>
      </c>
      <c r="R6" s="104">
        <v>405</v>
      </c>
      <c r="S6" s="104">
        <v>340</v>
      </c>
      <c r="T6" s="104">
        <v>295</v>
      </c>
      <c r="U6" s="104">
        <v>256</v>
      </c>
      <c r="V6" s="104">
        <v>32</v>
      </c>
      <c r="W6" s="104">
        <v>1</v>
      </c>
      <c r="X6" s="104">
        <v>97</v>
      </c>
      <c r="Y6" s="104">
        <v>423</v>
      </c>
      <c r="Z6" s="104">
        <v>222</v>
      </c>
      <c r="AA6" s="104">
        <v>538</v>
      </c>
      <c r="AB6" s="104">
        <v>125</v>
      </c>
      <c r="AC6" s="104">
        <v>0</v>
      </c>
      <c r="AD6" s="104">
        <v>0</v>
      </c>
      <c r="AE6" s="104">
        <v>0</v>
      </c>
      <c r="AF6" s="104">
        <v>0</v>
      </c>
      <c r="AG6" s="111">
        <f t="shared" si="0"/>
        <v>150.73333333333332</v>
      </c>
      <c r="AH6" s="112">
        <v>10000</v>
      </c>
      <c r="AI6" s="112">
        <f>SUM(C6:AF6)</f>
        <v>4522</v>
      </c>
      <c r="AJ6" s="113">
        <f t="shared" si="2"/>
        <v>0.45219999999999999</v>
      </c>
      <c r="AK6" s="114">
        <f t="shared" si="3"/>
        <v>5478</v>
      </c>
    </row>
    <row r="7" spans="1:37" ht="20.65">
      <c r="A7" s="100" t="s">
        <v>36</v>
      </c>
      <c r="B7" s="99" t="s">
        <v>37</v>
      </c>
      <c r="C7" s="104">
        <v>38</v>
      </c>
      <c r="D7" s="104">
        <v>1</v>
      </c>
      <c r="E7" s="104">
        <v>285</v>
      </c>
      <c r="F7" s="104">
        <v>51</v>
      </c>
      <c r="G7" s="104">
        <v>601</v>
      </c>
      <c r="H7" s="104">
        <v>134</v>
      </c>
      <c r="I7" s="104">
        <v>438</v>
      </c>
      <c r="J7" s="104">
        <v>297</v>
      </c>
      <c r="K7" s="104">
        <v>50</v>
      </c>
      <c r="L7" s="104">
        <v>0</v>
      </c>
      <c r="M7" s="104">
        <v>223</v>
      </c>
      <c r="N7" s="104">
        <v>400</v>
      </c>
      <c r="O7" s="104">
        <v>150</v>
      </c>
      <c r="P7" s="104">
        <v>728</v>
      </c>
      <c r="Q7" s="104">
        <v>0</v>
      </c>
      <c r="R7" s="104">
        <v>0</v>
      </c>
      <c r="S7" s="104">
        <v>14</v>
      </c>
      <c r="T7" s="104">
        <v>45</v>
      </c>
      <c r="U7" s="104">
        <v>393</v>
      </c>
      <c r="V7" s="104">
        <v>292</v>
      </c>
      <c r="W7" s="104">
        <v>283</v>
      </c>
      <c r="X7" s="104">
        <v>13</v>
      </c>
      <c r="Y7" s="104">
        <v>0</v>
      </c>
      <c r="Z7" s="104">
        <v>2</v>
      </c>
      <c r="AA7" s="104">
        <v>287</v>
      </c>
      <c r="AB7" s="104">
        <v>151</v>
      </c>
      <c r="AC7" s="104">
        <v>475</v>
      </c>
      <c r="AD7" s="104">
        <v>256</v>
      </c>
      <c r="AE7" s="104">
        <v>0</v>
      </c>
      <c r="AF7" s="104">
        <v>0</v>
      </c>
      <c r="AG7" s="111">
        <f t="shared" si="0"/>
        <v>186.9</v>
      </c>
      <c r="AH7" s="112">
        <v>10000</v>
      </c>
      <c r="AI7" s="112">
        <f t="shared" si="1"/>
        <v>5607</v>
      </c>
      <c r="AJ7" s="113">
        <f t="shared" si="2"/>
        <v>0.56069999999999998</v>
      </c>
      <c r="AK7" s="114">
        <f t="shared" si="3"/>
        <v>4393</v>
      </c>
    </row>
    <row r="8" spans="1:37" ht="20.65">
      <c r="A8" s="100" t="s">
        <v>38</v>
      </c>
      <c r="B8" s="99" t="s">
        <v>75</v>
      </c>
      <c r="C8" s="104">
        <v>333</v>
      </c>
      <c r="D8" s="104">
        <v>129</v>
      </c>
      <c r="E8" s="104">
        <v>346</v>
      </c>
      <c r="F8" s="104">
        <v>1</v>
      </c>
      <c r="G8" s="104">
        <v>28</v>
      </c>
      <c r="H8" s="104">
        <v>26</v>
      </c>
      <c r="I8" s="104">
        <v>482</v>
      </c>
      <c r="J8" s="104">
        <v>205</v>
      </c>
      <c r="K8" s="104">
        <v>0</v>
      </c>
      <c r="L8" s="104">
        <v>0</v>
      </c>
      <c r="M8" s="104">
        <v>112</v>
      </c>
      <c r="N8" s="104">
        <v>108</v>
      </c>
      <c r="O8" s="104">
        <v>14</v>
      </c>
      <c r="P8" s="104">
        <v>467</v>
      </c>
      <c r="Q8" s="104">
        <v>241</v>
      </c>
      <c r="R8" s="104">
        <v>384</v>
      </c>
      <c r="S8" s="104">
        <v>220</v>
      </c>
      <c r="T8" s="104">
        <v>194</v>
      </c>
      <c r="U8" s="104">
        <v>262</v>
      </c>
      <c r="V8" s="104">
        <v>213</v>
      </c>
      <c r="W8" s="104">
        <v>274</v>
      </c>
      <c r="X8" s="104">
        <v>205</v>
      </c>
      <c r="Y8" s="104">
        <v>0</v>
      </c>
      <c r="Z8" s="104">
        <v>238</v>
      </c>
      <c r="AA8" s="104">
        <v>0</v>
      </c>
      <c r="AB8" s="104">
        <v>0</v>
      </c>
      <c r="AC8" s="104">
        <v>209</v>
      </c>
      <c r="AD8" s="104">
        <v>123</v>
      </c>
      <c r="AE8" s="104">
        <v>44</v>
      </c>
      <c r="AF8" s="104">
        <v>67</v>
      </c>
      <c r="AG8" s="111">
        <f t="shared" si="0"/>
        <v>164.16666666666666</v>
      </c>
      <c r="AH8" s="112">
        <v>10000</v>
      </c>
      <c r="AI8" s="112">
        <f t="shared" si="1"/>
        <v>4925</v>
      </c>
      <c r="AJ8" s="113">
        <f t="shared" si="2"/>
        <v>0.49249999999999999</v>
      </c>
      <c r="AK8" s="114">
        <f t="shared" si="3"/>
        <v>5075</v>
      </c>
    </row>
    <row r="9" spans="1:37" ht="20.65">
      <c r="A9" s="100" t="s">
        <v>39</v>
      </c>
      <c r="B9" s="99" t="s">
        <v>40</v>
      </c>
      <c r="C9" s="104">
        <v>91</v>
      </c>
      <c r="D9" s="104">
        <v>0</v>
      </c>
      <c r="E9" s="104">
        <v>0</v>
      </c>
      <c r="F9" s="104">
        <v>0</v>
      </c>
      <c r="G9" s="104">
        <v>101</v>
      </c>
      <c r="H9" s="104">
        <v>282</v>
      </c>
      <c r="I9" s="104">
        <v>0</v>
      </c>
      <c r="J9" s="104">
        <v>0</v>
      </c>
      <c r="K9" s="104">
        <v>0</v>
      </c>
      <c r="L9" s="104">
        <v>0</v>
      </c>
      <c r="M9" s="104">
        <v>47</v>
      </c>
      <c r="N9" s="104">
        <v>56</v>
      </c>
      <c r="O9" s="104">
        <v>0</v>
      </c>
      <c r="P9" s="104">
        <v>1</v>
      </c>
      <c r="Q9" s="104">
        <v>262</v>
      </c>
      <c r="R9" s="104">
        <v>101</v>
      </c>
      <c r="S9" s="104">
        <v>191</v>
      </c>
      <c r="T9" s="104">
        <v>310</v>
      </c>
      <c r="U9" s="104">
        <v>7</v>
      </c>
      <c r="V9" s="104">
        <v>0</v>
      </c>
      <c r="W9" s="104">
        <v>0</v>
      </c>
      <c r="X9" s="104">
        <v>0</v>
      </c>
      <c r="Y9" s="104">
        <v>0</v>
      </c>
      <c r="Z9" s="104">
        <v>0</v>
      </c>
      <c r="AA9" s="104">
        <v>0</v>
      </c>
      <c r="AB9" s="104">
        <v>0</v>
      </c>
      <c r="AC9" s="104">
        <v>0</v>
      </c>
      <c r="AD9" s="104">
        <v>225</v>
      </c>
      <c r="AE9" s="104">
        <v>252</v>
      </c>
      <c r="AF9" s="104">
        <v>87</v>
      </c>
      <c r="AG9" s="111">
        <f t="shared" si="0"/>
        <v>67.099999999999994</v>
      </c>
      <c r="AH9" s="112">
        <v>10000</v>
      </c>
      <c r="AI9" s="112">
        <f t="shared" si="1"/>
        <v>2013</v>
      </c>
      <c r="AJ9" s="113">
        <f t="shared" si="2"/>
        <v>0.20130000000000001</v>
      </c>
      <c r="AK9" s="114">
        <f t="shared" si="3"/>
        <v>7987</v>
      </c>
    </row>
    <row r="10" spans="1:37" ht="20.65">
      <c r="A10" s="100" t="s">
        <v>43</v>
      </c>
      <c r="B10" s="99" t="s">
        <v>44</v>
      </c>
      <c r="C10" s="104">
        <v>7</v>
      </c>
      <c r="D10" s="104">
        <v>2</v>
      </c>
      <c r="E10" s="104">
        <v>86</v>
      </c>
      <c r="F10" s="104">
        <v>2</v>
      </c>
      <c r="G10" s="104">
        <v>614</v>
      </c>
      <c r="H10" s="104">
        <v>483</v>
      </c>
      <c r="I10" s="104">
        <v>118</v>
      </c>
      <c r="J10" s="104">
        <v>1</v>
      </c>
      <c r="K10" s="104">
        <v>2</v>
      </c>
      <c r="L10" s="104">
        <v>1</v>
      </c>
      <c r="M10" s="104">
        <v>2</v>
      </c>
      <c r="N10" s="104">
        <v>18</v>
      </c>
      <c r="O10" s="104">
        <v>104</v>
      </c>
      <c r="P10" s="104">
        <v>89</v>
      </c>
      <c r="Q10" s="104">
        <v>2</v>
      </c>
      <c r="R10" s="104">
        <v>408</v>
      </c>
      <c r="S10" s="104">
        <v>417</v>
      </c>
      <c r="T10" s="104">
        <v>209</v>
      </c>
      <c r="U10" s="104">
        <v>98</v>
      </c>
      <c r="V10" s="104">
        <v>1</v>
      </c>
      <c r="W10" s="104">
        <v>1</v>
      </c>
      <c r="X10" s="104">
        <v>253</v>
      </c>
      <c r="Y10" s="104">
        <v>596</v>
      </c>
      <c r="Z10" s="104">
        <v>438</v>
      </c>
      <c r="AA10" s="104">
        <v>20</v>
      </c>
      <c r="AB10" s="104">
        <v>20</v>
      </c>
      <c r="AC10" s="104">
        <v>261</v>
      </c>
      <c r="AD10" s="104">
        <v>432</v>
      </c>
      <c r="AE10" s="104">
        <v>292</v>
      </c>
      <c r="AF10" s="104">
        <v>174</v>
      </c>
      <c r="AG10" s="111">
        <f t="shared" si="0"/>
        <v>171.7</v>
      </c>
      <c r="AH10" s="112">
        <v>10000</v>
      </c>
      <c r="AI10" s="112">
        <f t="shared" si="1"/>
        <v>5151</v>
      </c>
      <c r="AJ10" s="113">
        <f t="shared" si="2"/>
        <v>0.5151</v>
      </c>
      <c r="AK10" s="114">
        <f t="shared" si="3"/>
        <v>4849</v>
      </c>
    </row>
    <row r="11" spans="1:37" ht="20.65">
      <c r="A11" s="100" t="s">
        <v>45</v>
      </c>
      <c r="B11" s="99" t="s">
        <v>46</v>
      </c>
      <c r="C11" s="104">
        <v>90</v>
      </c>
      <c r="D11" s="104">
        <v>0</v>
      </c>
      <c r="E11" s="104">
        <v>0</v>
      </c>
      <c r="F11" s="104">
        <v>0</v>
      </c>
      <c r="G11" s="104">
        <v>100</v>
      </c>
      <c r="H11" s="104">
        <v>266</v>
      </c>
      <c r="I11" s="104">
        <v>0</v>
      </c>
      <c r="J11" s="104">
        <v>0</v>
      </c>
      <c r="K11" s="104">
        <v>0</v>
      </c>
      <c r="L11" s="104">
        <v>0</v>
      </c>
      <c r="M11" s="104">
        <v>45</v>
      </c>
      <c r="N11" s="104">
        <v>53</v>
      </c>
      <c r="O11" s="104">
        <v>0</v>
      </c>
      <c r="P11" s="104">
        <v>1</v>
      </c>
      <c r="Q11" s="104">
        <v>256</v>
      </c>
      <c r="R11" s="104">
        <v>99</v>
      </c>
      <c r="S11" s="104">
        <v>29</v>
      </c>
      <c r="T11" s="104">
        <v>252</v>
      </c>
      <c r="U11" s="104">
        <v>255</v>
      </c>
      <c r="V11" s="104">
        <v>30</v>
      </c>
      <c r="W11" s="104">
        <v>224</v>
      </c>
      <c r="X11" s="104">
        <v>514</v>
      </c>
      <c r="Y11" s="104">
        <v>0</v>
      </c>
      <c r="Z11" s="104">
        <v>182</v>
      </c>
      <c r="AA11" s="104">
        <v>237</v>
      </c>
      <c r="AB11" s="104">
        <v>125</v>
      </c>
      <c r="AC11" s="104">
        <v>0</v>
      </c>
      <c r="AD11" s="104">
        <v>84</v>
      </c>
      <c r="AE11" s="104">
        <v>518</v>
      </c>
      <c r="AF11" s="104">
        <v>520</v>
      </c>
      <c r="AG11" s="111">
        <f t="shared" si="0"/>
        <v>129.33333333333334</v>
      </c>
      <c r="AH11" s="112">
        <v>10000</v>
      </c>
      <c r="AI11" s="112">
        <f t="shared" si="1"/>
        <v>3880</v>
      </c>
      <c r="AJ11" s="113">
        <f t="shared" si="2"/>
        <v>0.38800000000000001</v>
      </c>
      <c r="AK11" s="114">
        <f t="shared" si="3"/>
        <v>6120</v>
      </c>
    </row>
    <row r="12" spans="1:37" ht="20.65">
      <c r="A12" s="100" t="s">
        <v>47</v>
      </c>
      <c r="B12" s="99" t="s">
        <v>48</v>
      </c>
      <c r="C12" s="104">
        <v>90</v>
      </c>
      <c r="D12" s="104">
        <v>0</v>
      </c>
      <c r="E12" s="104">
        <v>0</v>
      </c>
      <c r="F12" s="104">
        <v>0</v>
      </c>
      <c r="G12" s="104">
        <v>117</v>
      </c>
      <c r="H12" s="104">
        <v>254</v>
      </c>
      <c r="I12" s="104">
        <v>0</v>
      </c>
      <c r="J12" s="104">
        <v>0</v>
      </c>
      <c r="K12" s="104">
        <v>0</v>
      </c>
      <c r="L12" s="104">
        <v>0</v>
      </c>
      <c r="M12" s="104">
        <v>45</v>
      </c>
      <c r="N12" s="104">
        <v>54</v>
      </c>
      <c r="O12" s="104">
        <v>1</v>
      </c>
      <c r="P12" s="104">
        <v>3</v>
      </c>
      <c r="Q12" s="104">
        <v>1</v>
      </c>
      <c r="R12" s="104">
        <v>0</v>
      </c>
      <c r="S12" s="104">
        <v>0</v>
      </c>
      <c r="T12" s="104">
        <v>115</v>
      </c>
      <c r="U12" s="104">
        <v>32</v>
      </c>
      <c r="V12" s="104">
        <v>263</v>
      </c>
      <c r="W12" s="104">
        <v>471</v>
      </c>
      <c r="X12" s="104">
        <v>0</v>
      </c>
      <c r="Y12" s="104">
        <v>126</v>
      </c>
      <c r="Z12" s="104">
        <v>10</v>
      </c>
      <c r="AA12" s="104">
        <v>127</v>
      </c>
      <c r="AB12" s="104">
        <v>233</v>
      </c>
      <c r="AC12" s="104">
        <v>66</v>
      </c>
      <c r="AD12" s="104">
        <v>0</v>
      </c>
      <c r="AE12" s="104">
        <v>0</v>
      </c>
      <c r="AF12" s="104">
        <v>0</v>
      </c>
      <c r="AG12" s="111">
        <f t="shared" si="0"/>
        <v>66.933333333333337</v>
      </c>
      <c r="AH12" s="112">
        <v>10000</v>
      </c>
      <c r="AI12" s="112">
        <f t="shared" si="1"/>
        <v>2008</v>
      </c>
      <c r="AJ12" s="113">
        <f t="shared" si="2"/>
        <v>0.20080000000000001</v>
      </c>
      <c r="AK12" s="114">
        <f t="shared" si="3"/>
        <v>7992</v>
      </c>
    </row>
    <row r="13" spans="1:37" ht="20.65">
      <c r="A13" s="100" t="s">
        <v>49</v>
      </c>
      <c r="B13" s="99" t="s">
        <v>50</v>
      </c>
      <c r="C13" s="104">
        <v>91</v>
      </c>
      <c r="D13" s="104">
        <v>0</v>
      </c>
      <c r="E13" s="104">
        <v>0</v>
      </c>
      <c r="F13" s="104">
        <v>0</v>
      </c>
      <c r="G13" s="104">
        <v>123</v>
      </c>
      <c r="H13" s="104">
        <v>262</v>
      </c>
      <c r="I13" s="104">
        <v>0</v>
      </c>
      <c r="J13" s="104">
        <v>0</v>
      </c>
      <c r="K13" s="104">
        <v>0</v>
      </c>
      <c r="L13" s="104">
        <v>0</v>
      </c>
      <c r="M13" s="104">
        <v>48</v>
      </c>
      <c r="N13" s="104">
        <v>57</v>
      </c>
      <c r="O13" s="104">
        <v>0</v>
      </c>
      <c r="P13" s="104">
        <v>1</v>
      </c>
      <c r="Q13" s="104">
        <v>265</v>
      </c>
      <c r="R13" s="104">
        <v>124</v>
      </c>
      <c r="S13" s="104">
        <v>167</v>
      </c>
      <c r="T13" s="104">
        <v>343</v>
      </c>
      <c r="U13" s="104">
        <v>30</v>
      </c>
      <c r="V13" s="104">
        <v>283</v>
      </c>
      <c r="W13" s="104">
        <v>467</v>
      </c>
      <c r="X13" s="104">
        <v>0</v>
      </c>
      <c r="Y13" s="104">
        <v>135</v>
      </c>
      <c r="Z13" s="104">
        <v>131</v>
      </c>
      <c r="AA13" s="104">
        <v>236</v>
      </c>
      <c r="AB13" s="104">
        <v>77</v>
      </c>
      <c r="AC13" s="104">
        <v>0</v>
      </c>
      <c r="AD13" s="104">
        <v>136</v>
      </c>
      <c r="AE13" s="104">
        <v>394</v>
      </c>
      <c r="AF13" s="104">
        <v>688</v>
      </c>
      <c r="AG13" s="111">
        <f t="shared" si="0"/>
        <v>135.26666666666668</v>
      </c>
      <c r="AH13" s="112">
        <v>10000</v>
      </c>
      <c r="AI13" s="112">
        <f t="shared" si="1"/>
        <v>4058</v>
      </c>
      <c r="AJ13" s="113">
        <f t="shared" si="2"/>
        <v>0.40579999999999999</v>
      </c>
      <c r="AK13" s="114">
        <f t="shared" si="3"/>
        <v>5942</v>
      </c>
    </row>
    <row r="14" spans="1:37" ht="20.65">
      <c r="A14" s="100" t="s">
        <v>51</v>
      </c>
      <c r="B14" s="99" t="s">
        <v>52</v>
      </c>
      <c r="C14" s="104">
        <v>0</v>
      </c>
      <c r="D14" s="104">
        <v>0</v>
      </c>
      <c r="E14" s="104">
        <v>0</v>
      </c>
      <c r="F14" s="104">
        <v>0</v>
      </c>
      <c r="G14" s="104">
        <v>209</v>
      </c>
      <c r="H14" s="104">
        <v>312</v>
      </c>
      <c r="I14" s="104">
        <v>0</v>
      </c>
      <c r="J14" s="104">
        <v>0</v>
      </c>
      <c r="K14" s="104">
        <v>0</v>
      </c>
      <c r="L14" s="104">
        <v>0</v>
      </c>
      <c r="M14" s="104">
        <v>0</v>
      </c>
      <c r="N14" s="104">
        <v>0</v>
      </c>
      <c r="O14" s="104">
        <v>0</v>
      </c>
      <c r="P14" s="104">
        <v>62</v>
      </c>
      <c r="Q14" s="104">
        <v>86</v>
      </c>
      <c r="R14" s="104">
        <v>208</v>
      </c>
      <c r="S14" s="104">
        <v>480</v>
      </c>
      <c r="T14" s="104">
        <v>207</v>
      </c>
      <c r="U14" s="104">
        <v>4</v>
      </c>
      <c r="V14" s="104">
        <v>0</v>
      </c>
      <c r="W14" s="104">
        <v>0</v>
      </c>
      <c r="X14" s="104">
        <v>0</v>
      </c>
      <c r="Y14" s="104">
        <v>0</v>
      </c>
      <c r="Z14" s="104">
        <v>0</v>
      </c>
      <c r="AA14" s="104">
        <v>0</v>
      </c>
      <c r="AB14" s="104">
        <v>18</v>
      </c>
      <c r="AC14" s="104">
        <v>175</v>
      </c>
      <c r="AD14" s="104">
        <v>375</v>
      </c>
      <c r="AE14" s="104">
        <v>457</v>
      </c>
      <c r="AF14" s="104">
        <v>145</v>
      </c>
      <c r="AG14" s="111">
        <f t="shared" si="0"/>
        <v>91.266666666666666</v>
      </c>
      <c r="AH14" s="112">
        <v>10000</v>
      </c>
      <c r="AI14" s="112">
        <f t="shared" si="1"/>
        <v>2738</v>
      </c>
      <c r="AJ14" s="113">
        <f t="shared" si="2"/>
        <v>0.27379999999999999</v>
      </c>
      <c r="AK14" s="114">
        <f t="shared" si="3"/>
        <v>7262</v>
      </c>
    </row>
    <row r="15" spans="1:37" ht="20.65">
      <c r="A15" s="100" t="s">
        <v>53</v>
      </c>
      <c r="B15" s="99" t="s">
        <v>54</v>
      </c>
      <c r="C15" s="104">
        <v>4</v>
      </c>
      <c r="D15" s="104">
        <v>400</v>
      </c>
      <c r="E15" s="104">
        <v>301</v>
      </c>
      <c r="F15" s="104">
        <v>304</v>
      </c>
      <c r="G15" s="104">
        <v>49</v>
      </c>
      <c r="H15" s="104">
        <v>203</v>
      </c>
      <c r="I15" s="104">
        <v>51</v>
      </c>
      <c r="J15" s="104">
        <v>85</v>
      </c>
      <c r="K15" s="104">
        <v>0</v>
      </c>
      <c r="L15" s="104">
        <v>2</v>
      </c>
      <c r="M15" s="104">
        <v>228</v>
      </c>
      <c r="N15" s="104">
        <v>470</v>
      </c>
      <c r="O15" s="104">
        <v>395</v>
      </c>
      <c r="P15" s="104">
        <v>117</v>
      </c>
      <c r="Q15" s="104">
        <v>1</v>
      </c>
      <c r="R15" s="104">
        <v>1</v>
      </c>
      <c r="S15" s="104">
        <v>1</v>
      </c>
      <c r="T15" s="104">
        <v>0</v>
      </c>
      <c r="U15" s="104">
        <v>1</v>
      </c>
      <c r="V15" s="104">
        <v>17</v>
      </c>
      <c r="W15" s="104">
        <v>176</v>
      </c>
      <c r="X15" s="104">
        <v>417</v>
      </c>
      <c r="Y15" s="104">
        <v>392</v>
      </c>
      <c r="Z15" s="104">
        <v>229</v>
      </c>
      <c r="AA15" s="104">
        <v>2</v>
      </c>
      <c r="AB15" s="104">
        <v>80</v>
      </c>
      <c r="AC15" s="104">
        <v>11</v>
      </c>
      <c r="AD15" s="104">
        <v>6</v>
      </c>
      <c r="AE15" s="104">
        <v>0</v>
      </c>
      <c r="AF15" s="104">
        <v>0</v>
      </c>
      <c r="AG15" s="111">
        <f t="shared" si="0"/>
        <v>131.43333333333334</v>
      </c>
      <c r="AH15" s="112">
        <v>10000</v>
      </c>
      <c r="AI15" s="112">
        <f t="shared" si="1"/>
        <v>3943</v>
      </c>
      <c r="AJ15" s="113">
        <f t="shared" si="2"/>
        <v>0.39429999999999998</v>
      </c>
      <c r="AK15" s="114">
        <f t="shared" si="3"/>
        <v>6057</v>
      </c>
    </row>
    <row r="16" spans="1:37" ht="20.65">
      <c r="A16" s="110" t="s">
        <v>55</v>
      </c>
      <c r="B16" s="99" t="s">
        <v>56</v>
      </c>
      <c r="C16" s="104">
        <v>90</v>
      </c>
      <c r="D16" s="104">
        <v>0</v>
      </c>
      <c r="E16" s="104">
        <v>0</v>
      </c>
      <c r="F16" s="104">
        <v>0</v>
      </c>
      <c r="G16" s="104">
        <v>100</v>
      </c>
      <c r="H16" s="104">
        <v>266</v>
      </c>
      <c r="I16" s="104">
        <v>0</v>
      </c>
      <c r="J16" s="104">
        <v>0</v>
      </c>
      <c r="K16" s="104">
        <v>0</v>
      </c>
      <c r="L16" s="104">
        <v>0</v>
      </c>
      <c r="M16" s="104">
        <v>46</v>
      </c>
      <c r="N16" s="104">
        <v>50</v>
      </c>
      <c r="O16" s="104">
        <v>1</v>
      </c>
      <c r="P16" s="104">
        <v>2</v>
      </c>
      <c r="Q16" s="104">
        <v>253</v>
      </c>
      <c r="R16" s="104">
        <v>121</v>
      </c>
      <c r="S16" s="104">
        <v>7</v>
      </c>
      <c r="T16" s="104">
        <v>256</v>
      </c>
      <c r="U16" s="104">
        <v>258</v>
      </c>
      <c r="V16" s="104">
        <v>31</v>
      </c>
      <c r="W16" s="104">
        <v>310</v>
      </c>
      <c r="X16" s="104">
        <v>382</v>
      </c>
      <c r="Y16" s="104">
        <v>136</v>
      </c>
      <c r="Z16" s="104">
        <v>1</v>
      </c>
      <c r="AA16" s="104">
        <v>151</v>
      </c>
      <c r="AB16" s="104">
        <v>76</v>
      </c>
      <c r="AC16" s="104">
        <v>1</v>
      </c>
      <c r="AD16" s="104">
        <v>92</v>
      </c>
      <c r="AE16" s="104">
        <v>0</v>
      </c>
      <c r="AF16" s="104">
        <v>0</v>
      </c>
      <c r="AG16" s="111">
        <f t="shared" si="0"/>
        <v>87.666666666666671</v>
      </c>
      <c r="AH16" s="112">
        <v>10000</v>
      </c>
      <c r="AI16" s="112">
        <f t="shared" si="1"/>
        <v>2630</v>
      </c>
      <c r="AJ16" s="113">
        <f t="shared" si="2"/>
        <v>0.26300000000000001</v>
      </c>
      <c r="AK16" s="114">
        <f t="shared" si="3"/>
        <v>7370</v>
      </c>
    </row>
    <row r="17" spans="1:37" ht="20.65">
      <c r="A17" s="100" t="s">
        <v>57</v>
      </c>
      <c r="B17" s="99" t="s">
        <v>70</v>
      </c>
      <c r="C17" s="104">
        <v>4</v>
      </c>
      <c r="D17" s="104">
        <v>40</v>
      </c>
      <c r="E17" s="104">
        <v>6</v>
      </c>
      <c r="F17" s="104">
        <v>3</v>
      </c>
      <c r="G17" s="104">
        <v>1</v>
      </c>
      <c r="H17" s="104">
        <v>1</v>
      </c>
      <c r="I17" s="104">
        <v>1</v>
      </c>
      <c r="J17" s="104">
        <v>1</v>
      </c>
      <c r="K17" s="104">
        <v>0</v>
      </c>
      <c r="L17" s="104">
        <v>1</v>
      </c>
      <c r="M17" s="104">
        <v>1</v>
      </c>
      <c r="N17" s="104">
        <v>0</v>
      </c>
      <c r="O17" s="104">
        <v>11</v>
      </c>
      <c r="P17" s="104">
        <v>1</v>
      </c>
      <c r="Q17" s="104">
        <v>2</v>
      </c>
      <c r="R17" s="104">
        <v>3</v>
      </c>
      <c r="S17" s="104">
        <v>1</v>
      </c>
      <c r="T17" s="104">
        <v>1</v>
      </c>
      <c r="U17" s="104">
        <v>1</v>
      </c>
      <c r="V17" s="104">
        <v>0</v>
      </c>
      <c r="W17" s="104">
        <v>0</v>
      </c>
      <c r="X17" s="104">
        <v>0</v>
      </c>
      <c r="Y17" s="104">
        <v>0</v>
      </c>
      <c r="Z17" s="104">
        <v>0</v>
      </c>
      <c r="AA17" s="104">
        <v>99</v>
      </c>
      <c r="AB17" s="104">
        <v>17</v>
      </c>
      <c r="AC17" s="104">
        <v>19</v>
      </c>
      <c r="AD17" s="104">
        <v>128</v>
      </c>
      <c r="AE17" s="104">
        <v>0</v>
      </c>
      <c r="AF17" s="104">
        <v>0</v>
      </c>
      <c r="AG17" s="111">
        <f t="shared" si="0"/>
        <v>11.4</v>
      </c>
      <c r="AH17" s="112">
        <v>10000</v>
      </c>
      <c r="AI17" s="112">
        <f t="shared" si="1"/>
        <v>342</v>
      </c>
      <c r="AJ17" s="113">
        <f t="shared" si="2"/>
        <v>3.4200000000000001E-2</v>
      </c>
      <c r="AK17" s="114">
        <f t="shared" si="3"/>
        <v>9658</v>
      </c>
    </row>
    <row r="18" spans="1:37" ht="20.65">
      <c r="A18" s="116" t="s">
        <v>60</v>
      </c>
      <c r="B18" s="99" t="s">
        <v>61</v>
      </c>
      <c r="C18" s="104">
        <v>197</v>
      </c>
      <c r="D18" s="104">
        <v>90</v>
      </c>
      <c r="E18" s="104">
        <v>0</v>
      </c>
      <c r="F18" s="104">
        <v>0</v>
      </c>
      <c r="G18" s="104">
        <v>96</v>
      </c>
      <c r="H18" s="104">
        <v>270</v>
      </c>
      <c r="I18" s="104">
        <v>1</v>
      </c>
      <c r="J18" s="104">
        <v>1</v>
      </c>
      <c r="K18" s="104">
        <v>1</v>
      </c>
      <c r="L18" s="104">
        <v>0</v>
      </c>
      <c r="M18" s="104">
        <v>46</v>
      </c>
      <c r="N18" s="104">
        <v>54</v>
      </c>
      <c r="O18" s="104">
        <v>1</v>
      </c>
      <c r="P18" s="104">
        <v>2</v>
      </c>
      <c r="Q18" s="104">
        <v>257</v>
      </c>
      <c r="R18" s="104">
        <v>120</v>
      </c>
      <c r="S18" s="104">
        <v>165</v>
      </c>
      <c r="T18" s="104">
        <v>308</v>
      </c>
      <c r="U18" s="104">
        <v>37</v>
      </c>
      <c r="V18" s="104">
        <v>23</v>
      </c>
      <c r="W18" s="104">
        <v>230</v>
      </c>
      <c r="X18" s="104">
        <v>414</v>
      </c>
      <c r="Y18" s="104">
        <v>69</v>
      </c>
      <c r="Z18" s="104">
        <v>68</v>
      </c>
      <c r="AA18" s="104">
        <v>143</v>
      </c>
      <c r="AB18" s="104">
        <v>125</v>
      </c>
      <c r="AC18" s="104">
        <v>0</v>
      </c>
      <c r="AD18" s="104">
        <v>85</v>
      </c>
      <c r="AE18" s="104">
        <v>523</v>
      </c>
      <c r="AF18" s="104">
        <v>526</v>
      </c>
      <c r="AG18" s="111">
        <f t="shared" si="0"/>
        <v>128.4</v>
      </c>
      <c r="AH18" s="112">
        <v>10000</v>
      </c>
      <c r="AI18" s="112">
        <f t="shared" si="1"/>
        <v>3852</v>
      </c>
      <c r="AJ18" s="113">
        <f t="shared" si="2"/>
        <v>0.38519999999999999</v>
      </c>
      <c r="AK18" s="114">
        <f t="shared" si="3"/>
        <v>6148</v>
      </c>
    </row>
    <row r="19" spans="1:37" ht="20.65">
      <c r="A19" s="100" t="s">
        <v>62</v>
      </c>
      <c r="B19" s="99" t="s">
        <v>63</v>
      </c>
      <c r="C19" s="104">
        <v>90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91</v>
      </c>
      <c r="O19" s="104">
        <v>226</v>
      </c>
      <c r="P19" s="104">
        <v>533</v>
      </c>
      <c r="Q19" s="104">
        <v>461</v>
      </c>
      <c r="R19" s="104">
        <v>17</v>
      </c>
      <c r="S19" s="104">
        <v>1</v>
      </c>
      <c r="T19" s="104">
        <v>1</v>
      </c>
      <c r="U19" s="104">
        <v>1</v>
      </c>
      <c r="V19" s="104">
        <v>1</v>
      </c>
      <c r="W19" s="104">
        <v>1</v>
      </c>
      <c r="X19" s="104">
        <v>36</v>
      </c>
      <c r="Y19" s="104">
        <v>0</v>
      </c>
      <c r="Z19" s="104">
        <v>1</v>
      </c>
      <c r="AA19" s="104">
        <v>17</v>
      </c>
      <c r="AB19" s="104">
        <v>306</v>
      </c>
      <c r="AC19" s="104">
        <v>520</v>
      </c>
      <c r="AD19" s="104">
        <v>220</v>
      </c>
      <c r="AE19" s="104">
        <v>168</v>
      </c>
      <c r="AF19" s="104">
        <v>0</v>
      </c>
      <c r="AG19" s="111">
        <f t="shared" si="0"/>
        <v>89.7</v>
      </c>
      <c r="AH19" s="112">
        <v>10000</v>
      </c>
      <c r="AI19" s="112">
        <f t="shared" si="1"/>
        <v>2691</v>
      </c>
      <c r="AJ19" s="113">
        <f t="shared" si="2"/>
        <v>0.26910000000000001</v>
      </c>
      <c r="AK19" s="114">
        <f t="shared" si="3"/>
        <v>7309</v>
      </c>
    </row>
    <row r="20" spans="1:37" ht="20.65">
      <c r="A20" s="100" t="s">
        <v>64</v>
      </c>
      <c r="B20" s="99" t="s">
        <v>65</v>
      </c>
      <c r="C20" s="104">
        <v>90</v>
      </c>
      <c r="D20" s="104">
        <v>0</v>
      </c>
      <c r="E20" s="104">
        <v>0</v>
      </c>
      <c r="F20" s="104">
        <v>0</v>
      </c>
      <c r="G20" s="104">
        <v>55</v>
      </c>
      <c r="H20" s="104">
        <v>338</v>
      </c>
      <c r="I20" s="104">
        <v>1</v>
      </c>
      <c r="J20" s="104">
        <v>2</v>
      </c>
      <c r="K20" s="104">
        <v>2</v>
      </c>
      <c r="L20" s="104">
        <v>1</v>
      </c>
      <c r="M20" s="104">
        <v>49</v>
      </c>
      <c r="N20" s="104">
        <v>52</v>
      </c>
      <c r="O20" s="104">
        <v>0</v>
      </c>
      <c r="P20" s="104">
        <v>2</v>
      </c>
      <c r="Q20" s="104">
        <v>254</v>
      </c>
      <c r="R20" s="104">
        <v>1</v>
      </c>
      <c r="S20" s="104">
        <v>184</v>
      </c>
      <c r="T20" s="104">
        <v>327</v>
      </c>
      <c r="U20" s="104">
        <v>96</v>
      </c>
      <c r="V20" s="104">
        <v>28</v>
      </c>
      <c r="W20" s="104">
        <v>29</v>
      </c>
      <c r="X20" s="104">
        <v>96</v>
      </c>
      <c r="Y20" s="104">
        <v>412</v>
      </c>
      <c r="Z20" s="104">
        <v>215</v>
      </c>
      <c r="AA20" s="104">
        <v>130</v>
      </c>
      <c r="AB20" s="104">
        <v>224</v>
      </c>
      <c r="AC20" s="104">
        <v>75</v>
      </c>
      <c r="AD20" s="104">
        <v>134</v>
      </c>
      <c r="AE20" s="104">
        <v>386</v>
      </c>
      <c r="AF20" s="104">
        <v>614</v>
      </c>
      <c r="AG20" s="111">
        <f t="shared" si="0"/>
        <v>126.56666666666666</v>
      </c>
      <c r="AH20" s="112">
        <v>10000</v>
      </c>
      <c r="AI20" s="112">
        <f t="shared" si="1"/>
        <v>3797</v>
      </c>
      <c r="AJ20" s="113">
        <f t="shared" si="2"/>
        <v>0.37969999999999998</v>
      </c>
      <c r="AK20" s="114">
        <f t="shared" si="3"/>
        <v>6203</v>
      </c>
    </row>
    <row r="21" spans="1:37" ht="20.65">
      <c r="A21" s="100" t="s">
        <v>66</v>
      </c>
      <c r="B21" s="99" t="s">
        <v>67</v>
      </c>
      <c r="C21" s="104">
        <v>147</v>
      </c>
      <c r="D21" s="104">
        <v>1</v>
      </c>
      <c r="E21" s="104">
        <v>0</v>
      </c>
      <c r="F21" s="104">
        <v>225</v>
      </c>
      <c r="G21" s="104">
        <v>223</v>
      </c>
      <c r="H21" s="104">
        <v>340</v>
      </c>
      <c r="I21" s="104">
        <v>687</v>
      </c>
      <c r="J21" s="104">
        <v>189</v>
      </c>
      <c r="K21" s="104">
        <v>1</v>
      </c>
      <c r="L21" s="104">
        <v>0</v>
      </c>
      <c r="M21" s="104">
        <v>0</v>
      </c>
      <c r="N21" s="104">
        <v>1</v>
      </c>
      <c r="O21" s="104">
        <v>0</v>
      </c>
      <c r="P21" s="104">
        <v>17</v>
      </c>
      <c r="Q21" s="104">
        <v>192</v>
      </c>
      <c r="R21" s="104">
        <v>405</v>
      </c>
      <c r="S21" s="104">
        <v>416</v>
      </c>
      <c r="T21" s="104">
        <v>206</v>
      </c>
      <c r="U21" s="104">
        <v>98</v>
      </c>
      <c r="V21" s="104">
        <v>86</v>
      </c>
      <c r="W21" s="104">
        <v>1</v>
      </c>
      <c r="X21" s="104">
        <v>203</v>
      </c>
      <c r="Y21" s="104">
        <v>634</v>
      </c>
      <c r="Z21" s="104">
        <v>369</v>
      </c>
      <c r="AA21" s="104">
        <v>16</v>
      </c>
      <c r="AB21" s="104">
        <v>19</v>
      </c>
      <c r="AC21" s="104">
        <v>175</v>
      </c>
      <c r="AD21" s="104">
        <v>378</v>
      </c>
      <c r="AE21" s="104">
        <v>459</v>
      </c>
      <c r="AF21" s="104">
        <v>145</v>
      </c>
      <c r="AG21" s="111">
        <f t="shared" si="0"/>
        <v>187.76666666666668</v>
      </c>
      <c r="AH21" s="112">
        <v>10000</v>
      </c>
      <c r="AI21" s="112">
        <f t="shared" si="1"/>
        <v>5633</v>
      </c>
      <c r="AJ21" s="113">
        <f t="shared" si="2"/>
        <v>0.56330000000000002</v>
      </c>
      <c r="AK21" s="114">
        <f t="shared" si="3"/>
        <v>4367</v>
      </c>
    </row>
    <row r="22" spans="1:37" ht="20.65">
      <c r="A22" s="115" t="s">
        <v>42</v>
      </c>
      <c r="B22" s="103" t="s">
        <v>70</v>
      </c>
      <c r="C22" s="105"/>
      <c r="D22" s="105"/>
      <c r="E22" s="106"/>
      <c r="F22" s="106"/>
      <c r="G22" s="106"/>
      <c r="H22" s="105"/>
      <c r="I22" s="105"/>
      <c r="J22" s="105"/>
      <c r="K22" s="105"/>
      <c r="L22" s="106"/>
      <c r="M22" s="106"/>
      <c r="N22" s="106"/>
      <c r="O22" s="105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11" t="e">
        <f t="shared" si="0"/>
        <v>#DIV/0!</v>
      </c>
      <c r="AH22" s="112">
        <v>10000</v>
      </c>
      <c r="AI22" s="112">
        <f t="shared" si="1"/>
        <v>0</v>
      </c>
      <c r="AJ22" s="113">
        <f>AI22/AH22</f>
        <v>0</v>
      </c>
      <c r="AK22" s="114">
        <f>AH22-AI22</f>
        <v>10000</v>
      </c>
    </row>
    <row r="23" spans="1:37" ht="20.65">
      <c r="A23" s="115" t="s">
        <v>58</v>
      </c>
      <c r="B23" s="103" t="s">
        <v>59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11" t="e">
        <f t="shared" si="0"/>
        <v>#DIV/0!</v>
      </c>
      <c r="AH23" s="112">
        <v>10000</v>
      </c>
      <c r="AI23" s="112">
        <f t="shared" si="1"/>
        <v>0</v>
      </c>
      <c r="AJ23" s="113">
        <f>AI23/AH23</f>
        <v>0</v>
      </c>
      <c r="AK23" s="114">
        <f>AH23-AI23</f>
        <v>10000</v>
      </c>
    </row>
    <row r="24" spans="1:37" s="117" customFormat="1" ht="28.5" customHeight="1">
      <c r="B24" s="125" t="s">
        <v>72</v>
      </c>
      <c r="C24" s="119">
        <f>SUM(C6:C21)</f>
        <v>1395</v>
      </c>
      <c r="D24" s="119">
        <f t="shared" ref="D24:AF24" si="4">SUM(D6:D21)</f>
        <v>664</v>
      </c>
      <c r="E24" s="119">
        <f t="shared" si="4"/>
        <v>1093</v>
      </c>
      <c r="F24" s="119">
        <f t="shared" si="4"/>
        <v>1067</v>
      </c>
      <c r="G24" s="119">
        <f t="shared" si="4"/>
        <v>2742</v>
      </c>
      <c r="H24" s="119">
        <f t="shared" si="4"/>
        <v>3515</v>
      </c>
      <c r="I24" s="119">
        <f t="shared" si="4"/>
        <v>1799</v>
      </c>
      <c r="J24" s="119">
        <f t="shared" si="4"/>
        <v>781</v>
      </c>
      <c r="K24" s="119">
        <f t="shared" si="4"/>
        <v>56</v>
      </c>
      <c r="L24" s="119">
        <f t="shared" si="4"/>
        <v>5</v>
      </c>
      <c r="M24" s="119">
        <f t="shared" si="4"/>
        <v>892</v>
      </c>
      <c r="N24" s="119">
        <f t="shared" si="4"/>
        <v>1580</v>
      </c>
      <c r="O24" s="119">
        <f t="shared" si="4"/>
        <v>1111</v>
      </c>
      <c r="P24" s="119">
        <f t="shared" si="4"/>
        <v>2228</v>
      </c>
      <c r="Q24" s="119">
        <f t="shared" si="4"/>
        <v>2788</v>
      </c>
      <c r="R24" s="119">
        <f>SUM(R6:R21)</f>
        <v>2397</v>
      </c>
      <c r="S24" s="119">
        <f t="shared" si="4"/>
        <v>2633</v>
      </c>
      <c r="T24" s="119">
        <f t="shared" si="4"/>
        <v>3069</v>
      </c>
      <c r="U24" s="119">
        <f t="shared" si="4"/>
        <v>1829</v>
      </c>
      <c r="V24" s="119">
        <f t="shared" si="4"/>
        <v>1300</v>
      </c>
      <c r="W24" s="119">
        <f t="shared" si="4"/>
        <v>2468</v>
      </c>
      <c r="X24" s="119">
        <f t="shared" si="4"/>
        <v>2630</v>
      </c>
      <c r="Y24" s="119">
        <f t="shared" si="4"/>
        <v>2923</v>
      </c>
      <c r="Z24" s="119">
        <f t="shared" si="4"/>
        <v>2106</v>
      </c>
      <c r="AA24" s="119">
        <f t="shared" si="4"/>
        <v>2003</v>
      </c>
      <c r="AB24" s="119">
        <f t="shared" si="4"/>
        <v>1596</v>
      </c>
      <c r="AC24" s="119">
        <f t="shared" si="4"/>
        <v>1987</v>
      </c>
      <c r="AD24" s="119">
        <f t="shared" si="4"/>
        <v>2674</v>
      </c>
      <c r="AE24" s="119">
        <f t="shared" si="4"/>
        <v>3493</v>
      </c>
      <c r="AF24" s="119">
        <f t="shared" si="4"/>
        <v>2966</v>
      </c>
      <c r="AG24" s="120"/>
      <c r="AH24" s="121">
        <f>SUM(AH6:AH21)</f>
        <v>160000</v>
      </c>
      <c r="AI24" s="122">
        <f>SUM(AI6:AJ21)</f>
        <v>57795.779000000002</v>
      </c>
      <c r="AJ24" s="123">
        <f>AI24/AH24</f>
        <v>0.36122361875000003</v>
      </c>
      <c r="AK24" s="120"/>
    </row>
    <row r="25" spans="1:37" s="117" customFormat="1" ht="28.5" customHeight="1">
      <c r="B25" s="125" t="s">
        <v>73</v>
      </c>
      <c r="C25" s="118">
        <v>3100</v>
      </c>
      <c r="D25" s="118">
        <v>3100</v>
      </c>
      <c r="E25" s="118">
        <v>3100</v>
      </c>
      <c r="F25" s="118">
        <v>3100</v>
      </c>
      <c r="G25" s="118">
        <v>3100</v>
      </c>
      <c r="H25" s="118">
        <v>3100</v>
      </c>
      <c r="I25" s="118">
        <v>3100</v>
      </c>
      <c r="J25" s="118">
        <v>3100</v>
      </c>
      <c r="K25" s="118">
        <v>3100</v>
      </c>
      <c r="L25" s="118">
        <v>3100</v>
      </c>
      <c r="M25" s="118">
        <v>3100</v>
      </c>
      <c r="N25" s="118">
        <v>3100</v>
      </c>
      <c r="O25" s="118">
        <v>3100</v>
      </c>
      <c r="P25" s="118">
        <v>3100</v>
      </c>
      <c r="Q25" s="118">
        <v>3100</v>
      </c>
      <c r="R25" s="118">
        <v>3100</v>
      </c>
      <c r="S25" s="118">
        <v>3100</v>
      </c>
      <c r="T25" s="118">
        <v>3100</v>
      </c>
      <c r="U25" s="118">
        <v>3100</v>
      </c>
      <c r="V25" s="118">
        <v>3100</v>
      </c>
      <c r="W25" s="118">
        <v>3100</v>
      </c>
      <c r="X25" s="118">
        <v>3100</v>
      </c>
      <c r="Y25" s="118">
        <v>3100</v>
      </c>
      <c r="Z25" s="118">
        <v>3100</v>
      </c>
      <c r="AA25" s="118">
        <v>3100</v>
      </c>
      <c r="AB25" s="118">
        <v>3100</v>
      </c>
      <c r="AC25" s="118">
        <v>3100</v>
      </c>
      <c r="AD25" s="118">
        <v>3100</v>
      </c>
      <c r="AE25" s="118">
        <v>3100</v>
      </c>
      <c r="AF25" s="118">
        <v>3100</v>
      </c>
      <c r="AG25" s="120"/>
    </row>
    <row r="26" spans="1:37" s="117" customFormat="1" ht="15">
      <c r="B26" s="125" t="s">
        <v>74</v>
      </c>
      <c r="C26" s="124">
        <f>C27/C28</f>
        <v>0.19375000000000001</v>
      </c>
      <c r="D26" s="124">
        <f t="shared" ref="D26:AF26" si="5">D27/D28</f>
        <v>9.2222222222222219E-2</v>
      </c>
      <c r="E26" s="124">
        <f t="shared" si="5"/>
        <v>0.15180555555555555</v>
      </c>
      <c r="F26" s="124">
        <f t="shared" si="5"/>
        <v>0.14819444444444443</v>
      </c>
      <c r="G26" s="124">
        <f t="shared" si="5"/>
        <v>0.38083333333333336</v>
      </c>
      <c r="H26" s="124">
        <f t="shared" si="5"/>
        <v>0.48819444444444443</v>
      </c>
      <c r="I26" s="124">
        <f t="shared" si="5"/>
        <v>0.24986111111111112</v>
      </c>
      <c r="J26" s="124">
        <f t="shared" si="5"/>
        <v>0.10847222222222222</v>
      </c>
      <c r="K26" s="124">
        <f t="shared" si="5"/>
        <v>7.7777777777777776E-3</v>
      </c>
      <c r="L26" s="124">
        <f t="shared" si="5"/>
        <v>6.9444444444444447E-4</v>
      </c>
      <c r="M26" s="124">
        <f t="shared" si="5"/>
        <v>0.1238888888888889</v>
      </c>
      <c r="N26" s="124">
        <f t="shared" si="5"/>
        <v>0.21944444444444444</v>
      </c>
      <c r="O26" s="124">
        <f t="shared" si="5"/>
        <v>0.15430555555555556</v>
      </c>
      <c r="P26" s="124">
        <f t="shared" si="5"/>
        <v>0.30944444444444447</v>
      </c>
      <c r="Q26" s="124">
        <f t="shared" si="5"/>
        <v>0.38722222222222225</v>
      </c>
      <c r="R26" s="124">
        <f t="shared" si="5"/>
        <v>0.33291666666666669</v>
      </c>
      <c r="S26" s="124">
        <f t="shared" si="5"/>
        <v>0.36569444444444443</v>
      </c>
      <c r="T26" s="124">
        <f t="shared" si="5"/>
        <v>0.42625000000000002</v>
      </c>
      <c r="U26" s="124">
        <f t="shared" si="5"/>
        <v>0.2540277777777778</v>
      </c>
      <c r="V26" s="124">
        <f t="shared" si="5"/>
        <v>0.18055555555555555</v>
      </c>
      <c r="W26" s="124">
        <f t="shared" si="5"/>
        <v>0.34277777777777779</v>
      </c>
      <c r="X26" s="124">
        <f t="shared" si="5"/>
        <v>0.36527777777777776</v>
      </c>
      <c r="Y26" s="124">
        <f t="shared" si="5"/>
        <v>0.40597222222222223</v>
      </c>
      <c r="Z26" s="124">
        <f t="shared" si="5"/>
        <v>0.29249999999999998</v>
      </c>
      <c r="AA26" s="124">
        <f t="shared" si="5"/>
        <v>0.27819444444444447</v>
      </c>
      <c r="AB26" s="124">
        <f t="shared" si="5"/>
        <v>0.22166666666666668</v>
      </c>
      <c r="AC26" s="124">
        <f t="shared" si="5"/>
        <v>0.27597222222222223</v>
      </c>
      <c r="AD26" s="124">
        <f t="shared" si="5"/>
        <v>0.37138888888888888</v>
      </c>
      <c r="AE26" s="124">
        <f t="shared" si="5"/>
        <v>0.4851388888888889</v>
      </c>
      <c r="AF26" s="124">
        <f t="shared" si="5"/>
        <v>0.41194444444444445</v>
      </c>
      <c r="AG26" s="120"/>
    </row>
    <row r="27" spans="1:37" s="117" customFormat="1" ht="15">
      <c r="B27" s="125" t="s">
        <v>77</v>
      </c>
      <c r="C27" s="119">
        <f>AVERAGE(C6:C21)</f>
        <v>87.1875</v>
      </c>
      <c r="D27" s="119">
        <f t="shared" ref="D27:AF27" si="6">AVERAGE(D6:D21)</f>
        <v>41.5</v>
      </c>
      <c r="E27" s="119">
        <f t="shared" si="6"/>
        <v>68.3125</v>
      </c>
      <c r="F27" s="119">
        <f t="shared" si="6"/>
        <v>66.6875</v>
      </c>
      <c r="G27" s="119">
        <f t="shared" si="6"/>
        <v>171.375</v>
      </c>
      <c r="H27" s="119">
        <f t="shared" si="6"/>
        <v>219.6875</v>
      </c>
      <c r="I27" s="119">
        <f t="shared" si="6"/>
        <v>112.4375</v>
      </c>
      <c r="J27" s="119">
        <f t="shared" si="6"/>
        <v>48.8125</v>
      </c>
      <c r="K27" s="119">
        <f t="shared" si="6"/>
        <v>3.5</v>
      </c>
      <c r="L27" s="119">
        <f t="shared" si="6"/>
        <v>0.3125</v>
      </c>
      <c r="M27" s="119">
        <f t="shared" si="6"/>
        <v>55.75</v>
      </c>
      <c r="N27" s="119">
        <f t="shared" si="6"/>
        <v>98.75</v>
      </c>
      <c r="O27" s="119">
        <f t="shared" si="6"/>
        <v>69.4375</v>
      </c>
      <c r="P27" s="119">
        <f t="shared" si="6"/>
        <v>139.25</v>
      </c>
      <c r="Q27" s="119">
        <f t="shared" si="6"/>
        <v>174.25</v>
      </c>
      <c r="R27" s="119">
        <f t="shared" si="6"/>
        <v>149.8125</v>
      </c>
      <c r="S27" s="119">
        <f t="shared" si="6"/>
        <v>164.5625</v>
      </c>
      <c r="T27" s="119">
        <f t="shared" si="6"/>
        <v>191.8125</v>
      </c>
      <c r="U27" s="119">
        <f t="shared" si="6"/>
        <v>114.3125</v>
      </c>
      <c r="V27" s="119">
        <f t="shared" si="6"/>
        <v>81.25</v>
      </c>
      <c r="W27" s="119">
        <f t="shared" si="6"/>
        <v>154.25</v>
      </c>
      <c r="X27" s="119">
        <f t="shared" si="6"/>
        <v>164.375</v>
      </c>
      <c r="Y27" s="119">
        <f t="shared" si="6"/>
        <v>182.6875</v>
      </c>
      <c r="Z27" s="119">
        <f t="shared" si="6"/>
        <v>131.625</v>
      </c>
      <c r="AA27" s="119">
        <f t="shared" si="6"/>
        <v>125.1875</v>
      </c>
      <c r="AB27" s="119">
        <f t="shared" si="6"/>
        <v>99.75</v>
      </c>
      <c r="AC27" s="119">
        <f t="shared" si="6"/>
        <v>124.1875</v>
      </c>
      <c r="AD27" s="119">
        <f t="shared" si="6"/>
        <v>167.125</v>
      </c>
      <c r="AE27" s="119">
        <f t="shared" si="6"/>
        <v>218.3125</v>
      </c>
      <c r="AF27" s="119">
        <f t="shared" si="6"/>
        <v>185.375</v>
      </c>
      <c r="AG27" s="127"/>
    </row>
    <row r="28" spans="1:37" s="117" customFormat="1" ht="15">
      <c r="B28" s="125" t="s">
        <v>76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</row>
  </sheetData>
  <mergeCells count="1">
    <mergeCell ref="C1:AF1"/>
  </mergeCells>
  <conditionalFormatting sqref="A8">
    <cfRule type="duplicateValues" dxfId="29" priority="7"/>
  </conditionalFormatting>
  <conditionalFormatting sqref="A10">
    <cfRule type="duplicateValues" dxfId="28" priority="5"/>
  </conditionalFormatting>
  <conditionalFormatting sqref="A12">
    <cfRule type="duplicateValues" dxfId="27" priority="4"/>
  </conditionalFormatting>
  <conditionalFormatting sqref="A13">
    <cfRule type="duplicateValues" dxfId="26" priority="6"/>
  </conditionalFormatting>
  <conditionalFormatting sqref="A15:A16 A11">
    <cfRule type="duplicateValues" dxfId="25" priority="11"/>
  </conditionalFormatting>
  <conditionalFormatting sqref="A21 A14 A9 A3:A6">
    <cfRule type="duplicateValues" dxfId="24" priority="10"/>
  </conditionalFormatting>
  <conditionalFormatting sqref="A22 A7">
    <cfRule type="duplicateValues" dxfId="23" priority="8"/>
  </conditionalFormatting>
  <conditionalFormatting sqref="A23 A17:A19">
    <cfRule type="duplicateValues" dxfId="22" priority="9"/>
  </conditionalFormatting>
  <conditionalFormatting sqref="C3:AF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K3:AK23">
    <cfRule type="cellIs" dxfId="21" priority="2" operator="lessThan">
      <formula>0</formula>
    </cfRule>
    <cfRule type="cellIs" dxfId="2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1BF8-6AA1-4A88-869D-4BF098797FAB}">
  <dimension ref="A1:AL28"/>
  <sheetViews>
    <sheetView zoomScale="50" zoomScaleNormal="5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27" sqref="R27:S27"/>
    </sheetView>
  </sheetViews>
  <sheetFormatPr defaultRowHeight="14.25"/>
  <cols>
    <col min="1" max="1" width="16" customWidth="1"/>
    <col min="2" max="2" width="39.3984375" customWidth="1"/>
    <col min="3" max="8" width="8.1328125" bestFit="1" customWidth="1"/>
    <col min="9" max="9" width="8.73046875" bestFit="1" customWidth="1"/>
    <col min="10" max="32" width="11.86328125" bestFit="1" customWidth="1"/>
    <col min="33" max="33" width="11.86328125" customWidth="1"/>
    <col min="34" max="34" width="10.59765625" bestFit="1" customWidth="1"/>
    <col min="35" max="35" width="16.1328125" bestFit="1" customWidth="1"/>
    <col min="36" max="36" width="18.59765625" bestFit="1" customWidth="1"/>
    <col min="37" max="37" width="13.3984375" customWidth="1"/>
    <col min="38" max="38" width="13" customWidth="1"/>
  </cols>
  <sheetData>
    <row r="1" spans="1:38" ht="35.25" customHeight="1">
      <c r="B1" s="129" t="s">
        <v>85</v>
      </c>
      <c r="C1" s="273" t="s">
        <v>78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159"/>
    </row>
    <row r="2" spans="1:38" ht="73.5" customHeight="1">
      <c r="A2" s="61" t="s">
        <v>4</v>
      </c>
      <c r="B2" s="62" t="s">
        <v>5</v>
      </c>
      <c r="C2" s="101">
        <v>45047</v>
      </c>
      <c r="D2" s="101">
        <v>45048</v>
      </c>
      <c r="E2" s="101">
        <v>45049</v>
      </c>
      <c r="F2" s="101">
        <v>45050</v>
      </c>
      <c r="G2" s="101">
        <v>45051</v>
      </c>
      <c r="H2" s="101">
        <v>45052</v>
      </c>
      <c r="I2" s="101">
        <v>45053</v>
      </c>
      <c r="J2" s="101">
        <v>45054</v>
      </c>
      <c r="K2" s="101">
        <v>45055</v>
      </c>
      <c r="L2" s="101">
        <v>45056</v>
      </c>
      <c r="M2" s="101">
        <v>45057</v>
      </c>
      <c r="N2" s="101">
        <v>45058</v>
      </c>
      <c r="O2" s="101">
        <v>45059</v>
      </c>
      <c r="P2" s="101">
        <v>45060</v>
      </c>
      <c r="Q2" s="101">
        <v>45061</v>
      </c>
      <c r="R2" s="101">
        <v>45062</v>
      </c>
      <c r="S2" s="101">
        <v>45063</v>
      </c>
      <c r="T2" s="101">
        <v>45064</v>
      </c>
      <c r="U2" s="101">
        <v>45065</v>
      </c>
      <c r="V2" s="101">
        <v>45066</v>
      </c>
      <c r="W2" s="101">
        <v>45067</v>
      </c>
      <c r="X2" s="101">
        <v>45068</v>
      </c>
      <c r="Y2" s="101">
        <v>45069</v>
      </c>
      <c r="Z2" s="101">
        <v>45070</v>
      </c>
      <c r="AA2" s="101">
        <v>45071</v>
      </c>
      <c r="AB2" s="101">
        <v>45072</v>
      </c>
      <c r="AC2" s="101">
        <v>45073</v>
      </c>
      <c r="AD2" s="101">
        <v>45074</v>
      </c>
      <c r="AE2" s="101">
        <v>45075</v>
      </c>
      <c r="AF2" s="101">
        <v>45076</v>
      </c>
      <c r="AG2" s="101">
        <v>45077</v>
      </c>
      <c r="AH2" s="102" t="s">
        <v>81</v>
      </c>
      <c r="AI2" s="107" t="s">
        <v>18</v>
      </c>
      <c r="AJ2" s="126" t="s">
        <v>79</v>
      </c>
      <c r="AK2" s="108" t="s">
        <v>20</v>
      </c>
      <c r="AL2" s="109" t="s">
        <v>80</v>
      </c>
    </row>
    <row r="3" spans="1:38" ht="20.6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11">
        <f t="shared" ref="AH3:AH23" si="0">AVERAGE(C3:AF3)</f>
        <v>0</v>
      </c>
      <c r="AI3" s="112">
        <v>10000</v>
      </c>
      <c r="AJ3" s="112">
        <f t="shared" ref="AJ3:AJ7" si="1">SUM(C3:AG3)</f>
        <v>0</v>
      </c>
      <c r="AK3" s="113">
        <f>AJ3/AI3</f>
        <v>0</v>
      </c>
      <c r="AL3" s="114">
        <f>AI3-AJ3</f>
        <v>10000</v>
      </c>
    </row>
    <row r="4" spans="1:38" ht="20.65">
      <c r="A4" s="110" t="s">
        <v>30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11">
        <f t="shared" si="0"/>
        <v>0</v>
      </c>
      <c r="AI4" s="112">
        <v>10000</v>
      </c>
      <c r="AJ4" s="112">
        <f t="shared" si="1"/>
        <v>0</v>
      </c>
      <c r="AK4" s="113">
        <f t="shared" ref="AK4:AK21" si="2">AJ4/AI4</f>
        <v>0</v>
      </c>
      <c r="AL4" s="114">
        <f t="shared" ref="AL4:AL21" si="3">AI4-AJ4</f>
        <v>10000</v>
      </c>
    </row>
    <row r="5" spans="1:38" ht="20.65">
      <c r="A5" s="110" t="s">
        <v>32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04">
        <v>0</v>
      </c>
      <c r="AH5" s="111">
        <f t="shared" si="0"/>
        <v>0</v>
      </c>
      <c r="AI5" s="112">
        <v>10000</v>
      </c>
      <c r="AJ5" s="112">
        <f t="shared" si="1"/>
        <v>0</v>
      </c>
      <c r="AK5" s="113">
        <f t="shared" si="2"/>
        <v>0</v>
      </c>
      <c r="AL5" s="114">
        <f t="shared" si="3"/>
        <v>10000</v>
      </c>
    </row>
    <row r="6" spans="1:38" ht="20.65">
      <c r="A6" s="100" t="s">
        <v>33</v>
      </c>
      <c r="B6" s="99" t="s">
        <v>34</v>
      </c>
      <c r="C6" s="104">
        <v>0</v>
      </c>
      <c r="D6" s="104">
        <v>0</v>
      </c>
      <c r="E6" s="104">
        <v>0</v>
      </c>
      <c r="F6" s="104">
        <v>0</v>
      </c>
      <c r="G6" s="104">
        <v>28</v>
      </c>
      <c r="H6" s="104">
        <v>11</v>
      </c>
      <c r="I6" s="104">
        <v>95</v>
      </c>
      <c r="J6" s="104">
        <v>216</v>
      </c>
      <c r="K6" s="104">
        <v>317</v>
      </c>
      <c r="L6" s="104">
        <v>225</v>
      </c>
      <c r="M6" s="104">
        <v>0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85</v>
      </c>
      <c r="T6" s="104">
        <v>316</v>
      </c>
      <c r="U6" s="104">
        <v>87</v>
      </c>
      <c r="V6" s="104">
        <v>0</v>
      </c>
      <c r="W6" s="104">
        <v>0</v>
      </c>
      <c r="X6" s="104">
        <v>0</v>
      </c>
      <c r="Y6" s="104">
        <v>0</v>
      </c>
      <c r="Z6" s="104">
        <v>0</v>
      </c>
      <c r="AA6" s="104">
        <v>0</v>
      </c>
      <c r="AB6" s="104">
        <v>0</v>
      </c>
      <c r="AC6" s="104">
        <v>217</v>
      </c>
      <c r="AD6" s="104">
        <v>219</v>
      </c>
      <c r="AE6" s="104">
        <v>23</v>
      </c>
      <c r="AF6" s="104">
        <v>0</v>
      </c>
      <c r="AG6" s="104">
        <v>19</v>
      </c>
      <c r="AH6" s="111">
        <f t="shared" si="0"/>
        <v>61.3</v>
      </c>
      <c r="AI6" s="112">
        <v>10000</v>
      </c>
      <c r="AJ6" s="112">
        <f t="shared" si="1"/>
        <v>1858</v>
      </c>
      <c r="AK6" s="113">
        <f t="shared" si="2"/>
        <v>0.18579999999999999</v>
      </c>
      <c r="AL6" s="114">
        <f t="shared" si="3"/>
        <v>8142</v>
      </c>
    </row>
    <row r="7" spans="1:38" ht="20.65">
      <c r="A7" s="100" t="s">
        <v>36</v>
      </c>
      <c r="B7" s="99" t="s">
        <v>37</v>
      </c>
      <c r="C7" s="104">
        <v>0</v>
      </c>
      <c r="D7" s="104">
        <v>41</v>
      </c>
      <c r="E7" s="104">
        <v>520</v>
      </c>
      <c r="F7" s="104">
        <v>181</v>
      </c>
      <c r="G7" s="104">
        <v>226</v>
      </c>
      <c r="H7" s="104">
        <v>19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244</v>
      </c>
      <c r="P7" s="104">
        <v>101</v>
      </c>
      <c r="Q7" s="104">
        <v>50</v>
      </c>
      <c r="R7" s="104">
        <v>436</v>
      </c>
      <c r="S7" s="104">
        <v>311</v>
      </c>
      <c r="T7" s="104">
        <v>432</v>
      </c>
      <c r="U7" s="104">
        <v>295</v>
      </c>
      <c r="V7" s="104">
        <v>185</v>
      </c>
      <c r="W7" s="104">
        <v>170</v>
      </c>
      <c r="X7" s="104">
        <v>45</v>
      </c>
      <c r="Y7" s="104">
        <v>210</v>
      </c>
      <c r="Z7" s="104">
        <v>185</v>
      </c>
      <c r="AA7" s="104">
        <v>473</v>
      </c>
      <c r="AB7" s="104">
        <v>296</v>
      </c>
      <c r="AC7" s="104">
        <v>405</v>
      </c>
      <c r="AD7" s="104">
        <v>296</v>
      </c>
      <c r="AE7" s="104">
        <v>299</v>
      </c>
      <c r="AF7" s="104">
        <v>271</v>
      </c>
      <c r="AG7" s="104">
        <v>243</v>
      </c>
      <c r="AH7" s="111">
        <f t="shared" si="0"/>
        <v>189.7</v>
      </c>
      <c r="AI7" s="112">
        <v>10000</v>
      </c>
      <c r="AJ7" s="112">
        <f t="shared" si="1"/>
        <v>5934</v>
      </c>
      <c r="AK7" s="113">
        <f t="shared" si="2"/>
        <v>0.59340000000000004</v>
      </c>
      <c r="AL7" s="114">
        <f t="shared" si="3"/>
        <v>4066</v>
      </c>
    </row>
    <row r="8" spans="1:38" ht="20.65">
      <c r="A8" s="100" t="s">
        <v>38</v>
      </c>
      <c r="B8" s="99" t="s">
        <v>75</v>
      </c>
      <c r="C8" s="104">
        <v>61</v>
      </c>
      <c r="D8" s="104">
        <v>148</v>
      </c>
      <c r="E8" s="104">
        <v>0</v>
      </c>
      <c r="F8" s="104">
        <v>0</v>
      </c>
      <c r="G8" s="104">
        <v>33</v>
      </c>
      <c r="H8" s="104">
        <v>140</v>
      </c>
      <c r="I8" s="104">
        <v>76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13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04">
        <v>0</v>
      </c>
      <c r="AH8" s="111">
        <f t="shared" si="0"/>
        <v>15.7</v>
      </c>
      <c r="AI8" s="112">
        <v>10000</v>
      </c>
      <c r="AJ8" s="112">
        <f>SUM(C8:AG8)</f>
        <v>471</v>
      </c>
      <c r="AK8" s="113">
        <f t="shared" si="2"/>
        <v>4.7100000000000003E-2</v>
      </c>
      <c r="AL8" s="114">
        <f t="shared" si="3"/>
        <v>9529</v>
      </c>
    </row>
    <row r="9" spans="1:38" ht="20.65">
      <c r="A9" s="100" t="s">
        <v>39</v>
      </c>
      <c r="B9" s="99" t="s">
        <v>40</v>
      </c>
      <c r="C9" s="104">
        <v>0</v>
      </c>
      <c r="D9" s="104">
        <v>341</v>
      </c>
      <c r="E9" s="104">
        <v>729</v>
      </c>
      <c r="F9" s="104">
        <v>171</v>
      </c>
      <c r="G9" s="104">
        <v>182</v>
      </c>
      <c r="H9" s="104">
        <v>431</v>
      </c>
      <c r="I9" s="104">
        <v>631</v>
      </c>
      <c r="J9" s="104">
        <v>0</v>
      </c>
      <c r="K9" s="104">
        <v>0</v>
      </c>
      <c r="L9" s="104">
        <v>87</v>
      </c>
      <c r="M9" s="104">
        <v>154</v>
      </c>
      <c r="N9" s="104">
        <v>131</v>
      </c>
      <c r="O9" s="104">
        <v>146</v>
      </c>
      <c r="P9" s="104">
        <v>0</v>
      </c>
      <c r="Q9" s="104">
        <v>105</v>
      </c>
      <c r="R9" s="104">
        <v>61</v>
      </c>
      <c r="S9" s="104">
        <v>61</v>
      </c>
      <c r="T9" s="104">
        <v>381</v>
      </c>
      <c r="U9" s="104">
        <v>770</v>
      </c>
      <c r="V9" s="104">
        <v>181</v>
      </c>
      <c r="W9" s="104">
        <v>315</v>
      </c>
      <c r="X9" s="104">
        <v>578</v>
      </c>
      <c r="Y9" s="104">
        <v>352</v>
      </c>
      <c r="Z9" s="104">
        <v>17</v>
      </c>
      <c r="AA9" s="104">
        <v>134</v>
      </c>
      <c r="AB9" s="104">
        <v>0</v>
      </c>
      <c r="AC9" s="104">
        <v>61</v>
      </c>
      <c r="AD9" s="104">
        <v>88</v>
      </c>
      <c r="AE9" s="104">
        <v>346</v>
      </c>
      <c r="AF9" s="104">
        <v>582</v>
      </c>
      <c r="AG9" s="104">
        <v>309</v>
      </c>
      <c r="AH9" s="111">
        <f t="shared" si="0"/>
        <v>234.5</v>
      </c>
      <c r="AI9" s="112">
        <v>10000</v>
      </c>
      <c r="AJ9" s="112">
        <f t="shared" ref="AJ9:AJ23" si="4">SUM(C9:AG9)</f>
        <v>7344</v>
      </c>
      <c r="AK9" s="113">
        <f t="shared" si="2"/>
        <v>0.73440000000000005</v>
      </c>
      <c r="AL9" s="114">
        <f t="shared" si="3"/>
        <v>2656</v>
      </c>
    </row>
    <row r="10" spans="1:38" ht="20.65">
      <c r="A10" s="100" t="s">
        <v>43</v>
      </c>
      <c r="B10" s="99" t="s">
        <v>44</v>
      </c>
      <c r="C10" s="104">
        <v>116</v>
      </c>
      <c r="D10" s="104">
        <v>81</v>
      </c>
      <c r="E10" s="104">
        <v>248</v>
      </c>
      <c r="F10" s="104">
        <v>108</v>
      </c>
      <c r="G10" s="104">
        <v>272</v>
      </c>
      <c r="H10" s="104">
        <v>3</v>
      </c>
      <c r="I10" s="104">
        <v>86</v>
      </c>
      <c r="J10" s="104">
        <v>1</v>
      </c>
      <c r="K10" s="104">
        <v>1</v>
      </c>
      <c r="L10" s="104">
        <v>346</v>
      </c>
      <c r="M10" s="104">
        <v>274</v>
      </c>
      <c r="N10" s="104">
        <v>327</v>
      </c>
      <c r="O10" s="104">
        <v>76</v>
      </c>
      <c r="P10" s="104">
        <v>0</v>
      </c>
      <c r="Q10" s="104">
        <v>0</v>
      </c>
      <c r="R10" s="104">
        <v>11</v>
      </c>
      <c r="S10" s="104">
        <v>1</v>
      </c>
      <c r="T10" s="104">
        <v>171</v>
      </c>
      <c r="U10" s="104">
        <v>1</v>
      </c>
      <c r="V10" s="104">
        <v>0</v>
      </c>
      <c r="W10" s="104">
        <v>4</v>
      </c>
      <c r="X10" s="104">
        <v>5</v>
      </c>
      <c r="Y10" s="104">
        <v>175</v>
      </c>
      <c r="Z10" s="104">
        <v>73</v>
      </c>
      <c r="AA10" s="104">
        <v>0</v>
      </c>
      <c r="AB10" s="104">
        <v>91</v>
      </c>
      <c r="AC10" s="104">
        <v>1</v>
      </c>
      <c r="AD10" s="104">
        <v>88</v>
      </c>
      <c r="AE10" s="104">
        <v>63</v>
      </c>
      <c r="AF10" s="104">
        <v>203</v>
      </c>
      <c r="AG10" s="104">
        <v>202</v>
      </c>
      <c r="AH10" s="111">
        <f t="shared" si="0"/>
        <v>94.2</v>
      </c>
      <c r="AI10" s="112">
        <v>10000</v>
      </c>
      <c r="AJ10" s="112">
        <f t="shared" si="4"/>
        <v>3028</v>
      </c>
      <c r="AK10" s="113">
        <f t="shared" si="2"/>
        <v>0.30280000000000001</v>
      </c>
      <c r="AL10" s="114">
        <f t="shared" si="3"/>
        <v>6972</v>
      </c>
    </row>
    <row r="11" spans="1:38" ht="20.65">
      <c r="A11" s="100" t="s">
        <v>45</v>
      </c>
      <c r="B11" s="99" t="s">
        <v>46</v>
      </c>
      <c r="C11" s="104">
        <v>163</v>
      </c>
      <c r="D11" s="104">
        <v>3</v>
      </c>
      <c r="E11" s="104">
        <v>221</v>
      </c>
      <c r="F11" s="104">
        <v>454</v>
      </c>
      <c r="G11" s="104">
        <v>425</v>
      </c>
      <c r="H11" s="104">
        <v>110</v>
      </c>
      <c r="I11" s="104">
        <v>0</v>
      </c>
      <c r="J11" s="104">
        <v>0</v>
      </c>
      <c r="K11" s="104">
        <v>0</v>
      </c>
      <c r="L11" s="104">
        <v>87</v>
      </c>
      <c r="M11" s="104">
        <v>151</v>
      </c>
      <c r="N11" s="104">
        <v>128</v>
      </c>
      <c r="O11" s="104">
        <v>134</v>
      </c>
      <c r="P11" s="104">
        <v>0</v>
      </c>
      <c r="Q11" s="104">
        <v>110</v>
      </c>
      <c r="R11" s="104">
        <v>0</v>
      </c>
      <c r="S11" s="104">
        <v>60</v>
      </c>
      <c r="T11" s="104">
        <v>86</v>
      </c>
      <c r="U11" s="104">
        <v>201</v>
      </c>
      <c r="V11" s="104">
        <v>526</v>
      </c>
      <c r="W11" s="104">
        <v>471</v>
      </c>
      <c r="X11" s="104">
        <v>1</v>
      </c>
      <c r="Y11" s="104">
        <v>0</v>
      </c>
      <c r="Z11" s="104">
        <v>0</v>
      </c>
      <c r="AA11" s="104">
        <v>0</v>
      </c>
      <c r="AB11" s="104">
        <v>0</v>
      </c>
      <c r="AC11" s="104">
        <v>0</v>
      </c>
      <c r="AD11" s="104">
        <v>0</v>
      </c>
      <c r="AE11" s="104">
        <v>0</v>
      </c>
      <c r="AF11" s="104">
        <v>0</v>
      </c>
      <c r="AG11" s="104">
        <v>0</v>
      </c>
      <c r="AH11" s="111">
        <f t="shared" si="0"/>
        <v>111.03333333333333</v>
      </c>
      <c r="AI11" s="112">
        <v>10000</v>
      </c>
      <c r="AJ11" s="112">
        <f t="shared" si="4"/>
        <v>3331</v>
      </c>
      <c r="AK11" s="113">
        <f t="shared" si="2"/>
        <v>0.33310000000000001</v>
      </c>
      <c r="AL11" s="114">
        <f t="shared" si="3"/>
        <v>6669</v>
      </c>
    </row>
    <row r="12" spans="1:38" ht="20.65">
      <c r="A12" s="100" t="s">
        <v>47</v>
      </c>
      <c r="B12" s="99" t="s">
        <v>48</v>
      </c>
      <c r="C12" s="104">
        <v>0</v>
      </c>
      <c r="D12" s="104">
        <v>0</v>
      </c>
      <c r="E12" s="104">
        <v>0</v>
      </c>
      <c r="F12" s="104">
        <v>70</v>
      </c>
      <c r="G12" s="104">
        <v>422</v>
      </c>
      <c r="H12" s="104">
        <v>722</v>
      </c>
      <c r="I12" s="104">
        <v>159</v>
      </c>
      <c r="J12" s="104">
        <v>2</v>
      </c>
      <c r="K12" s="104">
        <v>452</v>
      </c>
      <c r="L12" s="104">
        <v>562</v>
      </c>
      <c r="M12" s="104">
        <v>205</v>
      </c>
      <c r="N12" s="104">
        <v>80</v>
      </c>
      <c r="O12" s="104">
        <v>146</v>
      </c>
      <c r="P12" s="104">
        <v>274</v>
      </c>
      <c r="Q12" s="104">
        <v>157</v>
      </c>
      <c r="R12" s="104">
        <v>85</v>
      </c>
      <c r="S12" s="104">
        <v>99</v>
      </c>
      <c r="T12" s="104">
        <v>59</v>
      </c>
      <c r="U12" s="104">
        <v>146</v>
      </c>
      <c r="V12" s="104">
        <v>272</v>
      </c>
      <c r="W12" s="104">
        <v>722</v>
      </c>
      <c r="X12" s="104">
        <v>222</v>
      </c>
      <c r="Y12" s="104">
        <v>331</v>
      </c>
      <c r="Z12" s="104">
        <v>556</v>
      </c>
      <c r="AA12" s="104">
        <v>323</v>
      </c>
      <c r="AB12" s="104">
        <v>88</v>
      </c>
      <c r="AC12" s="104">
        <v>63</v>
      </c>
      <c r="AD12" s="104">
        <v>0</v>
      </c>
      <c r="AE12" s="104">
        <v>0</v>
      </c>
      <c r="AF12" s="104">
        <v>145</v>
      </c>
      <c r="AG12" s="104">
        <v>2</v>
      </c>
      <c r="AH12" s="111">
        <f t="shared" si="0"/>
        <v>212.06666666666666</v>
      </c>
      <c r="AI12" s="112">
        <v>10000</v>
      </c>
      <c r="AJ12" s="112">
        <f t="shared" si="4"/>
        <v>6364</v>
      </c>
      <c r="AK12" s="113">
        <f t="shared" si="2"/>
        <v>0.63639999999999997</v>
      </c>
      <c r="AL12" s="114">
        <f t="shared" si="3"/>
        <v>3636</v>
      </c>
    </row>
    <row r="13" spans="1:38" ht="20.65">
      <c r="A13" s="100" t="s">
        <v>49</v>
      </c>
      <c r="B13" s="99" t="s">
        <v>50</v>
      </c>
      <c r="C13" s="104">
        <v>167</v>
      </c>
      <c r="D13" s="104">
        <v>3</v>
      </c>
      <c r="E13" s="104">
        <v>271</v>
      </c>
      <c r="F13" s="104">
        <v>581</v>
      </c>
      <c r="G13" s="104">
        <v>393</v>
      </c>
      <c r="H13" s="104">
        <v>0</v>
      </c>
      <c r="I13" s="104">
        <v>0</v>
      </c>
      <c r="J13" s="104">
        <v>0</v>
      </c>
      <c r="K13" s="104">
        <v>0</v>
      </c>
      <c r="L13" s="104">
        <v>87</v>
      </c>
      <c r="M13" s="104">
        <v>285</v>
      </c>
      <c r="N13" s="104">
        <v>1</v>
      </c>
      <c r="O13" s="104">
        <v>207</v>
      </c>
      <c r="P13" s="104">
        <v>0</v>
      </c>
      <c r="Q13" s="104">
        <v>0</v>
      </c>
      <c r="R13" s="104">
        <v>0</v>
      </c>
      <c r="S13" s="104">
        <v>0</v>
      </c>
      <c r="T13" s="104">
        <v>59</v>
      </c>
      <c r="U13" s="104">
        <v>298</v>
      </c>
      <c r="V13" s="104">
        <v>688</v>
      </c>
      <c r="W13" s="104">
        <v>338</v>
      </c>
      <c r="X13" s="104">
        <v>481</v>
      </c>
      <c r="Y13" s="104">
        <v>552</v>
      </c>
      <c r="Z13" s="104">
        <v>226</v>
      </c>
      <c r="AA13" s="104">
        <v>279</v>
      </c>
      <c r="AB13" s="104">
        <v>385</v>
      </c>
      <c r="AC13" s="104">
        <v>622</v>
      </c>
      <c r="AD13" s="104">
        <v>83</v>
      </c>
      <c r="AE13" s="104">
        <v>0</v>
      </c>
      <c r="AF13" s="104">
        <v>142</v>
      </c>
      <c r="AG13" s="104">
        <v>451</v>
      </c>
      <c r="AH13" s="111">
        <f t="shared" si="0"/>
        <v>204.93333333333334</v>
      </c>
      <c r="AI13" s="112">
        <v>10000</v>
      </c>
      <c r="AJ13" s="112">
        <f t="shared" si="4"/>
        <v>6599</v>
      </c>
      <c r="AK13" s="113">
        <f t="shared" si="2"/>
        <v>0.65990000000000004</v>
      </c>
      <c r="AL13" s="114">
        <f t="shared" si="3"/>
        <v>3401</v>
      </c>
    </row>
    <row r="14" spans="1:38" ht="20.65">
      <c r="A14" s="100" t="s">
        <v>51</v>
      </c>
      <c r="B14" s="99" t="s">
        <v>52</v>
      </c>
      <c r="C14" s="104">
        <v>0</v>
      </c>
      <c r="D14" s="104">
        <v>125</v>
      </c>
      <c r="E14" s="104">
        <v>159</v>
      </c>
      <c r="F14" s="104">
        <v>262</v>
      </c>
      <c r="G14" s="104">
        <v>1</v>
      </c>
      <c r="H14" s="104">
        <v>283</v>
      </c>
      <c r="I14" s="104">
        <v>85</v>
      </c>
      <c r="J14" s="104">
        <v>150</v>
      </c>
      <c r="K14" s="104">
        <v>503</v>
      </c>
      <c r="L14" s="104">
        <v>379</v>
      </c>
      <c r="M14" s="104">
        <v>174</v>
      </c>
      <c r="N14" s="104">
        <v>178</v>
      </c>
      <c r="O14" s="104">
        <v>379</v>
      </c>
      <c r="P14" s="104">
        <v>458</v>
      </c>
      <c r="Q14" s="104">
        <v>207</v>
      </c>
      <c r="R14" s="104">
        <v>1</v>
      </c>
      <c r="S14" s="104">
        <v>2</v>
      </c>
      <c r="T14" s="104">
        <v>269</v>
      </c>
      <c r="U14" s="104">
        <v>141</v>
      </c>
      <c r="V14" s="104">
        <v>196</v>
      </c>
      <c r="W14" s="104">
        <v>291</v>
      </c>
      <c r="X14" s="104">
        <v>484</v>
      </c>
      <c r="Y14" s="104">
        <v>518</v>
      </c>
      <c r="Z14" s="104">
        <v>5</v>
      </c>
      <c r="AA14" s="104">
        <v>140</v>
      </c>
      <c r="AB14" s="104">
        <v>1</v>
      </c>
      <c r="AC14" s="104">
        <v>38</v>
      </c>
      <c r="AD14" s="104">
        <v>379</v>
      </c>
      <c r="AE14" s="104">
        <v>459</v>
      </c>
      <c r="AF14" s="104">
        <v>204</v>
      </c>
      <c r="AG14" s="104">
        <v>81</v>
      </c>
      <c r="AH14" s="111">
        <f t="shared" si="0"/>
        <v>215.7</v>
      </c>
      <c r="AI14" s="112">
        <v>10000</v>
      </c>
      <c r="AJ14" s="112">
        <f t="shared" si="4"/>
        <v>6552</v>
      </c>
      <c r="AK14" s="113">
        <f t="shared" si="2"/>
        <v>0.6552</v>
      </c>
      <c r="AL14" s="114">
        <f t="shared" si="3"/>
        <v>3448</v>
      </c>
    </row>
    <row r="15" spans="1:38" ht="20.65">
      <c r="A15" s="100" t="s">
        <v>53</v>
      </c>
      <c r="B15" s="99" t="s">
        <v>54</v>
      </c>
      <c r="C15" s="104">
        <v>0</v>
      </c>
      <c r="D15" s="104">
        <v>0</v>
      </c>
      <c r="E15" s="104">
        <v>0</v>
      </c>
      <c r="F15" s="104">
        <v>0</v>
      </c>
      <c r="G15" s="104">
        <v>1</v>
      </c>
      <c r="H15" s="104">
        <v>85</v>
      </c>
      <c r="I15" s="104">
        <v>0</v>
      </c>
      <c r="J15" s="104">
        <v>136</v>
      </c>
      <c r="K15" s="104">
        <v>555</v>
      </c>
      <c r="L15" s="104">
        <v>274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166</v>
      </c>
      <c r="S15" s="104">
        <v>4</v>
      </c>
      <c r="T15" s="104">
        <v>226</v>
      </c>
      <c r="U15" s="104">
        <v>293</v>
      </c>
      <c r="V15" s="104">
        <v>23</v>
      </c>
      <c r="W15" s="104">
        <v>0</v>
      </c>
      <c r="X15" s="104">
        <v>0</v>
      </c>
      <c r="Y15" s="104">
        <v>146</v>
      </c>
      <c r="Z15" s="104">
        <v>75</v>
      </c>
      <c r="AA15" s="104">
        <v>600</v>
      </c>
      <c r="AB15" s="104">
        <v>396</v>
      </c>
      <c r="AC15" s="104">
        <v>0</v>
      </c>
      <c r="AD15" s="104">
        <v>0</v>
      </c>
      <c r="AE15" s="104">
        <v>0</v>
      </c>
      <c r="AF15" s="104">
        <v>0</v>
      </c>
      <c r="AG15" s="104">
        <v>0</v>
      </c>
      <c r="AH15" s="111">
        <f t="shared" si="0"/>
        <v>99.333333333333329</v>
      </c>
      <c r="AI15" s="112">
        <v>10000</v>
      </c>
      <c r="AJ15" s="112">
        <f t="shared" si="4"/>
        <v>2980</v>
      </c>
      <c r="AK15" s="113">
        <f t="shared" si="2"/>
        <v>0.29799999999999999</v>
      </c>
      <c r="AL15" s="114">
        <f t="shared" si="3"/>
        <v>7020</v>
      </c>
    </row>
    <row r="16" spans="1:38" ht="20.65">
      <c r="A16" s="110" t="s">
        <v>55</v>
      </c>
      <c r="B16" s="99" t="s">
        <v>56</v>
      </c>
      <c r="C16" s="104">
        <v>293</v>
      </c>
      <c r="D16" s="104">
        <v>17</v>
      </c>
      <c r="E16" s="104">
        <v>0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60</v>
      </c>
      <c r="R16" s="104">
        <v>85</v>
      </c>
      <c r="S16" s="104">
        <v>88</v>
      </c>
      <c r="T16" s="104">
        <v>323</v>
      </c>
      <c r="U16" s="104">
        <v>441</v>
      </c>
      <c r="V16" s="104">
        <v>427</v>
      </c>
      <c r="W16" s="104">
        <v>262</v>
      </c>
      <c r="X16" s="104">
        <v>1</v>
      </c>
      <c r="Y16" s="104">
        <v>258</v>
      </c>
      <c r="Z16" s="104">
        <v>439</v>
      </c>
      <c r="AA16" s="104">
        <v>483</v>
      </c>
      <c r="AB16" s="104">
        <v>282</v>
      </c>
      <c r="AC16" s="104">
        <v>0</v>
      </c>
      <c r="AD16" s="104">
        <v>0</v>
      </c>
      <c r="AE16" s="104">
        <v>0</v>
      </c>
      <c r="AF16" s="104">
        <v>0</v>
      </c>
      <c r="AG16" s="104">
        <v>86</v>
      </c>
      <c r="AH16" s="111">
        <f t="shared" si="0"/>
        <v>115.3</v>
      </c>
      <c r="AI16" s="112">
        <v>10000</v>
      </c>
      <c r="AJ16" s="112">
        <f t="shared" si="4"/>
        <v>3545</v>
      </c>
      <c r="AK16" s="113">
        <f t="shared" si="2"/>
        <v>0.35449999999999998</v>
      </c>
      <c r="AL16" s="114">
        <f t="shared" si="3"/>
        <v>6455</v>
      </c>
    </row>
    <row r="17" spans="1:38" ht="20.65">
      <c r="A17" s="100" t="s">
        <v>57</v>
      </c>
      <c r="B17" s="99" t="s">
        <v>70</v>
      </c>
      <c r="C17" s="104">
        <v>0</v>
      </c>
      <c r="D17" s="104">
        <v>0</v>
      </c>
      <c r="E17" s="104">
        <v>0</v>
      </c>
      <c r="F17" s="104">
        <v>0</v>
      </c>
      <c r="G17" s="104">
        <v>118</v>
      </c>
      <c r="H17" s="104">
        <v>1</v>
      </c>
      <c r="I17" s="104">
        <v>1</v>
      </c>
      <c r="J17" s="104">
        <v>1</v>
      </c>
      <c r="K17" s="104">
        <v>1</v>
      </c>
      <c r="L17" s="104">
        <v>1</v>
      </c>
      <c r="M17" s="104">
        <v>25</v>
      </c>
      <c r="N17" s="104">
        <v>0</v>
      </c>
      <c r="O17" s="104">
        <v>0</v>
      </c>
      <c r="P17" s="104">
        <v>1</v>
      </c>
      <c r="Q17" s="104">
        <v>1</v>
      </c>
      <c r="R17" s="104">
        <v>1</v>
      </c>
      <c r="S17" s="104">
        <v>2</v>
      </c>
      <c r="T17" s="104">
        <v>1</v>
      </c>
      <c r="U17" s="104">
        <v>1</v>
      </c>
      <c r="V17" s="104">
        <v>1</v>
      </c>
      <c r="W17" s="104">
        <v>179</v>
      </c>
      <c r="X17" s="104">
        <v>322</v>
      </c>
      <c r="Y17" s="104">
        <v>335</v>
      </c>
      <c r="Z17" s="104">
        <v>361</v>
      </c>
      <c r="AA17" s="104">
        <v>13</v>
      </c>
      <c r="AB17" s="104">
        <v>0</v>
      </c>
      <c r="AC17" s="104">
        <v>1</v>
      </c>
      <c r="AD17" s="104">
        <v>105</v>
      </c>
      <c r="AE17" s="104">
        <v>302</v>
      </c>
      <c r="AF17" s="104">
        <v>182</v>
      </c>
      <c r="AG17" s="104">
        <v>0</v>
      </c>
      <c r="AH17" s="111">
        <f t="shared" si="0"/>
        <v>65.2</v>
      </c>
      <c r="AI17" s="112">
        <v>10000</v>
      </c>
      <c r="AJ17" s="112">
        <f t="shared" si="4"/>
        <v>1956</v>
      </c>
      <c r="AK17" s="113">
        <f t="shared" si="2"/>
        <v>0.1956</v>
      </c>
      <c r="AL17" s="114">
        <f t="shared" si="3"/>
        <v>8044</v>
      </c>
    </row>
    <row r="18" spans="1:38" ht="20.65">
      <c r="A18" s="116" t="s">
        <v>60</v>
      </c>
      <c r="B18" s="99" t="s">
        <v>61</v>
      </c>
      <c r="C18" s="104">
        <v>166</v>
      </c>
      <c r="D18" s="104">
        <v>4</v>
      </c>
      <c r="E18" s="104">
        <v>223</v>
      </c>
      <c r="F18" s="104">
        <v>454</v>
      </c>
      <c r="G18" s="104">
        <v>427</v>
      </c>
      <c r="H18" s="104">
        <v>110</v>
      </c>
      <c r="I18" s="104">
        <v>0</v>
      </c>
      <c r="J18" s="104">
        <v>0</v>
      </c>
      <c r="K18" s="104">
        <v>0</v>
      </c>
      <c r="L18" s="104">
        <v>86</v>
      </c>
      <c r="M18" s="104">
        <v>152</v>
      </c>
      <c r="N18" s="104">
        <v>128</v>
      </c>
      <c r="O18" s="104">
        <v>212</v>
      </c>
      <c r="P18" s="104">
        <v>70</v>
      </c>
      <c r="Q18" s="104">
        <v>87</v>
      </c>
      <c r="R18" s="104">
        <v>504</v>
      </c>
      <c r="S18" s="104">
        <v>571</v>
      </c>
      <c r="T18" s="104">
        <v>105</v>
      </c>
      <c r="U18" s="104">
        <v>458</v>
      </c>
      <c r="V18" s="104">
        <v>468</v>
      </c>
      <c r="W18" s="104">
        <v>292</v>
      </c>
      <c r="X18" s="104">
        <v>1</v>
      </c>
      <c r="Y18" s="104">
        <v>0</v>
      </c>
      <c r="Z18" s="104">
        <v>0</v>
      </c>
      <c r="AA18" s="104">
        <v>0</v>
      </c>
      <c r="AB18" s="104">
        <v>183</v>
      </c>
      <c r="AC18" s="104">
        <v>446</v>
      </c>
      <c r="AD18" s="104">
        <v>140</v>
      </c>
      <c r="AE18" s="104">
        <v>177</v>
      </c>
      <c r="AF18" s="104">
        <v>416</v>
      </c>
      <c r="AG18" s="104">
        <v>413</v>
      </c>
      <c r="AH18" s="111">
        <f t="shared" si="0"/>
        <v>196</v>
      </c>
      <c r="AI18" s="112">
        <v>10000</v>
      </c>
      <c r="AJ18" s="112">
        <f t="shared" si="4"/>
        <v>6293</v>
      </c>
      <c r="AK18" s="113">
        <f t="shared" si="2"/>
        <v>0.62929999999999997</v>
      </c>
      <c r="AL18" s="114">
        <f t="shared" si="3"/>
        <v>3707</v>
      </c>
    </row>
    <row r="19" spans="1:38" ht="20.65">
      <c r="A19" s="100" t="s">
        <v>62</v>
      </c>
      <c r="B19" s="99" t="s">
        <v>63</v>
      </c>
      <c r="C19" s="104">
        <v>0</v>
      </c>
      <c r="D19" s="104">
        <v>92</v>
      </c>
      <c r="E19" s="104">
        <v>163</v>
      </c>
      <c r="F19" s="104">
        <v>211</v>
      </c>
      <c r="G19" s="104">
        <v>601</v>
      </c>
      <c r="H19" s="104">
        <v>413</v>
      </c>
      <c r="I19" s="104">
        <v>3</v>
      </c>
      <c r="J19" s="104">
        <v>175</v>
      </c>
      <c r="K19" s="104">
        <v>395</v>
      </c>
      <c r="L19" s="104">
        <v>352</v>
      </c>
      <c r="M19" s="104">
        <v>302</v>
      </c>
      <c r="N19" s="104">
        <v>56</v>
      </c>
      <c r="O19" s="104">
        <v>187</v>
      </c>
      <c r="P19" s="104">
        <v>258</v>
      </c>
      <c r="Q19" s="104">
        <v>118</v>
      </c>
      <c r="R19" s="104">
        <v>0</v>
      </c>
      <c r="S19" s="104">
        <v>0</v>
      </c>
      <c r="T19" s="104">
        <v>0</v>
      </c>
      <c r="U19" s="104">
        <v>0</v>
      </c>
      <c r="V19" s="104">
        <v>148</v>
      </c>
      <c r="W19" s="104">
        <v>254</v>
      </c>
      <c r="X19" s="104">
        <v>559</v>
      </c>
      <c r="Y19" s="104">
        <v>404</v>
      </c>
      <c r="Z19" s="104">
        <v>182</v>
      </c>
      <c r="AA19" s="104">
        <v>0</v>
      </c>
      <c r="AB19" s="104">
        <v>182</v>
      </c>
      <c r="AC19" s="104">
        <v>140</v>
      </c>
      <c r="AD19" s="104">
        <v>94</v>
      </c>
      <c r="AE19" s="104">
        <v>208</v>
      </c>
      <c r="AF19" s="104">
        <v>206</v>
      </c>
      <c r="AG19" s="104">
        <v>168</v>
      </c>
      <c r="AH19" s="111">
        <f t="shared" si="0"/>
        <v>190.1</v>
      </c>
      <c r="AI19" s="112">
        <v>10000</v>
      </c>
      <c r="AJ19" s="112">
        <f t="shared" si="4"/>
        <v>5871</v>
      </c>
      <c r="AK19" s="113">
        <f t="shared" si="2"/>
        <v>0.58709999999999996</v>
      </c>
      <c r="AL19" s="114">
        <f t="shared" si="3"/>
        <v>4129</v>
      </c>
    </row>
    <row r="20" spans="1:38" ht="20.65">
      <c r="A20" s="100" t="s">
        <v>64</v>
      </c>
      <c r="B20" s="99" t="s">
        <v>65</v>
      </c>
      <c r="C20" s="104">
        <v>222</v>
      </c>
      <c r="D20" s="104">
        <v>3</v>
      </c>
      <c r="E20" s="104">
        <v>224</v>
      </c>
      <c r="F20" s="104">
        <v>457</v>
      </c>
      <c r="G20" s="104">
        <v>424</v>
      </c>
      <c r="H20" s="104">
        <v>112</v>
      </c>
      <c r="I20" s="104">
        <v>0</v>
      </c>
      <c r="J20" s="104">
        <v>1</v>
      </c>
      <c r="K20" s="104">
        <v>0</v>
      </c>
      <c r="L20" s="104">
        <v>64</v>
      </c>
      <c r="M20" s="104">
        <v>210</v>
      </c>
      <c r="N20" s="104">
        <v>71</v>
      </c>
      <c r="O20" s="104">
        <v>202</v>
      </c>
      <c r="P20" s="104">
        <v>60</v>
      </c>
      <c r="Q20" s="104">
        <v>86</v>
      </c>
      <c r="R20" s="104">
        <v>522</v>
      </c>
      <c r="S20" s="104">
        <v>540</v>
      </c>
      <c r="T20" s="104">
        <v>138</v>
      </c>
      <c r="U20" s="104">
        <v>478</v>
      </c>
      <c r="V20" s="104">
        <v>439</v>
      </c>
      <c r="W20" s="104">
        <v>291</v>
      </c>
      <c r="X20" s="104">
        <v>1</v>
      </c>
      <c r="Y20" s="104">
        <v>133</v>
      </c>
      <c r="Z20" s="104">
        <v>143</v>
      </c>
      <c r="AA20" s="104">
        <v>249</v>
      </c>
      <c r="AB20" s="104">
        <v>597</v>
      </c>
      <c r="AC20" s="104">
        <v>370</v>
      </c>
      <c r="AD20" s="104">
        <v>37</v>
      </c>
      <c r="AE20" s="104">
        <v>326</v>
      </c>
      <c r="AF20" s="104">
        <v>361</v>
      </c>
      <c r="AG20" s="104">
        <v>342</v>
      </c>
      <c r="AH20" s="111">
        <f t="shared" si="0"/>
        <v>225.36666666666667</v>
      </c>
      <c r="AI20" s="112">
        <v>10000</v>
      </c>
      <c r="AJ20" s="112">
        <f t="shared" si="4"/>
        <v>7103</v>
      </c>
      <c r="AK20" s="113">
        <f t="shared" si="2"/>
        <v>0.71030000000000004</v>
      </c>
      <c r="AL20" s="114">
        <f t="shared" si="3"/>
        <v>2897</v>
      </c>
    </row>
    <row r="21" spans="1:38" ht="20.65">
      <c r="A21" s="100" t="s">
        <v>66</v>
      </c>
      <c r="B21" s="99" t="s">
        <v>67</v>
      </c>
      <c r="C21" s="104">
        <v>0</v>
      </c>
      <c r="D21" s="104">
        <v>126</v>
      </c>
      <c r="E21" s="104">
        <v>160</v>
      </c>
      <c r="F21" s="104">
        <v>262</v>
      </c>
      <c r="G21" s="104">
        <v>1</v>
      </c>
      <c r="H21" s="104">
        <v>280</v>
      </c>
      <c r="I21" s="104">
        <v>87</v>
      </c>
      <c r="J21" s="104">
        <v>142</v>
      </c>
      <c r="K21" s="104">
        <v>511</v>
      </c>
      <c r="L21" s="104">
        <v>374</v>
      </c>
      <c r="M21" s="104">
        <v>175</v>
      </c>
      <c r="N21" s="104">
        <v>177</v>
      </c>
      <c r="O21" s="104">
        <v>379</v>
      </c>
      <c r="P21" s="104">
        <v>461</v>
      </c>
      <c r="Q21" s="104">
        <v>206</v>
      </c>
      <c r="R21" s="104">
        <v>1</v>
      </c>
      <c r="S21" s="104">
        <v>2</v>
      </c>
      <c r="T21" s="104">
        <v>265</v>
      </c>
      <c r="U21" s="104">
        <v>141</v>
      </c>
      <c r="V21" s="104">
        <v>133</v>
      </c>
      <c r="W21" s="104">
        <v>0</v>
      </c>
      <c r="X21" s="104">
        <v>0</v>
      </c>
      <c r="Y21" s="104">
        <v>144</v>
      </c>
      <c r="Z21" s="104">
        <v>1</v>
      </c>
      <c r="AA21" s="104">
        <v>620</v>
      </c>
      <c r="AB21" s="104">
        <v>365</v>
      </c>
      <c r="AC21" s="104">
        <v>221</v>
      </c>
      <c r="AD21" s="104">
        <v>167</v>
      </c>
      <c r="AE21" s="104">
        <v>310</v>
      </c>
      <c r="AF21" s="104">
        <v>400</v>
      </c>
      <c r="AG21" s="104">
        <v>101</v>
      </c>
      <c r="AH21" s="111">
        <f t="shared" si="0"/>
        <v>203.7</v>
      </c>
      <c r="AI21" s="112">
        <v>10000</v>
      </c>
      <c r="AJ21" s="112">
        <f t="shared" si="4"/>
        <v>6212</v>
      </c>
      <c r="AK21" s="113">
        <f t="shared" si="2"/>
        <v>0.62119999999999997</v>
      </c>
      <c r="AL21" s="114">
        <f t="shared" si="3"/>
        <v>3788</v>
      </c>
    </row>
    <row r="22" spans="1:38" ht="20.65">
      <c r="A22" s="115" t="s">
        <v>42</v>
      </c>
      <c r="B22" s="103" t="s">
        <v>70</v>
      </c>
      <c r="C22" s="105"/>
      <c r="D22" s="105"/>
      <c r="E22" s="106"/>
      <c r="F22" s="106"/>
      <c r="G22" s="106"/>
      <c r="H22" s="105"/>
      <c r="I22" s="105"/>
      <c r="J22" s="105"/>
      <c r="K22" s="105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11" t="e">
        <f t="shared" si="0"/>
        <v>#DIV/0!</v>
      </c>
      <c r="AI22" s="112">
        <v>10000</v>
      </c>
      <c r="AJ22" s="112">
        <f t="shared" si="4"/>
        <v>0</v>
      </c>
      <c r="AK22" s="113">
        <f>AJ22/AI22</f>
        <v>0</v>
      </c>
      <c r="AL22" s="114">
        <f>AI22-AJ22</f>
        <v>10000</v>
      </c>
    </row>
    <row r="23" spans="1:38" ht="20.65">
      <c r="A23" s="115" t="s">
        <v>58</v>
      </c>
      <c r="B23" s="103" t="s">
        <v>59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 t="e">
        <f t="shared" si="0"/>
        <v>#DIV/0!</v>
      </c>
      <c r="AI23" s="112">
        <v>10000</v>
      </c>
      <c r="AJ23" s="112">
        <f t="shared" si="4"/>
        <v>0</v>
      </c>
      <c r="AK23" s="113">
        <f>AJ23/AI23</f>
        <v>0</v>
      </c>
      <c r="AL23" s="114">
        <f>AI23-AJ23</f>
        <v>10000</v>
      </c>
    </row>
    <row r="24" spans="1:38" s="117" customFormat="1" ht="28.5" customHeight="1">
      <c r="B24" s="125" t="s">
        <v>72</v>
      </c>
      <c r="C24" s="119">
        <f>SUM(C6:C21)</f>
        <v>1188</v>
      </c>
      <c r="D24" s="119">
        <f t="shared" ref="D24:AF24" si="5">SUM(D6:D21)</f>
        <v>984</v>
      </c>
      <c r="E24" s="119">
        <f t="shared" si="5"/>
        <v>2918</v>
      </c>
      <c r="F24" s="119">
        <f t="shared" si="5"/>
        <v>3211</v>
      </c>
      <c r="G24" s="119">
        <f>SUM(G6:G21)</f>
        <v>3554</v>
      </c>
      <c r="H24" s="119">
        <f t="shared" si="5"/>
        <v>2720</v>
      </c>
      <c r="I24" s="119">
        <f t="shared" si="5"/>
        <v>1223</v>
      </c>
      <c r="J24" s="119">
        <f t="shared" si="5"/>
        <v>824</v>
      </c>
      <c r="K24" s="119">
        <f t="shared" si="5"/>
        <v>2735</v>
      </c>
      <c r="L24" s="119">
        <f t="shared" si="5"/>
        <v>2924</v>
      </c>
      <c r="M24" s="119">
        <f t="shared" si="5"/>
        <v>2107</v>
      </c>
      <c r="N24" s="119">
        <f t="shared" si="5"/>
        <v>1277</v>
      </c>
      <c r="O24" s="119">
        <f t="shared" si="5"/>
        <v>2325</v>
      </c>
      <c r="P24" s="119">
        <f t="shared" si="5"/>
        <v>1683</v>
      </c>
      <c r="Q24" s="119">
        <f t="shared" si="5"/>
        <v>1187</v>
      </c>
      <c r="R24" s="119">
        <f>SUM(Q6:Q21)</f>
        <v>1187</v>
      </c>
      <c r="S24" s="119">
        <f>SUM(R6:R21)</f>
        <v>1873</v>
      </c>
      <c r="T24" s="119">
        <f t="shared" si="5"/>
        <v>2831</v>
      </c>
      <c r="U24" s="119">
        <f t="shared" si="5"/>
        <v>3751</v>
      </c>
      <c r="V24" s="119">
        <f t="shared" si="5"/>
        <v>3687</v>
      </c>
      <c r="W24" s="119">
        <f t="shared" si="5"/>
        <v>3589</v>
      </c>
      <c r="X24" s="119">
        <f t="shared" si="5"/>
        <v>2700</v>
      </c>
      <c r="Y24" s="119">
        <f t="shared" si="5"/>
        <v>3558</v>
      </c>
      <c r="Z24" s="119">
        <f t="shared" si="5"/>
        <v>2263</v>
      </c>
      <c r="AA24" s="119">
        <f t="shared" si="5"/>
        <v>3314</v>
      </c>
      <c r="AB24" s="119">
        <f t="shared" si="5"/>
        <v>2866</v>
      </c>
      <c r="AC24" s="119">
        <f t="shared" si="5"/>
        <v>2585</v>
      </c>
      <c r="AD24" s="119">
        <f t="shared" si="5"/>
        <v>1696</v>
      </c>
      <c r="AE24" s="119">
        <f t="shared" si="5"/>
        <v>2513</v>
      </c>
      <c r="AF24" s="119">
        <f t="shared" si="5"/>
        <v>3112</v>
      </c>
      <c r="AG24" s="119"/>
      <c r="AH24" s="120"/>
      <c r="AI24" s="121">
        <f>SUM(AI6:AI21)</f>
        <v>160000</v>
      </c>
      <c r="AJ24" s="122">
        <f>SUM(AJ6:AJ21)</f>
        <v>75441</v>
      </c>
      <c r="AK24" s="123">
        <f>AJ24/AI24</f>
        <v>0.47150625000000002</v>
      </c>
      <c r="AL24" s="120"/>
    </row>
    <row r="25" spans="1:38" s="117" customFormat="1" ht="28.5" customHeight="1">
      <c r="B25" s="125" t="s">
        <v>86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18"/>
      <c r="AH25" s="120"/>
    </row>
    <row r="26" spans="1:38" s="117" customFormat="1" ht="15">
      <c r="B26" s="125" t="s">
        <v>74</v>
      </c>
      <c r="C26" s="124">
        <f>C27/C28</f>
        <v>0.16500000000000001</v>
      </c>
      <c r="D26" s="124">
        <f t="shared" ref="D26:AF26" si="6">D27/D28</f>
        <v>0.13666666666666666</v>
      </c>
      <c r="E26" s="124">
        <f t="shared" si="6"/>
        <v>0.40527777777777779</v>
      </c>
      <c r="F26" s="124">
        <f t="shared" si="6"/>
        <v>0.44597222222222221</v>
      </c>
      <c r="G26" s="124">
        <f>G27/G28</f>
        <v>0.49361111111111111</v>
      </c>
      <c r="H26" s="124">
        <f t="shared" si="6"/>
        <v>0.37777777777777777</v>
      </c>
      <c r="I26" s="124">
        <f t="shared" si="6"/>
        <v>0.1698611111111111</v>
      </c>
      <c r="J26" s="124">
        <f t="shared" si="6"/>
        <v>0.11444444444444445</v>
      </c>
      <c r="K26" s="124">
        <f t="shared" si="6"/>
        <v>0.37986111111111109</v>
      </c>
      <c r="L26" s="124">
        <f t="shared" si="6"/>
        <v>0.40611111111111109</v>
      </c>
      <c r="M26" s="124">
        <f t="shared" si="6"/>
        <v>0.29263888888888889</v>
      </c>
      <c r="N26" s="124">
        <f t="shared" si="6"/>
        <v>0.17736111111111111</v>
      </c>
      <c r="O26" s="124">
        <f t="shared" si="6"/>
        <v>0.32291666666666669</v>
      </c>
      <c r="P26" s="124">
        <f t="shared" si="6"/>
        <v>0.23375000000000001</v>
      </c>
      <c r="Q26" s="124">
        <f t="shared" si="6"/>
        <v>0.16486111111111112</v>
      </c>
      <c r="R26" s="124">
        <f t="shared" si="6"/>
        <v>0.16486111111111112</v>
      </c>
      <c r="S26" s="124">
        <f t="shared" si="6"/>
        <v>0.26013888888888886</v>
      </c>
      <c r="T26" s="124">
        <f t="shared" si="6"/>
        <v>0.39319444444444446</v>
      </c>
      <c r="U26" s="124">
        <f t="shared" si="6"/>
        <v>0.52097222222222217</v>
      </c>
      <c r="V26" s="124">
        <f t="shared" si="6"/>
        <v>0.51208333333333333</v>
      </c>
      <c r="W26" s="124">
        <f t="shared" si="6"/>
        <v>0.49847222222222221</v>
      </c>
      <c r="X26" s="124">
        <f t="shared" si="6"/>
        <v>0.375</v>
      </c>
      <c r="Y26" s="124">
        <f t="shared" si="6"/>
        <v>0.49416666666666664</v>
      </c>
      <c r="Z26" s="124">
        <f t="shared" si="6"/>
        <v>0.31430555555555556</v>
      </c>
      <c r="AA26" s="124">
        <f t="shared" si="6"/>
        <v>0.46027777777777779</v>
      </c>
      <c r="AB26" s="124">
        <f t="shared" si="6"/>
        <v>0.39805555555555555</v>
      </c>
      <c r="AC26" s="124">
        <f t="shared" si="6"/>
        <v>0.35902777777777778</v>
      </c>
      <c r="AD26" s="124">
        <f t="shared" si="6"/>
        <v>0.23555555555555555</v>
      </c>
      <c r="AE26" s="124">
        <f t="shared" si="6"/>
        <v>0.34902777777777777</v>
      </c>
      <c r="AF26" s="124">
        <f t="shared" si="6"/>
        <v>0.43222222222222223</v>
      </c>
      <c r="AG26" s="124"/>
      <c r="AH26" s="120"/>
    </row>
    <row r="27" spans="1:38" s="117" customFormat="1" ht="15">
      <c r="B27" s="125" t="s">
        <v>77</v>
      </c>
      <c r="C27" s="119">
        <f>AVERAGE(C6:C21)</f>
        <v>74.25</v>
      </c>
      <c r="D27" s="119">
        <f t="shared" ref="D27:AF27" si="7">AVERAGE(D6:D21)</f>
        <v>61.5</v>
      </c>
      <c r="E27" s="119">
        <f t="shared" si="7"/>
        <v>182.375</v>
      </c>
      <c r="F27" s="119">
        <f t="shared" si="7"/>
        <v>200.6875</v>
      </c>
      <c r="G27" s="119">
        <f>AVERAGE(G6:G21)</f>
        <v>222.125</v>
      </c>
      <c r="H27" s="119">
        <f t="shared" si="7"/>
        <v>170</v>
      </c>
      <c r="I27" s="119">
        <f t="shared" si="7"/>
        <v>76.4375</v>
      </c>
      <c r="J27" s="119">
        <f t="shared" si="7"/>
        <v>51.5</v>
      </c>
      <c r="K27" s="119">
        <f t="shared" si="7"/>
        <v>170.9375</v>
      </c>
      <c r="L27" s="119">
        <f t="shared" si="7"/>
        <v>182.75</v>
      </c>
      <c r="M27" s="119">
        <f t="shared" si="7"/>
        <v>131.6875</v>
      </c>
      <c r="N27" s="119">
        <f t="shared" si="7"/>
        <v>79.8125</v>
      </c>
      <c r="O27" s="119">
        <f t="shared" si="7"/>
        <v>145.3125</v>
      </c>
      <c r="P27" s="119">
        <f t="shared" si="7"/>
        <v>105.1875</v>
      </c>
      <c r="Q27" s="119">
        <f t="shared" si="7"/>
        <v>74.1875</v>
      </c>
      <c r="R27" s="119">
        <f>AVERAGE(Q6:Q21)</f>
        <v>74.1875</v>
      </c>
      <c r="S27" s="119">
        <f>AVERAGE(R6:R21)</f>
        <v>117.0625</v>
      </c>
      <c r="T27" s="119">
        <f t="shared" si="7"/>
        <v>176.9375</v>
      </c>
      <c r="U27" s="119">
        <f t="shared" si="7"/>
        <v>234.4375</v>
      </c>
      <c r="V27" s="119">
        <f t="shared" si="7"/>
        <v>230.4375</v>
      </c>
      <c r="W27" s="119">
        <f t="shared" si="7"/>
        <v>224.3125</v>
      </c>
      <c r="X27" s="119">
        <f t="shared" si="7"/>
        <v>168.75</v>
      </c>
      <c r="Y27" s="119">
        <f t="shared" si="7"/>
        <v>222.375</v>
      </c>
      <c r="Z27" s="119">
        <f t="shared" si="7"/>
        <v>141.4375</v>
      </c>
      <c r="AA27" s="119">
        <f t="shared" si="7"/>
        <v>207.125</v>
      </c>
      <c r="AB27" s="119">
        <f t="shared" si="7"/>
        <v>179.125</v>
      </c>
      <c r="AC27" s="119">
        <f t="shared" si="7"/>
        <v>161.5625</v>
      </c>
      <c r="AD27" s="119">
        <f t="shared" si="7"/>
        <v>106</v>
      </c>
      <c r="AE27" s="119">
        <f t="shared" si="7"/>
        <v>157.0625</v>
      </c>
      <c r="AF27" s="119">
        <f t="shared" si="7"/>
        <v>194.5</v>
      </c>
      <c r="AG27" s="160"/>
      <c r="AH27" s="127"/>
    </row>
    <row r="28" spans="1:38" s="117" customFormat="1" ht="15">
      <c r="B28" s="125" t="s">
        <v>76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  <c r="AG28" s="161"/>
    </row>
  </sheetData>
  <mergeCells count="1">
    <mergeCell ref="C1:AF1"/>
  </mergeCells>
  <conditionalFormatting sqref="A8">
    <cfRule type="duplicateValues" dxfId="19" priority="7"/>
  </conditionalFormatting>
  <conditionalFormatting sqref="A10">
    <cfRule type="duplicateValues" dxfId="18" priority="5"/>
  </conditionalFormatting>
  <conditionalFormatting sqref="A12">
    <cfRule type="duplicateValues" dxfId="17" priority="4"/>
  </conditionalFormatting>
  <conditionalFormatting sqref="A13">
    <cfRule type="duplicateValues" dxfId="16" priority="6"/>
  </conditionalFormatting>
  <conditionalFormatting sqref="A15:A16 A11">
    <cfRule type="duplicateValues" dxfId="15" priority="11"/>
  </conditionalFormatting>
  <conditionalFormatting sqref="A21 A14 A9 A3:A6">
    <cfRule type="duplicateValues" dxfId="14" priority="10"/>
  </conditionalFormatting>
  <conditionalFormatting sqref="A22 A7">
    <cfRule type="duplicateValues" dxfId="13" priority="8"/>
  </conditionalFormatting>
  <conditionalFormatting sqref="A23 A17:A19">
    <cfRule type="duplicateValues" dxfId="12" priority="9"/>
  </conditionalFormatting>
  <conditionalFormatting sqref="C3:AG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L3:AL23">
    <cfRule type="cellIs" dxfId="11" priority="2" operator="lessThan">
      <formula>0</formula>
    </cfRule>
    <cfRule type="cellIs" dxfId="1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E097-C938-40C2-A315-F42C7DF9F6A4}">
  <dimension ref="A1:AL28"/>
  <sheetViews>
    <sheetView zoomScale="60" zoomScaleNormal="6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AH21" sqref="AH21"/>
    </sheetView>
  </sheetViews>
  <sheetFormatPr defaultRowHeight="14.25"/>
  <cols>
    <col min="1" max="1" width="16" customWidth="1"/>
    <col min="2" max="2" width="35.1328125" customWidth="1"/>
    <col min="3" max="3" width="7.265625" customWidth="1"/>
    <col min="4" max="34" width="7" customWidth="1"/>
    <col min="35" max="35" width="16" bestFit="1" customWidth="1"/>
    <col min="36" max="36" width="19.73046875" bestFit="1" customWidth="1"/>
    <col min="37" max="37" width="11.1328125" bestFit="1" customWidth="1"/>
    <col min="38" max="38" width="16" bestFit="1" customWidth="1"/>
  </cols>
  <sheetData>
    <row r="1" spans="1:38" ht="35.25" customHeight="1">
      <c r="B1" s="129" t="s">
        <v>84</v>
      </c>
      <c r="C1" s="273" t="s">
        <v>78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</row>
    <row r="2" spans="1:38" ht="73.5" customHeight="1">
      <c r="A2" s="61" t="s">
        <v>4</v>
      </c>
      <c r="B2" s="62" t="s">
        <v>5</v>
      </c>
      <c r="C2" s="101">
        <v>44986</v>
      </c>
      <c r="D2" s="101">
        <v>44987</v>
      </c>
      <c r="E2" s="101">
        <v>44988</v>
      </c>
      <c r="F2" s="101">
        <v>44989</v>
      </c>
      <c r="G2" s="101">
        <v>44990</v>
      </c>
      <c r="H2" s="101">
        <v>44991</v>
      </c>
      <c r="I2" s="101">
        <v>44992</v>
      </c>
      <c r="J2" s="101">
        <v>44993</v>
      </c>
      <c r="K2" s="101">
        <v>44994</v>
      </c>
      <c r="L2" s="101">
        <v>44995</v>
      </c>
      <c r="M2" s="101">
        <v>44996</v>
      </c>
      <c r="N2" s="101">
        <v>44997</v>
      </c>
      <c r="O2" s="101">
        <v>44998</v>
      </c>
      <c r="P2" s="101">
        <v>44999</v>
      </c>
      <c r="Q2" s="101">
        <v>45000</v>
      </c>
      <c r="R2" s="101">
        <v>45001</v>
      </c>
      <c r="S2" s="101">
        <v>45002</v>
      </c>
      <c r="T2" s="101">
        <v>45003</v>
      </c>
      <c r="U2" s="101">
        <v>45004</v>
      </c>
      <c r="V2" s="101">
        <v>45005</v>
      </c>
      <c r="W2" s="101">
        <v>45006</v>
      </c>
      <c r="X2" s="101">
        <v>45007</v>
      </c>
      <c r="Y2" s="101">
        <v>45008</v>
      </c>
      <c r="Z2" s="101">
        <v>45009</v>
      </c>
      <c r="AA2" s="101">
        <v>45010</v>
      </c>
      <c r="AB2" s="101">
        <v>45011</v>
      </c>
      <c r="AC2" s="101">
        <v>45012</v>
      </c>
      <c r="AD2" s="101">
        <v>45013</v>
      </c>
      <c r="AE2" s="101">
        <v>45014</v>
      </c>
      <c r="AF2" s="101">
        <v>45015</v>
      </c>
      <c r="AG2" s="101">
        <v>45016</v>
      </c>
      <c r="AH2" s="102" t="s">
        <v>81</v>
      </c>
      <c r="AI2" s="107" t="s">
        <v>18</v>
      </c>
      <c r="AJ2" s="126" t="s">
        <v>79</v>
      </c>
      <c r="AK2" s="108" t="s">
        <v>20</v>
      </c>
      <c r="AL2" s="109" t="s">
        <v>80</v>
      </c>
    </row>
    <row r="3" spans="1:38" ht="20.6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11">
        <f>AVERAGE(C3:AG3)</f>
        <v>0</v>
      </c>
      <c r="AI3" s="112">
        <v>10000</v>
      </c>
      <c r="AJ3" s="112">
        <f>SUM(C3:AG3)</f>
        <v>0</v>
      </c>
      <c r="AK3" s="113">
        <f>AJ3/AI3</f>
        <v>0</v>
      </c>
      <c r="AL3" s="114">
        <f>AI3-AJ3</f>
        <v>10000</v>
      </c>
    </row>
    <row r="4" spans="1:38" ht="20.65">
      <c r="A4" s="110" t="s">
        <v>30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11">
        <f t="shared" ref="AH4:AH20" si="0">AVERAGE(C4:AG4)</f>
        <v>0</v>
      </c>
      <c r="AI4" s="112">
        <v>10000</v>
      </c>
      <c r="AJ4" s="112">
        <f t="shared" ref="AJ4:AJ21" si="1">SUM(C4:AG4)</f>
        <v>0</v>
      </c>
      <c r="AK4" s="113">
        <f t="shared" ref="AK4:AK21" si="2">AJ4/AI4</f>
        <v>0</v>
      </c>
      <c r="AL4" s="114">
        <f t="shared" ref="AL4:AL21" si="3">AI4-AJ4</f>
        <v>10000</v>
      </c>
    </row>
    <row r="5" spans="1:38" ht="20.65">
      <c r="A5" s="110" t="s">
        <v>32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04">
        <v>0</v>
      </c>
      <c r="AH5" s="111">
        <f t="shared" si="0"/>
        <v>0</v>
      </c>
      <c r="AI5" s="112">
        <v>10000</v>
      </c>
      <c r="AJ5" s="112">
        <f t="shared" si="1"/>
        <v>0</v>
      </c>
      <c r="AK5" s="113">
        <f t="shared" si="2"/>
        <v>0</v>
      </c>
      <c r="AL5" s="114">
        <f t="shared" si="3"/>
        <v>10000</v>
      </c>
    </row>
    <row r="6" spans="1:38" ht="20.65">
      <c r="A6" s="100" t="s">
        <v>33</v>
      </c>
      <c r="B6" s="99" t="s">
        <v>34</v>
      </c>
      <c r="C6" s="104">
        <v>0</v>
      </c>
      <c r="D6" s="104">
        <v>463</v>
      </c>
      <c r="E6" s="104">
        <v>119</v>
      </c>
      <c r="F6" s="104">
        <v>0</v>
      </c>
      <c r="G6" s="104">
        <v>0</v>
      </c>
      <c r="H6" s="104">
        <v>0</v>
      </c>
      <c r="I6" s="104">
        <v>11</v>
      </c>
      <c r="J6" s="104">
        <v>4</v>
      </c>
      <c r="K6" s="104">
        <v>124</v>
      </c>
      <c r="L6" s="104">
        <v>535</v>
      </c>
      <c r="M6" s="104">
        <v>268</v>
      </c>
      <c r="N6" s="104">
        <v>0</v>
      </c>
      <c r="O6" s="104">
        <v>6</v>
      </c>
      <c r="P6" s="104">
        <v>0</v>
      </c>
      <c r="Q6" s="104">
        <v>18</v>
      </c>
      <c r="R6" s="104">
        <v>0</v>
      </c>
      <c r="S6" s="104">
        <v>179</v>
      </c>
      <c r="T6" s="104">
        <v>195</v>
      </c>
      <c r="U6" s="104">
        <v>163</v>
      </c>
      <c r="V6" s="104">
        <v>83</v>
      </c>
      <c r="W6" s="104">
        <v>201</v>
      </c>
      <c r="X6" s="104">
        <v>279</v>
      </c>
      <c r="Y6" s="104">
        <v>250</v>
      </c>
      <c r="Z6" s="104">
        <v>0</v>
      </c>
      <c r="AA6" s="104">
        <v>0</v>
      </c>
      <c r="AB6" s="104">
        <v>28</v>
      </c>
      <c r="AC6" s="104">
        <v>0</v>
      </c>
      <c r="AD6" s="104">
        <v>0</v>
      </c>
      <c r="AE6" s="104">
        <v>0</v>
      </c>
      <c r="AF6" s="104">
        <v>0</v>
      </c>
      <c r="AG6" s="104">
        <v>1</v>
      </c>
      <c r="AH6" s="111">
        <f>AVERAGE(C6:AG6)</f>
        <v>94.41935483870968</v>
      </c>
      <c r="AI6" s="112">
        <v>10000</v>
      </c>
      <c r="AJ6" s="112">
        <f>SUM(C6:AG6)</f>
        <v>2927</v>
      </c>
      <c r="AK6" s="113">
        <f t="shared" si="2"/>
        <v>0.29270000000000002</v>
      </c>
      <c r="AL6" s="114">
        <f t="shared" si="3"/>
        <v>7073</v>
      </c>
    </row>
    <row r="7" spans="1:38" ht="20.65">
      <c r="A7" s="100" t="s">
        <v>36</v>
      </c>
      <c r="B7" s="99" t="s">
        <v>37</v>
      </c>
      <c r="C7" s="104">
        <v>250</v>
      </c>
      <c r="D7" s="104">
        <v>0</v>
      </c>
      <c r="E7" s="104">
        <v>44</v>
      </c>
      <c r="F7" s="104">
        <v>604</v>
      </c>
      <c r="G7" s="104">
        <v>105</v>
      </c>
      <c r="H7" s="104">
        <v>183</v>
      </c>
      <c r="I7" s="104">
        <v>0</v>
      </c>
      <c r="J7" s="104">
        <v>0</v>
      </c>
      <c r="K7" s="104">
        <v>134</v>
      </c>
      <c r="L7" s="104">
        <v>201</v>
      </c>
      <c r="M7" s="104">
        <v>375</v>
      </c>
      <c r="N7" s="104">
        <v>50</v>
      </c>
      <c r="O7" s="104">
        <v>274</v>
      </c>
      <c r="P7" s="104">
        <v>0</v>
      </c>
      <c r="Q7" s="104">
        <v>0</v>
      </c>
      <c r="R7" s="104">
        <v>0</v>
      </c>
      <c r="S7" s="104">
        <v>164</v>
      </c>
      <c r="T7" s="104">
        <v>288</v>
      </c>
      <c r="U7" s="104">
        <v>0</v>
      </c>
      <c r="V7" s="104">
        <v>0</v>
      </c>
      <c r="W7" s="104">
        <v>0</v>
      </c>
      <c r="X7" s="104">
        <v>0</v>
      </c>
      <c r="Y7" s="104">
        <v>0</v>
      </c>
      <c r="Z7" s="104">
        <v>0</v>
      </c>
      <c r="AA7" s="104">
        <v>11</v>
      </c>
      <c r="AB7" s="104">
        <v>359</v>
      </c>
      <c r="AC7" s="104">
        <v>349</v>
      </c>
      <c r="AD7" s="104">
        <v>319</v>
      </c>
      <c r="AE7" s="104">
        <v>5</v>
      </c>
      <c r="AF7" s="104">
        <v>0</v>
      </c>
      <c r="AG7" s="104">
        <v>0</v>
      </c>
      <c r="AH7" s="111">
        <f t="shared" si="0"/>
        <v>119.83870967741936</v>
      </c>
      <c r="AI7" s="112">
        <v>10000</v>
      </c>
      <c r="AJ7" s="112">
        <f t="shared" si="1"/>
        <v>3715</v>
      </c>
      <c r="AK7" s="113">
        <f t="shared" si="2"/>
        <v>0.3715</v>
      </c>
      <c r="AL7" s="114">
        <f t="shared" si="3"/>
        <v>6285</v>
      </c>
    </row>
    <row r="8" spans="1:38" ht="20.65">
      <c r="A8" s="100" t="s">
        <v>38</v>
      </c>
      <c r="B8" s="99" t="s">
        <v>75</v>
      </c>
      <c r="C8" s="104">
        <v>77</v>
      </c>
      <c r="D8" s="104">
        <v>0</v>
      </c>
      <c r="E8" s="104">
        <v>0</v>
      </c>
      <c r="F8" s="104">
        <v>38</v>
      </c>
      <c r="G8" s="104">
        <v>2</v>
      </c>
      <c r="H8" s="104">
        <v>35</v>
      </c>
      <c r="I8" s="104">
        <v>250</v>
      </c>
      <c r="J8" s="104">
        <v>51</v>
      </c>
      <c r="K8" s="104">
        <v>24</v>
      </c>
      <c r="L8" s="104">
        <v>319</v>
      </c>
      <c r="M8" s="104">
        <v>318</v>
      </c>
      <c r="N8" s="104">
        <v>0</v>
      </c>
      <c r="O8" s="104">
        <v>0</v>
      </c>
      <c r="P8" s="104">
        <v>110</v>
      </c>
      <c r="Q8" s="104">
        <v>117</v>
      </c>
      <c r="R8" s="104">
        <v>222</v>
      </c>
      <c r="S8" s="104">
        <v>234</v>
      </c>
      <c r="T8" s="104">
        <v>209</v>
      </c>
      <c r="U8" s="104">
        <v>0</v>
      </c>
      <c r="V8" s="104">
        <v>21</v>
      </c>
      <c r="W8" s="104">
        <v>136</v>
      </c>
      <c r="X8" s="104">
        <v>345</v>
      </c>
      <c r="Y8" s="104">
        <v>227</v>
      </c>
      <c r="Z8" s="104">
        <v>21</v>
      </c>
      <c r="AA8" s="104">
        <v>472</v>
      </c>
      <c r="AB8" s="104">
        <v>0</v>
      </c>
      <c r="AC8" s="104">
        <v>215</v>
      </c>
      <c r="AD8" s="104">
        <v>470</v>
      </c>
      <c r="AE8" s="104">
        <v>238</v>
      </c>
      <c r="AF8" s="104">
        <v>232</v>
      </c>
      <c r="AG8" s="104">
        <v>334</v>
      </c>
      <c r="AH8" s="111">
        <f t="shared" si="0"/>
        <v>152.16129032258064</v>
      </c>
      <c r="AI8" s="112">
        <v>10000</v>
      </c>
      <c r="AJ8" s="112">
        <f t="shared" si="1"/>
        <v>4717</v>
      </c>
      <c r="AK8" s="113">
        <f t="shared" si="2"/>
        <v>0.47170000000000001</v>
      </c>
      <c r="AL8" s="114">
        <f t="shared" si="3"/>
        <v>5283</v>
      </c>
    </row>
    <row r="9" spans="1:38" ht="20.65">
      <c r="A9" s="100" t="s">
        <v>39</v>
      </c>
      <c r="B9" s="99" t="s">
        <v>40</v>
      </c>
      <c r="C9" s="104">
        <v>0</v>
      </c>
      <c r="D9" s="104">
        <v>48</v>
      </c>
      <c r="E9" s="104">
        <v>346</v>
      </c>
      <c r="F9" s="104">
        <v>545</v>
      </c>
      <c r="G9" s="104">
        <v>354</v>
      </c>
      <c r="H9" s="104">
        <v>0</v>
      </c>
      <c r="I9" s="104">
        <v>88</v>
      </c>
      <c r="J9" s="104">
        <v>10</v>
      </c>
      <c r="K9" s="104">
        <v>0</v>
      </c>
      <c r="L9" s="104">
        <v>0</v>
      </c>
      <c r="M9" s="104">
        <v>381</v>
      </c>
      <c r="N9" s="104">
        <v>641</v>
      </c>
      <c r="O9" s="104">
        <v>329</v>
      </c>
      <c r="P9" s="104">
        <v>199</v>
      </c>
      <c r="Q9" s="104">
        <v>426</v>
      </c>
      <c r="R9" s="104">
        <v>520</v>
      </c>
      <c r="S9" s="104">
        <v>99</v>
      </c>
      <c r="T9" s="104">
        <v>93</v>
      </c>
      <c r="U9" s="104">
        <v>1</v>
      </c>
      <c r="V9" s="104">
        <v>6</v>
      </c>
      <c r="W9" s="104">
        <v>0</v>
      </c>
      <c r="X9" s="104">
        <v>88</v>
      </c>
      <c r="Y9" s="104">
        <v>546</v>
      </c>
      <c r="Z9" s="104">
        <v>545</v>
      </c>
      <c r="AA9" s="104">
        <v>161</v>
      </c>
      <c r="AB9" s="104">
        <v>0</v>
      </c>
      <c r="AC9" s="104">
        <v>1</v>
      </c>
      <c r="AD9" s="104">
        <v>327</v>
      </c>
      <c r="AE9" s="104">
        <v>400</v>
      </c>
      <c r="AF9" s="104">
        <v>532</v>
      </c>
      <c r="AG9" s="104">
        <v>1</v>
      </c>
      <c r="AH9" s="111">
        <f t="shared" si="0"/>
        <v>215.70967741935485</v>
      </c>
      <c r="AI9" s="112">
        <v>10000</v>
      </c>
      <c r="AJ9" s="112">
        <f t="shared" si="1"/>
        <v>6687</v>
      </c>
      <c r="AK9" s="113">
        <f t="shared" si="2"/>
        <v>0.66869999999999996</v>
      </c>
      <c r="AL9" s="114">
        <f t="shared" si="3"/>
        <v>3313</v>
      </c>
    </row>
    <row r="10" spans="1:38" ht="20.65">
      <c r="A10" s="100" t="s">
        <v>43</v>
      </c>
      <c r="B10" s="99" t="s">
        <v>44</v>
      </c>
      <c r="C10" s="104">
        <v>674</v>
      </c>
      <c r="D10" s="104">
        <v>155</v>
      </c>
      <c r="E10" s="104">
        <v>19</v>
      </c>
      <c r="F10" s="104">
        <v>455</v>
      </c>
      <c r="G10" s="104">
        <v>515</v>
      </c>
      <c r="H10" s="104">
        <v>231</v>
      </c>
      <c r="I10" s="104">
        <v>1</v>
      </c>
      <c r="J10" s="104">
        <v>92</v>
      </c>
      <c r="K10" s="104">
        <v>7</v>
      </c>
      <c r="L10" s="104">
        <v>2</v>
      </c>
      <c r="M10" s="104">
        <v>2</v>
      </c>
      <c r="N10" s="104">
        <v>2</v>
      </c>
      <c r="O10" s="104">
        <v>1</v>
      </c>
      <c r="P10" s="104">
        <v>1</v>
      </c>
      <c r="Q10" s="104">
        <v>1</v>
      </c>
      <c r="R10" s="104">
        <v>1</v>
      </c>
      <c r="S10" s="104">
        <v>1</v>
      </c>
      <c r="T10" s="104">
        <v>1</v>
      </c>
      <c r="U10" s="104">
        <v>2</v>
      </c>
      <c r="V10" s="104">
        <v>2</v>
      </c>
      <c r="W10" s="104">
        <v>2</v>
      </c>
      <c r="X10" s="104">
        <v>85</v>
      </c>
      <c r="Y10" s="104">
        <v>317</v>
      </c>
      <c r="Z10" s="104">
        <v>465</v>
      </c>
      <c r="AA10" s="104">
        <v>1</v>
      </c>
      <c r="AB10" s="104">
        <v>194</v>
      </c>
      <c r="AC10" s="104">
        <v>493</v>
      </c>
      <c r="AD10" s="104">
        <v>518</v>
      </c>
      <c r="AE10" s="104">
        <v>1</v>
      </c>
      <c r="AF10" s="104">
        <v>87</v>
      </c>
      <c r="AG10" s="104">
        <v>1</v>
      </c>
      <c r="AH10" s="111">
        <f t="shared" si="0"/>
        <v>139.64516129032259</v>
      </c>
      <c r="AI10" s="112">
        <v>10000</v>
      </c>
      <c r="AJ10" s="112">
        <f t="shared" si="1"/>
        <v>4329</v>
      </c>
      <c r="AK10" s="113">
        <f t="shared" si="2"/>
        <v>0.43290000000000001</v>
      </c>
      <c r="AL10" s="114">
        <f t="shared" si="3"/>
        <v>5671</v>
      </c>
    </row>
    <row r="11" spans="1:38" ht="20.65">
      <c r="A11" s="100" t="s">
        <v>45</v>
      </c>
      <c r="B11" s="99" t="s">
        <v>46</v>
      </c>
      <c r="C11" s="104">
        <v>0</v>
      </c>
      <c r="D11" s="104">
        <v>32</v>
      </c>
      <c r="E11" s="104">
        <v>325</v>
      </c>
      <c r="F11" s="104">
        <v>534</v>
      </c>
      <c r="G11" s="104">
        <v>341</v>
      </c>
      <c r="H11" s="104">
        <v>0</v>
      </c>
      <c r="I11" s="104">
        <v>91</v>
      </c>
      <c r="J11" s="104">
        <v>6</v>
      </c>
      <c r="K11" s="104">
        <v>0</v>
      </c>
      <c r="L11" s="104">
        <v>0</v>
      </c>
      <c r="M11" s="104">
        <v>372</v>
      </c>
      <c r="N11" s="104">
        <v>620</v>
      </c>
      <c r="O11" s="104">
        <v>308</v>
      </c>
      <c r="P11" s="104">
        <v>192</v>
      </c>
      <c r="Q11" s="104">
        <v>410</v>
      </c>
      <c r="R11" s="104">
        <v>497</v>
      </c>
      <c r="S11" s="104">
        <v>103</v>
      </c>
      <c r="T11" s="104">
        <v>91</v>
      </c>
      <c r="U11" s="104">
        <v>0</v>
      </c>
      <c r="V11" s="104">
        <v>6</v>
      </c>
      <c r="W11" s="104">
        <v>1</v>
      </c>
      <c r="X11" s="104">
        <v>86</v>
      </c>
      <c r="Y11" s="104">
        <v>533</v>
      </c>
      <c r="Z11" s="104">
        <v>526</v>
      </c>
      <c r="AA11" s="104">
        <v>157</v>
      </c>
      <c r="AB11" s="104">
        <v>1</v>
      </c>
      <c r="AC11" s="104">
        <v>1</v>
      </c>
      <c r="AD11" s="104">
        <v>315</v>
      </c>
      <c r="AE11" s="104">
        <v>388</v>
      </c>
      <c r="AF11" s="104">
        <v>513</v>
      </c>
      <c r="AG11" s="104">
        <v>1</v>
      </c>
      <c r="AH11" s="111">
        <f t="shared" si="0"/>
        <v>208.06451612903226</v>
      </c>
      <c r="AI11" s="112">
        <v>10000</v>
      </c>
      <c r="AJ11" s="112">
        <f t="shared" si="1"/>
        <v>6450</v>
      </c>
      <c r="AK11" s="113">
        <f t="shared" si="2"/>
        <v>0.64500000000000002</v>
      </c>
      <c r="AL11" s="114">
        <f t="shared" si="3"/>
        <v>3550</v>
      </c>
    </row>
    <row r="12" spans="1:38" ht="20.65">
      <c r="A12" s="100" t="s">
        <v>47</v>
      </c>
      <c r="B12" s="99" t="s">
        <v>48</v>
      </c>
      <c r="C12" s="104">
        <v>90</v>
      </c>
      <c r="D12" s="104">
        <v>593</v>
      </c>
      <c r="E12" s="104">
        <v>649</v>
      </c>
      <c r="F12" s="104">
        <v>274</v>
      </c>
      <c r="G12" s="104">
        <v>74</v>
      </c>
      <c r="H12" s="104">
        <v>510</v>
      </c>
      <c r="I12" s="104">
        <v>495</v>
      </c>
      <c r="J12" s="104">
        <v>111</v>
      </c>
      <c r="K12" s="104">
        <v>92</v>
      </c>
      <c r="L12" s="104">
        <v>7</v>
      </c>
      <c r="M12" s="104">
        <v>1</v>
      </c>
      <c r="N12" s="104">
        <v>411</v>
      </c>
      <c r="O12" s="104">
        <v>665</v>
      </c>
      <c r="P12" s="104">
        <v>255</v>
      </c>
      <c r="Q12" s="104">
        <v>521</v>
      </c>
      <c r="R12" s="104">
        <v>477</v>
      </c>
      <c r="S12" s="104">
        <v>200</v>
      </c>
      <c r="T12" s="104">
        <v>0</v>
      </c>
      <c r="U12" s="104">
        <v>0</v>
      </c>
      <c r="V12" s="104">
        <v>0</v>
      </c>
      <c r="W12" s="104">
        <v>0</v>
      </c>
      <c r="X12" s="104">
        <v>84</v>
      </c>
      <c r="Y12" s="104">
        <v>206</v>
      </c>
      <c r="Z12" s="104">
        <v>662</v>
      </c>
      <c r="AA12" s="104">
        <v>350</v>
      </c>
      <c r="AB12" s="104">
        <v>2</v>
      </c>
      <c r="AC12" s="104">
        <v>2</v>
      </c>
      <c r="AD12" s="104">
        <v>352</v>
      </c>
      <c r="AE12" s="104">
        <v>596</v>
      </c>
      <c r="AF12" s="104">
        <v>271</v>
      </c>
      <c r="AG12" s="104">
        <v>2</v>
      </c>
      <c r="AH12" s="111">
        <f t="shared" si="0"/>
        <v>256.51612903225805</v>
      </c>
      <c r="AI12" s="112">
        <v>10000</v>
      </c>
      <c r="AJ12" s="112">
        <f t="shared" si="1"/>
        <v>7952</v>
      </c>
      <c r="AK12" s="113">
        <f t="shared" si="2"/>
        <v>0.79520000000000002</v>
      </c>
      <c r="AL12" s="114">
        <f t="shared" si="3"/>
        <v>2048</v>
      </c>
    </row>
    <row r="13" spans="1:38" ht="20.65">
      <c r="A13" s="100" t="s">
        <v>49</v>
      </c>
      <c r="B13" s="99" t="s">
        <v>50</v>
      </c>
      <c r="C13" s="104">
        <v>136</v>
      </c>
      <c r="D13" s="104">
        <v>700</v>
      </c>
      <c r="E13" s="104">
        <v>491</v>
      </c>
      <c r="F13" s="104">
        <v>354</v>
      </c>
      <c r="G13" s="104">
        <v>513</v>
      </c>
      <c r="H13" s="104">
        <v>384</v>
      </c>
      <c r="I13" s="104">
        <v>0</v>
      </c>
      <c r="J13" s="104">
        <v>93</v>
      </c>
      <c r="K13" s="104">
        <v>6</v>
      </c>
      <c r="L13" s="104">
        <v>1</v>
      </c>
      <c r="M13" s="104">
        <v>72</v>
      </c>
      <c r="N13" s="104">
        <v>365</v>
      </c>
      <c r="O13" s="104">
        <v>620</v>
      </c>
      <c r="P13" s="104">
        <v>282</v>
      </c>
      <c r="Q13" s="104">
        <v>19</v>
      </c>
      <c r="R13" s="104">
        <v>476</v>
      </c>
      <c r="S13" s="104">
        <v>538</v>
      </c>
      <c r="T13" s="104">
        <v>210</v>
      </c>
      <c r="U13" s="104">
        <v>0</v>
      </c>
      <c r="V13" s="104">
        <v>92</v>
      </c>
      <c r="W13" s="104">
        <v>7</v>
      </c>
      <c r="X13" s="104">
        <v>86</v>
      </c>
      <c r="Y13" s="104">
        <v>331</v>
      </c>
      <c r="Z13" s="104">
        <v>631</v>
      </c>
      <c r="AA13" s="104">
        <v>284</v>
      </c>
      <c r="AB13" s="104">
        <v>0</v>
      </c>
      <c r="AC13" s="104">
        <v>19</v>
      </c>
      <c r="AD13" s="104">
        <v>339</v>
      </c>
      <c r="AE13" s="104">
        <v>370</v>
      </c>
      <c r="AF13" s="104">
        <v>525</v>
      </c>
      <c r="AG13" s="104">
        <v>1</v>
      </c>
      <c r="AH13" s="111">
        <f t="shared" si="0"/>
        <v>256.29032258064518</v>
      </c>
      <c r="AI13" s="112">
        <v>10000</v>
      </c>
      <c r="AJ13" s="112">
        <f t="shared" si="1"/>
        <v>7945</v>
      </c>
      <c r="AK13" s="113">
        <f t="shared" si="2"/>
        <v>0.79449999999999998</v>
      </c>
      <c r="AL13" s="114">
        <f t="shared" si="3"/>
        <v>2055</v>
      </c>
    </row>
    <row r="14" spans="1:38" ht="20.65">
      <c r="A14" s="100" t="s">
        <v>51</v>
      </c>
      <c r="B14" s="99" t="s">
        <v>52</v>
      </c>
      <c r="C14" s="104">
        <v>154</v>
      </c>
      <c r="D14" s="104">
        <v>22</v>
      </c>
      <c r="E14" s="104">
        <v>176</v>
      </c>
      <c r="F14" s="104">
        <v>506</v>
      </c>
      <c r="G14" s="104">
        <v>411</v>
      </c>
      <c r="H14" s="104">
        <v>111</v>
      </c>
      <c r="I14" s="104">
        <v>91</v>
      </c>
      <c r="J14" s="104">
        <v>7</v>
      </c>
      <c r="K14" s="104">
        <v>0</v>
      </c>
      <c r="L14" s="104">
        <v>0</v>
      </c>
      <c r="M14" s="104">
        <v>429</v>
      </c>
      <c r="N14" s="104">
        <v>562</v>
      </c>
      <c r="O14" s="104">
        <v>316</v>
      </c>
      <c r="P14" s="104">
        <v>19</v>
      </c>
      <c r="Q14" s="104">
        <v>1</v>
      </c>
      <c r="R14" s="104">
        <v>1</v>
      </c>
      <c r="S14" s="104">
        <v>0</v>
      </c>
      <c r="T14" s="104">
        <v>0</v>
      </c>
      <c r="U14" s="104">
        <v>173</v>
      </c>
      <c r="V14" s="104">
        <v>524</v>
      </c>
      <c r="W14" s="104">
        <v>504</v>
      </c>
      <c r="X14" s="104">
        <v>0</v>
      </c>
      <c r="Y14" s="104">
        <v>91</v>
      </c>
      <c r="Z14" s="104">
        <v>0</v>
      </c>
      <c r="AA14" s="104">
        <v>1</v>
      </c>
      <c r="AB14" s="104">
        <v>6</v>
      </c>
      <c r="AC14" s="104">
        <v>199</v>
      </c>
      <c r="AD14" s="104">
        <v>270</v>
      </c>
      <c r="AE14" s="104">
        <v>7</v>
      </c>
      <c r="AF14" s="104">
        <v>0</v>
      </c>
      <c r="AG14" s="104">
        <v>0</v>
      </c>
      <c r="AH14" s="111">
        <f t="shared" si="0"/>
        <v>147.7741935483871</v>
      </c>
      <c r="AI14" s="112">
        <v>10000</v>
      </c>
      <c r="AJ14" s="112">
        <f t="shared" si="1"/>
        <v>4581</v>
      </c>
      <c r="AK14" s="113">
        <f t="shared" si="2"/>
        <v>0.45810000000000001</v>
      </c>
      <c r="AL14" s="114">
        <f t="shared" si="3"/>
        <v>5419</v>
      </c>
    </row>
    <row r="15" spans="1:38" ht="20.65">
      <c r="A15" s="100" t="s">
        <v>53</v>
      </c>
      <c r="B15" s="99" t="s">
        <v>54</v>
      </c>
      <c r="C15" s="104">
        <v>607</v>
      </c>
      <c r="D15" s="104">
        <v>466</v>
      </c>
      <c r="E15" s="104">
        <v>136</v>
      </c>
      <c r="F15" s="104">
        <v>451</v>
      </c>
      <c r="G15" s="104">
        <v>563</v>
      </c>
      <c r="H15" s="104">
        <v>193</v>
      </c>
      <c r="I15" s="104">
        <v>0</v>
      </c>
      <c r="J15" s="104">
        <v>92</v>
      </c>
      <c r="K15" s="104">
        <v>6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1</v>
      </c>
      <c r="R15" s="104">
        <v>114</v>
      </c>
      <c r="S15" s="104">
        <v>204</v>
      </c>
      <c r="T15" s="104">
        <v>795</v>
      </c>
      <c r="U15" s="104">
        <v>206</v>
      </c>
      <c r="V15" s="104">
        <v>194</v>
      </c>
      <c r="W15" s="104">
        <v>77</v>
      </c>
      <c r="X15" s="104">
        <v>13</v>
      </c>
      <c r="Y15" s="104">
        <v>275</v>
      </c>
      <c r="Z15" s="104">
        <v>473</v>
      </c>
      <c r="AA15" s="104">
        <v>198</v>
      </c>
      <c r="AB15" s="104">
        <v>0</v>
      </c>
      <c r="AC15" s="104">
        <v>90</v>
      </c>
      <c r="AD15" s="104">
        <v>0</v>
      </c>
      <c r="AE15" s="104">
        <v>1</v>
      </c>
      <c r="AF15" s="104">
        <v>367</v>
      </c>
      <c r="AG15" s="104">
        <v>126</v>
      </c>
      <c r="AH15" s="111">
        <f t="shared" si="0"/>
        <v>182.19354838709677</v>
      </c>
      <c r="AI15" s="112">
        <v>10000</v>
      </c>
      <c r="AJ15" s="112">
        <f t="shared" si="1"/>
        <v>5648</v>
      </c>
      <c r="AK15" s="113">
        <f t="shared" si="2"/>
        <v>0.56479999999999997</v>
      </c>
      <c r="AL15" s="114">
        <f t="shared" si="3"/>
        <v>4352</v>
      </c>
    </row>
    <row r="16" spans="1:38" ht="20.65">
      <c r="A16" s="110" t="s">
        <v>55</v>
      </c>
      <c r="B16" s="99" t="s">
        <v>56</v>
      </c>
      <c r="C16" s="104">
        <v>0</v>
      </c>
      <c r="D16" s="104">
        <v>154</v>
      </c>
      <c r="E16" s="104">
        <v>473</v>
      </c>
      <c r="F16" s="104">
        <v>527</v>
      </c>
      <c r="G16" s="104">
        <v>205</v>
      </c>
      <c r="H16" s="104">
        <v>0</v>
      </c>
      <c r="I16" s="104">
        <v>91</v>
      </c>
      <c r="J16" s="104">
        <v>6</v>
      </c>
      <c r="K16" s="104">
        <v>1</v>
      </c>
      <c r="L16" s="104">
        <v>1</v>
      </c>
      <c r="M16" s="104">
        <v>374</v>
      </c>
      <c r="N16" s="104">
        <v>627</v>
      </c>
      <c r="O16" s="104">
        <v>310</v>
      </c>
      <c r="P16" s="104">
        <v>239</v>
      </c>
      <c r="Q16" s="104">
        <v>462</v>
      </c>
      <c r="R16" s="104">
        <v>517</v>
      </c>
      <c r="S16" s="104">
        <v>1</v>
      </c>
      <c r="T16" s="104">
        <v>92</v>
      </c>
      <c r="U16" s="104">
        <v>0</v>
      </c>
      <c r="V16" s="104">
        <v>6</v>
      </c>
      <c r="W16" s="104">
        <v>0</v>
      </c>
      <c r="X16" s="104">
        <v>86</v>
      </c>
      <c r="Y16" s="104">
        <v>537</v>
      </c>
      <c r="Z16" s="104">
        <v>525</v>
      </c>
      <c r="AA16" s="104">
        <v>158</v>
      </c>
      <c r="AB16" s="104">
        <v>0</v>
      </c>
      <c r="AC16" s="104">
        <v>1</v>
      </c>
      <c r="AD16" s="104">
        <v>346</v>
      </c>
      <c r="AE16" s="104">
        <v>490</v>
      </c>
      <c r="AF16" s="104">
        <v>377</v>
      </c>
      <c r="AG16" s="104">
        <v>1</v>
      </c>
      <c r="AH16" s="111">
        <f t="shared" si="0"/>
        <v>213.12903225806451</v>
      </c>
      <c r="AI16" s="112">
        <v>10000</v>
      </c>
      <c r="AJ16" s="112">
        <f t="shared" si="1"/>
        <v>6607</v>
      </c>
      <c r="AK16" s="113">
        <f t="shared" si="2"/>
        <v>0.66069999999999995</v>
      </c>
      <c r="AL16" s="114">
        <f t="shared" si="3"/>
        <v>3393</v>
      </c>
    </row>
    <row r="17" spans="1:38" ht="20.65">
      <c r="A17" s="100" t="s">
        <v>57</v>
      </c>
      <c r="B17" s="99" t="s">
        <v>70</v>
      </c>
      <c r="C17" s="104">
        <v>26</v>
      </c>
      <c r="D17" s="104">
        <v>0</v>
      </c>
      <c r="E17" s="104">
        <v>0</v>
      </c>
      <c r="F17" s="104">
        <v>0</v>
      </c>
      <c r="G17" s="104">
        <v>308</v>
      </c>
      <c r="H17" s="104">
        <v>226</v>
      </c>
      <c r="I17" s="104">
        <v>1</v>
      </c>
      <c r="J17" s="104">
        <v>1</v>
      </c>
      <c r="K17" s="104">
        <v>1</v>
      </c>
      <c r="L17" s="104">
        <v>0</v>
      </c>
      <c r="M17" s="104">
        <v>1</v>
      </c>
      <c r="N17" s="104">
        <v>1</v>
      </c>
      <c r="O17" s="104">
        <v>32</v>
      </c>
      <c r="P17" s="104">
        <v>5</v>
      </c>
      <c r="Q17" s="104">
        <v>1</v>
      </c>
      <c r="R17" s="104">
        <v>6</v>
      </c>
      <c r="S17" s="104">
        <v>0</v>
      </c>
      <c r="T17" s="104">
        <v>304</v>
      </c>
      <c r="U17" s="104">
        <v>326</v>
      </c>
      <c r="V17" s="104">
        <v>260</v>
      </c>
      <c r="W17" s="104">
        <v>0</v>
      </c>
      <c r="X17" s="104">
        <v>0</v>
      </c>
      <c r="Y17" s="104">
        <v>0</v>
      </c>
      <c r="Z17" s="104">
        <v>0</v>
      </c>
      <c r="AA17" s="104">
        <v>0</v>
      </c>
      <c r="AB17" s="104">
        <v>0</v>
      </c>
      <c r="AC17" s="104">
        <v>13</v>
      </c>
      <c r="AD17" s="104">
        <v>0</v>
      </c>
      <c r="AE17" s="104">
        <v>103</v>
      </c>
      <c r="AF17" s="104">
        <v>490</v>
      </c>
      <c r="AG17" s="104">
        <v>402</v>
      </c>
      <c r="AH17" s="111">
        <f t="shared" si="0"/>
        <v>80.870967741935488</v>
      </c>
      <c r="AI17" s="112">
        <v>10000</v>
      </c>
      <c r="AJ17" s="112">
        <f t="shared" si="1"/>
        <v>2507</v>
      </c>
      <c r="AK17" s="113">
        <f t="shared" si="2"/>
        <v>0.25069999999999998</v>
      </c>
      <c r="AL17" s="114">
        <f t="shared" si="3"/>
        <v>7493</v>
      </c>
    </row>
    <row r="18" spans="1:38" ht="20.65">
      <c r="A18" s="116" t="s">
        <v>60</v>
      </c>
      <c r="B18" s="99" t="s">
        <v>61</v>
      </c>
      <c r="C18" s="104">
        <v>579</v>
      </c>
      <c r="D18" s="104">
        <v>455</v>
      </c>
      <c r="E18" s="104">
        <v>138</v>
      </c>
      <c r="F18" s="104">
        <v>454</v>
      </c>
      <c r="G18" s="104">
        <v>556</v>
      </c>
      <c r="H18" s="104">
        <v>194</v>
      </c>
      <c r="I18" s="104">
        <v>1</v>
      </c>
      <c r="J18" s="104">
        <v>92</v>
      </c>
      <c r="K18" s="104">
        <v>6</v>
      </c>
      <c r="L18" s="104">
        <v>1</v>
      </c>
      <c r="M18" s="104">
        <v>70</v>
      </c>
      <c r="N18" s="104">
        <v>360</v>
      </c>
      <c r="O18" s="104">
        <v>604</v>
      </c>
      <c r="P18" s="104">
        <v>273</v>
      </c>
      <c r="Q18" s="104">
        <v>19</v>
      </c>
      <c r="R18" s="104">
        <v>175</v>
      </c>
      <c r="S18" s="104">
        <v>411</v>
      </c>
      <c r="T18" s="104">
        <v>506</v>
      </c>
      <c r="U18" s="104">
        <v>112</v>
      </c>
      <c r="V18" s="104">
        <v>90</v>
      </c>
      <c r="W18" s="104">
        <v>6</v>
      </c>
      <c r="X18" s="104">
        <v>0</v>
      </c>
      <c r="Y18" s="104">
        <v>84</v>
      </c>
      <c r="Z18" s="104">
        <v>197</v>
      </c>
      <c r="AA18" s="104">
        <v>497</v>
      </c>
      <c r="AB18" s="104">
        <v>418</v>
      </c>
      <c r="AC18" s="104">
        <v>121</v>
      </c>
      <c r="AD18" s="104">
        <v>1</v>
      </c>
      <c r="AE18" s="104">
        <v>121</v>
      </c>
      <c r="AF18" s="104">
        <v>444</v>
      </c>
      <c r="AG18" s="104">
        <v>451</v>
      </c>
      <c r="AH18" s="111">
        <f t="shared" si="0"/>
        <v>239.87096774193549</v>
      </c>
      <c r="AI18" s="112">
        <v>10000</v>
      </c>
      <c r="AJ18" s="112">
        <f t="shared" si="1"/>
        <v>7436</v>
      </c>
      <c r="AK18" s="113">
        <f t="shared" si="2"/>
        <v>0.74360000000000004</v>
      </c>
      <c r="AL18" s="114">
        <f t="shared" si="3"/>
        <v>2564</v>
      </c>
    </row>
    <row r="19" spans="1:38" ht="20.65">
      <c r="A19" s="100" t="s">
        <v>62</v>
      </c>
      <c r="B19" s="99" t="s">
        <v>63</v>
      </c>
      <c r="C19" s="104">
        <v>311</v>
      </c>
      <c r="D19" s="104">
        <v>91</v>
      </c>
      <c r="E19" s="104">
        <v>108</v>
      </c>
      <c r="F19" s="104">
        <v>235</v>
      </c>
      <c r="G19" s="104">
        <v>565</v>
      </c>
      <c r="H19" s="104">
        <v>437</v>
      </c>
      <c r="I19" s="104">
        <v>364</v>
      </c>
      <c r="J19" s="104">
        <v>577</v>
      </c>
      <c r="K19" s="104">
        <v>263</v>
      </c>
      <c r="L19" s="104">
        <v>68</v>
      </c>
      <c r="M19" s="104">
        <v>29</v>
      </c>
      <c r="N19" s="104">
        <v>378</v>
      </c>
      <c r="O19" s="104">
        <v>577</v>
      </c>
      <c r="P19" s="104">
        <v>113</v>
      </c>
      <c r="Q19" s="104">
        <v>0</v>
      </c>
      <c r="R19" s="104">
        <v>299</v>
      </c>
      <c r="S19" s="104">
        <v>563</v>
      </c>
      <c r="T19" s="104">
        <v>324</v>
      </c>
      <c r="U19" s="104">
        <v>0</v>
      </c>
      <c r="V19" s="104">
        <v>52</v>
      </c>
      <c r="W19" s="104">
        <v>47</v>
      </c>
      <c r="X19" s="104">
        <v>86</v>
      </c>
      <c r="Y19" s="104">
        <v>252</v>
      </c>
      <c r="Z19" s="104">
        <v>478</v>
      </c>
      <c r="AA19" s="104">
        <v>512</v>
      </c>
      <c r="AB19" s="104">
        <v>1</v>
      </c>
      <c r="AC19" s="104">
        <v>1</v>
      </c>
      <c r="AD19" s="104">
        <v>18</v>
      </c>
      <c r="AE19" s="104">
        <v>270</v>
      </c>
      <c r="AF19" s="104">
        <v>506</v>
      </c>
      <c r="AG19" s="104">
        <v>436</v>
      </c>
      <c r="AH19" s="111">
        <f t="shared" si="0"/>
        <v>256.80645161290323</v>
      </c>
      <c r="AI19" s="112">
        <v>10000</v>
      </c>
      <c r="AJ19" s="112">
        <f t="shared" si="1"/>
        <v>7961</v>
      </c>
      <c r="AK19" s="113">
        <f t="shared" si="2"/>
        <v>0.79610000000000003</v>
      </c>
      <c r="AL19" s="114">
        <f t="shared" si="3"/>
        <v>2039</v>
      </c>
    </row>
    <row r="20" spans="1:38" ht="20.65">
      <c r="A20" s="100" t="s">
        <v>64</v>
      </c>
      <c r="B20" s="99" t="s">
        <v>65</v>
      </c>
      <c r="C20" s="104">
        <v>73</v>
      </c>
      <c r="D20" s="104">
        <v>97</v>
      </c>
      <c r="E20" s="104">
        <v>164</v>
      </c>
      <c r="F20" s="104">
        <v>652</v>
      </c>
      <c r="G20" s="104">
        <v>491</v>
      </c>
      <c r="H20" s="104">
        <v>18</v>
      </c>
      <c r="I20" s="104">
        <v>473</v>
      </c>
      <c r="J20" s="104">
        <v>524</v>
      </c>
      <c r="K20" s="104">
        <v>206</v>
      </c>
      <c r="L20" s="104">
        <v>90</v>
      </c>
      <c r="M20" s="104">
        <v>7</v>
      </c>
      <c r="N20" s="104">
        <v>431</v>
      </c>
      <c r="O20" s="104">
        <v>603</v>
      </c>
      <c r="P20" s="104">
        <v>273</v>
      </c>
      <c r="Q20" s="104">
        <v>18</v>
      </c>
      <c r="R20" s="104">
        <v>370</v>
      </c>
      <c r="S20" s="104">
        <v>623</v>
      </c>
      <c r="T20" s="104">
        <v>206</v>
      </c>
      <c r="U20" s="104">
        <v>0</v>
      </c>
      <c r="V20" s="104">
        <v>91</v>
      </c>
      <c r="W20" s="104">
        <v>6</v>
      </c>
      <c r="X20" s="104">
        <v>84</v>
      </c>
      <c r="Y20" s="104">
        <v>345</v>
      </c>
      <c r="Z20" s="104">
        <v>599</v>
      </c>
      <c r="AA20" s="104">
        <v>274</v>
      </c>
      <c r="AB20" s="104">
        <v>1</v>
      </c>
      <c r="AC20" s="104">
        <v>1</v>
      </c>
      <c r="AD20" s="104">
        <v>345</v>
      </c>
      <c r="AE20" s="104">
        <v>356</v>
      </c>
      <c r="AF20" s="104">
        <v>514</v>
      </c>
      <c r="AG20" s="104">
        <v>1</v>
      </c>
      <c r="AH20" s="111">
        <f t="shared" si="0"/>
        <v>256</v>
      </c>
      <c r="AI20" s="112">
        <v>10000</v>
      </c>
      <c r="AJ20" s="112">
        <f t="shared" si="1"/>
        <v>7936</v>
      </c>
      <c r="AK20" s="113">
        <f t="shared" si="2"/>
        <v>0.79359999999999997</v>
      </c>
      <c r="AL20" s="114">
        <f t="shared" si="3"/>
        <v>2064</v>
      </c>
    </row>
    <row r="21" spans="1:38" ht="20.65">
      <c r="A21" s="100" t="s">
        <v>66</v>
      </c>
      <c r="B21" s="99" t="s">
        <v>67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85</v>
      </c>
      <c r="J21" s="104">
        <v>263</v>
      </c>
      <c r="K21" s="104">
        <v>789</v>
      </c>
      <c r="L21" s="104">
        <v>157</v>
      </c>
      <c r="M21" s="104">
        <v>18</v>
      </c>
      <c r="N21" s="104">
        <v>551</v>
      </c>
      <c r="O21" s="104">
        <v>449</v>
      </c>
      <c r="P21" s="104">
        <v>205</v>
      </c>
      <c r="Q21" s="104">
        <v>92</v>
      </c>
      <c r="R21" s="104">
        <v>7</v>
      </c>
      <c r="S21" s="104">
        <v>84</v>
      </c>
      <c r="T21" s="104">
        <v>837</v>
      </c>
      <c r="U21" s="104">
        <v>388</v>
      </c>
      <c r="V21" s="104">
        <v>194</v>
      </c>
      <c r="W21" s="104">
        <v>511</v>
      </c>
      <c r="X21" s="104">
        <v>513</v>
      </c>
      <c r="Y21" s="104">
        <v>1</v>
      </c>
      <c r="Z21" s="104">
        <v>1</v>
      </c>
      <c r="AA21" s="104">
        <v>89</v>
      </c>
      <c r="AB21" s="104">
        <v>1</v>
      </c>
      <c r="AC21" s="104">
        <v>138</v>
      </c>
      <c r="AD21" s="104">
        <v>335</v>
      </c>
      <c r="AE21" s="104">
        <v>37</v>
      </c>
      <c r="AF21" s="104">
        <v>336</v>
      </c>
      <c r="AG21" s="104">
        <v>422</v>
      </c>
      <c r="AH21" s="111" t="s">
        <v>118</v>
      </c>
      <c r="AI21" s="112">
        <v>10000</v>
      </c>
      <c r="AJ21" s="112">
        <f t="shared" si="1"/>
        <v>6503</v>
      </c>
      <c r="AK21" s="113">
        <f t="shared" si="2"/>
        <v>0.65029999999999999</v>
      </c>
      <c r="AL21" s="114">
        <f t="shared" si="3"/>
        <v>3497</v>
      </c>
    </row>
    <row r="22" spans="1:38" ht="20.65">
      <c r="A22" s="115" t="s">
        <v>42</v>
      </c>
      <c r="B22" s="103" t="s">
        <v>70</v>
      </c>
      <c r="C22" s="105"/>
      <c r="D22" s="105"/>
      <c r="E22" s="106"/>
      <c r="F22" s="106"/>
      <c r="G22" s="106"/>
      <c r="H22" s="105"/>
      <c r="I22" s="105"/>
      <c r="J22" s="105"/>
      <c r="K22" s="106"/>
      <c r="L22" s="106"/>
      <c r="M22" s="106"/>
      <c r="N22" s="106"/>
      <c r="O22" s="105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11" t="e">
        <f>AVERAGE(C22:AG22)</f>
        <v>#DIV/0!</v>
      </c>
      <c r="AI22" s="112">
        <v>10000</v>
      </c>
      <c r="AJ22" s="112">
        <f>SUM(C22:AG22)</f>
        <v>0</v>
      </c>
      <c r="AK22" s="113">
        <f>AJ22/AI22</f>
        <v>0</v>
      </c>
      <c r="AL22" s="114">
        <f>AI22-AJ22</f>
        <v>10000</v>
      </c>
    </row>
    <row r="23" spans="1:38" ht="20.65">
      <c r="A23" s="115" t="s">
        <v>58</v>
      </c>
      <c r="B23" s="103" t="s">
        <v>59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 t="e">
        <f>AVERAGE(C23:AG23)</f>
        <v>#DIV/0!</v>
      </c>
      <c r="AI23" s="112">
        <v>10000</v>
      </c>
      <c r="AJ23" s="112">
        <f>SUM(C23:AG23)</f>
        <v>0</v>
      </c>
      <c r="AK23" s="113">
        <f>AJ23/AI23</f>
        <v>0</v>
      </c>
      <c r="AL23" s="114">
        <f>AI23-AJ23</f>
        <v>10000</v>
      </c>
    </row>
    <row r="24" spans="1:38" s="117" customFormat="1" ht="28.5" customHeight="1">
      <c r="B24" s="125" t="s">
        <v>72</v>
      </c>
      <c r="C24" s="119">
        <f>SUM(C6:C21)</f>
        <v>2977</v>
      </c>
      <c r="D24" s="119">
        <f t="shared" ref="D24:AG24" si="4">SUM(D6:D21)</f>
        <v>3276</v>
      </c>
      <c r="E24" s="119">
        <f t="shared" si="4"/>
        <v>3188</v>
      </c>
      <c r="F24" s="119">
        <f t="shared" si="4"/>
        <v>5629</v>
      </c>
      <c r="G24" s="119">
        <f t="shared" si="4"/>
        <v>5003</v>
      </c>
      <c r="H24" s="119">
        <f t="shared" si="4"/>
        <v>2522</v>
      </c>
      <c r="I24" s="119">
        <f t="shared" si="4"/>
        <v>2042</v>
      </c>
      <c r="J24" s="119">
        <f t="shared" si="4"/>
        <v>1929</v>
      </c>
      <c r="K24" s="119">
        <f t="shared" si="4"/>
        <v>1659</v>
      </c>
      <c r="L24" s="119">
        <f t="shared" si="4"/>
        <v>1382</v>
      </c>
      <c r="M24" s="119">
        <f t="shared" si="4"/>
        <v>2717</v>
      </c>
      <c r="N24" s="119">
        <f t="shared" si="4"/>
        <v>4999</v>
      </c>
      <c r="O24" s="119">
        <f t="shared" si="4"/>
        <v>5094</v>
      </c>
      <c r="P24" s="119">
        <f t="shared" si="4"/>
        <v>2166</v>
      </c>
      <c r="Q24" s="119">
        <f t="shared" si="4"/>
        <v>2106</v>
      </c>
      <c r="R24" s="119">
        <f>SUM(R6:R21)</f>
        <v>3682</v>
      </c>
      <c r="S24" s="119">
        <f t="shared" si="4"/>
        <v>3404</v>
      </c>
      <c r="T24" s="119">
        <f t="shared" si="4"/>
        <v>4151</v>
      </c>
      <c r="U24" s="119">
        <f t="shared" si="4"/>
        <v>1371</v>
      </c>
      <c r="V24" s="119">
        <f t="shared" si="4"/>
        <v>1621</v>
      </c>
      <c r="W24" s="119">
        <f t="shared" si="4"/>
        <v>1498</v>
      </c>
      <c r="X24" s="119">
        <f t="shared" si="4"/>
        <v>1835</v>
      </c>
      <c r="Y24" s="119">
        <f t="shared" si="4"/>
        <v>3995</v>
      </c>
      <c r="Z24" s="119">
        <f t="shared" si="4"/>
        <v>5123</v>
      </c>
      <c r="AA24" s="119">
        <f t="shared" si="4"/>
        <v>3165</v>
      </c>
      <c r="AB24" s="119">
        <f t="shared" si="4"/>
        <v>1011</v>
      </c>
      <c r="AC24" s="119">
        <f t="shared" si="4"/>
        <v>1644</v>
      </c>
      <c r="AD24" s="119">
        <f t="shared" si="4"/>
        <v>3955</v>
      </c>
      <c r="AE24" s="119">
        <f t="shared" si="4"/>
        <v>3383</v>
      </c>
      <c r="AF24" s="119">
        <f t="shared" si="4"/>
        <v>5194</v>
      </c>
      <c r="AG24" s="119">
        <f t="shared" si="4"/>
        <v>2180</v>
      </c>
      <c r="AH24" s="120"/>
      <c r="AI24" s="121">
        <f>SUM(AI6:AI21)</f>
        <v>160000</v>
      </c>
      <c r="AJ24" s="122">
        <f>SUM(AJ6:AK21)</f>
        <v>93910.390100000019</v>
      </c>
      <c r="AK24" s="123">
        <f>AJ24/AI24</f>
        <v>0.58693993812500012</v>
      </c>
      <c r="AL24" s="120"/>
    </row>
    <row r="25" spans="1:38" s="117" customFormat="1" ht="28.5" customHeight="1">
      <c r="B25" s="125" t="s">
        <v>73</v>
      </c>
      <c r="C25" s="118">
        <v>3100</v>
      </c>
      <c r="D25" s="118">
        <v>3100</v>
      </c>
      <c r="E25" s="118">
        <v>3100</v>
      </c>
      <c r="F25" s="118">
        <v>3100</v>
      </c>
      <c r="G25" s="118">
        <v>3100</v>
      </c>
      <c r="H25" s="118">
        <v>3100</v>
      </c>
      <c r="I25" s="118">
        <v>3100</v>
      </c>
      <c r="J25" s="118">
        <v>3100</v>
      </c>
      <c r="K25" s="118">
        <v>3100</v>
      </c>
      <c r="L25" s="118">
        <v>3100</v>
      </c>
      <c r="M25" s="118">
        <v>3100</v>
      </c>
      <c r="N25" s="118">
        <v>3100</v>
      </c>
      <c r="O25" s="118">
        <v>3100</v>
      </c>
      <c r="P25" s="118">
        <v>3100</v>
      </c>
      <c r="Q25" s="118">
        <v>3100</v>
      </c>
      <c r="R25" s="118">
        <v>3100</v>
      </c>
      <c r="S25" s="118">
        <v>3100</v>
      </c>
      <c r="T25" s="118">
        <v>3100</v>
      </c>
      <c r="U25" s="118">
        <v>3100</v>
      </c>
      <c r="V25" s="118">
        <v>3100</v>
      </c>
      <c r="W25" s="118">
        <v>3100</v>
      </c>
      <c r="X25" s="118">
        <v>3100</v>
      </c>
      <c r="Y25" s="118">
        <v>3100</v>
      </c>
      <c r="Z25" s="118">
        <v>3100</v>
      </c>
      <c r="AA25" s="118">
        <v>3100</v>
      </c>
      <c r="AB25" s="118">
        <v>3100</v>
      </c>
      <c r="AC25" s="118">
        <v>3100</v>
      </c>
      <c r="AD25" s="118">
        <v>3100</v>
      </c>
      <c r="AE25" s="118">
        <v>3100</v>
      </c>
      <c r="AF25" s="118">
        <v>3100</v>
      </c>
      <c r="AG25" s="118">
        <v>3100</v>
      </c>
      <c r="AH25" s="120"/>
    </row>
    <row r="26" spans="1:38" s="117" customFormat="1" ht="15">
      <c r="B26" s="125" t="s">
        <v>74</v>
      </c>
      <c r="C26" s="124">
        <f>C27/C28</f>
        <v>0.41347222222222224</v>
      </c>
      <c r="D26" s="124">
        <f t="shared" ref="D26:AG26" si="5">D27/D28</f>
        <v>0.45500000000000002</v>
      </c>
      <c r="E26" s="124">
        <f t="shared" si="5"/>
        <v>0.44277777777777777</v>
      </c>
      <c r="F26" s="124">
        <f t="shared" si="5"/>
        <v>0.78180555555555553</v>
      </c>
      <c r="G26" s="124">
        <f t="shared" si="5"/>
        <v>0.69486111111111115</v>
      </c>
      <c r="H26" s="124">
        <f t="shared" si="5"/>
        <v>0.3502777777777778</v>
      </c>
      <c r="I26" s="124">
        <f t="shared" si="5"/>
        <v>0.28361111111111109</v>
      </c>
      <c r="J26" s="124">
        <f t="shared" si="5"/>
        <v>0.26791666666666669</v>
      </c>
      <c r="K26" s="124">
        <f t="shared" si="5"/>
        <v>0.23041666666666666</v>
      </c>
      <c r="L26" s="124">
        <f t="shared" si="5"/>
        <v>0.19194444444444445</v>
      </c>
      <c r="M26" s="124">
        <f t="shared" si="5"/>
        <v>0.37736111111111109</v>
      </c>
      <c r="N26" s="124">
        <f t="shared" si="5"/>
        <v>0.69430555555555551</v>
      </c>
      <c r="O26" s="124">
        <f t="shared" si="5"/>
        <v>0.70750000000000002</v>
      </c>
      <c r="P26" s="124">
        <f t="shared" si="5"/>
        <v>0.30083333333333334</v>
      </c>
      <c r="Q26" s="124">
        <f t="shared" si="5"/>
        <v>0.29249999999999998</v>
      </c>
      <c r="R26" s="124">
        <f t="shared" si="5"/>
        <v>0.51138888888888889</v>
      </c>
      <c r="S26" s="124">
        <f t="shared" si="5"/>
        <v>0.4727777777777778</v>
      </c>
      <c r="T26" s="124">
        <f t="shared" si="5"/>
        <v>0.57652777777777775</v>
      </c>
      <c r="U26" s="124">
        <f t="shared" si="5"/>
        <v>0.19041666666666668</v>
      </c>
      <c r="V26" s="124">
        <f t="shared" si="5"/>
        <v>0.22513888888888889</v>
      </c>
      <c r="W26" s="124">
        <f t="shared" si="5"/>
        <v>0.20805555555555555</v>
      </c>
      <c r="X26" s="124">
        <f t="shared" si="5"/>
        <v>0.25486111111111109</v>
      </c>
      <c r="Y26" s="124">
        <f t="shared" si="5"/>
        <v>0.55486111111111114</v>
      </c>
      <c r="Z26" s="124">
        <f t="shared" si="5"/>
        <v>0.71152777777777776</v>
      </c>
      <c r="AA26" s="124">
        <f t="shared" si="5"/>
        <v>0.43958333333333333</v>
      </c>
      <c r="AB26" s="124">
        <f t="shared" si="5"/>
        <v>0.14041666666666666</v>
      </c>
      <c r="AC26" s="124">
        <f t="shared" si="5"/>
        <v>0.22833333333333333</v>
      </c>
      <c r="AD26" s="124">
        <f t="shared" si="5"/>
        <v>0.5493055555555556</v>
      </c>
      <c r="AE26" s="124">
        <f t="shared" si="5"/>
        <v>0.46986111111111112</v>
      </c>
      <c r="AF26" s="124">
        <f t="shared" si="5"/>
        <v>0.72138888888888886</v>
      </c>
      <c r="AG26" s="124">
        <f t="shared" si="5"/>
        <v>0.30277777777777776</v>
      </c>
      <c r="AH26" s="120"/>
    </row>
    <row r="27" spans="1:38" s="117" customFormat="1" ht="15">
      <c r="B27" s="125" t="s">
        <v>77</v>
      </c>
      <c r="C27" s="119">
        <f>AVERAGE(C6:C21)</f>
        <v>186.0625</v>
      </c>
      <c r="D27" s="119">
        <f t="shared" ref="D27:AG27" si="6">AVERAGE(D6:D21)</f>
        <v>204.75</v>
      </c>
      <c r="E27" s="119">
        <f t="shared" si="6"/>
        <v>199.25</v>
      </c>
      <c r="F27" s="119">
        <f t="shared" si="6"/>
        <v>351.8125</v>
      </c>
      <c r="G27" s="119">
        <f t="shared" si="6"/>
        <v>312.6875</v>
      </c>
      <c r="H27" s="119">
        <f t="shared" si="6"/>
        <v>157.625</v>
      </c>
      <c r="I27" s="119">
        <f t="shared" si="6"/>
        <v>127.625</v>
      </c>
      <c r="J27" s="119">
        <f t="shared" si="6"/>
        <v>120.5625</v>
      </c>
      <c r="K27" s="119">
        <f t="shared" si="6"/>
        <v>103.6875</v>
      </c>
      <c r="L27" s="119">
        <f t="shared" si="6"/>
        <v>86.375</v>
      </c>
      <c r="M27" s="119">
        <f t="shared" si="6"/>
        <v>169.8125</v>
      </c>
      <c r="N27" s="119">
        <f t="shared" si="6"/>
        <v>312.4375</v>
      </c>
      <c r="O27" s="119">
        <f t="shared" si="6"/>
        <v>318.375</v>
      </c>
      <c r="P27" s="119">
        <f t="shared" si="6"/>
        <v>135.375</v>
      </c>
      <c r="Q27" s="119">
        <f t="shared" si="6"/>
        <v>131.625</v>
      </c>
      <c r="R27" s="119">
        <f t="shared" si="6"/>
        <v>230.125</v>
      </c>
      <c r="S27" s="119">
        <f t="shared" si="6"/>
        <v>212.75</v>
      </c>
      <c r="T27" s="119">
        <f t="shared" si="6"/>
        <v>259.4375</v>
      </c>
      <c r="U27" s="119">
        <f t="shared" si="6"/>
        <v>85.6875</v>
      </c>
      <c r="V27" s="119">
        <f t="shared" si="6"/>
        <v>101.3125</v>
      </c>
      <c r="W27" s="119">
        <f t="shared" si="6"/>
        <v>93.625</v>
      </c>
      <c r="X27" s="119">
        <f t="shared" si="6"/>
        <v>114.6875</v>
      </c>
      <c r="Y27" s="119">
        <f t="shared" si="6"/>
        <v>249.6875</v>
      </c>
      <c r="Z27" s="119">
        <f t="shared" si="6"/>
        <v>320.1875</v>
      </c>
      <c r="AA27" s="119">
        <f t="shared" si="6"/>
        <v>197.8125</v>
      </c>
      <c r="AB27" s="119">
        <f t="shared" si="6"/>
        <v>63.1875</v>
      </c>
      <c r="AC27" s="119">
        <f t="shared" si="6"/>
        <v>102.75</v>
      </c>
      <c r="AD27" s="119">
        <f t="shared" si="6"/>
        <v>247.1875</v>
      </c>
      <c r="AE27" s="119">
        <f t="shared" si="6"/>
        <v>211.4375</v>
      </c>
      <c r="AF27" s="119">
        <f t="shared" si="6"/>
        <v>324.625</v>
      </c>
      <c r="AG27" s="119">
        <f t="shared" si="6"/>
        <v>136.25</v>
      </c>
      <c r="AH27" s="127"/>
    </row>
    <row r="28" spans="1:38" s="117" customFormat="1" ht="15">
      <c r="B28" s="125" t="s">
        <v>76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  <c r="AG28" s="118">
        <v>450</v>
      </c>
    </row>
  </sheetData>
  <mergeCells count="1">
    <mergeCell ref="C1:AG1"/>
  </mergeCells>
  <conditionalFormatting sqref="A8">
    <cfRule type="duplicateValues" dxfId="9" priority="7"/>
  </conditionalFormatting>
  <conditionalFormatting sqref="A10">
    <cfRule type="duplicateValues" dxfId="8" priority="5"/>
  </conditionalFormatting>
  <conditionalFormatting sqref="A12">
    <cfRule type="duplicateValues" dxfId="7" priority="4"/>
  </conditionalFormatting>
  <conditionalFormatting sqref="A13">
    <cfRule type="duplicateValues" dxfId="6" priority="6"/>
  </conditionalFormatting>
  <conditionalFormatting sqref="A15:A16 A11">
    <cfRule type="duplicateValues" dxfId="5" priority="11"/>
  </conditionalFormatting>
  <conditionalFormatting sqref="A21 A14 A9 A3:A6">
    <cfRule type="duplicateValues" dxfId="4" priority="10"/>
  </conditionalFormatting>
  <conditionalFormatting sqref="A22 A7">
    <cfRule type="duplicateValues" dxfId="3" priority="8"/>
  </conditionalFormatting>
  <conditionalFormatting sqref="A23 A17:A19">
    <cfRule type="duplicateValues" dxfId="2" priority="9"/>
  </conditionalFormatting>
  <conditionalFormatting sqref="C3:AG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L3:AL23"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FB81-E29F-4F05-BB8E-5D77C398E0F7}">
  <dimension ref="B1:R21"/>
  <sheetViews>
    <sheetView zoomScaleNormal="100" workbookViewId="0">
      <selection activeCell="V14" sqref="V14"/>
    </sheetView>
  </sheetViews>
  <sheetFormatPr defaultRowHeight="14.25"/>
  <cols>
    <col min="2" max="2" width="12.59765625" bestFit="1" customWidth="1"/>
    <col min="3" max="3" width="3" hidden="1" customWidth="1"/>
    <col min="4" max="6" width="2" hidden="1" customWidth="1"/>
    <col min="7" max="10" width="0" hidden="1" customWidth="1"/>
    <col min="11" max="11" width="12" bestFit="1" customWidth="1"/>
    <col min="12" max="12" width="15" bestFit="1" customWidth="1"/>
    <col min="14" max="14" width="4" bestFit="1" customWidth="1"/>
    <col min="15" max="15" width="14.3984375" bestFit="1" customWidth="1"/>
    <col min="16" max="16" width="16" bestFit="1" customWidth="1"/>
    <col min="17" max="17" width="20.3984375" bestFit="1" customWidth="1"/>
    <col min="18" max="18" width="17" bestFit="1" customWidth="1"/>
  </cols>
  <sheetData>
    <row r="1" spans="2:18" ht="14.65" thickBot="1"/>
    <row r="2" spans="2:18" ht="14.65" thickBot="1">
      <c r="B2" s="215" t="s">
        <v>136</v>
      </c>
      <c r="C2" s="216"/>
      <c r="D2" s="216"/>
      <c r="E2" s="216"/>
      <c r="F2" s="216"/>
      <c r="G2" s="216"/>
      <c r="H2" s="216"/>
      <c r="I2" s="216"/>
      <c r="J2" s="216"/>
      <c r="K2" s="217" t="s">
        <v>139</v>
      </c>
      <c r="L2" s="217" t="s">
        <v>140</v>
      </c>
      <c r="M2" s="217"/>
      <c r="N2" s="216"/>
      <c r="O2" s="216"/>
      <c r="P2" s="216"/>
      <c r="Q2" s="216"/>
      <c r="R2" s="218"/>
    </row>
    <row r="3" spans="2:18">
      <c r="B3" s="212" t="s">
        <v>47</v>
      </c>
      <c r="C3" s="213">
        <v>29</v>
      </c>
      <c r="D3" s="213"/>
      <c r="E3" s="213"/>
      <c r="F3" s="213"/>
      <c r="G3" s="213"/>
      <c r="H3" s="213"/>
      <c r="I3" s="213"/>
      <c r="J3" s="213"/>
      <c r="K3" s="213">
        <f>SUM(C3:J3)</f>
        <v>29</v>
      </c>
      <c r="L3" s="213">
        <v>0</v>
      </c>
      <c r="M3" s="213"/>
      <c r="N3" s="213"/>
      <c r="O3" s="213"/>
      <c r="P3" s="213"/>
      <c r="Q3" s="213"/>
      <c r="R3" s="214"/>
    </row>
    <row r="4" spans="2:18">
      <c r="B4" s="208" t="s">
        <v>38</v>
      </c>
      <c r="C4" s="207">
        <v>25</v>
      </c>
      <c r="D4" s="207"/>
      <c r="E4" s="207"/>
      <c r="F4" s="207"/>
      <c r="G4" s="207"/>
      <c r="H4" s="207"/>
      <c r="I4" s="207"/>
      <c r="J4" s="207"/>
      <c r="K4" s="207">
        <f>SUM(C4:J4)</f>
        <v>25</v>
      </c>
      <c r="L4" s="207">
        <v>0</v>
      </c>
      <c r="M4" s="207"/>
      <c r="N4" s="207"/>
      <c r="O4" s="207" t="s">
        <v>87</v>
      </c>
      <c r="P4" s="207"/>
      <c r="Q4" s="207"/>
      <c r="R4" s="209"/>
    </row>
    <row r="5" spans="2:18">
      <c r="B5" s="208" t="s">
        <v>33</v>
      </c>
      <c r="C5" s="207">
        <v>10</v>
      </c>
      <c r="D5" s="207">
        <v>1</v>
      </c>
      <c r="E5" s="207">
        <v>2</v>
      </c>
      <c r="F5" s="207">
        <v>2</v>
      </c>
      <c r="G5" s="207"/>
      <c r="H5" s="207"/>
      <c r="I5" s="207"/>
      <c r="J5" s="207"/>
      <c r="K5" s="207">
        <v>16</v>
      </c>
      <c r="L5" s="207">
        <v>1</v>
      </c>
      <c r="M5" s="207"/>
      <c r="N5" s="207"/>
      <c r="O5" s="207" t="s">
        <v>143</v>
      </c>
      <c r="P5" s="207" t="s">
        <v>144</v>
      </c>
      <c r="Q5" s="207" t="s">
        <v>145</v>
      </c>
      <c r="R5" s="209"/>
    </row>
    <row r="6" spans="2:18">
      <c r="B6" s="208" t="s">
        <v>62</v>
      </c>
      <c r="C6" s="207">
        <v>14</v>
      </c>
      <c r="D6" s="207"/>
      <c r="E6" s="207"/>
      <c r="F6" s="207"/>
      <c r="G6" s="207"/>
      <c r="H6" s="207"/>
      <c r="I6" s="207"/>
      <c r="J6" s="207"/>
      <c r="K6" s="207">
        <f>SUM(C6:J6)</f>
        <v>14</v>
      </c>
      <c r="L6" s="207">
        <v>3</v>
      </c>
      <c r="M6" s="207"/>
      <c r="N6" s="207"/>
      <c r="O6" s="207" t="s">
        <v>87</v>
      </c>
      <c r="P6" s="207" t="s">
        <v>142</v>
      </c>
      <c r="Q6" s="207" t="s">
        <v>146</v>
      </c>
      <c r="R6" s="209" t="s">
        <v>137</v>
      </c>
    </row>
    <row r="7" spans="2:18">
      <c r="B7" s="208" t="s">
        <v>39</v>
      </c>
      <c r="C7" s="207">
        <v>1</v>
      </c>
      <c r="D7" s="207">
        <v>3</v>
      </c>
      <c r="E7" s="207">
        <v>3</v>
      </c>
      <c r="F7" s="207">
        <v>5</v>
      </c>
      <c r="G7" s="207"/>
      <c r="H7" s="207"/>
      <c r="I7" s="207"/>
      <c r="J7" s="207"/>
      <c r="K7" s="207">
        <v>13</v>
      </c>
      <c r="L7" s="207">
        <v>1</v>
      </c>
      <c r="M7" s="207"/>
      <c r="N7" s="207"/>
      <c r="O7" s="207" t="s">
        <v>87</v>
      </c>
      <c r="P7" s="207" t="s">
        <v>142</v>
      </c>
      <c r="Q7" s="207" t="s">
        <v>146</v>
      </c>
      <c r="R7" s="209" t="s">
        <v>137</v>
      </c>
    </row>
    <row r="8" spans="2:18">
      <c r="B8" s="208" t="s">
        <v>36</v>
      </c>
      <c r="C8" s="207">
        <v>9</v>
      </c>
      <c r="D8" s="207">
        <v>3</v>
      </c>
      <c r="E8" s="207">
        <v>1</v>
      </c>
      <c r="F8" s="207"/>
      <c r="G8" s="207"/>
      <c r="H8" s="207"/>
      <c r="I8" s="207"/>
      <c r="J8" s="207"/>
      <c r="K8" s="207">
        <v>12</v>
      </c>
      <c r="L8" s="207">
        <v>1</v>
      </c>
      <c r="M8" s="207"/>
      <c r="N8" s="207"/>
      <c r="O8" s="207" t="s">
        <v>143</v>
      </c>
      <c r="P8" s="207" t="s">
        <v>144</v>
      </c>
      <c r="Q8" s="207" t="s">
        <v>145</v>
      </c>
      <c r="R8" s="209"/>
    </row>
    <row r="9" spans="2:18">
      <c r="B9" s="208" t="s">
        <v>43</v>
      </c>
      <c r="C9" s="207">
        <v>12</v>
      </c>
      <c r="D9" s="207"/>
      <c r="E9" s="207"/>
      <c r="F9" s="207"/>
      <c r="G9" s="207"/>
      <c r="H9" s="207"/>
      <c r="I9" s="207"/>
      <c r="J9" s="207"/>
      <c r="K9" s="207">
        <f t="shared" ref="K9:K16" si="0">SUM(C9:J9)</f>
        <v>12</v>
      </c>
      <c r="L9" s="207">
        <v>4</v>
      </c>
      <c r="M9" s="207"/>
      <c r="N9" s="207"/>
      <c r="O9" s="207" t="s">
        <v>87</v>
      </c>
      <c r="P9" s="207" t="s">
        <v>142</v>
      </c>
      <c r="Q9" s="207" t="s">
        <v>146</v>
      </c>
      <c r="R9" s="209" t="s">
        <v>137</v>
      </c>
    </row>
    <row r="10" spans="2:18">
      <c r="B10" s="208" t="s">
        <v>45</v>
      </c>
      <c r="C10" s="207">
        <v>12</v>
      </c>
      <c r="D10" s="207"/>
      <c r="E10" s="207"/>
      <c r="F10" s="207"/>
      <c r="G10" s="207"/>
      <c r="H10" s="207"/>
      <c r="I10" s="207"/>
      <c r="J10" s="207"/>
      <c r="K10" s="207">
        <f t="shared" si="0"/>
        <v>12</v>
      </c>
      <c r="L10" s="207">
        <v>3</v>
      </c>
      <c r="M10" s="207"/>
      <c r="N10" s="207"/>
      <c r="O10" s="207" t="s">
        <v>87</v>
      </c>
      <c r="P10" s="207" t="s">
        <v>142</v>
      </c>
      <c r="Q10" s="207" t="s">
        <v>146</v>
      </c>
      <c r="R10" s="209" t="s">
        <v>137</v>
      </c>
    </row>
    <row r="11" spans="2:18">
      <c r="B11" s="208" t="s">
        <v>64</v>
      </c>
      <c r="C11" s="207">
        <v>12</v>
      </c>
      <c r="D11" s="207"/>
      <c r="E11" s="207"/>
      <c r="F11" s="207"/>
      <c r="G11" s="207"/>
      <c r="H11" s="207"/>
      <c r="I11" s="207"/>
      <c r="J11" s="207"/>
      <c r="K11" s="207">
        <f t="shared" si="0"/>
        <v>12</v>
      </c>
      <c r="L11" s="207">
        <v>1</v>
      </c>
      <c r="M11" s="207"/>
      <c r="N11" s="207"/>
      <c r="O11" s="207" t="s">
        <v>87</v>
      </c>
      <c r="P11" s="207" t="s">
        <v>142</v>
      </c>
      <c r="Q11" s="207" t="s">
        <v>146</v>
      </c>
      <c r="R11" s="207" t="s">
        <v>145</v>
      </c>
    </row>
    <row r="12" spans="2:18">
      <c r="B12" s="208" t="s">
        <v>66</v>
      </c>
      <c r="C12" s="207">
        <v>12</v>
      </c>
      <c r="D12" s="207"/>
      <c r="E12" s="207"/>
      <c r="F12" s="207"/>
      <c r="G12" s="207"/>
      <c r="H12" s="207"/>
      <c r="I12" s="207"/>
      <c r="J12" s="207"/>
      <c r="K12" s="207">
        <f t="shared" si="0"/>
        <v>12</v>
      </c>
      <c r="L12" s="207">
        <v>5</v>
      </c>
      <c r="M12" s="207"/>
      <c r="N12" s="207"/>
      <c r="O12" s="207" t="s">
        <v>87</v>
      </c>
      <c r="P12" s="207" t="s">
        <v>142</v>
      </c>
      <c r="Q12" s="207" t="s">
        <v>146</v>
      </c>
      <c r="R12" s="209" t="s">
        <v>137</v>
      </c>
    </row>
    <row r="13" spans="2:18">
      <c r="B13" s="208" t="s">
        <v>49</v>
      </c>
      <c r="C13" s="207">
        <v>11</v>
      </c>
      <c r="D13" s="207"/>
      <c r="E13" s="207"/>
      <c r="F13" s="207"/>
      <c r="G13" s="207"/>
      <c r="H13" s="207"/>
      <c r="I13" s="207"/>
      <c r="J13" s="207"/>
      <c r="K13" s="207">
        <f t="shared" si="0"/>
        <v>11</v>
      </c>
      <c r="L13" s="207">
        <v>2</v>
      </c>
      <c r="M13" s="207"/>
      <c r="N13" s="207"/>
      <c r="O13" s="207" t="s">
        <v>87</v>
      </c>
      <c r="P13" s="207" t="s">
        <v>142</v>
      </c>
      <c r="Q13" s="207" t="s">
        <v>146</v>
      </c>
      <c r="R13" s="209" t="s">
        <v>137</v>
      </c>
    </row>
    <row r="14" spans="2:18">
      <c r="B14" s="208" t="s">
        <v>51</v>
      </c>
      <c r="C14" s="207">
        <v>11</v>
      </c>
      <c r="D14" s="207"/>
      <c r="E14" s="207"/>
      <c r="F14" s="207"/>
      <c r="G14" s="207"/>
      <c r="H14" s="207"/>
      <c r="I14" s="207"/>
      <c r="J14" s="207"/>
      <c r="K14" s="207">
        <f t="shared" si="0"/>
        <v>11</v>
      </c>
      <c r="L14" s="207">
        <v>0</v>
      </c>
      <c r="M14" s="207"/>
      <c r="N14" s="207"/>
      <c r="O14" s="207" t="s">
        <v>87</v>
      </c>
      <c r="P14" s="207" t="s">
        <v>142</v>
      </c>
      <c r="Q14" s="207" t="s">
        <v>146</v>
      </c>
      <c r="R14" s="207" t="s">
        <v>145</v>
      </c>
    </row>
    <row r="15" spans="2:18">
      <c r="B15" s="208" t="s">
        <v>57</v>
      </c>
      <c r="C15" s="207">
        <v>11</v>
      </c>
      <c r="D15" s="207"/>
      <c r="E15" s="207"/>
      <c r="F15" s="207"/>
      <c r="G15" s="207"/>
      <c r="H15" s="207"/>
      <c r="I15" s="207"/>
      <c r="J15" s="207"/>
      <c r="K15" s="207">
        <f t="shared" si="0"/>
        <v>11</v>
      </c>
      <c r="L15" s="207">
        <v>0</v>
      </c>
      <c r="M15" s="207"/>
      <c r="N15" s="207"/>
      <c r="O15" s="207" t="s">
        <v>87</v>
      </c>
      <c r="P15" s="207" t="s">
        <v>142</v>
      </c>
      <c r="Q15" s="207" t="s">
        <v>146</v>
      </c>
      <c r="R15" s="209" t="s">
        <v>137</v>
      </c>
    </row>
    <row r="16" spans="2:18">
      <c r="B16" s="208" t="s">
        <v>55</v>
      </c>
      <c r="C16" s="207">
        <v>10</v>
      </c>
      <c r="D16" s="207"/>
      <c r="E16" s="207"/>
      <c r="F16" s="207"/>
      <c r="G16" s="207"/>
      <c r="H16" s="207"/>
      <c r="I16" s="207"/>
      <c r="J16" s="207"/>
      <c r="K16" s="207">
        <f t="shared" si="0"/>
        <v>10</v>
      </c>
      <c r="L16" s="207">
        <v>1</v>
      </c>
      <c r="M16" s="207"/>
      <c r="N16" s="207"/>
      <c r="O16" s="207" t="s">
        <v>87</v>
      </c>
      <c r="P16" s="207" t="s">
        <v>142</v>
      </c>
      <c r="Q16" s="207" t="s">
        <v>146</v>
      </c>
      <c r="R16" s="207" t="s">
        <v>145</v>
      </c>
    </row>
    <row r="17" spans="2:18">
      <c r="B17" s="208" t="s">
        <v>42</v>
      </c>
      <c r="C17" s="207">
        <v>9</v>
      </c>
      <c r="D17" s="207"/>
      <c r="E17" s="207"/>
      <c r="F17" s="207"/>
      <c r="G17" s="207"/>
      <c r="H17" s="207"/>
      <c r="I17" s="207"/>
      <c r="J17" s="207"/>
      <c r="K17" s="207">
        <v>9</v>
      </c>
      <c r="L17" s="207">
        <v>0</v>
      </c>
      <c r="M17" s="207"/>
      <c r="N17" s="207" t="s">
        <v>138</v>
      </c>
      <c r="O17" s="207" t="s">
        <v>87</v>
      </c>
      <c r="P17" s="207" t="s">
        <v>141</v>
      </c>
      <c r="Q17" s="207"/>
      <c r="R17" s="207" t="s">
        <v>142</v>
      </c>
    </row>
    <row r="18" spans="2:18">
      <c r="B18" s="208" t="s">
        <v>53</v>
      </c>
      <c r="C18" s="207">
        <v>9</v>
      </c>
      <c r="D18" s="207"/>
      <c r="E18" s="207"/>
      <c r="F18" s="207"/>
      <c r="G18" s="207"/>
      <c r="H18" s="207"/>
      <c r="I18" s="207"/>
      <c r="J18" s="207"/>
      <c r="K18" s="207">
        <f>SUM(C18:J18)</f>
        <v>9</v>
      </c>
      <c r="L18" s="207">
        <v>1</v>
      </c>
      <c r="M18" s="207"/>
      <c r="N18" s="207"/>
      <c r="O18" s="207" t="s">
        <v>87</v>
      </c>
      <c r="P18" s="207" t="s">
        <v>142</v>
      </c>
      <c r="Q18" s="207" t="s">
        <v>146</v>
      </c>
      <c r="R18" s="207" t="s">
        <v>145</v>
      </c>
    </row>
    <row r="19" spans="2:18">
      <c r="B19" s="208" t="s">
        <v>60</v>
      </c>
      <c r="C19" s="207">
        <v>7</v>
      </c>
      <c r="D19" s="207"/>
      <c r="E19" s="207"/>
      <c r="F19" s="207"/>
      <c r="G19" s="207"/>
      <c r="H19" s="207"/>
      <c r="I19" s="207"/>
      <c r="J19" s="207"/>
      <c r="K19" s="207">
        <f>SUM(C19:J19)</f>
        <v>7</v>
      </c>
      <c r="L19" s="207">
        <v>1</v>
      </c>
      <c r="M19" s="207"/>
      <c r="N19" s="207"/>
      <c r="O19" s="207" t="s">
        <v>87</v>
      </c>
      <c r="P19" s="207" t="s">
        <v>142</v>
      </c>
      <c r="Q19" s="207" t="s">
        <v>146</v>
      </c>
      <c r="R19" s="207" t="s">
        <v>145</v>
      </c>
    </row>
    <row r="20" spans="2:18">
      <c r="B20" s="219" t="s">
        <v>68</v>
      </c>
      <c r="C20" s="220"/>
      <c r="D20" s="220"/>
      <c r="E20" s="220"/>
      <c r="F20" s="220"/>
      <c r="G20" s="220"/>
      <c r="H20" s="220"/>
      <c r="I20" s="220"/>
      <c r="J20" s="220"/>
      <c r="K20" s="220">
        <f>SUM(K3:K19)</f>
        <v>225</v>
      </c>
      <c r="L20" s="221">
        <f>K20*40000</f>
        <v>9000000</v>
      </c>
      <c r="M20" s="207"/>
      <c r="N20" s="207"/>
      <c r="O20" s="207"/>
      <c r="P20" s="207"/>
      <c r="Q20" s="207"/>
      <c r="R20" s="209"/>
    </row>
    <row r="21" spans="2:18" ht="14.65" thickBot="1">
      <c r="B21" s="222" t="s">
        <v>91</v>
      </c>
      <c r="C21" s="223"/>
      <c r="D21" s="223"/>
      <c r="E21" s="223"/>
      <c r="F21" s="223"/>
      <c r="G21" s="223"/>
      <c r="H21" s="223"/>
      <c r="I21" s="223"/>
      <c r="J21" s="223"/>
      <c r="K21" s="223">
        <f>AVERAGE(K3:K19)</f>
        <v>13.235294117647058</v>
      </c>
      <c r="L21" s="223"/>
      <c r="M21" s="210"/>
      <c r="N21" s="210"/>
      <c r="O21" s="210"/>
      <c r="P21" s="210"/>
      <c r="Q21" s="210"/>
      <c r="R21" s="211"/>
    </row>
  </sheetData>
  <autoFilter ref="B2:R19" xr:uid="{5D83FB81-E29F-4F05-BB8E-5D77C398E0F7}">
    <sortState xmlns:xlrd2="http://schemas.microsoft.com/office/spreadsheetml/2017/richdata2" ref="B3:R19">
      <sortCondition descending="1" ref="K2:K1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C37A-D7F2-4D0F-8437-CB7B9FED6362}">
  <dimension ref="A1:DO33"/>
  <sheetViews>
    <sheetView zoomScale="64" zoomScaleNormal="64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I25" sqref="I25"/>
    </sheetView>
  </sheetViews>
  <sheetFormatPr defaultColWidth="12.3984375" defaultRowHeight="18.95" customHeight="1"/>
  <cols>
    <col min="1" max="1" width="6.73046875" style="162" customWidth="1"/>
    <col min="2" max="2" width="24.59765625" style="162" customWidth="1"/>
    <col min="3" max="5" width="14.1328125" style="162" hidden="1" customWidth="1"/>
    <col min="6" max="6" width="17.59765625" style="163" hidden="1" customWidth="1"/>
    <col min="7" max="7" width="2.1328125" style="162" customWidth="1"/>
    <col min="8" max="8" width="27.3984375" style="162" bestFit="1" customWidth="1"/>
    <col min="9" max="10" width="27" style="162" bestFit="1" customWidth="1"/>
    <col min="11" max="11" width="29.3984375" style="162" bestFit="1" customWidth="1"/>
    <col min="12" max="12" width="28.265625" style="162" bestFit="1" customWidth="1"/>
    <col min="13" max="13" width="27.73046875" style="162" bestFit="1" customWidth="1"/>
    <col min="14" max="14" width="26.73046875" style="162" bestFit="1" customWidth="1"/>
    <col min="15" max="15" width="27" style="162" bestFit="1" customWidth="1"/>
    <col min="16" max="16" width="28.1328125" style="162" bestFit="1" customWidth="1"/>
    <col min="17" max="18" width="27.73046875" style="162" bestFit="1" customWidth="1"/>
    <col min="19" max="19" width="26.59765625" style="162" bestFit="1" customWidth="1"/>
    <col min="20" max="20" width="30.73046875" style="162" bestFit="1" customWidth="1"/>
    <col min="21" max="21" width="1.86328125" style="162" customWidth="1"/>
    <col min="22" max="22" width="32" style="163" customWidth="1"/>
    <col min="23" max="23" width="12.3984375" style="162"/>
    <col min="24" max="24" width="24.3984375" style="162" bestFit="1" customWidth="1"/>
    <col min="25" max="16384" width="12.3984375" style="162"/>
  </cols>
  <sheetData>
    <row r="1" spans="1:22" s="163" customFormat="1" ht="45.95" customHeight="1">
      <c r="A1" s="267" t="s">
        <v>89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</row>
    <row r="2" spans="1:22" s="163" customFormat="1" ht="36" customHeight="1" thickBot="1">
      <c r="A2" s="196" t="s">
        <v>119</v>
      </c>
      <c r="B2" s="195"/>
      <c r="C2" s="195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</row>
    <row r="3" spans="1:22" s="189" customFormat="1" ht="45" customHeight="1">
      <c r="A3" s="193" t="s">
        <v>3</v>
      </c>
      <c r="B3" s="191" t="s">
        <v>90</v>
      </c>
      <c r="C3" s="192">
        <v>44470</v>
      </c>
      <c r="D3" s="192">
        <v>44501</v>
      </c>
      <c r="E3" s="192">
        <v>44531</v>
      </c>
      <c r="F3" s="191" t="s">
        <v>120</v>
      </c>
      <c r="G3" s="163"/>
      <c r="H3" s="192">
        <v>44562</v>
      </c>
      <c r="I3" s="192">
        <v>44593</v>
      </c>
      <c r="J3" s="192">
        <v>44621</v>
      </c>
      <c r="K3" s="192">
        <v>44652</v>
      </c>
      <c r="L3" s="192">
        <v>44682</v>
      </c>
      <c r="M3" s="192">
        <v>44713</v>
      </c>
      <c r="N3" s="192">
        <v>44743</v>
      </c>
      <c r="O3" s="192">
        <v>44774</v>
      </c>
      <c r="P3" s="192">
        <v>44805</v>
      </c>
      <c r="Q3" s="192">
        <v>44835</v>
      </c>
      <c r="R3" s="192">
        <v>44866</v>
      </c>
      <c r="S3" s="192">
        <v>44896</v>
      </c>
      <c r="T3" s="191" t="s">
        <v>121</v>
      </c>
      <c r="V3" s="190" t="s">
        <v>122</v>
      </c>
    </row>
    <row r="4" spans="1:22" s="178" customFormat="1" ht="29.1" customHeight="1">
      <c r="A4" s="183">
        <v>1</v>
      </c>
      <c r="B4" s="188" t="s">
        <v>102</v>
      </c>
      <c r="C4" s="181"/>
      <c r="D4" s="181"/>
      <c r="E4" s="181"/>
      <c r="F4" s="182">
        <f t="shared" ref="F4:F24" si="0">SUM(C4:E4)</f>
        <v>0</v>
      </c>
      <c r="G4" s="163"/>
      <c r="H4" s="181">
        <v>641459.46</v>
      </c>
      <c r="I4" s="181">
        <v>310721.74</v>
      </c>
      <c r="J4" s="181">
        <v>624359.69999999995</v>
      </c>
      <c r="K4" s="181">
        <v>490140.4</v>
      </c>
      <c r="L4" s="181">
        <v>340218.9</v>
      </c>
      <c r="M4" s="181">
        <v>1072416.8500000001</v>
      </c>
      <c r="N4" s="181">
        <v>729890.56</v>
      </c>
      <c r="O4" s="181">
        <v>314278</v>
      </c>
      <c r="P4" s="181">
        <v>751042</v>
      </c>
      <c r="Q4" s="181">
        <v>842720</v>
      </c>
      <c r="R4" s="181">
        <v>768801.6</v>
      </c>
      <c r="S4" s="181">
        <v>262304</v>
      </c>
      <c r="T4" s="180">
        <f t="shared" ref="T4:T24" si="1">SUM(H4:S4)</f>
        <v>7148353.209999999</v>
      </c>
      <c r="U4" s="164"/>
      <c r="V4" s="179">
        <f t="shared" ref="V4:V24" si="2">T4+F4</f>
        <v>7148353.209999999</v>
      </c>
    </row>
    <row r="5" spans="1:22" s="178" customFormat="1" ht="29.1" customHeight="1">
      <c r="A5" s="183">
        <v>2</v>
      </c>
      <c r="B5" s="187" t="s">
        <v>103</v>
      </c>
      <c r="C5" s="181"/>
      <c r="D5" s="181"/>
      <c r="E5" s="181"/>
      <c r="F5" s="182">
        <f t="shared" si="0"/>
        <v>0</v>
      </c>
      <c r="G5" s="163"/>
      <c r="H5" s="181">
        <v>620807.65</v>
      </c>
      <c r="I5" s="181">
        <v>309617.53999999998</v>
      </c>
      <c r="J5" s="181">
        <v>627480.4</v>
      </c>
      <c r="K5" s="181">
        <v>492640.69999999995</v>
      </c>
      <c r="L5" s="181">
        <v>681605.2</v>
      </c>
      <c r="M5" s="181">
        <v>1082119.01</v>
      </c>
      <c r="N5" s="181">
        <v>1098343.68</v>
      </c>
      <c r="O5" s="181">
        <v>749174.4</v>
      </c>
      <c r="P5" s="181">
        <v>837500</v>
      </c>
      <c r="Q5" s="181">
        <v>387504</v>
      </c>
      <c r="R5" s="181">
        <v>462000</v>
      </c>
      <c r="S5" s="181">
        <v>549000</v>
      </c>
      <c r="T5" s="180">
        <f t="shared" si="1"/>
        <v>7897792.5800000001</v>
      </c>
      <c r="U5" s="164"/>
      <c r="V5" s="179">
        <f t="shared" si="2"/>
        <v>7897792.5800000001</v>
      </c>
    </row>
    <row r="6" spans="1:22" s="178" customFormat="1" ht="29.1" customHeight="1">
      <c r="A6" s="183">
        <v>3</v>
      </c>
      <c r="B6" s="185" t="s">
        <v>104</v>
      </c>
      <c r="C6" s="181"/>
      <c r="D6" s="181"/>
      <c r="E6" s="181"/>
      <c r="F6" s="182">
        <f t="shared" si="0"/>
        <v>0</v>
      </c>
      <c r="G6" s="163"/>
      <c r="H6" s="181">
        <v>650048.16</v>
      </c>
      <c r="I6" s="181">
        <v>309175.86000000004</v>
      </c>
      <c r="J6" s="181">
        <v>624805.5</v>
      </c>
      <c r="K6" s="181">
        <v>492096.10000000003</v>
      </c>
      <c r="L6" s="181">
        <v>338529.9</v>
      </c>
      <c r="M6" s="181">
        <v>1076801.44</v>
      </c>
      <c r="N6" s="181">
        <v>735087.36</v>
      </c>
      <c r="O6" s="181">
        <v>314574</v>
      </c>
      <c r="P6" s="181">
        <v>747840.39999999991</v>
      </c>
      <c r="Q6" s="181">
        <v>866880</v>
      </c>
      <c r="R6" s="181">
        <v>435607.2</v>
      </c>
      <c r="S6" s="181">
        <v>112000</v>
      </c>
      <c r="T6" s="180">
        <f t="shared" si="1"/>
        <v>6703445.9200000009</v>
      </c>
      <c r="U6" s="164"/>
      <c r="V6" s="179">
        <f t="shared" si="2"/>
        <v>6703445.9200000009</v>
      </c>
    </row>
    <row r="7" spans="1:22" s="178" customFormat="1" ht="29.1" customHeight="1">
      <c r="A7" s="183">
        <v>4</v>
      </c>
      <c r="B7" s="185" t="s">
        <v>105</v>
      </c>
      <c r="C7" s="181"/>
      <c r="D7" s="181"/>
      <c r="E7" s="181"/>
      <c r="F7" s="182">
        <f t="shared" si="0"/>
        <v>0</v>
      </c>
      <c r="G7" s="163"/>
      <c r="H7" s="181">
        <v>0</v>
      </c>
      <c r="I7" s="181">
        <v>645864.31000000006</v>
      </c>
      <c r="J7" s="181">
        <v>624136.80000000005</v>
      </c>
      <c r="K7" s="181">
        <v>648265.80000000005</v>
      </c>
      <c r="L7" s="181">
        <v>1028265.4</v>
      </c>
      <c r="M7" s="181">
        <v>712586.82000000007</v>
      </c>
      <c r="N7" s="181">
        <v>732229.12</v>
      </c>
      <c r="O7" s="181">
        <v>0</v>
      </c>
      <c r="P7" s="181">
        <v>0</v>
      </c>
      <c r="Q7" s="181">
        <v>0</v>
      </c>
      <c r="R7" s="181">
        <v>448936</v>
      </c>
      <c r="S7" s="181">
        <v>529480</v>
      </c>
      <c r="T7" s="180">
        <f t="shared" si="1"/>
        <v>5369764.25</v>
      </c>
      <c r="U7" s="164"/>
      <c r="V7" s="179">
        <f t="shared" si="2"/>
        <v>5369764.25</v>
      </c>
    </row>
    <row r="8" spans="1:22" s="178" customFormat="1" ht="29.1" customHeight="1">
      <c r="A8" s="183">
        <v>5</v>
      </c>
      <c r="B8" s="185" t="s">
        <v>106</v>
      </c>
      <c r="C8" s="181"/>
      <c r="D8" s="181"/>
      <c r="E8" s="181"/>
      <c r="F8" s="182">
        <f t="shared" si="0"/>
        <v>0</v>
      </c>
      <c r="G8" s="163"/>
      <c r="H8" s="181">
        <v>310890.69999999995</v>
      </c>
      <c r="I8" s="181">
        <v>309396.7</v>
      </c>
      <c r="J8" s="181">
        <v>936651</v>
      </c>
      <c r="K8" s="181">
        <v>652995.1</v>
      </c>
      <c r="L8" s="181">
        <v>1011019</v>
      </c>
      <c r="M8" s="181">
        <v>1082132.8</v>
      </c>
      <c r="N8" s="181">
        <v>1108477.4399999999</v>
      </c>
      <c r="O8" s="181">
        <v>589802.80000000005</v>
      </c>
      <c r="P8" s="181">
        <v>834860</v>
      </c>
      <c r="Q8" s="181">
        <v>821596.8</v>
      </c>
      <c r="R8" s="181">
        <v>872762.39999999991</v>
      </c>
      <c r="S8" s="181">
        <v>262304</v>
      </c>
      <c r="T8" s="180">
        <f t="shared" si="1"/>
        <v>8792888.7400000002</v>
      </c>
      <c r="U8" s="164"/>
      <c r="V8" s="179">
        <f t="shared" si="2"/>
        <v>8792888.7400000002</v>
      </c>
    </row>
    <row r="9" spans="1:22" s="178" customFormat="1" ht="29.1" customHeight="1">
      <c r="A9" s="183">
        <v>6</v>
      </c>
      <c r="B9" s="185" t="s">
        <v>107</v>
      </c>
      <c r="C9" s="181"/>
      <c r="D9" s="181"/>
      <c r="E9" s="181"/>
      <c r="F9" s="182">
        <f t="shared" si="0"/>
        <v>0</v>
      </c>
      <c r="G9" s="163"/>
      <c r="H9" s="181">
        <v>308687.30000000005</v>
      </c>
      <c r="I9" s="181">
        <v>625418.60000000009</v>
      </c>
      <c r="J9" s="181">
        <v>628372.1</v>
      </c>
      <c r="K9" s="181">
        <v>987188.60000000009</v>
      </c>
      <c r="L9" s="181">
        <v>686936.5</v>
      </c>
      <c r="M9" s="181">
        <v>358189.26</v>
      </c>
      <c r="N9" s="181">
        <v>0</v>
      </c>
      <c r="O9" s="181">
        <v>104414</v>
      </c>
      <c r="P9" s="181">
        <v>1130965.2000000002</v>
      </c>
      <c r="Q9" s="181">
        <v>821906.4</v>
      </c>
      <c r="R9" s="181">
        <v>871214.39999999991</v>
      </c>
      <c r="S9" s="181">
        <v>0</v>
      </c>
      <c r="T9" s="180">
        <f t="shared" si="1"/>
        <v>6523292.3600000013</v>
      </c>
      <c r="U9" s="164"/>
      <c r="V9" s="179">
        <f t="shared" si="2"/>
        <v>6523292.3600000013</v>
      </c>
    </row>
    <row r="10" spans="1:22" s="178" customFormat="1" ht="29.1" customHeight="1">
      <c r="A10" s="183">
        <v>7</v>
      </c>
      <c r="B10" s="185" t="s">
        <v>108</v>
      </c>
      <c r="C10" s="181"/>
      <c r="D10" s="181"/>
      <c r="E10" s="181"/>
      <c r="F10" s="182">
        <f t="shared" si="0"/>
        <v>0</v>
      </c>
      <c r="G10" s="163"/>
      <c r="H10" s="181">
        <v>198739.00000000003</v>
      </c>
      <c r="I10" s="181">
        <v>642997.96</v>
      </c>
      <c r="J10" s="181">
        <v>627034.6</v>
      </c>
      <c r="K10" s="181">
        <v>648249.69999999995</v>
      </c>
      <c r="L10" s="181">
        <v>1022481.3</v>
      </c>
      <c r="M10" s="181">
        <v>713092.38</v>
      </c>
      <c r="N10" s="181">
        <v>1093926.3999999999</v>
      </c>
      <c r="O10" s="181">
        <v>373520</v>
      </c>
      <c r="P10" s="181">
        <v>837170</v>
      </c>
      <c r="Q10" s="181">
        <v>392472</v>
      </c>
      <c r="R10" s="181">
        <v>863712</v>
      </c>
      <c r="S10" s="181">
        <v>112000</v>
      </c>
      <c r="T10" s="180">
        <f t="shared" si="1"/>
        <v>7525395.3399999999</v>
      </c>
      <c r="U10" s="164"/>
      <c r="V10" s="179">
        <f t="shared" si="2"/>
        <v>7525395.3399999999</v>
      </c>
    </row>
    <row r="11" spans="1:22" s="178" customFormat="1" ht="29.1" customHeight="1">
      <c r="A11" s="183">
        <v>8</v>
      </c>
      <c r="B11" s="185" t="s">
        <v>109</v>
      </c>
      <c r="C11" s="181"/>
      <c r="D11" s="181"/>
      <c r="E11" s="181"/>
      <c r="F11" s="182">
        <f t="shared" si="0"/>
        <v>0</v>
      </c>
      <c r="G11" s="163"/>
      <c r="H11" s="181">
        <v>0</v>
      </c>
      <c r="I11" s="181">
        <v>365987.50000000006</v>
      </c>
      <c r="J11" s="181">
        <v>292019.8</v>
      </c>
      <c r="K11" s="181">
        <v>529376.5</v>
      </c>
      <c r="L11" s="181">
        <v>693398.5</v>
      </c>
      <c r="M11" s="181">
        <v>709047.9</v>
      </c>
      <c r="N11" s="181">
        <v>1091847.6799999999</v>
      </c>
      <c r="O11" s="181">
        <v>377255.2</v>
      </c>
      <c r="P11" s="181">
        <v>842120</v>
      </c>
      <c r="Q11" s="181">
        <v>433440</v>
      </c>
      <c r="R11" s="181">
        <v>827385.6</v>
      </c>
      <c r="S11" s="181">
        <v>262304</v>
      </c>
      <c r="T11" s="180">
        <f t="shared" si="1"/>
        <v>6424182.6799999997</v>
      </c>
      <c r="U11" s="164"/>
      <c r="V11" s="179">
        <f t="shared" si="2"/>
        <v>6424182.6799999997</v>
      </c>
    </row>
    <row r="12" spans="1:22" s="178" customFormat="1" ht="29.1" customHeight="1">
      <c r="A12" s="183">
        <v>9</v>
      </c>
      <c r="B12" s="185" t="s">
        <v>110</v>
      </c>
      <c r="C12" s="181"/>
      <c r="D12" s="181"/>
      <c r="E12" s="181"/>
      <c r="F12" s="182">
        <f t="shared" si="0"/>
        <v>0</v>
      </c>
      <c r="G12" s="163"/>
      <c r="H12" s="181">
        <v>0</v>
      </c>
      <c r="I12" s="181">
        <v>641235.80000000005</v>
      </c>
      <c r="J12" s="181">
        <v>291777.40000000002</v>
      </c>
      <c r="K12" s="181">
        <v>527515.1</v>
      </c>
      <c r="L12" s="181">
        <v>681345.5</v>
      </c>
      <c r="M12" s="181">
        <v>716746.2</v>
      </c>
      <c r="N12" s="181">
        <v>1094705.9200000002</v>
      </c>
      <c r="O12" s="181">
        <v>373520</v>
      </c>
      <c r="P12" s="181">
        <v>757178.4</v>
      </c>
      <c r="Q12" s="181">
        <v>823905.6</v>
      </c>
      <c r="R12" s="181">
        <v>875548.8</v>
      </c>
      <c r="S12" s="181">
        <v>112000</v>
      </c>
      <c r="T12" s="180">
        <f t="shared" si="1"/>
        <v>6895478.7199999997</v>
      </c>
      <c r="U12" s="164"/>
      <c r="V12" s="179">
        <f t="shared" si="2"/>
        <v>6895478.7199999997</v>
      </c>
    </row>
    <row r="13" spans="1:22" s="178" customFormat="1" ht="29.1" customHeight="1">
      <c r="A13" s="183">
        <v>10</v>
      </c>
      <c r="B13" s="185" t="s">
        <v>111</v>
      </c>
      <c r="C13" s="181"/>
      <c r="D13" s="181"/>
      <c r="E13" s="181"/>
      <c r="F13" s="182">
        <f t="shared" si="0"/>
        <v>0</v>
      </c>
      <c r="G13" s="163"/>
      <c r="H13" s="181">
        <v>176234.5</v>
      </c>
      <c r="I13" s="181">
        <v>364135</v>
      </c>
      <c r="J13" s="181">
        <v>293163.7</v>
      </c>
      <c r="K13" s="181">
        <v>173728.8</v>
      </c>
      <c r="L13" s="181">
        <v>693398.5</v>
      </c>
      <c r="M13" s="181">
        <v>719614.1</v>
      </c>
      <c r="N13" s="181">
        <v>1102501.1199999999</v>
      </c>
      <c r="O13" s="181">
        <v>373786.8</v>
      </c>
      <c r="P13" s="181">
        <v>751042</v>
      </c>
      <c r="Q13" s="181">
        <v>1226088</v>
      </c>
      <c r="R13" s="181">
        <v>462000</v>
      </c>
      <c r="S13" s="181">
        <v>262304</v>
      </c>
      <c r="T13" s="180">
        <f t="shared" si="1"/>
        <v>6597996.5199999996</v>
      </c>
      <c r="U13" s="164"/>
      <c r="V13" s="179">
        <f t="shared" si="2"/>
        <v>6597996.5199999996</v>
      </c>
    </row>
    <row r="14" spans="1:22" s="178" customFormat="1" ht="29.1" customHeight="1">
      <c r="A14" s="183">
        <v>11</v>
      </c>
      <c r="B14" s="185" t="s">
        <v>112</v>
      </c>
      <c r="C14" s="181"/>
      <c r="D14" s="181"/>
      <c r="E14" s="181"/>
      <c r="F14" s="182">
        <f t="shared" si="0"/>
        <v>0</v>
      </c>
      <c r="G14" s="163"/>
      <c r="H14" s="181">
        <v>1</v>
      </c>
      <c r="I14" s="181">
        <v>617468.36</v>
      </c>
      <c r="J14" s="181">
        <v>631715.6</v>
      </c>
      <c r="K14" s="181">
        <v>987698.79999999993</v>
      </c>
      <c r="L14" s="181">
        <v>682046.4</v>
      </c>
      <c r="M14" s="181">
        <v>1071175.9300000002</v>
      </c>
      <c r="N14" s="181">
        <v>1107697.92</v>
      </c>
      <c r="O14" s="181">
        <v>478718.8</v>
      </c>
      <c r="P14" s="181">
        <v>752909.60000000009</v>
      </c>
      <c r="Q14" s="181">
        <v>776112</v>
      </c>
      <c r="R14" s="181">
        <v>771871.2</v>
      </c>
      <c r="S14" s="181">
        <v>549000</v>
      </c>
      <c r="T14" s="180">
        <f t="shared" si="1"/>
        <v>8426415.6099999994</v>
      </c>
      <c r="U14" s="164"/>
      <c r="V14" s="179">
        <f t="shared" si="2"/>
        <v>8426415.6099999994</v>
      </c>
    </row>
    <row r="15" spans="1:22" s="178" customFormat="1" ht="29.1" customHeight="1">
      <c r="A15" s="183">
        <v>12</v>
      </c>
      <c r="B15" s="185" t="s">
        <v>113</v>
      </c>
      <c r="C15" s="181"/>
      <c r="D15" s="181"/>
      <c r="E15" s="181"/>
      <c r="F15" s="182">
        <f t="shared" si="0"/>
        <v>0</v>
      </c>
      <c r="G15" s="163"/>
      <c r="H15" s="181">
        <v>639724.43000000005</v>
      </c>
      <c r="I15" s="181">
        <v>309175.86000000004</v>
      </c>
      <c r="J15" s="181">
        <v>293163.7</v>
      </c>
      <c r="K15" s="181">
        <v>535208.80000000005</v>
      </c>
      <c r="L15" s="181">
        <v>696595</v>
      </c>
      <c r="M15" s="181">
        <v>711575.7</v>
      </c>
      <c r="N15" s="181">
        <v>728071.67999999993</v>
      </c>
      <c r="O15" s="181">
        <v>587859.19999999995</v>
      </c>
      <c r="P15" s="181">
        <v>1124562</v>
      </c>
      <c r="Q15" s="181">
        <v>823670.4</v>
      </c>
      <c r="R15" s="181">
        <v>874620</v>
      </c>
      <c r="S15" s="181">
        <v>262304</v>
      </c>
      <c r="T15" s="180">
        <f t="shared" si="1"/>
        <v>7586530.7700000005</v>
      </c>
      <c r="U15" s="164"/>
      <c r="V15" s="179">
        <f t="shared" si="2"/>
        <v>7586530.7700000005</v>
      </c>
    </row>
    <row r="16" spans="1:22" s="178" customFormat="1" ht="29.1" customHeight="1">
      <c r="A16" s="183">
        <v>13</v>
      </c>
      <c r="B16" s="185" t="s">
        <v>114</v>
      </c>
      <c r="C16" s="181"/>
      <c r="D16" s="181"/>
      <c r="E16" s="181"/>
      <c r="F16" s="182">
        <f t="shared" si="0"/>
        <v>0</v>
      </c>
      <c r="G16" s="163"/>
      <c r="H16" s="181">
        <v>646736.52</v>
      </c>
      <c r="I16" s="181">
        <v>310500.89999999997</v>
      </c>
      <c r="J16" s="181">
        <v>627926.19999999995</v>
      </c>
      <c r="K16" s="181">
        <v>488249.2</v>
      </c>
      <c r="L16" s="181">
        <v>678473.1</v>
      </c>
      <c r="M16" s="181">
        <v>710311.8</v>
      </c>
      <c r="N16" s="181">
        <v>1094705.92</v>
      </c>
      <c r="O16" s="181">
        <v>955500</v>
      </c>
      <c r="P16" s="181">
        <v>832388.4</v>
      </c>
      <c r="Q16" s="181">
        <v>883690.4</v>
      </c>
      <c r="R16" s="181">
        <v>830959.2</v>
      </c>
      <c r="S16" s="181">
        <v>112000</v>
      </c>
      <c r="T16" s="180">
        <f t="shared" si="1"/>
        <v>8171441.6400000006</v>
      </c>
      <c r="U16" s="164"/>
      <c r="V16" s="179">
        <f t="shared" si="2"/>
        <v>8171441.6400000006</v>
      </c>
    </row>
    <row r="17" spans="1:119" s="178" customFormat="1" ht="29.1" customHeight="1">
      <c r="A17" s="183">
        <v>14</v>
      </c>
      <c r="B17" s="185" t="s">
        <v>115</v>
      </c>
      <c r="C17" s="181"/>
      <c r="D17" s="181"/>
      <c r="E17" s="181"/>
      <c r="F17" s="182">
        <f t="shared" si="0"/>
        <v>0</v>
      </c>
      <c r="G17" s="163"/>
      <c r="H17" s="181">
        <v>280799.08000000007</v>
      </c>
      <c r="I17" s="181">
        <v>619235.08000000007</v>
      </c>
      <c r="J17" s="181">
        <v>627926.19999999995</v>
      </c>
      <c r="K17" s="181">
        <v>989578.5</v>
      </c>
      <c r="L17" s="181">
        <v>685197</v>
      </c>
      <c r="M17" s="181">
        <v>1067489.94</v>
      </c>
      <c r="N17" s="181">
        <v>679978</v>
      </c>
      <c r="O17" s="181">
        <v>748640.8</v>
      </c>
      <c r="P17" s="181">
        <v>847835.2</v>
      </c>
      <c r="Q17" s="181">
        <v>819705.6</v>
      </c>
      <c r="R17" s="181">
        <v>871833.59999999998</v>
      </c>
      <c r="S17" s="181">
        <v>529480</v>
      </c>
      <c r="T17" s="180">
        <f t="shared" si="1"/>
        <v>8767699</v>
      </c>
      <c r="U17" s="164"/>
      <c r="V17" s="179">
        <f t="shared" si="2"/>
        <v>8767699</v>
      </c>
    </row>
    <row r="18" spans="1:119" s="178" customFormat="1" ht="29.1" customHeight="1">
      <c r="A18" s="183">
        <v>15</v>
      </c>
      <c r="B18" s="185" t="s">
        <v>116</v>
      </c>
      <c r="C18" s="181"/>
      <c r="D18" s="181"/>
      <c r="E18" s="181"/>
      <c r="F18" s="182">
        <f t="shared" si="0"/>
        <v>0</v>
      </c>
      <c r="G18" s="163"/>
      <c r="H18" s="181">
        <v>351974.99999999994</v>
      </c>
      <c r="I18" s="181">
        <v>366111</v>
      </c>
      <c r="J18" s="181">
        <v>293538.8</v>
      </c>
      <c r="K18" s="181">
        <v>355771.8</v>
      </c>
      <c r="L18" s="181">
        <v>695611.5</v>
      </c>
      <c r="M18" s="181">
        <v>713345.15999999992</v>
      </c>
      <c r="N18" s="181">
        <v>1092367.3599999999</v>
      </c>
      <c r="O18" s="181">
        <v>587343.19999999995</v>
      </c>
      <c r="P18" s="181">
        <v>747306.8</v>
      </c>
      <c r="Q18" s="181">
        <v>1163064</v>
      </c>
      <c r="R18" s="181">
        <v>767992.8</v>
      </c>
      <c r="S18" s="181">
        <v>529480</v>
      </c>
      <c r="T18" s="180">
        <f t="shared" si="1"/>
        <v>7663907.419999999</v>
      </c>
      <c r="U18" s="164"/>
      <c r="V18" s="179">
        <f t="shared" si="2"/>
        <v>7663907.419999999</v>
      </c>
    </row>
    <row r="19" spans="1:119" s="178" customFormat="1" ht="29.1" customHeight="1">
      <c r="A19" s="183">
        <v>16</v>
      </c>
      <c r="B19" s="186" t="s">
        <v>123</v>
      </c>
      <c r="C19" s="181"/>
      <c r="D19" s="181"/>
      <c r="E19" s="181"/>
      <c r="F19" s="182">
        <f t="shared" si="0"/>
        <v>0</v>
      </c>
      <c r="G19" s="163"/>
      <c r="H19" s="181">
        <v>0</v>
      </c>
      <c r="I19" s="181">
        <v>0</v>
      </c>
      <c r="J19" s="181">
        <v>175987.5</v>
      </c>
      <c r="K19" s="181">
        <v>174969.7</v>
      </c>
      <c r="L19" s="181">
        <v>0</v>
      </c>
      <c r="M19" s="181">
        <v>0</v>
      </c>
      <c r="N19" s="181">
        <v>0</v>
      </c>
      <c r="O19" s="181">
        <v>0</v>
      </c>
      <c r="P19" s="181">
        <v>0</v>
      </c>
      <c r="Q19" s="181">
        <v>0</v>
      </c>
      <c r="R19" s="181">
        <v>0</v>
      </c>
      <c r="S19" s="181">
        <v>0</v>
      </c>
      <c r="T19" s="180">
        <f t="shared" si="1"/>
        <v>350957.2</v>
      </c>
      <c r="U19" s="164"/>
      <c r="V19" s="179">
        <f t="shared" si="2"/>
        <v>350957.2</v>
      </c>
    </row>
    <row r="20" spans="1:119" s="178" customFormat="1" ht="29.1" customHeight="1">
      <c r="A20" s="183">
        <v>17</v>
      </c>
      <c r="B20" s="184" t="s">
        <v>124</v>
      </c>
      <c r="C20" s="181"/>
      <c r="D20" s="181"/>
      <c r="E20" s="181"/>
      <c r="F20" s="182">
        <f t="shared" si="0"/>
        <v>0</v>
      </c>
      <c r="G20" s="163"/>
      <c r="H20" s="181">
        <v>190000</v>
      </c>
      <c r="I20" s="181">
        <v>380000</v>
      </c>
      <c r="J20" s="181">
        <v>75000</v>
      </c>
      <c r="K20" s="181">
        <v>0</v>
      </c>
      <c r="L20" s="181">
        <v>298740</v>
      </c>
      <c r="M20" s="181">
        <v>0</v>
      </c>
      <c r="N20" s="181">
        <v>0</v>
      </c>
      <c r="O20" s="181">
        <v>0</v>
      </c>
      <c r="P20" s="181">
        <v>0</v>
      </c>
      <c r="Q20" s="181">
        <v>0</v>
      </c>
      <c r="R20" s="181">
        <v>0</v>
      </c>
      <c r="S20" s="181">
        <v>0</v>
      </c>
      <c r="T20" s="180">
        <f t="shared" si="1"/>
        <v>943740</v>
      </c>
      <c r="U20" s="164"/>
      <c r="V20" s="179">
        <f t="shared" si="2"/>
        <v>943740</v>
      </c>
    </row>
    <row r="21" spans="1:119" s="178" customFormat="1" ht="29.1" customHeight="1">
      <c r="A21" s="183">
        <v>18</v>
      </c>
      <c r="B21" s="186" t="s">
        <v>125</v>
      </c>
      <c r="C21" s="181"/>
      <c r="D21" s="181"/>
      <c r="E21" s="181"/>
      <c r="F21" s="182">
        <f t="shared" si="0"/>
        <v>0</v>
      </c>
      <c r="G21" s="163"/>
      <c r="H21" s="181">
        <v>0</v>
      </c>
      <c r="I21" s="181">
        <v>117918.26</v>
      </c>
      <c r="J21" s="181">
        <v>0</v>
      </c>
      <c r="K21" s="181">
        <v>174473.4</v>
      </c>
      <c r="L21" s="181">
        <v>0</v>
      </c>
      <c r="M21" s="181">
        <v>0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0</v>
      </c>
      <c r="T21" s="180">
        <f t="shared" si="1"/>
        <v>292391.65999999997</v>
      </c>
      <c r="U21" s="164"/>
      <c r="V21" s="179">
        <f t="shared" si="2"/>
        <v>292391.65999999997</v>
      </c>
    </row>
    <row r="22" spans="1:119" s="178" customFormat="1" ht="29.1" customHeight="1">
      <c r="A22" s="183">
        <v>19</v>
      </c>
      <c r="B22" s="185" t="s">
        <v>126</v>
      </c>
      <c r="C22" s="181"/>
      <c r="D22" s="181"/>
      <c r="E22" s="181"/>
      <c r="F22" s="182">
        <f t="shared" si="0"/>
        <v>0</v>
      </c>
      <c r="G22" s="163"/>
      <c r="H22" s="181">
        <v>380000</v>
      </c>
      <c r="I22" s="181">
        <v>220000</v>
      </c>
      <c r="J22" s="181">
        <v>0</v>
      </c>
      <c r="K22" s="181">
        <v>343625</v>
      </c>
      <c r="L22" s="181">
        <v>264270</v>
      </c>
      <c r="M22" s="181">
        <v>0</v>
      </c>
      <c r="N22" s="181">
        <v>426240</v>
      </c>
      <c r="O22" s="181">
        <v>106116</v>
      </c>
      <c r="P22" s="181">
        <v>374854</v>
      </c>
      <c r="Q22" s="181">
        <v>0</v>
      </c>
      <c r="R22" s="181">
        <v>600000</v>
      </c>
      <c r="S22" s="181">
        <v>305000</v>
      </c>
      <c r="T22" s="180">
        <f t="shared" si="1"/>
        <v>3020105</v>
      </c>
      <c r="U22" s="164"/>
      <c r="V22" s="179">
        <f t="shared" si="2"/>
        <v>3020105</v>
      </c>
    </row>
    <row r="23" spans="1:119" s="178" customFormat="1" ht="29.1" customHeight="1">
      <c r="A23" s="183">
        <v>20</v>
      </c>
      <c r="B23" s="184" t="s">
        <v>127</v>
      </c>
      <c r="C23" s="181"/>
      <c r="D23" s="181"/>
      <c r="E23" s="181"/>
      <c r="F23" s="182">
        <f t="shared" si="0"/>
        <v>0</v>
      </c>
      <c r="G23" s="163"/>
      <c r="H23" s="181">
        <v>380000</v>
      </c>
      <c r="I23" s="181">
        <v>380000</v>
      </c>
      <c r="J23" s="181">
        <v>0</v>
      </c>
      <c r="K23" s="181">
        <v>343625</v>
      </c>
      <c r="L23" s="181">
        <v>275760</v>
      </c>
      <c r="M23" s="181">
        <v>0</v>
      </c>
      <c r="N23" s="181">
        <v>622044</v>
      </c>
      <c r="O23" s="181">
        <v>588369.80000000005</v>
      </c>
      <c r="P23" s="181">
        <v>344827.4</v>
      </c>
      <c r="Q23" s="181">
        <v>0</v>
      </c>
      <c r="R23" s="181">
        <v>780000</v>
      </c>
      <c r="S23" s="181">
        <v>305000</v>
      </c>
      <c r="T23" s="180">
        <f t="shared" si="1"/>
        <v>4019626.1999999997</v>
      </c>
      <c r="U23" s="164"/>
      <c r="V23" s="179">
        <f t="shared" si="2"/>
        <v>4019626.1999999997</v>
      </c>
    </row>
    <row r="24" spans="1:119" s="178" customFormat="1" ht="29.1" customHeight="1">
      <c r="A24" s="183">
        <v>21</v>
      </c>
      <c r="B24" s="183" t="s">
        <v>128</v>
      </c>
      <c r="C24" s="181"/>
      <c r="D24" s="181"/>
      <c r="E24" s="181"/>
      <c r="F24" s="182">
        <f t="shared" si="0"/>
        <v>0</v>
      </c>
      <c r="G24" s="163"/>
      <c r="H24" s="181"/>
      <c r="I24" s="181"/>
      <c r="J24" s="181"/>
      <c r="K24" s="181"/>
      <c r="L24" s="181"/>
      <c r="M24" s="181"/>
      <c r="N24" s="181"/>
      <c r="O24" s="181">
        <v>172413</v>
      </c>
      <c r="P24" s="181">
        <v>344827.4</v>
      </c>
      <c r="Q24" s="181">
        <v>0</v>
      </c>
      <c r="R24" s="181">
        <v>193168</v>
      </c>
      <c r="S24" s="181">
        <v>69272</v>
      </c>
      <c r="T24" s="180">
        <f t="shared" si="1"/>
        <v>779680.4</v>
      </c>
      <c r="U24" s="164"/>
      <c r="V24" s="179">
        <f t="shared" si="2"/>
        <v>779680.4</v>
      </c>
    </row>
    <row r="25" spans="1:119" s="174" customFormat="1" ht="29.1" customHeight="1">
      <c r="A25" s="268" t="s">
        <v>117</v>
      </c>
      <c r="B25" s="269"/>
      <c r="C25" s="177">
        <f>SUM(C4:C24)</f>
        <v>0</v>
      </c>
      <c r="D25" s="177">
        <f>SUM(D4:D24)</f>
        <v>0</v>
      </c>
      <c r="E25" s="177">
        <f>SUM(E4:E24)</f>
        <v>0</v>
      </c>
      <c r="F25" s="177">
        <f>SUM(F4:F24)</f>
        <v>0</v>
      </c>
      <c r="G25" s="163"/>
      <c r="H25" s="176">
        <f t="shared" ref="H25:T25" si="3">SUM(H4:H24)</f>
        <v>5776102.7999999998</v>
      </c>
      <c r="I25" s="176">
        <f t="shared" si="3"/>
        <v>7844960.4700000007</v>
      </c>
      <c r="J25" s="176">
        <f t="shared" si="3"/>
        <v>8295059.0000000009</v>
      </c>
      <c r="K25" s="176">
        <f t="shared" si="3"/>
        <v>10035397</v>
      </c>
      <c r="L25" s="176">
        <f t="shared" si="3"/>
        <v>11453891.700000001</v>
      </c>
      <c r="M25" s="176">
        <f t="shared" si="3"/>
        <v>12516645.289999999</v>
      </c>
      <c r="N25" s="176">
        <f t="shared" si="3"/>
        <v>14538114.159999998</v>
      </c>
      <c r="O25" s="176">
        <f t="shared" si="3"/>
        <v>7795286</v>
      </c>
      <c r="P25" s="176">
        <f t="shared" si="3"/>
        <v>12859228.800000001</v>
      </c>
      <c r="Q25" s="176">
        <f t="shared" si="3"/>
        <v>11082755.199999999</v>
      </c>
      <c r="R25" s="176">
        <f t="shared" si="3"/>
        <v>12578412.799999999</v>
      </c>
      <c r="S25" s="176">
        <f t="shared" si="3"/>
        <v>5125232</v>
      </c>
      <c r="T25" s="176">
        <f t="shared" si="3"/>
        <v>119901085.22000001</v>
      </c>
      <c r="U25" s="164"/>
      <c r="V25" s="175">
        <f>SUM(V4:V24)</f>
        <v>119901085.22000001</v>
      </c>
      <c r="X25" s="204"/>
    </row>
    <row r="26" spans="1:119" s="171" customFormat="1" ht="29.1" customHeight="1">
      <c r="F26" s="173"/>
      <c r="G26" s="163"/>
      <c r="U26" s="164"/>
      <c r="V26" s="17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</row>
    <row r="27" spans="1:119" s="168" customFormat="1" ht="18.95" customHeight="1">
      <c r="A27" s="169" t="s">
        <v>129</v>
      </c>
      <c r="B27" s="251"/>
      <c r="C27" s="252"/>
      <c r="D27" s="252"/>
      <c r="E27" s="252"/>
      <c r="F27" s="252"/>
      <c r="G27" s="252"/>
      <c r="H27" s="253">
        <v>15000000</v>
      </c>
      <c r="I27" s="253">
        <v>15000000</v>
      </c>
      <c r="J27" s="253">
        <v>15000000</v>
      </c>
      <c r="K27" s="253">
        <v>15000000</v>
      </c>
      <c r="L27" s="253">
        <v>15000000</v>
      </c>
      <c r="M27" s="253">
        <v>15000000</v>
      </c>
      <c r="N27" s="253">
        <v>15000000</v>
      </c>
      <c r="O27" s="253">
        <v>15000000</v>
      </c>
      <c r="P27" s="253">
        <v>15000000</v>
      </c>
      <c r="Q27" s="253">
        <v>15000000</v>
      </c>
      <c r="R27" s="253">
        <v>15000000</v>
      </c>
      <c r="S27" s="253">
        <v>15000000</v>
      </c>
      <c r="T27" s="253">
        <f>SUM(H27:S27)</f>
        <v>180000000</v>
      </c>
      <c r="U27" s="170"/>
      <c r="V27" s="169"/>
    </row>
    <row r="28" spans="1:119" s="165" customFormat="1" ht="18.95" customHeight="1" thickBot="1">
      <c r="A28" s="166" t="s">
        <v>166</v>
      </c>
      <c r="B28" s="251"/>
      <c r="C28" s="252"/>
      <c r="D28" s="252"/>
      <c r="E28" s="252"/>
      <c r="F28" s="252"/>
      <c r="G28" s="252"/>
      <c r="H28" s="254">
        <f t="shared" ref="H28:T28" si="4">H25/H27</f>
        <v>0.38507352</v>
      </c>
      <c r="I28" s="254">
        <f t="shared" si="4"/>
        <v>0.52299736466666669</v>
      </c>
      <c r="J28" s="254">
        <f t="shared" si="4"/>
        <v>0.55300393333333342</v>
      </c>
      <c r="K28" s="254">
        <f t="shared" si="4"/>
        <v>0.66902646666666665</v>
      </c>
      <c r="L28" s="254">
        <f t="shared" si="4"/>
        <v>0.76359278000000008</v>
      </c>
      <c r="M28" s="254">
        <f t="shared" si="4"/>
        <v>0.83444301933333331</v>
      </c>
      <c r="N28" s="254">
        <f t="shared" si="4"/>
        <v>0.9692076106666665</v>
      </c>
      <c r="O28" s="254">
        <f t="shared" si="4"/>
        <v>0.51968573333333334</v>
      </c>
      <c r="P28" s="254">
        <f t="shared" si="4"/>
        <v>0.85728192000000003</v>
      </c>
      <c r="Q28" s="254">
        <f t="shared" si="4"/>
        <v>0.7388503466666666</v>
      </c>
      <c r="R28" s="254">
        <f t="shared" si="4"/>
        <v>0.8385608533333333</v>
      </c>
      <c r="S28" s="254">
        <f t="shared" si="4"/>
        <v>0.34168213333333336</v>
      </c>
      <c r="T28" s="254">
        <f t="shared" si="4"/>
        <v>0.66611714011111123</v>
      </c>
      <c r="U28" s="167"/>
      <c r="V28" s="166"/>
    </row>
    <row r="29" spans="1:119" ht="18.95" customHeight="1" thickTop="1">
      <c r="U29" s="164"/>
    </row>
    <row r="30" spans="1:119" ht="18.95" customHeight="1">
      <c r="U30" s="164"/>
    </row>
    <row r="31" spans="1:119" ht="18.95" customHeight="1">
      <c r="U31" s="164"/>
    </row>
    <row r="32" spans="1:119" ht="18.95" customHeight="1">
      <c r="L32" s="206"/>
    </row>
    <row r="33" spans="12:12" ht="18.95" customHeight="1">
      <c r="L33" s="205"/>
    </row>
  </sheetData>
  <mergeCells count="2">
    <mergeCell ref="A1:V1"/>
    <mergeCell ref="A25:B25"/>
  </mergeCells>
  <conditionalFormatting sqref="H4:S24">
    <cfRule type="colorScale" priority="1">
      <colorScale>
        <cfvo type="min"/>
        <cfvo type="num" val="800000"/>
        <cfvo type="max"/>
        <color theme="5" tint="0.79998168889431442"/>
        <color theme="9" tint="0.79998168889431442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C4AB-1302-452B-9AB5-30DCE8682521}">
  <dimension ref="A1:DM31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3984375" defaultRowHeight="17.649999999999999"/>
  <cols>
    <col min="1" max="1" width="6.73046875" style="158" customWidth="1"/>
    <col min="2" max="2" width="35.3984375" style="158" bestFit="1" customWidth="1"/>
    <col min="3" max="3" width="14.1328125" style="158" customWidth="1"/>
    <col min="4" max="6" width="15.3984375" style="158" bestFit="1" customWidth="1"/>
    <col min="7" max="7" width="16.73046875" style="158" bestFit="1" customWidth="1"/>
    <col min="8" max="9" width="16.265625" style="158" bestFit="1" customWidth="1"/>
    <col min="10" max="11" width="15.3984375" style="158" bestFit="1" customWidth="1"/>
    <col min="12" max="12" width="15.3984375" style="158" customWidth="1"/>
    <col min="13" max="13" width="16.3984375" style="158" bestFit="1" customWidth="1"/>
    <col min="14" max="14" width="15.3984375" style="158" customWidth="1"/>
    <col min="15" max="15" width="15" style="158" bestFit="1" customWidth="1"/>
    <col min="16" max="16" width="17.59765625" style="158" bestFit="1" customWidth="1"/>
    <col min="17" max="17" width="18.86328125" style="158" bestFit="1" customWidth="1"/>
    <col min="18" max="18" width="17.73046875" style="158" bestFit="1" customWidth="1"/>
    <col min="19" max="19" width="1.86328125" style="158" customWidth="1"/>
    <col min="20" max="20" width="32" style="130" customWidth="1"/>
    <col min="21" max="16384" width="12.3984375" style="158"/>
  </cols>
  <sheetData>
    <row r="1" spans="1:20" s="130" customFormat="1" ht="35.25">
      <c r="A1" s="272" t="s">
        <v>89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</row>
    <row r="2" spans="1:20" s="130" customFormat="1" ht="35.65" thickBot="1">
      <c r="A2" s="131" t="s">
        <v>164</v>
      </c>
      <c r="B2" s="132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</row>
    <row r="3" spans="1:20" s="138" customFormat="1" ht="35.25">
      <c r="A3" s="134" t="s">
        <v>3</v>
      </c>
      <c r="B3" s="135" t="s">
        <v>90</v>
      </c>
      <c r="C3" s="136">
        <v>44562</v>
      </c>
      <c r="D3" s="136">
        <v>44593</v>
      </c>
      <c r="E3" s="136">
        <v>44621</v>
      </c>
      <c r="F3" s="136">
        <v>44652</v>
      </c>
      <c r="G3" s="136">
        <v>44682</v>
      </c>
      <c r="H3" s="136">
        <v>44713</v>
      </c>
      <c r="I3" s="136">
        <v>44743</v>
      </c>
      <c r="J3" s="136">
        <v>44774</v>
      </c>
      <c r="K3" s="136">
        <v>44805</v>
      </c>
      <c r="L3" s="136">
        <v>44835</v>
      </c>
      <c r="M3" s="136">
        <v>44866</v>
      </c>
      <c r="N3" s="136">
        <v>44896</v>
      </c>
      <c r="O3" s="137" t="s">
        <v>91</v>
      </c>
      <c r="P3" s="136" t="s">
        <v>92</v>
      </c>
      <c r="Q3" s="136" t="s">
        <v>93</v>
      </c>
      <c r="R3" s="135" t="s">
        <v>94</v>
      </c>
      <c r="T3" s="139" t="s">
        <v>95</v>
      </c>
    </row>
    <row r="4" spans="1:20" s="147" customFormat="1">
      <c r="A4" s="140">
        <v>1</v>
      </c>
      <c r="B4" s="141" t="s">
        <v>96</v>
      </c>
      <c r="C4" s="142">
        <v>0</v>
      </c>
      <c r="D4" s="142">
        <v>0</v>
      </c>
      <c r="E4" s="142">
        <v>0</v>
      </c>
      <c r="F4" s="142">
        <v>30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3">
        <f>AVERAGE(C4:N4)</f>
        <v>2.5</v>
      </c>
      <c r="P4" s="250">
        <f>R4/Q4</f>
        <v>2.5000000000000001E-4</v>
      </c>
      <c r="Q4" s="142">
        <v>120000</v>
      </c>
      <c r="R4" s="144">
        <f>SUM(C4:N4)</f>
        <v>30</v>
      </c>
      <c r="S4" s="145"/>
      <c r="T4" s="146">
        <f>R4</f>
        <v>30</v>
      </c>
    </row>
    <row r="5" spans="1:20" s="147" customFormat="1">
      <c r="A5" s="140">
        <v>2</v>
      </c>
      <c r="B5" s="148" t="s">
        <v>97</v>
      </c>
      <c r="C5" s="142">
        <v>3079</v>
      </c>
      <c r="D5" s="142">
        <v>3305</v>
      </c>
      <c r="E5" s="142">
        <v>2730</v>
      </c>
      <c r="F5" s="142">
        <v>152</v>
      </c>
      <c r="G5" s="142">
        <v>826</v>
      </c>
      <c r="H5" s="142">
        <v>0</v>
      </c>
      <c r="I5" s="142">
        <v>1</v>
      </c>
      <c r="J5" s="142">
        <v>649</v>
      </c>
      <c r="K5" s="142">
        <v>430</v>
      </c>
      <c r="L5" s="142">
        <v>0</v>
      </c>
      <c r="M5" s="142">
        <v>0</v>
      </c>
      <c r="N5" s="142">
        <v>0</v>
      </c>
      <c r="O5" s="143">
        <f t="shared" ref="O5:O24" si="0">AVERAGE(C5:N5)</f>
        <v>931</v>
      </c>
      <c r="P5" s="250">
        <f t="shared" ref="P5:P25" si="1">R5/Q5</f>
        <v>9.3100000000000002E-2</v>
      </c>
      <c r="Q5" s="142">
        <v>120000</v>
      </c>
      <c r="R5" s="144">
        <f t="shared" ref="R5:R24" si="2">SUM(C5:N5)</f>
        <v>11172</v>
      </c>
      <c r="S5" s="145"/>
      <c r="T5" s="146">
        <f t="shared" ref="T5:T25" si="3">R5</f>
        <v>11172</v>
      </c>
    </row>
    <row r="6" spans="1:20" s="147" customFormat="1">
      <c r="A6" s="140">
        <v>3</v>
      </c>
      <c r="B6" s="149" t="s">
        <v>98</v>
      </c>
      <c r="C6" s="142">
        <v>0</v>
      </c>
      <c r="D6" s="142">
        <v>0</v>
      </c>
      <c r="E6" s="142">
        <v>0</v>
      </c>
      <c r="F6" s="142">
        <v>30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3">
        <f t="shared" si="0"/>
        <v>2.5</v>
      </c>
      <c r="P6" s="250">
        <f t="shared" si="1"/>
        <v>2.5000000000000001E-4</v>
      </c>
      <c r="Q6" s="142">
        <v>120000</v>
      </c>
      <c r="R6" s="144">
        <f t="shared" si="2"/>
        <v>30</v>
      </c>
      <c r="S6" s="145"/>
      <c r="T6" s="146">
        <f t="shared" si="3"/>
        <v>30</v>
      </c>
    </row>
    <row r="7" spans="1:20" s="147" customFormat="1">
      <c r="A7" s="140">
        <v>4</v>
      </c>
      <c r="B7" s="150" t="s">
        <v>99</v>
      </c>
      <c r="C7" s="142">
        <v>3723</v>
      </c>
      <c r="D7" s="142">
        <v>3563</v>
      </c>
      <c r="E7" s="142">
        <v>1427</v>
      </c>
      <c r="F7" s="142">
        <v>2095</v>
      </c>
      <c r="G7" s="142">
        <v>3213</v>
      </c>
      <c r="H7" s="142">
        <v>2150</v>
      </c>
      <c r="I7" s="142">
        <v>3103</v>
      </c>
      <c r="J7" s="142">
        <v>2429</v>
      </c>
      <c r="K7" s="142">
        <v>2164</v>
      </c>
      <c r="L7" s="142">
        <v>0</v>
      </c>
      <c r="M7" s="142">
        <v>0</v>
      </c>
      <c r="N7" s="142">
        <v>1427</v>
      </c>
      <c r="O7" s="143">
        <f t="shared" si="0"/>
        <v>2107.8333333333335</v>
      </c>
      <c r="P7" s="250">
        <f t="shared" si="1"/>
        <v>0.21078333333333332</v>
      </c>
      <c r="Q7" s="142">
        <v>120000</v>
      </c>
      <c r="R7" s="144">
        <f t="shared" si="2"/>
        <v>25294</v>
      </c>
      <c r="S7" s="145"/>
      <c r="T7" s="146">
        <f t="shared" si="3"/>
        <v>25294</v>
      </c>
    </row>
    <row r="8" spans="1:20" s="147" customFormat="1">
      <c r="A8" s="140">
        <v>5</v>
      </c>
      <c r="B8" s="150" t="s">
        <v>100</v>
      </c>
      <c r="C8" s="142">
        <v>3294</v>
      </c>
      <c r="D8" s="142">
        <v>5147</v>
      </c>
      <c r="E8" s="142">
        <v>1214</v>
      </c>
      <c r="F8" s="142">
        <v>3242</v>
      </c>
      <c r="G8" s="142">
        <v>1197</v>
      </c>
      <c r="H8" s="142">
        <v>497</v>
      </c>
      <c r="I8" s="142">
        <v>5633</v>
      </c>
      <c r="J8" s="142">
        <v>5136</v>
      </c>
      <c r="K8" s="142">
        <v>6740</v>
      </c>
      <c r="L8" s="142">
        <v>0</v>
      </c>
      <c r="M8" s="142">
        <v>0</v>
      </c>
      <c r="N8" s="142">
        <v>1214</v>
      </c>
      <c r="O8" s="143">
        <f t="shared" si="0"/>
        <v>2776.1666666666665</v>
      </c>
      <c r="P8" s="250">
        <f t="shared" si="1"/>
        <v>0.27761666666666668</v>
      </c>
      <c r="Q8" s="142">
        <v>120000</v>
      </c>
      <c r="R8" s="144">
        <f t="shared" si="2"/>
        <v>33314</v>
      </c>
      <c r="S8" s="145"/>
      <c r="T8" s="146">
        <f t="shared" si="3"/>
        <v>33314</v>
      </c>
    </row>
    <row r="9" spans="1:20" s="147" customFormat="1">
      <c r="A9" s="140">
        <v>6</v>
      </c>
      <c r="B9" s="148" t="s">
        <v>101</v>
      </c>
      <c r="C9" s="142">
        <v>0</v>
      </c>
      <c r="D9" s="142">
        <v>0</v>
      </c>
      <c r="E9" s="142">
        <v>0</v>
      </c>
      <c r="F9" s="142">
        <v>30</v>
      </c>
      <c r="G9" s="142">
        <v>0</v>
      </c>
      <c r="H9" s="142">
        <v>0</v>
      </c>
      <c r="I9" s="142">
        <v>0</v>
      </c>
      <c r="J9" s="142">
        <v>0</v>
      </c>
      <c r="K9" s="142">
        <v>4223</v>
      </c>
      <c r="L9" s="142">
        <v>2018</v>
      </c>
      <c r="M9" s="142">
        <v>4657</v>
      </c>
      <c r="N9" s="142">
        <v>3022</v>
      </c>
      <c r="O9" s="143">
        <f t="shared" si="0"/>
        <v>1162.5</v>
      </c>
      <c r="P9" s="250">
        <f t="shared" si="1"/>
        <v>0.11625000000000001</v>
      </c>
      <c r="Q9" s="142">
        <v>120000</v>
      </c>
      <c r="R9" s="144">
        <f t="shared" si="2"/>
        <v>13950</v>
      </c>
      <c r="S9" s="145"/>
      <c r="T9" s="146">
        <f t="shared" si="3"/>
        <v>13950</v>
      </c>
    </row>
    <row r="10" spans="1:20" s="147" customFormat="1">
      <c r="A10" s="140">
        <v>7</v>
      </c>
      <c r="B10" s="150" t="s">
        <v>102</v>
      </c>
      <c r="C10" s="142">
        <v>4591</v>
      </c>
      <c r="D10" s="142">
        <v>4469</v>
      </c>
      <c r="E10" s="142">
        <v>5008</v>
      </c>
      <c r="F10" s="142">
        <v>6182</v>
      </c>
      <c r="G10" s="142">
        <v>5193</v>
      </c>
      <c r="H10" s="142">
        <v>6151</v>
      </c>
      <c r="I10" s="142">
        <v>6354</v>
      </c>
      <c r="J10" s="142">
        <v>3814</v>
      </c>
      <c r="K10" s="142">
        <v>4479</v>
      </c>
      <c r="L10" s="142">
        <v>6629</v>
      </c>
      <c r="M10" s="142">
        <v>5432</v>
      </c>
      <c r="N10" s="142">
        <v>3976</v>
      </c>
      <c r="O10" s="143">
        <f t="shared" si="0"/>
        <v>5189.833333333333</v>
      </c>
      <c r="P10" s="250">
        <f t="shared" si="1"/>
        <v>0.51898333333333335</v>
      </c>
      <c r="Q10" s="142">
        <v>120000</v>
      </c>
      <c r="R10" s="144">
        <f t="shared" si="2"/>
        <v>62278</v>
      </c>
      <c r="S10" s="145"/>
      <c r="T10" s="146">
        <f t="shared" si="3"/>
        <v>62278</v>
      </c>
    </row>
    <row r="11" spans="1:20" s="147" customFormat="1">
      <c r="A11" s="140">
        <v>8</v>
      </c>
      <c r="B11" s="150" t="s">
        <v>103</v>
      </c>
      <c r="C11" s="142">
        <v>4580</v>
      </c>
      <c r="D11" s="142">
        <v>4465</v>
      </c>
      <c r="E11" s="142">
        <v>5014</v>
      </c>
      <c r="F11" s="142">
        <v>5729</v>
      </c>
      <c r="G11" s="142">
        <v>6570</v>
      </c>
      <c r="H11" s="142">
        <v>8209</v>
      </c>
      <c r="I11" s="142">
        <v>8170</v>
      </c>
      <c r="J11" s="142">
        <v>5893</v>
      </c>
      <c r="K11" s="142">
        <v>6333</v>
      </c>
      <c r="L11" s="142">
        <v>4316</v>
      </c>
      <c r="M11" s="142">
        <v>6445</v>
      </c>
      <c r="N11" s="142">
        <v>3298</v>
      </c>
      <c r="O11" s="143">
        <f t="shared" si="0"/>
        <v>5751.833333333333</v>
      </c>
      <c r="P11" s="250">
        <f t="shared" si="1"/>
        <v>0.57518333333333338</v>
      </c>
      <c r="Q11" s="142">
        <v>120000</v>
      </c>
      <c r="R11" s="144">
        <f t="shared" si="2"/>
        <v>69022</v>
      </c>
      <c r="S11" s="145"/>
      <c r="T11" s="146">
        <f t="shared" si="3"/>
        <v>69022</v>
      </c>
    </row>
    <row r="12" spans="1:20" s="147" customFormat="1">
      <c r="A12" s="140">
        <v>9</v>
      </c>
      <c r="B12" s="150" t="s">
        <v>104</v>
      </c>
      <c r="C12" s="142">
        <v>4571</v>
      </c>
      <c r="D12" s="142">
        <v>4460</v>
      </c>
      <c r="E12" s="142">
        <v>4980</v>
      </c>
      <c r="F12" s="142">
        <v>5717</v>
      </c>
      <c r="G12" s="142">
        <v>5635</v>
      </c>
      <c r="H12" s="142">
        <v>5957</v>
      </c>
      <c r="I12" s="142">
        <v>6524</v>
      </c>
      <c r="J12" s="142">
        <v>3791</v>
      </c>
      <c r="K12" s="142">
        <v>5973</v>
      </c>
      <c r="L12" s="142">
        <v>3524</v>
      </c>
      <c r="M12" s="142">
        <v>5957</v>
      </c>
      <c r="N12" s="142">
        <v>4571</v>
      </c>
      <c r="O12" s="143">
        <f t="shared" si="0"/>
        <v>5138.333333333333</v>
      </c>
      <c r="P12" s="250">
        <f t="shared" si="1"/>
        <v>0.51383333333333336</v>
      </c>
      <c r="Q12" s="142">
        <v>120000</v>
      </c>
      <c r="R12" s="144">
        <f t="shared" si="2"/>
        <v>61660</v>
      </c>
      <c r="S12" s="145"/>
      <c r="T12" s="146">
        <f t="shared" si="3"/>
        <v>61660</v>
      </c>
    </row>
    <row r="13" spans="1:20" s="147" customFormat="1">
      <c r="A13" s="140">
        <v>10</v>
      </c>
      <c r="B13" s="151" t="s">
        <v>105</v>
      </c>
      <c r="C13" s="142">
        <v>3065</v>
      </c>
      <c r="D13" s="142">
        <v>5085</v>
      </c>
      <c r="E13" s="142">
        <v>5948</v>
      </c>
      <c r="F13" s="142">
        <v>6465</v>
      </c>
      <c r="G13" s="142">
        <v>8369</v>
      </c>
      <c r="H13" s="142">
        <v>6263</v>
      </c>
      <c r="I13" s="142">
        <v>5370</v>
      </c>
      <c r="J13" s="142">
        <v>231</v>
      </c>
      <c r="K13" s="142">
        <v>0</v>
      </c>
      <c r="L13" s="142">
        <v>30</v>
      </c>
      <c r="M13" s="142">
        <v>4338</v>
      </c>
      <c r="N13" s="142">
        <v>3065</v>
      </c>
      <c r="O13" s="143">
        <f t="shared" si="0"/>
        <v>4019.0833333333335</v>
      </c>
      <c r="P13" s="250">
        <f t="shared" si="1"/>
        <v>0.40190833333333331</v>
      </c>
      <c r="Q13" s="142">
        <v>120000</v>
      </c>
      <c r="R13" s="144">
        <f t="shared" si="2"/>
        <v>48229</v>
      </c>
      <c r="S13" s="145"/>
      <c r="T13" s="146">
        <f t="shared" si="3"/>
        <v>48229</v>
      </c>
    </row>
    <row r="14" spans="1:20" s="147" customFormat="1">
      <c r="A14" s="140">
        <v>11</v>
      </c>
      <c r="B14" s="148" t="s">
        <v>106</v>
      </c>
      <c r="C14" s="142">
        <v>3774</v>
      </c>
      <c r="D14" s="142">
        <v>4448</v>
      </c>
      <c r="E14" s="142">
        <v>8097</v>
      </c>
      <c r="F14" s="142">
        <v>7220</v>
      </c>
      <c r="G14" s="142">
        <v>9573</v>
      </c>
      <c r="H14" s="142">
        <v>8130</v>
      </c>
      <c r="I14" s="142">
        <v>8603</v>
      </c>
      <c r="J14" s="142">
        <v>4638</v>
      </c>
      <c r="K14" s="142">
        <v>5690</v>
      </c>
      <c r="L14" s="142">
        <v>7836</v>
      </c>
      <c r="M14" s="142">
        <v>5729</v>
      </c>
      <c r="N14" s="142">
        <v>3774</v>
      </c>
      <c r="O14" s="143">
        <f t="shared" si="0"/>
        <v>6459.333333333333</v>
      </c>
      <c r="P14" s="250">
        <f t="shared" si="1"/>
        <v>0.64593333333333336</v>
      </c>
      <c r="Q14" s="142">
        <v>120000</v>
      </c>
      <c r="R14" s="144">
        <f t="shared" si="2"/>
        <v>77512</v>
      </c>
      <c r="S14" s="145"/>
      <c r="T14" s="146">
        <f t="shared" si="3"/>
        <v>77512</v>
      </c>
    </row>
    <row r="15" spans="1:20" s="147" customFormat="1">
      <c r="A15" s="140">
        <v>12</v>
      </c>
      <c r="B15" s="150" t="s">
        <v>107</v>
      </c>
      <c r="C15" s="142">
        <v>3063</v>
      </c>
      <c r="D15" s="142">
        <v>5968</v>
      </c>
      <c r="E15" s="142">
        <v>8163</v>
      </c>
      <c r="F15" s="142">
        <v>7289</v>
      </c>
      <c r="G15" s="142">
        <v>7300</v>
      </c>
      <c r="H15" s="142">
        <v>2974</v>
      </c>
      <c r="I15" s="142">
        <v>0</v>
      </c>
      <c r="J15" s="142">
        <v>1463</v>
      </c>
      <c r="K15" s="142">
        <v>6744</v>
      </c>
      <c r="L15" s="142">
        <v>6992</v>
      </c>
      <c r="M15" s="142">
        <v>2974</v>
      </c>
      <c r="N15" s="142">
        <v>3063</v>
      </c>
      <c r="O15" s="143">
        <f t="shared" si="0"/>
        <v>4666.083333333333</v>
      </c>
      <c r="P15" s="250">
        <f t="shared" si="1"/>
        <v>0.46660833333333335</v>
      </c>
      <c r="Q15" s="142">
        <v>120000</v>
      </c>
      <c r="R15" s="144">
        <f t="shared" si="2"/>
        <v>55993</v>
      </c>
      <c r="S15" s="145"/>
      <c r="T15" s="146">
        <f t="shared" si="3"/>
        <v>55993</v>
      </c>
    </row>
    <row r="16" spans="1:20" s="147" customFormat="1">
      <c r="A16" s="140">
        <v>13</v>
      </c>
      <c r="B16" s="150" t="s">
        <v>108</v>
      </c>
      <c r="C16" s="142">
        <v>3440</v>
      </c>
      <c r="D16" s="142">
        <v>3614</v>
      </c>
      <c r="E16" s="142">
        <v>1324</v>
      </c>
      <c r="F16" s="142">
        <v>5261</v>
      </c>
      <c r="G16" s="142">
        <v>7903</v>
      </c>
      <c r="H16" s="142">
        <v>7002</v>
      </c>
      <c r="I16" s="142">
        <v>8481</v>
      </c>
      <c r="J16" s="142">
        <v>1907</v>
      </c>
      <c r="K16" s="142">
        <v>4931</v>
      </c>
      <c r="L16" s="142">
        <v>5535</v>
      </c>
      <c r="M16" s="142">
        <v>6114</v>
      </c>
      <c r="N16" s="142">
        <v>3440</v>
      </c>
      <c r="O16" s="143">
        <f t="shared" si="0"/>
        <v>4912.666666666667</v>
      </c>
      <c r="P16" s="250">
        <f t="shared" si="1"/>
        <v>0.49126666666666668</v>
      </c>
      <c r="Q16" s="142">
        <v>120000</v>
      </c>
      <c r="R16" s="144">
        <f t="shared" si="2"/>
        <v>58952</v>
      </c>
      <c r="S16" s="145"/>
      <c r="T16" s="146">
        <f t="shared" si="3"/>
        <v>58952</v>
      </c>
    </row>
    <row r="17" spans="1:117" s="147" customFormat="1">
      <c r="A17" s="140">
        <v>14</v>
      </c>
      <c r="B17" s="150" t="s">
        <v>109</v>
      </c>
      <c r="C17" s="142">
        <v>1797</v>
      </c>
      <c r="D17" s="142">
        <v>3710</v>
      </c>
      <c r="E17" s="142">
        <v>3673</v>
      </c>
      <c r="F17" s="142">
        <v>5271</v>
      </c>
      <c r="G17" s="142">
        <v>6516</v>
      </c>
      <c r="H17" s="142">
        <v>7490</v>
      </c>
      <c r="I17" s="142">
        <v>6988</v>
      </c>
      <c r="J17" s="142">
        <v>2649</v>
      </c>
      <c r="K17" s="142">
        <v>5232</v>
      </c>
      <c r="L17" s="142">
        <v>1385</v>
      </c>
      <c r="M17" s="142">
        <v>7490</v>
      </c>
      <c r="N17" s="142">
        <v>1797</v>
      </c>
      <c r="O17" s="143">
        <f t="shared" si="0"/>
        <v>4499.833333333333</v>
      </c>
      <c r="P17" s="250">
        <f t="shared" si="1"/>
        <v>0.44998333333333335</v>
      </c>
      <c r="Q17" s="142">
        <v>120000</v>
      </c>
      <c r="R17" s="144">
        <f t="shared" si="2"/>
        <v>53998</v>
      </c>
      <c r="S17" s="145"/>
      <c r="T17" s="146">
        <f t="shared" si="3"/>
        <v>53998</v>
      </c>
    </row>
    <row r="18" spans="1:117" s="147" customFormat="1">
      <c r="A18" s="140">
        <v>15</v>
      </c>
      <c r="B18" s="150" t="s">
        <v>110</v>
      </c>
      <c r="C18" s="142">
        <v>1683</v>
      </c>
      <c r="D18" s="142">
        <v>5844</v>
      </c>
      <c r="E18" s="142">
        <v>3246</v>
      </c>
      <c r="F18" s="142">
        <v>4714</v>
      </c>
      <c r="G18" s="142">
        <v>7044</v>
      </c>
      <c r="H18" s="142">
        <v>3205</v>
      </c>
      <c r="I18" s="142">
        <v>7882</v>
      </c>
      <c r="J18" s="142">
        <v>4648</v>
      </c>
      <c r="K18" s="142">
        <v>4174</v>
      </c>
      <c r="L18" s="142">
        <v>7569</v>
      </c>
      <c r="M18" s="142">
        <v>7112</v>
      </c>
      <c r="N18" s="142">
        <v>1683</v>
      </c>
      <c r="O18" s="143">
        <f t="shared" si="0"/>
        <v>4900.333333333333</v>
      </c>
      <c r="P18" s="250">
        <f t="shared" si="1"/>
        <v>0.49003333333333332</v>
      </c>
      <c r="Q18" s="142">
        <v>120000</v>
      </c>
      <c r="R18" s="144">
        <f t="shared" si="2"/>
        <v>58804</v>
      </c>
      <c r="S18" s="145"/>
      <c r="T18" s="146">
        <f t="shared" si="3"/>
        <v>58804</v>
      </c>
    </row>
    <row r="19" spans="1:117" s="147" customFormat="1">
      <c r="A19" s="140">
        <v>16</v>
      </c>
      <c r="B19" s="150" t="s">
        <v>111</v>
      </c>
      <c r="C19" s="142">
        <v>2944</v>
      </c>
      <c r="D19" s="142">
        <v>4546</v>
      </c>
      <c r="E19" s="142">
        <v>3529</v>
      </c>
      <c r="F19" s="142">
        <v>2734</v>
      </c>
      <c r="G19" s="142">
        <v>5121</v>
      </c>
      <c r="H19" s="142">
        <v>7063</v>
      </c>
      <c r="I19" s="142">
        <v>8033</v>
      </c>
      <c r="J19" s="142">
        <v>4003</v>
      </c>
      <c r="K19" s="142">
        <v>5235</v>
      </c>
      <c r="L19" s="142">
        <v>7809</v>
      </c>
      <c r="M19" s="142">
        <v>6997</v>
      </c>
      <c r="N19" s="142">
        <v>2944</v>
      </c>
      <c r="O19" s="143">
        <f t="shared" si="0"/>
        <v>5079.833333333333</v>
      </c>
      <c r="P19" s="250">
        <f t="shared" si="1"/>
        <v>0.50798333333333334</v>
      </c>
      <c r="Q19" s="142">
        <v>120000</v>
      </c>
      <c r="R19" s="144">
        <f t="shared" si="2"/>
        <v>60958</v>
      </c>
      <c r="S19" s="145"/>
      <c r="T19" s="146">
        <f t="shared" si="3"/>
        <v>60958</v>
      </c>
    </row>
    <row r="20" spans="1:117" s="147" customFormat="1">
      <c r="A20" s="140">
        <v>17</v>
      </c>
      <c r="B20" s="150" t="s">
        <v>112</v>
      </c>
      <c r="C20" s="142">
        <v>3537</v>
      </c>
      <c r="D20" s="142">
        <v>5970</v>
      </c>
      <c r="E20" s="142">
        <v>8161</v>
      </c>
      <c r="F20" s="142">
        <v>7153</v>
      </c>
      <c r="G20" s="142">
        <v>8105</v>
      </c>
      <c r="H20" s="142">
        <v>8150</v>
      </c>
      <c r="I20" s="142">
        <v>8669</v>
      </c>
      <c r="J20" s="142">
        <v>4259</v>
      </c>
      <c r="K20" s="142">
        <v>6567</v>
      </c>
      <c r="L20" s="142">
        <v>5891</v>
      </c>
      <c r="M20" s="142">
        <v>6334</v>
      </c>
      <c r="N20" s="142">
        <v>5970</v>
      </c>
      <c r="O20" s="143">
        <f t="shared" si="0"/>
        <v>6563.833333333333</v>
      </c>
      <c r="P20" s="250">
        <f t="shared" si="1"/>
        <v>0.65638333333333332</v>
      </c>
      <c r="Q20" s="142">
        <v>120000</v>
      </c>
      <c r="R20" s="144">
        <f t="shared" si="2"/>
        <v>78766</v>
      </c>
      <c r="S20" s="145"/>
      <c r="T20" s="146">
        <f t="shared" si="3"/>
        <v>78766</v>
      </c>
    </row>
    <row r="21" spans="1:117" s="147" customFormat="1">
      <c r="A21" s="140">
        <v>18</v>
      </c>
      <c r="B21" s="150" t="s">
        <v>113</v>
      </c>
      <c r="C21" s="142">
        <v>2899</v>
      </c>
      <c r="D21" s="142">
        <v>4583</v>
      </c>
      <c r="E21" s="142">
        <v>2866</v>
      </c>
      <c r="F21" s="142">
        <v>4498</v>
      </c>
      <c r="G21" s="142">
        <v>6349</v>
      </c>
      <c r="H21" s="142">
        <v>7004</v>
      </c>
      <c r="I21" s="142">
        <v>5716</v>
      </c>
      <c r="J21" s="142">
        <v>5017</v>
      </c>
      <c r="K21" s="142">
        <v>7160</v>
      </c>
      <c r="L21" s="142">
        <v>6420</v>
      </c>
      <c r="M21" s="142">
        <v>6889</v>
      </c>
      <c r="N21" s="142">
        <v>4583</v>
      </c>
      <c r="O21" s="143">
        <f t="shared" si="0"/>
        <v>5332</v>
      </c>
      <c r="P21" s="250">
        <f t="shared" si="1"/>
        <v>0.53320000000000001</v>
      </c>
      <c r="Q21" s="142">
        <v>120000</v>
      </c>
      <c r="R21" s="144">
        <f t="shared" si="2"/>
        <v>63984</v>
      </c>
      <c r="S21" s="145"/>
      <c r="T21" s="146">
        <f t="shared" si="3"/>
        <v>63984</v>
      </c>
    </row>
    <row r="22" spans="1:117" s="147" customFormat="1">
      <c r="A22" s="140">
        <v>19</v>
      </c>
      <c r="B22" s="149" t="s">
        <v>114</v>
      </c>
      <c r="C22" s="142">
        <v>4686</v>
      </c>
      <c r="D22" s="142">
        <v>4396</v>
      </c>
      <c r="E22" s="142">
        <v>5009</v>
      </c>
      <c r="F22" s="142">
        <v>6190</v>
      </c>
      <c r="G22" s="142">
        <v>5843</v>
      </c>
      <c r="H22" s="142">
        <v>7872</v>
      </c>
      <c r="I22" s="142">
        <v>6802</v>
      </c>
      <c r="J22" s="142">
        <v>6630</v>
      </c>
      <c r="K22" s="142">
        <v>6452</v>
      </c>
      <c r="L22" s="142">
        <v>7196</v>
      </c>
      <c r="M22" s="142">
        <v>6290</v>
      </c>
      <c r="N22" s="142">
        <v>4396</v>
      </c>
      <c r="O22" s="143">
        <f t="shared" si="0"/>
        <v>5980.166666666667</v>
      </c>
      <c r="P22" s="250">
        <f t="shared" si="1"/>
        <v>0.59801666666666664</v>
      </c>
      <c r="Q22" s="142">
        <v>120000</v>
      </c>
      <c r="R22" s="144">
        <f t="shared" si="2"/>
        <v>71762</v>
      </c>
      <c r="S22" s="145"/>
      <c r="T22" s="146">
        <f t="shared" si="3"/>
        <v>71762</v>
      </c>
    </row>
    <row r="23" spans="1:117" s="147" customFormat="1">
      <c r="A23" s="140">
        <v>20</v>
      </c>
      <c r="B23" s="150" t="s">
        <v>115</v>
      </c>
      <c r="C23" s="142">
        <v>3377</v>
      </c>
      <c r="D23" s="142">
        <v>5974</v>
      </c>
      <c r="E23" s="142">
        <v>8110</v>
      </c>
      <c r="F23" s="142">
        <v>6466</v>
      </c>
      <c r="G23" s="142">
        <v>6969</v>
      </c>
      <c r="H23" s="142">
        <v>8355</v>
      </c>
      <c r="I23" s="142">
        <v>6104</v>
      </c>
      <c r="J23" s="142">
        <v>5535</v>
      </c>
      <c r="K23" s="142">
        <v>6567</v>
      </c>
      <c r="L23" s="142">
        <v>6691</v>
      </c>
      <c r="M23" s="142">
        <v>6104</v>
      </c>
      <c r="N23" s="142">
        <v>5974</v>
      </c>
      <c r="O23" s="143">
        <f t="shared" si="0"/>
        <v>6352.166666666667</v>
      </c>
      <c r="P23" s="250">
        <f t="shared" si="1"/>
        <v>0.63521666666666665</v>
      </c>
      <c r="Q23" s="142">
        <v>120000</v>
      </c>
      <c r="R23" s="144">
        <f t="shared" si="2"/>
        <v>76226</v>
      </c>
      <c r="S23" s="145"/>
      <c r="T23" s="146">
        <f t="shared" si="3"/>
        <v>76226</v>
      </c>
    </row>
    <row r="24" spans="1:117" s="147" customFormat="1">
      <c r="A24" s="140">
        <v>21</v>
      </c>
      <c r="B24" s="141" t="s">
        <v>116</v>
      </c>
      <c r="C24" s="142">
        <v>3514</v>
      </c>
      <c r="D24" s="142">
        <v>4370</v>
      </c>
      <c r="E24" s="142">
        <v>3466</v>
      </c>
      <c r="F24" s="142">
        <v>4069</v>
      </c>
      <c r="G24" s="142">
        <v>6008</v>
      </c>
      <c r="H24" s="142">
        <v>6446</v>
      </c>
      <c r="I24" s="142">
        <v>7228</v>
      </c>
      <c r="J24" s="142">
        <v>4546</v>
      </c>
      <c r="K24" s="142">
        <v>4539</v>
      </c>
      <c r="L24" s="142">
        <v>4370</v>
      </c>
      <c r="M24" s="142">
        <v>6446</v>
      </c>
      <c r="N24" s="142">
        <v>4370</v>
      </c>
      <c r="O24" s="143">
        <f t="shared" si="0"/>
        <v>4947.666666666667</v>
      </c>
      <c r="P24" s="250">
        <f t="shared" si="1"/>
        <v>0.49476666666666669</v>
      </c>
      <c r="Q24" s="142">
        <v>120000</v>
      </c>
      <c r="R24" s="144">
        <f t="shared" si="2"/>
        <v>59372</v>
      </c>
      <c r="S24" s="145"/>
      <c r="T24" s="146">
        <f t="shared" si="3"/>
        <v>59372</v>
      </c>
    </row>
    <row r="25" spans="1:117" s="154" customFormat="1">
      <c r="A25" s="270" t="s">
        <v>117</v>
      </c>
      <c r="B25" s="271"/>
      <c r="C25" s="152">
        <f t="shared" ref="C25:O25" si="4">SUM(C4:C24)</f>
        <v>61617</v>
      </c>
      <c r="D25" s="152">
        <f t="shared" si="4"/>
        <v>83917</v>
      </c>
      <c r="E25" s="152">
        <f t="shared" si="4"/>
        <v>81965</v>
      </c>
      <c r="F25" s="152">
        <f t="shared" si="4"/>
        <v>90537</v>
      </c>
      <c r="G25" s="152">
        <f t="shared" si="4"/>
        <v>107734</v>
      </c>
      <c r="H25" s="152">
        <f>SUM(H4:H24)</f>
        <v>102918</v>
      </c>
      <c r="I25" s="152">
        <f t="shared" si="4"/>
        <v>109661</v>
      </c>
      <c r="J25" s="152">
        <f t="shared" si="4"/>
        <v>67238</v>
      </c>
      <c r="K25" s="152">
        <f>SUM(K4:K24)</f>
        <v>93633</v>
      </c>
      <c r="L25" s="152">
        <f>SUM(L4:L24)</f>
        <v>84211</v>
      </c>
      <c r="M25" s="152">
        <f>SUM(M4:M24)</f>
        <v>95308</v>
      </c>
      <c r="N25" s="152">
        <f>SUM(N4:N24)</f>
        <v>62567</v>
      </c>
      <c r="O25" s="152">
        <f t="shared" si="4"/>
        <v>86775.500000000015</v>
      </c>
      <c r="P25" s="153">
        <f t="shared" si="1"/>
        <v>0.41321666666666668</v>
      </c>
      <c r="Q25" s="152">
        <f>SUM(Q4:Q24)</f>
        <v>2520000</v>
      </c>
      <c r="R25" s="152">
        <f>SUM(R4:R24)</f>
        <v>1041306</v>
      </c>
      <c r="S25" s="145"/>
      <c r="T25" s="146">
        <f t="shared" si="3"/>
        <v>1041306</v>
      </c>
    </row>
    <row r="26" spans="1:117" s="155" customFormat="1" ht="18" thickBot="1">
      <c r="S26" s="156"/>
      <c r="T26" s="157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  <c r="CT26" s="158"/>
      <c r="CU26" s="158"/>
      <c r="CV26" s="158"/>
      <c r="CW26" s="158"/>
      <c r="CX26" s="158"/>
      <c r="CY26" s="158"/>
      <c r="CZ26" s="158"/>
      <c r="DA26" s="158"/>
      <c r="DB26" s="158"/>
      <c r="DC26" s="158"/>
      <c r="DD26" s="158"/>
      <c r="DE26" s="158"/>
      <c r="DF26" s="158"/>
      <c r="DG26" s="158"/>
      <c r="DH26" s="158"/>
      <c r="DI26" s="158"/>
      <c r="DJ26" s="158"/>
      <c r="DK26" s="158"/>
      <c r="DL26" s="158"/>
      <c r="DM26" s="158"/>
    </row>
    <row r="27" spans="1:117">
      <c r="C27" s="130" t="s">
        <v>165</v>
      </c>
      <c r="S27" s="156"/>
    </row>
    <row r="28" spans="1:117">
      <c r="S28" s="156"/>
    </row>
    <row r="29" spans="1:117">
      <c r="S29" s="156"/>
    </row>
    <row r="30" spans="1:117">
      <c r="S30" s="156"/>
    </row>
    <row r="31" spans="1:117">
      <c r="S31" s="156"/>
    </row>
  </sheetData>
  <mergeCells count="2">
    <mergeCell ref="A25:B25"/>
    <mergeCell ref="A1:T1"/>
  </mergeCells>
  <conditionalFormatting sqref="C4:P24">
    <cfRule type="colorScale" priority="1">
      <colorScale>
        <cfvo type="min"/>
        <cfvo type="percentile" val="70"/>
        <cfvo type="max"/>
        <color theme="5" tint="0.79998168889431442"/>
        <color theme="9" tint="0.79998168889431442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B850-A8CA-4A82-8EA8-B73F996A6921}">
  <dimension ref="B1:F18"/>
  <sheetViews>
    <sheetView workbookViewId="0">
      <selection activeCell="F2" sqref="F2:F18"/>
    </sheetView>
  </sheetViews>
  <sheetFormatPr defaultRowHeight="14.25"/>
  <sheetData>
    <row r="1" spans="2:6">
      <c r="B1" t="s">
        <v>136</v>
      </c>
      <c r="C1" t="s">
        <v>177</v>
      </c>
      <c r="D1" t="s">
        <v>162</v>
      </c>
      <c r="E1" t="s">
        <v>163</v>
      </c>
      <c r="F1" t="s">
        <v>171</v>
      </c>
    </row>
    <row r="2" spans="2:6">
      <c r="B2" t="s">
        <v>39</v>
      </c>
      <c r="C2" t="s">
        <v>178</v>
      </c>
      <c r="D2" t="s">
        <v>167</v>
      </c>
      <c r="E2">
        <v>0</v>
      </c>
      <c r="F2">
        <v>3</v>
      </c>
    </row>
    <row r="3" spans="2:6">
      <c r="B3" t="s">
        <v>51</v>
      </c>
      <c r="C3" t="s">
        <v>178</v>
      </c>
      <c r="D3" t="s">
        <v>167</v>
      </c>
      <c r="E3">
        <v>0</v>
      </c>
      <c r="F3">
        <v>3</v>
      </c>
    </row>
    <row r="4" spans="2:6">
      <c r="B4" t="s">
        <v>53</v>
      </c>
      <c r="C4" t="s">
        <v>179</v>
      </c>
      <c r="D4" t="s">
        <v>167</v>
      </c>
      <c r="E4">
        <v>0</v>
      </c>
      <c r="F4">
        <v>4</v>
      </c>
    </row>
    <row r="5" spans="2:6">
      <c r="B5" t="s">
        <v>55</v>
      </c>
      <c r="C5" t="s">
        <v>180</v>
      </c>
      <c r="D5" t="s">
        <v>181</v>
      </c>
      <c r="E5">
        <v>1</v>
      </c>
      <c r="F5">
        <v>5</v>
      </c>
    </row>
    <row r="6" spans="2:6">
      <c r="B6" t="s">
        <v>42</v>
      </c>
      <c r="C6" t="s">
        <v>175</v>
      </c>
      <c r="D6" t="s">
        <v>182</v>
      </c>
      <c r="E6">
        <v>132</v>
      </c>
    </row>
    <row r="7" spans="2:6">
      <c r="B7" t="s">
        <v>43</v>
      </c>
      <c r="C7" t="s">
        <v>183</v>
      </c>
      <c r="D7" t="s">
        <v>182</v>
      </c>
      <c r="E7">
        <v>59</v>
      </c>
      <c r="F7">
        <v>4</v>
      </c>
    </row>
    <row r="8" spans="2:6">
      <c r="B8" t="s">
        <v>45</v>
      </c>
      <c r="C8" t="s">
        <v>184</v>
      </c>
      <c r="D8" t="s">
        <v>182</v>
      </c>
      <c r="E8">
        <v>222</v>
      </c>
    </row>
    <row r="9" spans="2:6">
      <c r="B9" t="s">
        <v>47</v>
      </c>
      <c r="C9" t="s">
        <v>180</v>
      </c>
      <c r="D9" t="s">
        <v>182</v>
      </c>
      <c r="E9">
        <v>230</v>
      </c>
    </row>
    <row r="10" spans="2:6">
      <c r="B10" t="s">
        <v>49</v>
      </c>
      <c r="C10" t="s">
        <v>180</v>
      </c>
      <c r="D10" t="s">
        <v>182</v>
      </c>
      <c r="E10">
        <v>237</v>
      </c>
    </row>
    <row r="11" spans="2:6">
      <c r="B11" t="s">
        <v>57</v>
      </c>
      <c r="C11" t="s">
        <v>180</v>
      </c>
      <c r="D11" t="s">
        <v>182</v>
      </c>
      <c r="E11">
        <v>114</v>
      </c>
    </row>
    <row r="12" spans="2:6">
      <c r="B12" t="s">
        <v>60</v>
      </c>
      <c r="C12" t="s">
        <v>184</v>
      </c>
      <c r="D12" t="s">
        <v>182</v>
      </c>
      <c r="E12">
        <v>238</v>
      </c>
    </row>
    <row r="13" spans="2:6">
      <c r="B13" t="s">
        <v>62</v>
      </c>
      <c r="C13" t="s">
        <v>176</v>
      </c>
      <c r="D13" t="s">
        <v>182</v>
      </c>
      <c r="E13">
        <v>0</v>
      </c>
      <c r="F13">
        <v>1</v>
      </c>
    </row>
    <row r="14" spans="2:6">
      <c r="B14" t="s">
        <v>64</v>
      </c>
      <c r="C14" t="s">
        <v>180</v>
      </c>
      <c r="D14" t="s">
        <v>182</v>
      </c>
      <c r="E14">
        <v>240</v>
      </c>
    </row>
    <row r="15" spans="2:6">
      <c r="B15" t="s">
        <v>66</v>
      </c>
      <c r="C15" t="s">
        <v>185</v>
      </c>
      <c r="D15" t="s">
        <v>182</v>
      </c>
      <c r="E15">
        <v>133</v>
      </c>
    </row>
    <row r="16" spans="2:6">
      <c r="B16" t="s">
        <v>38</v>
      </c>
      <c r="C16" t="s">
        <v>186</v>
      </c>
      <c r="D16" t="s">
        <v>174</v>
      </c>
      <c r="E16">
        <v>3</v>
      </c>
    </row>
    <row r="17" spans="2:6">
      <c r="B17" t="s">
        <v>36</v>
      </c>
      <c r="C17" t="s">
        <v>187</v>
      </c>
      <c r="D17" t="s">
        <v>167</v>
      </c>
      <c r="E17">
        <v>68</v>
      </c>
      <c r="F17">
        <v>1</v>
      </c>
    </row>
    <row r="18" spans="2:6">
      <c r="B18" t="s">
        <v>33</v>
      </c>
      <c r="C18" t="s">
        <v>188</v>
      </c>
      <c r="D18" t="s">
        <v>167</v>
      </c>
      <c r="E18">
        <v>516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38CC-2AF0-4E2F-AF1F-0AC41F4D65AF}">
  <dimension ref="A1:AK35"/>
  <sheetViews>
    <sheetView topLeftCell="C1" zoomScale="72" zoomScaleNormal="72" workbookViewId="0">
      <selection activeCell="AF12" sqref="AF12"/>
    </sheetView>
  </sheetViews>
  <sheetFormatPr defaultRowHeight="14.25"/>
  <cols>
    <col min="1" max="1" width="16" customWidth="1"/>
    <col min="2" max="2" width="39.3984375" customWidth="1"/>
    <col min="3" max="32" width="6.73046875" customWidth="1"/>
    <col min="33" max="33" width="10.59765625" bestFit="1" customWidth="1"/>
    <col min="34" max="34" width="16.1328125" bestFit="1" customWidth="1"/>
    <col min="35" max="35" width="18.59765625" bestFit="1" customWidth="1"/>
    <col min="36" max="36" width="13.3984375" customWidth="1"/>
    <col min="37" max="37" width="13" customWidth="1"/>
  </cols>
  <sheetData>
    <row r="1" spans="1:37" ht="35.25" customHeight="1">
      <c r="B1" s="129" t="s">
        <v>158</v>
      </c>
      <c r="C1" s="273" t="s">
        <v>78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</row>
    <row r="2" spans="1:37" ht="73.5" customHeight="1">
      <c r="A2" s="61" t="s">
        <v>4</v>
      </c>
      <c r="B2" s="62" t="s">
        <v>5</v>
      </c>
      <c r="C2" s="101">
        <v>45231</v>
      </c>
      <c r="D2" s="101">
        <v>45232</v>
      </c>
      <c r="E2" s="101">
        <v>45233</v>
      </c>
      <c r="F2" s="101">
        <v>45234</v>
      </c>
      <c r="G2" s="101">
        <v>45235</v>
      </c>
      <c r="H2" s="101">
        <v>45236</v>
      </c>
      <c r="I2" s="101">
        <v>45237</v>
      </c>
      <c r="J2" s="101">
        <v>45238</v>
      </c>
      <c r="K2" s="101">
        <v>45239</v>
      </c>
      <c r="L2" s="101">
        <v>45240</v>
      </c>
      <c r="M2" s="101">
        <v>45241</v>
      </c>
      <c r="N2" s="101">
        <v>45242</v>
      </c>
      <c r="O2" s="101">
        <v>45243</v>
      </c>
      <c r="P2" s="101">
        <v>45244</v>
      </c>
      <c r="Q2" s="101">
        <v>45245</v>
      </c>
      <c r="R2" s="101">
        <v>45246</v>
      </c>
      <c r="S2" s="101">
        <v>45247</v>
      </c>
      <c r="T2" s="101">
        <v>45248</v>
      </c>
      <c r="U2" s="101">
        <v>45249</v>
      </c>
      <c r="V2" s="101">
        <v>45250</v>
      </c>
      <c r="W2" s="101">
        <v>45251</v>
      </c>
      <c r="X2" s="101">
        <v>45252</v>
      </c>
      <c r="Y2" s="101">
        <v>45253</v>
      </c>
      <c r="Z2" s="101">
        <v>45254</v>
      </c>
      <c r="AA2" s="101">
        <v>45255</v>
      </c>
      <c r="AB2" s="101">
        <v>45256</v>
      </c>
      <c r="AC2" s="101">
        <v>45257</v>
      </c>
      <c r="AD2" s="101">
        <v>45258</v>
      </c>
      <c r="AE2" s="101">
        <v>45259</v>
      </c>
      <c r="AF2" s="101">
        <v>45260</v>
      </c>
      <c r="AG2" s="102" t="s">
        <v>81</v>
      </c>
      <c r="AH2" s="107" t="s">
        <v>18</v>
      </c>
      <c r="AI2" s="126" t="s">
        <v>79</v>
      </c>
      <c r="AJ2" s="108" t="s">
        <v>20</v>
      </c>
      <c r="AK2" s="109" t="s">
        <v>80</v>
      </c>
    </row>
    <row r="3" spans="1:37" ht="20.6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11">
        <f t="shared" ref="AG3:AG10" si="0">AVERAGE(C3:AF3)</f>
        <v>0</v>
      </c>
      <c r="AH3" s="112">
        <v>6750</v>
      </c>
      <c r="AI3" s="112">
        <f t="shared" ref="AI3:AI23" si="1">SUM(C3:AF3)</f>
        <v>0</v>
      </c>
      <c r="AJ3" s="113">
        <f>AI3/AH3</f>
        <v>0</v>
      </c>
      <c r="AK3" s="114">
        <f>AH3-AI3</f>
        <v>6750</v>
      </c>
    </row>
    <row r="4" spans="1:37" ht="20.65">
      <c r="A4" s="110" t="s">
        <v>30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11">
        <f t="shared" si="0"/>
        <v>0</v>
      </c>
      <c r="AH4" s="112">
        <v>6750</v>
      </c>
      <c r="AI4" s="112">
        <f t="shared" si="1"/>
        <v>0</v>
      </c>
      <c r="AJ4" s="113">
        <f t="shared" ref="AJ4:AJ22" si="2">AI4/AH4</f>
        <v>0</v>
      </c>
      <c r="AK4" s="114">
        <f t="shared" ref="AK4:AK22" si="3">AH4-AI4</f>
        <v>6750</v>
      </c>
    </row>
    <row r="5" spans="1:37" ht="20.65">
      <c r="A5" s="110" t="s">
        <v>32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11">
        <f t="shared" si="0"/>
        <v>0</v>
      </c>
      <c r="AH5" s="112">
        <v>6750</v>
      </c>
      <c r="AI5" s="112">
        <f t="shared" si="1"/>
        <v>0</v>
      </c>
      <c r="AJ5" s="113">
        <f t="shared" si="2"/>
        <v>0</v>
      </c>
      <c r="AK5" s="114">
        <f t="shared" si="3"/>
        <v>6750</v>
      </c>
    </row>
    <row r="6" spans="1:37" ht="20.65">
      <c r="A6" s="100" t="s">
        <v>33</v>
      </c>
      <c r="B6" s="99" t="s">
        <v>34</v>
      </c>
      <c r="C6" s="104">
        <v>0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  <c r="I6" s="104">
        <v>0</v>
      </c>
      <c r="J6" s="104">
        <v>0</v>
      </c>
      <c r="K6" s="104">
        <v>0</v>
      </c>
      <c r="L6" s="104">
        <v>0</v>
      </c>
      <c r="M6" s="104">
        <v>0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>
        <v>1</v>
      </c>
      <c r="U6" s="104">
        <v>0</v>
      </c>
      <c r="V6" s="104">
        <v>0</v>
      </c>
      <c r="W6" s="104">
        <v>0</v>
      </c>
      <c r="X6" s="104">
        <v>0</v>
      </c>
      <c r="Y6" s="104">
        <v>1</v>
      </c>
      <c r="Z6" s="104">
        <v>30</v>
      </c>
      <c r="AA6" s="104">
        <v>15</v>
      </c>
      <c r="AB6" s="104">
        <v>32</v>
      </c>
      <c r="AC6" s="104"/>
      <c r="AD6" s="104"/>
      <c r="AE6" s="104"/>
      <c r="AF6" s="104"/>
      <c r="AG6" s="111">
        <f t="shared" si="0"/>
        <v>3.0384615384615383</v>
      </c>
      <c r="AH6" s="112">
        <v>6750</v>
      </c>
      <c r="AI6" s="112">
        <f t="shared" si="1"/>
        <v>79</v>
      </c>
      <c r="AJ6" s="113">
        <f>AI6/AH6</f>
        <v>1.1703703703703704E-2</v>
      </c>
      <c r="AK6" s="114">
        <f t="shared" si="3"/>
        <v>6671</v>
      </c>
    </row>
    <row r="7" spans="1:37" ht="20.65">
      <c r="A7" s="100" t="s">
        <v>36</v>
      </c>
      <c r="B7" s="99" t="s">
        <v>37</v>
      </c>
      <c r="C7" s="104">
        <v>0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v>0</v>
      </c>
      <c r="R7" s="104">
        <v>0</v>
      </c>
      <c r="S7" s="104">
        <v>0</v>
      </c>
      <c r="T7" s="104">
        <v>0</v>
      </c>
      <c r="U7" s="104">
        <v>0</v>
      </c>
      <c r="V7" s="104">
        <v>0</v>
      </c>
      <c r="W7" s="104">
        <v>0</v>
      </c>
      <c r="X7" s="104">
        <v>0</v>
      </c>
      <c r="Y7" s="104">
        <v>34</v>
      </c>
      <c r="Z7" s="104">
        <v>548</v>
      </c>
      <c r="AA7" s="104">
        <v>183</v>
      </c>
      <c r="AB7" s="104">
        <v>324</v>
      </c>
      <c r="AC7" s="104"/>
      <c r="AD7" s="104"/>
      <c r="AE7" s="104"/>
      <c r="AF7" s="104"/>
      <c r="AG7" s="111">
        <f t="shared" si="0"/>
        <v>41.884615384615387</v>
      </c>
      <c r="AH7" s="112">
        <v>6750</v>
      </c>
      <c r="AI7" s="112">
        <f t="shared" si="1"/>
        <v>1089</v>
      </c>
      <c r="AJ7" s="113">
        <f t="shared" si="2"/>
        <v>0.16133333333333333</v>
      </c>
      <c r="AK7" s="114">
        <f t="shared" si="3"/>
        <v>5661</v>
      </c>
    </row>
    <row r="8" spans="1:37" ht="20.65">
      <c r="A8" s="100" t="s">
        <v>38</v>
      </c>
      <c r="B8" s="99" t="s">
        <v>75</v>
      </c>
      <c r="C8" s="104">
        <v>99</v>
      </c>
      <c r="D8" s="104">
        <v>87</v>
      </c>
      <c r="E8" s="104">
        <v>1</v>
      </c>
      <c r="F8" s="104">
        <v>5</v>
      </c>
      <c r="G8" s="104">
        <v>1</v>
      </c>
      <c r="H8" s="104">
        <v>55</v>
      </c>
      <c r="I8" s="104">
        <v>158</v>
      </c>
      <c r="J8" s="104">
        <v>138</v>
      </c>
      <c r="K8" s="104">
        <v>0</v>
      </c>
      <c r="L8" s="104">
        <v>152</v>
      </c>
      <c r="M8" s="104">
        <v>98</v>
      </c>
      <c r="N8" s="104">
        <v>40</v>
      </c>
      <c r="O8" s="104">
        <v>0</v>
      </c>
      <c r="P8" s="104">
        <v>0</v>
      </c>
      <c r="Q8" s="104">
        <v>0</v>
      </c>
      <c r="R8" s="104">
        <v>0</v>
      </c>
      <c r="S8" s="104">
        <v>227</v>
      </c>
      <c r="T8" s="104">
        <v>213</v>
      </c>
      <c r="U8" s="104">
        <v>225</v>
      </c>
      <c r="V8" s="104">
        <v>29</v>
      </c>
      <c r="W8" s="104">
        <v>22</v>
      </c>
      <c r="X8" s="104">
        <v>0</v>
      </c>
      <c r="Y8" s="104">
        <v>0</v>
      </c>
      <c r="Z8" s="104">
        <v>0</v>
      </c>
      <c r="AA8" s="104">
        <v>0</v>
      </c>
      <c r="AB8" s="104">
        <v>29</v>
      </c>
      <c r="AC8" s="104"/>
      <c r="AD8" s="104"/>
      <c r="AE8" s="104"/>
      <c r="AF8" s="104"/>
      <c r="AG8" s="111">
        <f t="shared" si="0"/>
        <v>60.730769230769234</v>
      </c>
      <c r="AH8" s="112">
        <v>6750</v>
      </c>
      <c r="AI8" s="112">
        <f t="shared" si="1"/>
        <v>1579</v>
      </c>
      <c r="AJ8" s="113">
        <f t="shared" si="2"/>
        <v>0.23392592592592593</v>
      </c>
      <c r="AK8" s="114">
        <f t="shared" si="3"/>
        <v>5171</v>
      </c>
    </row>
    <row r="9" spans="1:37" ht="20.65">
      <c r="A9" s="100" t="s">
        <v>39</v>
      </c>
      <c r="B9" s="99" t="s">
        <v>40</v>
      </c>
      <c r="C9" s="104">
        <v>359</v>
      </c>
      <c r="D9" s="104">
        <v>281</v>
      </c>
      <c r="E9" s="104">
        <v>10</v>
      </c>
      <c r="F9" s="104">
        <v>0</v>
      </c>
      <c r="G9" s="104">
        <v>3</v>
      </c>
      <c r="H9" s="104">
        <v>0</v>
      </c>
      <c r="I9" s="104">
        <v>0</v>
      </c>
      <c r="J9" s="104">
        <v>0</v>
      </c>
      <c r="K9" s="104">
        <v>177</v>
      </c>
      <c r="L9" s="104">
        <v>130</v>
      </c>
      <c r="M9" s="104">
        <v>150</v>
      </c>
      <c r="N9" s="104">
        <v>96</v>
      </c>
      <c r="O9" s="104">
        <v>158</v>
      </c>
      <c r="P9" s="104">
        <v>3</v>
      </c>
      <c r="Q9" s="104">
        <v>223</v>
      </c>
      <c r="R9" s="104">
        <v>155</v>
      </c>
      <c r="S9" s="104">
        <v>315</v>
      </c>
      <c r="T9" s="104">
        <v>0</v>
      </c>
      <c r="U9" s="104">
        <v>3</v>
      </c>
      <c r="V9" s="104">
        <v>0</v>
      </c>
      <c r="W9" s="104">
        <v>0</v>
      </c>
      <c r="X9" s="104">
        <v>156</v>
      </c>
      <c r="Y9" s="104">
        <v>149</v>
      </c>
      <c r="Z9" s="104">
        <v>241</v>
      </c>
      <c r="AA9" s="104">
        <v>145</v>
      </c>
      <c r="AB9" s="104">
        <v>0</v>
      </c>
      <c r="AC9" s="104"/>
      <c r="AD9" s="104"/>
      <c r="AE9" s="104"/>
      <c r="AF9" s="104"/>
      <c r="AG9" s="111">
        <f t="shared" si="0"/>
        <v>105.92307692307692</v>
      </c>
      <c r="AH9" s="112">
        <v>6750</v>
      </c>
      <c r="AI9" s="112">
        <f t="shared" si="1"/>
        <v>2754</v>
      </c>
      <c r="AJ9" s="113">
        <f t="shared" si="2"/>
        <v>0.40799999999999997</v>
      </c>
      <c r="AK9" s="114">
        <f t="shared" si="3"/>
        <v>3996</v>
      </c>
    </row>
    <row r="10" spans="1:37" ht="20.65">
      <c r="A10" s="202" t="s">
        <v>42</v>
      </c>
      <c r="B10" s="99" t="s">
        <v>70</v>
      </c>
      <c r="C10" s="104">
        <v>311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1</v>
      </c>
      <c r="N10" s="104">
        <v>304</v>
      </c>
      <c r="O10" s="104">
        <v>334</v>
      </c>
      <c r="P10" s="104">
        <v>259</v>
      </c>
      <c r="Q10" s="104">
        <v>88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04">
        <v>0</v>
      </c>
      <c r="AB10" s="104">
        <v>106</v>
      </c>
      <c r="AC10" s="104"/>
      <c r="AD10" s="104"/>
      <c r="AE10" s="104"/>
      <c r="AF10" s="104"/>
      <c r="AG10" s="111">
        <f t="shared" si="0"/>
        <v>53.96153846153846</v>
      </c>
      <c r="AH10" s="112">
        <v>6750</v>
      </c>
      <c r="AI10" s="112">
        <f t="shared" si="1"/>
        <v>1403</v>
      </c>
      <c r="AJ10" s="113">
        <f t="shared" si="2"/>
        <v>0.20785185185185184</v>
      </c>
      <c r="AK10" s="203">
        <f>AH10-AI10</f>
        <v>5347</v>
      </c>
    </row>
    <row r="11" spans="1:37" ht="20.65">
      <c r="A11" s="202" t="s">
        <v>43</v>
      </c>
      <c r="B11" s="99" t="s">
        <v>44</v>
      </c>
      <c r="C11" s="104">
        <v>137</v>
      </c>
      <c r="D11" s="104">
        <v>3</v>
      </c>
      <c r="E11" s="104">
        <v>439</v>
      </c>
      <c r="F11" s="104">
        <v>70</v>
      </c>
      <c r="G11" s="104">
        <v>7</v>
      </c>
      <c r="H11" s="104">
        <v>6</v>
      </c>
      <c r="I11" s="104">
        <v>1</v>
      </c>
      <c r="J11" s="104">
        <v>0</v>
      </c>
      <c r="K11" s="104">
        <v>6</v>
      </c>
      <c r="L11" s="104">
        <v>317</v>
      </c>
      <c r="M11" s="104">
        <v>131</v>
      </c>
      <c r="N11" s="104">
        <v>295</v>
      </c>
      <c r="O11" s="104">
        <v>42</v>
      </c>
      <c r="P11" s="104">
        <v>9</v>
      </c>
      <c r="Q11" s="104">
        <v>94</v>
      </c>
      <c r="R11" s="104">
        <v>141</v>
      </c>
      <c r="S11" s="104">
        <v>553</v>
      </c>
      <c r="T11" s="104">
        <v>197</v>
      </c>
      <c r="U11" s="104">
        <v>9</v>
      </c>
      <c r="V11" s="104">
        <v>4</v>
      </c>
      <c r="W11" s="104">
        <v>139</v>
      </c>
      <c r="X11" s="104">
        <v>332</v>
      </c>
      <c r="Y11" s="104">
        <v>150</v>
      </c>
      <c r="Z11" s="104">
        <v>9</v>
      </c>
      <c r="AA11" s="104">
        <v>1</v>
      </c>
      <c r="AB11" s="104">
        <v>1</v>
      </c>
      <c r="AC11" s="104"/>
      <c r="AD11" s="104"/>
      <c r="AE11" s="104"/>
      <c r="AF11" s="104"/>
      <c r="AG11" s="111">
        <v>194</v>
      </c>
      <c r="AH11" s="112">
        <v>6750</v>
      </c>
      <c r="AI11" s="112">
        <f t="shared" si="1"/>
        <v>3093</v>
      </c>
      <c r="AJ11" s="113">
        <v>0.43</v>
      </c>
      <c r="AK11" s="203">
        <v>3334</v>
      </c>
    </row>
    <row r="12" spans="1:37" ht="20.65">
      <c r="A12" s="100" t="s">
        <v>45</v>
      </c>
      <c r="B12" s="99" t="s">
        <v>46</v>
      </c>
      <c r="C12" s="104">
        <v>279</v>
      </c>
      <c r="D12" s="104">
        <v>306</v>
      </c>
      <c r="E12" s="104">
        <v>212</v>
      </c>
      <c r="F12" s="104">
        <v>286</v>
      </c>
      <c r="G12" s="104">
        <v>1</v>
      </c>
      <c r="H12" s="104">
        <v>0</v>
      </c>
      <c r="I12" s="104">
        <v>1</v>
      </c>
      <c r="J12" s="104">
        <v>0</v>
      </c>
      <c r="K12" s="104">
        <v>0</v>
      </c>
      <c r="L12" s="104">
        <v>373</v>
      </c>
      <c r="M12" s="104">
        <v>377</v>
      </c>
      <c r="N12" s="104">
        <v>0</v>
      </c>
      <c r="O12" s="104">
        <v>133</v>
      </c>
      <c r="P12" s="104">
        <v>3</v>
      </c>
      <c r="Q12" s="104">
        <v>425</v>
      </c>
      <c r="R12" s="104">
        <v>277</v>
      </c>
      <c r="S12" s="104">
        <v>117</v>
      </c>
      <c r="T12" s="104">
        <v>0</v>
      </c>
      <c r="U12" s="104">
        <v>0</v>
      </c>
      <c r="V12" s="104">
        <v>0</v>
      </c>
      <c r="W12" s="104">
        <v>167</v>
      </c>
      <c r="X12" s="104">
        <v>148</v>
      </c>
      <c r="Y12" s="104">
        <v>3</v>
      </c>
      <c r="Z12" s="104">
        <v>188</v>
      </c>
      <c r="AA12" s="104">
        <v>137</v>
      </c>
      <c r="AB12" s="104">
        <v>91</v>
      </c>
      <c r="AC12" s="104"/>
      <c r="AD12" s="104"/>
      <c r="AE12" s="104"/>
      <c r="AF12" s="104"/>
      <c r="AG12" s="111">
        <f t="shared" ref="AG12:AG23" si="4">AVERAGE(C12:AF12)</f>
        <v>135.53846153846155</v>
      </c>
      <c r="AH12" s="112">
        <v>6750</v>
      </c>
      <c r="AI12" s="112">
        <f t="shared" si="1"/>
        <v>3524</v>
      </c>
      <c r="AJ12" s="113">
        <f t="shared" si="2"/>
        <v>0.52207407407407402</v>
      </c>
      <c r="AK12" s="114">
        <f t="shared" si="3"/>
        <v>3226</v>
      </c>
    </row>
    <row r="13" spans="1:37" ht="20.65">
      <c r="A13" s="100" t="s">
        <v>47</v>
      </c>
      <c r="B13" s="99" t="s">
        <v>48</v>
      </c>
      <c r="C13" s="104">
        <v>80</v>
      </c>
      <c r="D13" s="104">
        <v>294</v>
      </c>
      <c r="E13" s="104">
        <v>341</v>
      </c>
      <c r="F13" s="104">
        <v>161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313</v>
      </c>
      <c r="M13" s="104">
        <v>417</v>
      </c>
      <c r="N13" s="104">
        <v>0</v>
      </c>
      <c r="O13" s="104">
        <v>147</v>
      </c>
      <c r="P13" s="104">
        <v>8</v>
      </c>
      <c r="Q13" s="104">
        <v>491</v>
      </c>
      <c r="R13" s="104">
        <v>218</v>
      </c>
      <c r="S13" s="104">
        <v>120</v>
      </c>
      <c r="T13" s="104">
        <v>1</v>
      </c>
      <c r="U13" s="104">
        <v>1</v>
      </c>
      <c r="V13" s="104">
        <v>141</v>
      </c>
      <c r="W13" s="104">
        <v>336</v>
      </c>
      <c r="X13" s="104">
        <v>153</v>
      </c>
      <c r="Y13" s="104">
        <v>0</v>
      </c>
      <c r="Z13" s="104">
        <v>0</v>
      </c>
      <c r="AA13" s="104">
        <v>0</v>
      </c>
      <c r="AB13" s="104">
        <v>0</v>
      </c>
      <c r="AC13" s="104"/>
      <c r="AD13" s="104"/>
      <c r="AE13" s="104"/>
      <c r="AF13" s="104"/>
      <c r="AG13" s="111">
        <f t="shared" si="4"/>
        <v>123.92307692307692</v>
      </c>
      <c r="AH13" s="112">
        <v>6750</v>
      </c>
      <c r="AI13" s="112">
        <f t="shared" si="1"/>
        <v>3222</v>
      </c>
      <c r="AJ13" s="113">
        <f t="shared" si="2"/>
        <v>0.47733333333333333</v>
      </c>
      <c r="AK13" s="114">
        <f t="shared" si="3"/>
        <v>3528</v>
      </c>
    </row>
    <row r="14" spans="1:37" ht="20.65">
      <c r="A14" s="100" t="s">
        <v>49</v>
      </c>
      <c r="B14" s="99" t="s">
        <v>50</v>
      </c>
      <c r="C14" s="104">
        <v>461</v>
      </c>
      <c r="D14" s="104">
        <v>93</v>
      </c>
      <c r="E14" s="104">
        <v>31</v>
      </c>
      <c r="F14" s="104">
        <v>1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104">
        <v>314</v>
      </c>
      <c r="M14" s="104">
        <v>419</v>
      </c>
      <c r="N14" s="104">
        <v>0</v>
      </c>
      <c r="O14" s="104">
        <v>144</v>
      </c>
      <c r="P14" s="104">
        <v>3</v>
      </c>
      <c r="Q14" s="104">
        <v>500</v>
      </c>
      <c r="R14" s="104">
        <v>219</v>
      </c>
      <c r="S14" s="104">
        <v>123</v>
      </c>
      <c r="T14" s="104">
        <v>0</v>
      </c>
      <c r="U14" s="104">
        <v>0</v>
      </c>
      <c r="V14" s="104">
        <v>150</v>
      </c>
      <c r="W14" s="104">
        <v>336</v>
      </c>
      <c r="X14" s="104">
        <v>153</v>
      </c>
      <c r="Y14" s="104">
        <v>92</v>
      </c>
      <c r="Z14" s="104">
        <v>99</v>
      </c>
      <c r="AA14" s="104">
        <v>236</v>
      </c>
      <c r="AB14" s="104">
        <v>0</v>
      </c>
      <c r="AC14" s="104"/>
      <c r="AD14" s="104"/>
      <c r="AE14" s="104"/>
      <c r="AF14" s="104"/>
      <c r="AG14" s="111">
        <f t="shared" si="4"/>
        <v>129.76923076923077</v>
      </c>
      <c r="AH14" s="112">
        <v>6750</v>
      </c>
      <c r="AI14" s="112">
        <f t="shared" si="1"/>
        <v>3374</v>
      </c>
      <c r="AJ14" s="113">
        <f t="shared" si="2"/>
        <v>0.49985185185185182</v>
      </c>
      <c r="AK14" s="114">
        <f t="shared" si="3"/>
        <v>3376</v>
      </c>
    </row>
    <row r="15" spans="1:37" ht="20.65">
      <c r="A15" s="100" t="s">
        <v>51</v>
      </c>
      <c r="B15" s="99" t="s">
        <v>52</v>
      </c>
      <c r="C15" s="104">
        <v>15</v>
      </c>
      <c r="D15" s="104">
        <v>202</v>
      </c>
      <c r="E15" s="104">
        <v>2</v>
      </c>
      <c r="F15" s="104">
        <v>0</v>
      </c>
      <c r="G15" s="104">
        <v>5</v>
      </c>
      <c r="H15" s="104">
        <v>1</v>
      </c>
      <c r="I15" s="104">
        <v>1</v>
      </c>
      <c r="J15" s="104">
        <v>0</v>
      </c>
      <c r="K15" s="104">
        <v>173</v>
      </c>
      <c r="L15" s="104">
        <v>146</v>
      </c>
      <c r="M15" s="104">
        <v>90</v>
      </c>
      <c r="N15" s="104">
        <v>227</v>
      </c>
      <c r="O15" s="104">
        <v>271</v>
      </c>
      <c r="P15" s="104">
        <v>129</v>
      </c>
      <c r="Q15" s="104">
        <v>0</v>
      </c>
      <c r="R15" s="104">
        <v>122</v>
      </c>
      <c r="S15" s="104">
        <v>219</v>
      </c>
      <c r="T15" s="104">
        <v>1</v>
      </c>
      <c r="U15" s="104">
        <v>4</v>
      </c>
      <c r="V15" s="104">
        <v>1</v>
      </c>
      <c r="W15" s="104">
        <v>0</v>
      </c>
      <c r="X15" s="104">
        <v>127</v>
      </c>
      <c r="Y15" s="104">
        <v>238</v>
      </c>
      <c r="Z15" s="104">
        <v>184</v>
      </c>
      <c r="AA15" s="104">
        <v>144</v>
      </c>
      <c r="AB15" s="104">
        <v>0</v>
      </c>
      <c r="AC15" s="104"/>
      <c r="AD15" s="104"/>
      <c r="AE15" s="104"/>
      <c r="AF15" s="104"/>
      <c r="AG15" s="111">
        <f t="shared" si="4"/>
        <v>88.538461538461533</v>
      </c>
      <c r="AH15" s="112">
        <v>6750</v>
      </c>
      <c r="AI15" s="112">
        <f t="shared" si="1"/>
        <v>2302</v>
      </c>
      <c r="AJ15" s="113">
        <f t="shared" si="2"/>
        <v>0.34103703703703703</v>
      </c>
      <c r="AK15" s="114">
        <f t="shared" si="3"/>
        <v>4448</v>
      </c>
    </row>
    <row r="16" spans="1:37" ht="20.65">
      <c r="A16" s="100" t="s">
        <v>53</v>
      </c>
      <c r="B16" s="99" t="s">
        <v>54</v>
      </c>
      <c r="C16" s="104">
        <v>76</v>
      </c>
      <c r="D16" s="104">
        <v>0</v>
      </c>
      <c r="E16" s="104">
        <v>11</v>
      </c>
      <c r="F16" s="104">
        <v>1</v>
      </c>
      <c r="G16" s="104">
        <v>5</v>
      </c>
      <c r="H16" s="104">
        <v>2</v>
      </c>
      <c r="I16" s="104">
        <v>0</v>
      </c>
      <c r="J16" s="104">
        <v>0</v>
      </c>
      <c r="K16" s="104">
        <v>119</v>
      </c>
      <c r="L16" s="104">
        <v>147</v>
      </c>
      <c r="M16" s="104">
        <v>147</v>
      </c>
      <c r="N16" s="104">
        <v>128</v>
      </c>
      <c r="O16" s="104">
        <v>168</v>
      </c>
      <c r="P16" s="104">
        <v>5</v>
      </c>
      <c r="Q16" s="104">
        <v>220</v>
      </c>
      <c r="R16" s="104">
        <v>207</v>
      </c>
      <c r="S16" s="104">
        <v>72</v>
      </c>
      <c r="T16" s="104">
        <v>173</v>
      </c>
      <c r="U16" s="104">
        <v>0</v>
      </c>
      <c r="V16" s="104">
        <v>0</v>
      </c>
      <c r="W16" s="104">
        <v>3</v>
      </c>
      <c r="X16" s="104">
        <v>0</v>
      </c>
      <c r="Y16" s="104">
        <v>14</v>
      </c>
      <c r="Z16" s="104">
        <v>0</v>
      </c>
      <c r="AA16" s="104">
        <v>0</v>
      </c>
      <c r="AB16" s="104">
        <v>0</v>
      </c>
      <c r="AC16" s="104"/>
      <c r="AD16" s="104"/>
      <c r="AE16" s="104"/>
      <c r="AF16" s="104"/>
      <c r="AG16" s="111">
        <f t="shared" si="4"/>
        <v>57.615384615384613</v>
      </c>
      <c r="AH16" s="112">
        <v>6750</v>
      </c>
      <c r="AI16" s="112">
        <f t="shared" si="1"/>
        <v>1498</v>
      </c>
      <c r="AJ16" s="113">
        <f t="shared" si="2"/>
        <v>0.22192592592592592</v>
      </c>
      <c r="AK16" s="114">
        <f t="shared" si="3"/>
        <v>5252</v>
      </c>
    </row>
    <row r="17" spans="1:37" ht="20.65">
      <c r="A17" s="110" t="s">
        <v>55</v>
      </c>
      <c r="B17" s="99" t="s">
        <v>56</v>
      </c>
      <c r="C17" s="104">
        <v>295</v>
      </c>
      <c r="D17" s="104">
        <v>205</v>
      </c>
      <c r="E17" s="104">
        <v>3</v>
      </c>
      <c r="F17" s="104">
        <v>1</v>
      </c>
      <c r="G17" s="104">
        <v>1</v>
      </c>
      <c r="H17" s="104">
        <v>1</v>
      </c>
      <c r="I17" s="104">
        <v>0</v>
      </c>
      <c r="J17" s="104">
        <v>1</v>
      </c>
      <c r="K17" s="104">
        <v>182</v>
      </c>
      <c r="L17" s="104">
        <v>128</v>
      </c>
      <c r="M17" s="104">
        <v>10</v>
      </c>
      <c r="N17" s="104">
        <v>0</v>
      </c>
      <c r="O17" s="104">
        <v>0</v>
      </c>
      <c r="P17" s="104">
        <v>279</v>
      </c>
      <c r="Q17" s="104">
        <v>92</v>
      </c>
      <c r="R17" s="104">
        <v>14</v>
      </c>
      <c r="S17" s="104">
        <v>218</v>
      </c>
      <c r="T17" s="104">
        <v>136</v>
      </c>
      <c r="U17" s="104">
        <v>0</v>
      </c>
      <c r="V17" s="104">
        <v>114</v>
      </c>
      <c r="W17" s="104">
        <v>0</v>
      </c>
      <c r="X17" s="104">
        <v>132</v>
      </c>
      <c r="Y17" s="104">
        <v>71</v>
      </c>
      <c r="Z17" s="104">
        <v>1</v>
      </c>
      <c r="AA17" s="104">
        <v>0</v>
      </c>
      <c r="AB17" s="104">
        <v>0</v>
      </c>
      <c r="AC17" s="104"/>
      <c r="AD17" s="104"/>
      <c r="AE17" s="104"/>
      <c r="AF17" s="104"/>
      <c r="AG17" s="111">
        <f t="shared" si="4"/>
        <v>72.461538461538467</v>
      </c>
      <c r="AH17" s="112">
        <v>6750</v>
      </c>
      <c r="AI17" s="112">
        <f t="shared" si="1"/>
        <v>1884</v>
      </c>
      <c r="AJ17" s="113">
        <f t="shared" si="2"/>
        <v>0.27911111111111109</v>
      </c>
      <c r="AK17" s="114">
        <f t="shared" si="3"/>
        <v>4866</v>
      </c>
    </row>
    <row r="18" spans="1:37" ht="20.65">
      <c r="A18" s="100" t="s">
        <v>57</v>
      </c>
      <c r="B18" s="99" t="s">
        <v>70</v>
      </c>
      <c r="C18" s="104">
        <v>520</v>
      </c>
      <c r="D18" s="104">
        <v>105</v>
      </c>
      <c r="E18" s="104">
        <v>34</v>
      </c>
      <c r="F18" s="104">
        <v>1</v>
      </c>
      <c r="G18" s="104">
        <v>3</v>
      </c>
      <c r="H18" s="104">
        <v>2</v>
      </c>
      <c r="I18" s="104">
        <v>1</v>
      </c>
      <c r="J18" s="104">
        <v>2</v>
      </c>
      <c r="K18" s="104">
        <v>2</v>
      </c>
      <c r="L18" s="104">
        <v>313</v>
      </c>
      <c r="M18" s="104">
        <v>370</v>
      </c>
      <c r="N18" s="104">
        <v>154</v>
      </c>
      <c r="O18" s="104">
        <v>45</v>
      </c>
      <c r="P18" s="104">
        <v>4</v>
      </c>
      <c r="Q18" s="104">
        <v>495</v>
      </c>
      <c r="R18" s="104">
        <v>215</v>
      </c>
      <c r="S18" s="104">
        <v>123</v>
      </c>
      <c r="T18" s="104">
        <v>2</v>
      </c>
      <c r="U18" s="104">
        <v>3</v>
      </c>
      <c r="V18" s="104">
        <v>3</v>
      </c>
      <c r="W18" s="104">
        <v>282</v>
      </c>
      <c r="X18" s="104">
        <v>345</v>
      </c>
      <c r="Y18" s="104">
        <v>3</v>
      </c>
      <c r="Z18" s="104">
        <v>191</v>
      </c>
      <c r="AA18" s="104">
        <v>288</v>
      </c>
      <c r="AB18" s="104">
        <v>56</v>
      </c>
      <c r="AC18" s="104"/>
      <c r="AD18" s="104"/>
      <c r="AE18" s="104"/>
      <c r="AF18" s="104"/>
      <c r="AG18" s="111">
        <f t="shared" si="4"/>
        <v>137</v>
      </c>
      <c r="AH18" s="112">
        <v>6750</v>
      </c>
      <c r="AI18" s="112">
        <f t="shared" si="1"/>
        <v>3562</v>
      </c>
      <c r="AJ18" s="113">
        <f t="shared" si="2"/>
        <v>0.52770370370370367</v>
      </c>
      <c r="AK18" s="114">
        <f t="shared" si="3"/>
        <v>3188</v>
      </c>
    </row>
    <row r="19" spans="1:37" ht="20.65">
      <c r="A19" s="116" t="s">
        <v>60</v>
      </c>
      <c r="B19" s="99" t="s">
        <v>61</v>
      </c>
      <c r="C19" s="104">
        <v>255</v>
      </c>
      <c r="D19" s="104">
        <v>289</v>
      </c>
      <c r="E19" s="104">
        <v>303</v>
      </c>
      <c r="F19" s="104">
        <v>32</v>
      </c>
      <c r="G19" s="104">
        <v>1</v>
      </c>
      <c r="H19" s="104">
        <v>0</v>
      </c>
      <c r="I19" s="104">
        <v>0</v>
      </c>
      <c r="J19" s="104">
        <v>0</v>
      </c>
      <c r="K19" s="104">
        <v>1</v>
      </c>
      <c r="L19" s="104">
        <v>313</v>
      </c>
      <c r="M19" s="104">
        <v>215</v>
      </c>
      <c r="N19" s="104">
        <v>243</v>
      </c>
      <c r="O19" s="104">
        <v>84</v>
      </c>
      <c r="P19" s="104">
        <v>47</v>
      </c>
      <c r="Q19" s="104">
        <v>426</v>
      </c>
      <c r="R19" s="104">
        <v>284</v>
      </c>
      <c r="S19" s="104">
        <v>120</v>
      </c>
      <c r="T19" s="104">
        <v>1</v>
      </c>
      <c r="U19" s="104">
        <v>2</v>
      </c>
      <c r="V19" s="104">
        <v>142</v>
      </c>
      <c r="W19" s="104">
        <v>335</v>
      </c>
      <c r="X19" s="104">
        <v>150</v>
      </c>
      <c r="Y19" s="104">
        <v>92</v>
      </c>
      <c r="Z19" s="104">
        <v>107</v>
      </c>
      <c r="AA19" s="104">
        <v>130</v>
      </c>
      <c r="AB19" s="104">
        <v>84</v>
      </c>
      <c r="AC19" s="104"/>
      <c r="AD19" s="104"/>
      <c r="AE19" s="104"/>
      <c r="AF19" s="104"/>
      <c r="AG19" s="111">
        <f t="shared" si="4"/>
        <v>140.61538461538461</v>
      </c>
      <c r="AH19" s="112">
        <v>6750</v>
      </c>
      <c r="AI19" s="112">
        <f t="shared" si="1"/>
        <v>3656</v>
      </c>
      <c r="AJ19" s="113">
        <f t="shared" si="2"/>
        <v>0.54162962962962968</v>
      </c>
      <c r="AK19" s="114">
        <f t="shared" si="3"/>
        <v>3094</v>
      </c>
    </row>
    <row r="20" spans="1:37" ht="20.65">
      <c r="A20" s="100" t="s">
        <v>62</v>
      </c>
      <c r="B20" s="99" t="s">
        <v>63</v>
      </c>
      <c r="C20" s="104">
        <v>231</v>
      </c>
      <c r="D20" s="104">
        <v>590</v>
      </c>
      <c r="E20" s="104">
        <v>255</v>
      </c>
      <c r="F20" s="104">
        <v>63</v>
      </c>
      <c r="G20" s="104">
        <v>1</v>
      </c>
      <c r="H20" s="104">
        <v>1</v>
      </c>
      <c r="I20" s="104">
        <v>1</v>
      </c>
      <c r="J20" s="104">
        <v>1</v>
      </c>
      <c r="K20" s="104">
        <v>0</v>
      </c>
      <c r="L20" s="104">
        <v>1</v>
      </c>
      <c r="M20" s="104">
        <v>275</v>
      </c>
      <c r="N20" s="104">
        <v>339</v>
      </c>
      <c r="O20" s="104">
        <v>269</v>
      </c>
      <c r="P20" s="104">
        <v>9</v>
      </c>
      <c r="Q20" s="104">
        <v>495</v>
      </c>
      <c r="R20" s="104">
        <v>220</v>
      </c>
      <c r="S20" s="104">
        <v>121</v>
      </c>
      <c r="T20" s="104">
        <v>2</v>
      </c>
      <c r="U20" s="104">
        <v>2</v>
      </c>
      <c r="V20" s="104">
        <v>2</v>
      </c>
      <c r="W20" s="104">
        <v>222</v>
      </c>
      <c r="X20" s="104">
        <v>398</v>
      </c>
      <c r="Y20" s="104">
        <v>2</v>
      </c>
      <c r="Z20" s="104">
        <v>236</v>
      </c>
      <c r="AA20" s="104">
        <v>96</v>
      </c>
      <c r="AB20" s="104">
        <v>187</v>
      </c>
      <c r="AC20" s="104"/>
      <c r="AD20" s="104"/>
      <c r="AE20" s="104"/>
      <c r="AF20" s="104"/>
      <c r="AG20" s="111">
        <f t="shared" si="4"/>
        <v>154.57692307692307</v>
      </c>
      <c r="AH20" s="112">
        <v>6750</v>
      </c>
      <c r="AI20" s="112">
        <f t="shared" si="1"/>
        <v>4019</v>
      </c>
      <c r="AJ20" s="113">
        <f t="shared" si="2"/>
        <v>0.59540740740740739</v>
      </c>
      <c r="AK20" s="114">
        <f t="shared" si="3"/>
        <v>2731</v>
      </c>
    </row>
    <row r="21" spans="1:37" ht="20.65">
      <c r="A21" s="100" t="s">
        <v>64</v>
      </c>
      <c r="B21" s="99" t="s">
        <v>65</v>
      </c>
      <c r="C21" s="104">
        <v>215</v>
      </c>
      <c r="D21" s="104">
        <v>214</v>
      </c>
      <c r="E21" s="104">
        <v>370</v>
      </c>
      <c r="F21" s="104">
        <v>1</v>
      </c>
      <c r="G21" s="104">
        <v>1</v>
      </c>
      <c r="H21" s="104">
        <v>1</v>
      </c>
      <c r="I21" s="104">
        <v>0</v>
      </c>
      <c r="J21" s="104">
        <v>0</v>
      </c>
      <c r="K21" s="104">
        <v>0</v>
      </c>
      <c r="L21" s="104">
        <v>313</v>
      </c>
      <c r="M21" s="104">
        <v>405</v>
      </c>
      <c r="N21" s="104">
        <v>22</v>
      </c>
      <c r="O21" s="104">
        <v>137</v>
      </c>
      <c r="P21" s="104">
        <v>4</v>
      </c>
      <c r="Q21" s="104">
        <v>431</v>
      </c>
      <c r="R21" s="104">
        <v>283</v>
      </c>
      <c r="S21" s="104">
        <v>120</v>
      </c>
      <c r="T21" s="104">
        <v>2</v>
      </c>
      <c r="U21" s="104">
        <v>1</v>
      </c>
      <c r="V21" s="104">
        <v>1</v>
      </c>
      <c r="W21" s="104">
        <v>336</v>
      </c>
      <c r="X21" s="104">
        <v>267</v>
      </c>
      <c r="Y21" s="104">
        <v>2</v>
      </c>
      <c r="Z21" s="104">
        <v>189</v>
      </c>
      <c r="AA21" s="104">
        <v>137</v>
      </c>
      <c r="AB21" s="104">
        <v>97</v>
      </c>
      <c r="AC21" s="104"/>
      <c r="AD21" s="104"/>
      <c r="AE21" s="104"/>
      <c r="AF21" s="104"/>
      <c r="AG21" s="111">
        <f t="shared" si="4"/>
        <v>136.5</v>
      </c>
      <c r="AH21" s="112">
        <v>6750</v>
      </c>
      <c r="AI21" s="112">
        <f t="shared" si="1"/>
        <v>3549</v>
      </c>
      <c r="AJ21" s="113">
        <f t="shared" si="2"/>
        <v>0.52577777777777779</v>
      </c>
      <c r="AK21" s="114">
        <f t="shared" si="3"/>
        <v>3201</v>
      </c>
    </row>
    <row r="22" spans="1:37" ht="20.65">
      <c r="A22" s="100" t="s">
        <v>66</v>
      </c>
      <c r="B22" s="99" t="s">
        <v>67</v>
      </c>
      <c r="C22" s="104">
        <v>102</v>
      </c>
      <c r="D22" s="104">
        <v>38</v>
      </c>
      <c r="E22" s="104">
        <v>232</v>
      </c>
      <c r="F22" s="104">
        <v>601</v>
      </c>
      <c r="G22" s="104">
        <v>99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2</v>
      </c>
      <c r="N22" s="104">
        <v>304</v>
      </c>
      <c r="O22" s="104">
        <v>333</v>
      </c>
      <c r="P22" s="104">
        <v>252</v>
      </c>
      <c r="Q22" s="104">
        <v>430</v>
      </c>
      <c r="R22" s="104">
        <v>285</v>
      </c>
      <c r="S22" s="104">
        <v>120</v>
      </c>
      <c r="T22" s="104">
        <v>1</v>
      </c>
      <c r="U22" s="104">
        <v>0</v>
      </c>
      <c r="V22" s="104">
        <v>1</v>
      </c>
      <c r="W22" s="104">
        <v>340</v>
      </c>
      <c r="X22" s="104">
        <v>270</v>
      </c>
      <c r="Y22" s="104">
        <v>4</v>
      </c>
      <c r="Z22" s="104">
        <v>1</v>
      </c>
      <c r="AA22" s="104">
        <v>180</v>
      </c>
      <c r="AB22" s="104">
        <v>105</v>
      </c>
      <c r="AC22" s="104"/>
      <c r="AD22" s="104"/>
      <c r="AE22" s="104"/>
      <c r="AF22" s="104"/>
      <c r="AG22" s="111">
        <f t="shared" si="4"/>
        <v>142.30769230769232</v>
      </c>
      <c r="AH22" s="112">
        <v>6750</v>
      </c>
      <c r="AI22" s="112">
        <f t="shared" si="1"/>
        <v>3700</v>
      </c>
      <c r="AJ22" s="113">
        <f t="shared" si="2"/>
        <v>0.54814814814814816</v>
      </c>
      <c r="AK22" s="114">
        <f t="shared" si="3"/>
        <v>3050</v>
      </c>
    </row>
    <row r="23" spans="1:37" ht="20.65">
      <c r="A23" s="115" t="s">
        <v>58</v>
      </c>
      <c r="B23" s="103" t="s">
        <v>59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11" t="e">
        <f t="shared" si="4"/>
        <v>#DIV/0!</v>
      </c>
      <c r="AH23" s="112">
        <v>6750</v>
      </c>
      <c r="AI23" s="112">
        <f t="shared" si="1"/>
        <v>0</v>
      </c>
      <c r="AJ23" s="113">
        <f>AI23/AH23</f>
        <v>0</v>
      </c>
      <c r="AK23" s="114">
        <f>AH23-AI23</f>
        <v>6750</v>
      </c>
    </row>
    <row r="24" spans="1:37" s="117" customFormat="1" ht="28.5" customHeight="1">
      <c r="B24" s="125" t="s">
        <v>72</v>
      </c>
      <c r="C24" s="119">
        <f t="shared" ref="C24:Q24" si="5">SUM(C6:C22)</f>
        <v>3435</v>
      </c>
      <c r="D24" s="119">
        <f t="shared" si="5"/>
        <v>2707</v>
      </c>
      <c r="E24" s="119">
        <f t="shared" si="5"/>
        <v>2244</v>
      </c>
      <c r="F24" s="119">
        <f t="shared" si="5"/>
        <v>1223</v>
      </c>
      <c r="G24" s="119">
        <f t="shared" si="5"/>
        <v>128</v>
      </c>
      <c r="H24" s="119">
        <f t="shared" si="5"/>
        <v>69</v>
      </c>
      <c r="I24" s="119">
        <f t="shared" si="5"/>
        <v>163</v>
      </c>
      <c r="J24" s="119">
        <f t="shared" si="5"/>
        <v>142</v>
      </c>
      <c r="K24" s="119">
        <f t="shared" si="5"/>
        <v>660</v>
      </c>
      <c r="L24" s="119">
        <f t="shared" si="5"/>
        <v>2960</v>
      </c>
      <c r="M24" s="119">
        <f t="shared" si="5"/>
        <v>3107</v>
      </c>
      <c r="N24" s="119">
        <f t="shared" si="5"/>
        <v>2152</v>
      </c>
      <c r="O24" s="119">
        <f t="shared" si="5"/>
        <v>2265</v>
      </c>
      <c r="P24" s="119">
        <f t="shared" si="5"/>
        <v>1014</v>
      </c>
      <c r="Q24" s="119">
        <f t="shared" si="5"/>
        <v>4410</v>
      </c>
      <c r="R24" s="119">
        <f>SUM(Q6:Q22)</f>
        <v>4410</v>
      </c>
      <c r="S24" s="119">
        <f>SUM(R6:R22)</f>
        <v>2640</v>
      </c>
      <c r="T24" s="119">
        <f t="shared" ref="T24:AF24" si="6">SUM(T6:T22)</f>
        <v>730</v>
      </c>
      <c r="U24" s="119">
        <f t="shared" si="6"/>
        <v>250</v>
      </c>
      <c r="V24" s="119">
        <f t="shared" si="6"/>
        <v>588</v>
      </c>
      <c r="W24" s="119">
        <f t="shared" si="6"/>
        <v>2518</v>
      </c>
      <c r="X24" s="119">
        <f t="shared" si="6"/>
        <v>2631</v>
      </c>
      <c r="Y24" s="119">
        <f>SUM(Y6:Y21)</f>
        <v>851</v>
      </c>
      <c r="Z24" s="119">
        <f t="shared" si="6"/>
        <v>2024</v>
      </c>
      <c r="AA24" s="119">
        <f t="shared" si="6"/>
        <v>1692</v>
      </c>
      <c r="AB24" s="119">
        <f t="shared" si="6"/>
        <v>1112</v>
      </c>
      <c r="AC24" s="119">
        <f t="shared" si="6"/>
        <v>0</v>
      </c>
      <c r="AD24" s="119">
        <f t="shared" si="6"/>
        <v>0</v>
      </c>
      <c r="AE24" s="119">
        <f t="shared" si="6"/>
        <v>0</v>
      </c>
      <c r="AF24" s="119">
        <f t="shared" si="6"/>
        <v>0</v>
      </c>
      <c r="AG24" s="120"/>
      <c r="AH24" s="122">
        <f>SUM(AH6:AH22)</f>
        <v>114750</v>
      </c>
      <c r="AI24" s="122">
        <f>SUM(AI6:AI22)</f>
        <v>44287</v>
      </c>
      <c r="AJ24" s="123">
        <f>AI24/AH24</f>
        <v>0.38594335511982569</v>
      </c>
      <c r="AK24" s="120"/>
    </row>
    <row r="25" spans="1:37" s="117" customFormat="1" ht="28.5" customHeight="1">
      <c r="B25" s="125" t="s">
        <v>86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20"/>
      <c r="AH25" s="229">
        <f>AVERAGE(AH6:AH22)</f>
        <v>6750</v>
      </c>
      <c r="AI25" s="229">
        <f>AVERAGE(AI6:AI22)</f>
        <v>2605.1176470588234</v>
      </c>
    </row>
    <row r="26" spans="1:37" s="117" customFormat="1" ht="15">
      <c r="B26" s="125" t="s">
        <v>74</v>
      </c>
      <c r="C26" s="124">
        <f>C27/C28</f>
        <v>0.44901960784313727</v>
      </c>
      <c r="D26" s="124">
        <f t="shared" ref="D26:AF26" si="7">D27/D28</f>
        <v>0.35385620915032684</v>
      </c>
      <c r="E26" s="124">
        <f t="shared" si="7"/>
        <v>0.29333333333333333</v>
      </c>
      <c r="F26" s="124">
        <f t="shared" si="7"/>
        <v>0.15986928104575163</v>
      </c>
      <c r="G26" s="124">
        <f>G27/G28</f>
        <v>1.6732026143790848E-2</v>
      </c>
      <c r="H26" s="124">
        <f t="shared" si="7"/>
        <v>9.0196078431372551E-3</v>
      </c>
      <c r="I26" s="124">
        <f t="shared" si="7"/>
        <v>2.1307189542483659E-2</v>
      </c>
      <c r="J26" s="124">
        <f t="shared" si="7"/>
        <v>1.8562091503267975E-2</v>
      </c>
      <c r="K26" s="124">
        <f t="shared" si="7"/>
        <v>8.6274509803921567E-2</v>
      </c>
      <c r="L26" s="124">
        <f t="shared" si="7"/>
        <v>0.38692810457516341</v>
      </c>
      <c r="M26" s="124">
        <f t="shared" si="7"/>
        <v>0.40614379084967317</v>
      </c>
      <c r="N26" s="124">
        <f t="shared" si="7"/>
        <v>0.28130718954248368</v>
      </c>
      <c r="O26" s="124">
        <f t="shared" si="7"/>
        <v>0.29607843137254902</v>
      </c>
      <c r="P26" s="124">
        <f t="shared" si="7"/>
        <v>0.13254901960784313</v>
      </c>
      <c r="Q26" s="124">
        <f t="shared" si="7"/>
        <v>0.57647058823529418</v>
      </c>
      <c r="R26" s="124">
        <f>R27/R28</f>
        <v>0.57647058823529418</v>
      </c>
      <c r="S26" s="124">
        <f t="shared" si="7"/>
        <v>0.34509803921568627</v>
      </c>
      <c r="T26" s="124">
        <f t="shared" si="7"/>
        <v>9.5424836601307184E-2</v>
      </c>
      <c r="U26" s="124">
        <f t="shared" si="7"/>
        <v>3.2679738562091498E-2</v>
      </c>
      <c r="V26" s="124">
        <f t="shared" si="7"/>
        <v>7.6862745098039212E-2</v>
      </c>
      <c r="W26" s="124">
        <f t="shared" si="7"/>
        <v>0.32915032679738565</v>
      </c>
      <c r="X26" s="124">
        <f t="shared" si="7"/>
        <v>0.34392156862745094</v>
      </c>
      <c r="Y26" s="124">
        <f t="shared" si="7"/>
        <v>0.11819444444444445</v>
      </c>
      <c r="Z26" s="124">
        <f t="shared" si="7"/>
        <v>0.2645751633986928</v>
      </c>
      <c r="AA26" s="124">
        <f t="shared" si="7"/>
        <v>0.22117647058823531</v>
      </c>
      <c r="AB26" s="124">
        <f t="shared" si="7"/>
        <v>0.14535947712418298</v>
      </c>
      <c r="AC26" s="124" t="e">
        <f t="shared" si="7"/>
        <v>#DIV/0!</v>
      </c>
      <c r="AD26" s="124" t="e">
        <f t="shared" si="7"/>
        <v>#DIV/0!</v>
      </c>
      <c r="AE26" s="124" t="e">
        <f t="shared" si="7"/>
        <v>#DIV/0!</v>
      </c>
      <c r="AF26" s="124" t="e">
        <f t="shared" si="7"/>
        <v>#DIV/0!</v>
      </c>
      <c r="AG26" s="120"/>
    </row>
    <row r="27" spans="1:37" s="117" customFormat="1" ht="15">
      <c r="B27" s="125" t="s">
        <v>77</v>
      </c>
      <c r="C27" s="119">
        <f>AVERAGE(C6:C22)</f>
        <v>202.05882352941177</v>
      </c>
      <c r="D27" s="119">
        <f t="shared" ref="D27:AF27" si="8">AVERAGE(D6:D22)</f>
        <v>159.23529411764707</v>
      </c>
      <c r="E27" s="119">
        <f t="shared" si="8"/>
        <v>132</v>
      </c>
      <c r="F27" s="119">
        <f t="shared" si="8"/>
        <v>71.941176470588232</v>
      </c>
      <c r="G27" s="119">
        <f>AVERAGE(G6:G22)</f>
        <v>7.5294117647058822</v>
      </c>
      <c r="H27" s="119">
        <f t="shared" si="8"/>
        <v>4.0588235294117645</v>
      </c>
      <c r="I27" s="119">
        <f t="shared" si="8"/>
        <v>9.5882352941176467</v>
      </c>
      <c r="J27" s="119">
        <f t="shared" si="8"/>
        <v>8.3529411764705888</v>
      </c>
      <c r="K27" s="119">
        <f t="shared" si="8"/>
        <v>38.823529411764703</v>
      </c>
      <c r="L27" s="119">
        <f t="shared" si="8"/>
        <v>174.11764705882354</v>
      </c>
      <c r="M27" s="119">
        <f t="shared" si="8"/>
        <v>182.76470588235293</v>
      </c>
      <c r="N27" s="119">
        <f t="shared" si="8"/>
        <v>126.58823529411765</v>
      </c>
      <c r="O27" s="119">
        <f t="shared" si="8"/>
        <v>133.23529411764707</v>
      </c>
      <c r="P27" s="119">
        <f t="shared" si="8"/>
        <v>59.647058823529413</v>
      </c>
      <c r="Q27" s="119">
        <f t="shared" si="8"/>
        <v>259.41176470588238</v>
      </c>
      <c r="R27" s="119">
        <f>AVERAGE(Q6:Q22)</f>
        <v>259.41176470588238</v>
      </c>
      <c r="S27" s="119">
        <f>AVERAGE(R6:R22)</f>
        <v>155.29411764705881</v>
      </c>
      <c r="T27" s="119">
        <f t="shared" si="8"/>
        <v>42.941176470588232</v>
      </c>
      <c r="U27" s="119">
        <f t="shared" si="8"/>
        <v>14.705882352941176</v>
      </c>
      <c r="V27" s="119">
        <f t="shared" si="8"/>
        <v>34.588235294117645</v>
      </c>
      <c r="W27" s="119">
        <f t="shared" si="8"/>
        <v>148.11764705882354</v>
      </c>
      <c r="X27" s="119">
        <f t="shared" si="8"/>
        <v>154.76470588235293</v>
      </c>
      <c r="Y27" s="119">
        <f>AVERAGE(Y6:Y21)</f>
        <v>53.1875</v>
      </c>
      <c r="Z27" s="119">
        <f t="shared" si="8"/>
        <v>119.05882352941177</v>
      </c>
      <c r="AA27" s="119">
        <f t="shared" si="8"/>
        <v>99.529411764705884</v>
      </c>
      <c r="AB27" s="119">
        <f t="shared" si="8"/>
        <v>65.411764705882348</v>
      </c>
      <c r="AC27" s="119" t="e">
        <f t="shared" si="8"/>
        <v>#DIV/0!</v>
      </c>
      <c r="AD27" s="119" t="e">
        <f t="shared" si="8"/>
        <v>#DIV/0!</v>
      </c>
      <c r="AE27" s="119" t="e">
        <f t="shared" si="8"/>
        <v>#DIV/0!</v>
      </c>
      <c r="AF27" s="119" t="e">
        <f t="shared" si="8"/>
        <v>#DIV/0!</v>
      </c>
      <c r="AG27" s="127"/>
    </row>
    <row r="28" spans="1:37" s="117" customFormat="1" ht="15">
      <c r="B28" s="125" t="s">
        <v>76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</row>
    <row r="35" spans="10:10">
      <c r="J35" s="249"/>
    </row>
  </sheetData>
  <mergeCells count="1">
    <mergeCell ref="C1:AF1"/>
  </mergeCells>
  <conditionalFormatting sqref="A8">
    <cfRule type="duplicateValues" dxfId="84" priority="6"/>
  </conditionalFormatting>
  <conditionalFormatting sqref="A10:A11 A7">
    <cfRule type="duplicateValues" dxfId="83" priority="7"/>
  </conditionalFormatting>
  <conditionalFormatting sqref="A13">
    <cfRule type="duplicateValues" dxfId="82" priority="4"/>
  </conditionalFormatting>
  <conditionalFormatting sqref="A14">
    <cfRule type="duplicateValues" dxfId="81" priority="5"/>
  </conditionalFormatting>
  <conditionalFormatting sqref="A16:A17 A12">
    <cfRule type="duplicateValues" dxfId="80" priority="10"/>
  </conditionalFormatting>
  <conditionalFormatting sqref="A22 A15 A9 A3:A6">
    <cfRule type="duplicateValues" dxfId="79" priority="9"/>
  </conditionalFormatting>
  <conditionalFormatting sqref="A23 A18:A20">
    <cfRule type="duplicateValues" dxfId="78" priority="8"/>
  </conditionalFormatting>
  <conditionalFormatting sqref="C3:AF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K3:AK23">
    <cfRule type="cellIs" dxfId="77" priority="2" operator="lessThan">
      <formula>0</formula>
    </cfRule>
    <cfRule type="cellIs" dxfId="7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4F7C-F5D3-4792-BDB5-0E80D6751047}">
  <dimension ref="A1:AL35"/>
  <sheetViews>
    <sheetView zoomScale="58" zoomScaleNormal="58" workbookViewId="0">
      <pane xSplit="1" ySplit="2" topLeftCell="D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4.25"/>
  <cols>
    <col min="1" max="1" width="16" customWidth="1"/>
    <col min="2" max="2" width="39.3984375" customWidth="1"/>
    <col min="3" max="33" width="6.73046875" customWidth="1"/>
    <col min="34" max="34" width="10.59765625" bestFit="1" customWidth="1"/>
    <col min="35" max="35" width="16.1328125" bestFit="1" customWidth="1"/>
    <col min="36" max="36" width="18.59765625" bestFit="1" customWidth="1"/>
    <col min="37" max="37" width="13.3984375" customWidth="1"/>
    <col min="38" max="38" width="13" customWidth="1"/>
  </cols>
  <sheetData>
    <row r="1" spans="1:38" ht="35.25" customHeight="1">
      <c r="B1" s="129" t="s">
        <v>158</v>
      </c>
      <c r="C1" s="273" t="s">
        <v>78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159"/>
    </row>
    <row r="2" spans="1:38" ht="73.5" customHeight="1">
      <c r="A2" s="61" t="s">
        <v>4</v>
      </c>
      <c r="B2" s="62" t="s">
        <v>5</v>
      </c>
      <c r="C2" s="101">
        <v>45200</v>
      </c>
      <c r="D2" s="101">
        <v>45201</v>
      </c>
      <c r="E2" s="101">
        <v>45202</v>
      </c>
      <c r="F2" s="101">
        <v>45203</v>
      </c>
      <c r="G2" s="101">
        <v>45204</v>
      </c>
      <c r="H2" s="101">
        <v>45205</v>
      </c>
      <c r="I2" s="101">
        <v>45206</v>
      </c>
      <c r="J2" s="101">
        <v>45207</v>
      </c>
      <c r="K2" s="101">
        <v>45208</v>
      </c>
      <c r="L2" s="101">
        <v>45209</v>
      </c>
      <c r="M2" s="101">
        <v>45210</v>
      </c>
      <c r="N2" s="101">
        <v>45211</v>
      </c>
      <c r="O2" s="101">
        <v>45212</v>
      </c>
      <c r="P2" s="101">
        <v>45213</v>
      </c>
      <c r="Q2" s="101">
        <v>45214</v>
      </c>
      <c r="R2" s="101">
        <v>45215</v>
      </c>
      <c r="S2" s="101">
        <v>45216</v>
      </c>
      <c r="T2" s="101">
        <v>45217</v>
      </c>
      <c r="U2" s="101">
        <v>45218</v>
      </c>
      <c r="V2" s="101">
        <v>45219</v>
      </c>
      <c r="W2" s="101">
        <v>45220</v>
      </c>
      <c r="X2" s="101">
        <v>45221</v>
      </c>
      <c r="Y2" s="101">
        <v>45222</v>
      </c>
      <c r="Z2" s="101">
        <v>45223</v>
      </c>
      <c r="AA2" s="101">
        <v>45224</v>
      </c>
      <c r="AB2" s="101">
        <v>45225</v>
      </c>
      <c r="AC2" s="101">
        <v>45226</v>
      </c>
      <c r="AD2" s="101">
        <v>45227</v>
      </c>
      <c r="AE2" s="101">
        <v>45228</v>
      </c>
      <c r="AF2" s="101">
        <v>45229</v>
      </c>
      <c r="AG2" s="101">
        <v>45230</v>
      </c>
      <c r="AH2" s="102" t="s">
        <v>81</v>
      </c>
      <c r="AI2" s="107" t="s">
        <v>18</v>
      </c>
      <c r="AJ2" s="126" t="s">
        <v>79</v>
      </c>
      <c r="AK2" s="108" t="s">
        <v>20</v>
      </c>
      <c r="AL2" s="109" t="s">
        <v>80</v>
      </c>
    </row>
    <row r="3" spans="1:38" ht="20.6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11">
        <f t="shared" ref="AH3:AH23" si="0">AVERAGE(C3:AF3)</f>
        <v>0</v>
      </c>
      <c r="AI3" s="112">
        <v>10000</v>
      </c>
      <c r="AJ3" s="112">
        <f>SUM(C3:AG3)</f>
        <v>0</v>
      </c>
      <c r="AK3" s="113">
        <f>AJ3/AI3</f>
        <v>0</v>
      </c>
      <c r="AL3" s="114">
        <f>AI3-AJ3</f>
        <v>10000</v>
      </c>
    </row>
    <row r="4" spans="1:38" ht="20.65">
      <c r="A4" s="110" t="s">
        <v>30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11">
        <f t="shared" si="0"/>
        <v>0</v>
      </c>
      <c r="AI4" s="112">
        <v>10000</v>
      </c>
      <c r="AJ4" s="112">
        <f t="shared" ref="AJ4:AJ23" si="1">SUM(C4:AG4)</f>
        <v>0</v>
      </c>
      <c r="AK4" s="113">
        <f t="shared" ref="AK4:AK22" si="2">AJ4/AI4</f>
        <v>0</v>
      </c>
      <c r="AL4" s="114">
        <f t="shared" ref="AL4:AL22" si="3">AI4-AJ4</f>
        <v>10000</v>
      </c>
    </row>
    <row r="5" spans="1:38" ht="20.65">
      <c r="A5" s="110" t="s">
        <v>32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04">
        <v>0</v>
      </c>
      <c r="AH5" s="111">
        <f t="shared" si="0"/>
        <v>0</v>
      </c>
      <c r="AI5" s="112">
        <v>10000</v>
      </c>
      <c r="AJ5" s="112">
        <f t="shared" si="1"/>
        <v>0</v>
      </c>
      <c r="AK5" s="113">
        <f t="shared" si="2"/>
        <v>0</v>
      </c>
      <c r="AL5" s="114">
        <f t="shared" si="3"/>
        <v>10000</v>
      </c>
    </row>
    <row r="6" spans="1:38" ht="20.65">
      <c r="A6" s="100" t="s">
        <v>33</v>
      </c>
      <c r="B6" s="99" t="s">
        <v>34</v>
      </c>
      <c r="C6" s="104">
        <v>0</v>
      </c>
      <c r="D6" s="104">
        <v>211</v>
      </c>
      <c r="E6" s="104">
        <v>225</v>
      </c>
      <c r="F6" s="104">
        <v>50</v>
      </c>
      <c r="G6" s="104">
        <v>39</v>
      </c>
      <c r="H6" s="104">
        <v>545</v>
      </c>
      <c r="I6" s="104">
        <v>247</v>
      </c>
      <c r="J6" s="104">
        <v>0</v>
      </c>
      <c r="K6" s="104">
        <v>125</v>
      </c>
      <c r="L6" s="104">
        <v>0</v>
      </c>
      <c r="M6" s="104">
        <v>0</v>
      </c>
      <c r="N6" s="104">
        <v>75</v>
      </c>
      <c r="O6" s="104">
        <v>269</v>
      </c>
      <c r="P6" s="104">
        <v>266</v>
      </c>
      <c r="Q6" s="104">
        <v>0</v>
      </c>
      <c r="R6" s="104">
        <v>0</v>
      </c>
      <c r="S6" s="104">
        <v>233</v>
      </c>
      <c r="T6" s="104">
        <v>94</v>
      </c>
      <c r="U6" s="104">
        <v>0</v>
      </c>
      <c r="V6" s="104">
        <v>0</v>
      </c>
      <c r="W6" s="104">
        <v>0</v>
      </c>
      <c r="X6" s="104">
        <v>0</v>
      </c>
      <c r="Y6" s="104">
        <v>0</v>
      </c>
      <c r="Z6" s="104">
        <v>0</v>
      </c>
      <c r="AA6" s="104">
        <v>0</v>
      </c>
      <c r="AB6" s="104">
        <v>45</v>
      </c>
      <c r="AC6" s="104">
        <v>265</v>
      </c>
      <c r="AD6" s="104">
        <v>37</v>
      </c>
      <c r="AE6" s="104">
        <v>0</v>
      </c>
      <c r="AF6" s="104">
        <v>1</v>
      </c>
      <c r="AG6" s="104">
        <v>0</v>
      </c>
      <c r="AH6" s="111">
        <f t="shared" si="0"/>
        <v>90.9</v>
      </c>
      <c r="AI6" s="112">
        <v>10000</v>
      </c>
      <c r="AJ6" s="112">
        <f>SUM(C6:AG6)</f>
        <v>2727</v>
      </c>
      <c r="AK6" s="113">
        <f>AJ6/AI6</f>
        <v>0.2727</v>
      </c>
      <c r="AL6" s="114">
        <f t="shared" si="3"/>
        <v>7273</v>
      </c>
    </row>
    <row r="7" spans="1:38" ht="20.65">
      <c r="A7" s="100" t="s">
        <v>36</v>
      </c>
      <c r="B7" s="99" t="s">
        <v>37</v>
      </c>
      <c r="C7" s="104">
        <v>0</v>
      </c>
      <c r="D7" s="104">
        <v>322</v>
      </c>
      <c r="E7" s="104">
        <v>406</v>
      </c>
      <c r="F7" s="104">
        <v>189</v>
      </c>
      <c r="G7" s="104">
        <v>170</v>
      </c>
      <c r="H7" s="104">
        <v>0</v>
      </c>
      <c r="I7" s="104">
        <v>133</v>
      </c>
      <c r="J7" s="104">
        <v>341</v>
      </c>
      <c r="K7" s="104">
        <v>484</v>
      </c>
      <c r="L7" s="104">
        <v>274</v>
      </c>
      <c r="M7" s="104">
        <v>0</v>
      </c>
      <c r="N7" s="104">
        <v>4</v>
      </c>
      <c r="O7" s="104">
        <v>65</v>
      </c>
      <c r="P7" s="104">
        <v>0</v>
      </c>
      <c r="Q7" s="104">
        <v>0</v>
      </c>
      <c r="R7" s="104">
        <v>0</v>
      </c>
      <c r="S7" s="104">
        <v>184</v>
      </c>
      <c r="T7" s="104">
        <v>253</v>
      </c>
      <c r="U7" s="104">
        <v>267</v>
      </c>
      <c r="V7" s="104">
        <v>288</v>
      </c>
      <c r="W7" s="104">
        <v>404</v>
      </c>
      <c r="X7" s="104">
        <v>140</v>
      </c>
      <c r="Y7" s="104">
        <v>275</v>
      </c>
      <c r="Z7" s="104">
        <v>0</v>
      </c>
      <c r="AA7" s="104">
        <v>0</v>
      </c>
      <c r="AB7" s="104">
        <v>0</v>
      </c>
      <c r="AC7" s="104">
        <v>217</v>
      </c>
      <c r="AD7" s="104">
        <v>0</v>
      </c>
      <c r="AE7" s="104">
        <v>0</v>
      </c>
      <c r="AF7" s="104">
        <v>0</v>
      </c>
      <c r="AG7" s="104">
        <v>0</v>
      </c>
      <c r="AH7" s="111">
        <f t="shared" si="0"/>
        <v>147.19999999999999</v>
      </c>
      <c r="AI7" s="112">
        <v>10000</v>
      </c>
      <c r="AJ7" s="112">
        <f t="shared" ref="AJ7:AJ22" si="4">SUM(C7:AG7)</f>
        <v>4416</v>
      </c>
      <c r="AK7" s="113">
        <f t="shared" si="2"/>
        <v>0.44159999999999999</v>
      </c>
      <c r="AL7" s="114">
        <f t="shared" si="3"/>
        <v>5584</v>
      </c>
    </row>
    <row r="8" spans="1:38" ht="20.65">
      <c r="A8" s="100" t="s">
        <v>38</v>
      </c>
      <c r="B8" s="99" t="s">
        <v>75</v>
      </c>
      <c r="C8" s="104">
        <v>0</v>
      </c>
      <c r="D8" s="104">
        <v>247</v>
      </c>
      <c r="E8" s="104">
        <v>523</v>
      </c>
      <c r="F8" s="104">
        <v>0</v>
      </c>
      <c r="G8" s="104">
        <v>129</v>
      </c>
      <c r="H8" s="104">
        <v>1</v>
      </c>
      <c r="I8" s="104">
        <v>76</v>
      </c>
      <c r="J8" s="104">
        <v>0</v>
      </c>
      <c r="K8" s="104">
        <v>133</v>
      </c>
      <c r="L8" s="104">
        <v>2</v>
      </c>
      <c r="M8" s="104">
        <v>215</v>
      </c>
      <c r="N8" s="104">
        <v>135</v>
      </c>
      <c r="O8" s="104">
        <v>0</v>
      </c>
      <c r="P8" s="104">
        <v>0</v>
      </c>
      <c r="Q8" s="104">
        <v>0</v>
      </c>
      <c r="R8" s="104">
        <v>15</v>
      </c>
      <c r="S8" s="104">
        <v>217</v>
      </c>
      <c r="T8" s="104">
        <v>94</v>
      </c>
      <c r="U8" s="104">
        <v>0</v>
      </c>
      <c r="V8" s="104">
        <v>340</v>
      </c>
      <c r="W8" s="104">
        <v>144</v>
      </c>
      <c r="X8" s="104">
        <v>1</v>
      </c>
      <c r="Y8" s="104">
        <v>1</v>
      </c>
      <c r="Z8" s="104">
        <v>0</v>
      </c>
      <c r="AA8" s="104">
        <v>0</v>
      </c>
      <c r="AB8" s="104">
        <v>0</v>
      </c>
      <c r="AC8" s="104">
        <v>27</v>
      </c>
      <c r="AD8" s="104">
        <v>199</v>
      </c>
      <c r="AE8" s="104">
        <v>426</v>
      </c>
      <c r="AF8" s="104">
        <v>0</v>
      </c>
      <c r="AG8" s="104">
        <v>0</v>
      </c>
      <c r="AH8" s="111">
        <f t="shared" si="0"/>
        <v>97.5</v>
      </c>
      <c r="AI8" s="112">
        <v>10000</v>
      </c>
      <c r="AJ8" s="112">
        <f t="shared" si="4"/>
        <v>2925</v>
      </c>
      <c r="AK8" s="113">
        <f t="shared" si="2"/>
        <v>0.29249999999999998</v>
      </c>
      <c r="AL8" s="114">
        <f t="shared" si="3"/>
        <v>7075</v>
      </c>
    </row>
    <row r="9" spans="1:38" ht="20.65">
      <c r="A9" s="100" t="s">
        <v>39</v>
      </c>
      <c r="B9" s="99" t="s">
        <v>40</v>
      </c>
      <c r="C9" s="104">
        <v>15</v>
      </c>
      <c r="D9" s="104">
        <v>225</v>
      </c>
      <c r="E9" s="104">
        <v>303</v>
      </c>
      <c r="F9" s="104">
        <v>10</v>
      </c>
      <c r="G9" s="104">
        <v>3</v>
      </c>
      <c r="H9" s="104">
        <v>175</v>
      </c>
      <c r="I9" s="104">
        <v>130</v>
      </c>
      <c r="J9" s="104">
        <v>158</v>
      </c>
      <c r="K9" s="104">
        <v>138</v>
      </c>
      <c r="L9" s="104">
        <v>302</v>
      </c>
      <c r="M9" s="104">
        <v>212</v>
      </c>
      <c r="N9" s="104">
        <v>93</v>
      </c>
      <c r="O9" s="104">
        <v>0</v>
      </c>
      <c r="P9" s="104">
        <v>19</v>
      </c>
      <c r="Q9" s="104">
        <v>0</v>
      </c>
      <c r="R9" s="104">
        <v>201</v>
      </c>
      <c r="S9" s="104">
        <v>117</v>
      </c>
      <c r="T9" s="104">
        <v>89</v>
      </c>
      <c r="U9" s="104">
        <v>268</v>
      </c>
      <c r="V9" s="104">
        <v>131</v>
      </c>
      <c r="W9" s="104">
        <v>257</v>
      </c>
      <c r="X9" s="104">
        <v>0</v>
      </c>
      <c r="Y9" s="104">
        <v>303</v>
      </c>
      <c r="Z9" s="104">
        <v>10</v>
      </c>
      <c r="AA9" s="104">
        <v>2</v>
      </c>
      <c r="AB9" s="104">
        <v>10</v>
      </c>
      <c r="AC9" s="104">
        <v>10</v>
      </c>
      <c r="AD9" s="104">
        <v>289</v>
      </c>
      <c r="AE9" s="104">
        <v>15</v>
      </c>
      <c r="AF9" s="104">
        <v>194</v>
      </c>
      <c r="AG9" s="104">
        <v>131</v>
      </c>
      <c r="AH9" s="111">
        <f t="shared" si="0"/>
        <v>122.63333333333334</v>
      </c>
      <c r="AI9" s="112">
        <v>10000</v>
      </c>
      <c r="AJ9" s="112">
        <f t="shared" si="4"/>
        <v>3810</v>
      </c>
      <c r="AK9" s="113">
        <f t="shared" si="2"/>
        <v>0.38100000000000001</v>
      </c>
      <c r="AL9" s="114">
        <f t="shared" si="3"/>
        <v>6190</v>
      </c>
    </row>
    <row r="10" spans="1:38" ht="20.65">
      <c r="A10" s="202" t="s">
        <v>42</v>
      </c>
      <c r="B10" s="99" t="s">
        <v>70</v>
      </c>
      <c r="C10" s="104">
        <v>120</v>
      </c>
      <c r="D10" s="104">
        <v>0</v>
      </c>
      <c r="E10" s="104">
        <v>9</v>
      </c>
      <c r="F10" s="104">
        <v>12</v>
      </c>
      <c r="G10" s="104">
        <v>5</v>
      </c>
      <c r="H10" s="104">
        <v>0</v>
      </c>
      <c r="I10" s="104">
        <v>118</v>
      </c>
      <c r="J10" s="104">
        <v>210</v>
      </c>
      <c r="K10" s="104">
        <v>0</v>
      </c>
      <c r="L10" s="104">
        <v>16</v>
      </c>
      <c r="M10" s="104">
        <v>0</v>
      </c>
      <c r="N10" s="104">
        <v>0</v>
      </c>
      <c r="O10" s="104">
        <v>0</v>
      </c>
      <c r="P10" s="104">
        <v>6</v>
      </c>
      <c r="Q10" s="104">
        <v>201</v>
      </c>
      <c r="R10" s="104">
        <v>319</v>
      </c>
      <c r="S10" s="104">
        <v>26</v>
      </c>
      <c r="T10" s="104">
        <v>114</v>
      </c>
      <c r="U10" s="104">
        <v>412</v>
      </c>
      <c r="V10" s="104">
        <v>64</v>
      </c>
      <c r="W10" s="104">
        <v>0</v>
      </c>
      <c r="X10" s="104">
        <v>0</v>
      </c>
      <c r="Y10" s="104">
        <v>0</v>
      </c>
      <c r="Z10" s="104">
        <v>0</v>
      </c>
      <c r="AA10" s="104">
        <v>12</v>
      </c>
      <c r="AB10" s="104">
        <v>10</v>
      </c>
      <c r="AC10" s="104">
        <v>11</v>
      </c>
      <c r="AD10" s="104">
        <v>458</v>
      </c>
      <c r="AE10" s="104">
        <v>104</v>
      </c>
      <c r="AF10" s="104">
        <v>51</v>
      </c>
      <c r="AG10" s="104">
        <v>0</v>
      </c>
      <c r="AH10" s="111">
        <f t="shared" si="0"/>
        <v>75.933333333333337</v>
      </c>
      <c r="AI10" s="112">
        <v>10000</v>
      </c>
      <c r="AJ10" s="112">
        <f t="shared" si="4"/>
        <v>2278</v>
      </c>
      <c r="AK10" s="113">
        <f t="shared" si="2"/>
        <v>0.2278</v>
      </c>
      <c r="AL10" s="203">
        <f>AI10-AJ10</f>
        <v>7722</v>
      </c>
    </row>
    <row r="11" spans="1:38" ht="20.65">
      <c r="A11" s="202" t="s">
        <v>43</v>
      </c>
      <c r="B11" s="99" t="s">
        <v>44</v>
      </c>
      <c r="C11" s="104">
        <v>11</v>
      </c>
      <c r="D11" s="104">
        <v>5</v>
      </c>
      <c r="E11" s="104">
        <v>233</v>
      </c>
      <c r="F11" s="104">
        <v>57</v>
      </c>
      <c r="G11" s="104">
        <v>252</v>
      </c>
      <c r="H11" s="104">
        <v>365</v>
      </c>
      <c r="I11" s="104">
        <v>214</v>
      </c>
      <c r="J11" s="104">
        <v>298</v>
      </c>
      <c r="K11" s="104">
        <v>24</v>
      </c>
      <c r="L11" s="104">
        <v>9</v>
      </c>
      <c r="M11" s="104">
        <v>6</v>
      </c>
      <c r="N11" s="104">
        <v>8</v>
      </c>
      <c r="O11" s="104">
        <v>5</v>
      </c>
      <c r="P11" s="104">
        <v>156</v>
      </c>
      <c r="Q11" s="104">
        <v>136</v>
      </c>
      <c r="R11" s="104">
        <v>259</v>
      </c>
      <c r="S11" s="104">
        <v>48</v>
      </c>
      <c r="T11" s="104">
        <v>310</v>
      </c>
      <c r="U11" s="104">
        <v>294</v>
      </c>
      <c r="V11" s="104">
        <v>3</v>
      </c>
      <c r="W11" s="104">
        <v>2</v>
      </c>
      <c r="X11" s="104">
        <v>1</v>
      </c>
      <c r="Y11" s="104">
        <v>5</v>
      </c>
      <c r="Z11" s="104">
        <v>18</v>
      </c>
      <c r="AA11" s="104">
        <v>8</v>
      </c>
      <c r="AB11" s="104">
        <v>18</v>
      </c>
      <c r="AC11" s="104">
        <v>229</v>
      </c>
      <c r="AD11" s="104">
        <v>123</v>
      </c>
      <c r="AE11" s="104">
        <v>217</v>
      </c>
      <c r="AF11" s="104">
        <v>10</v>
      </c>
      <c r="AG11" s="104">
        <v>401</v>
      </c>
      <c r="AH11" s="111">
        <v>194</v>
      </c>
      <c r="AI11" s="112">
        <v>10000</v>
      </c>
      <c r="AJ11" s="112">
        <f t="shared" si="4"/>
        <v>3725</v>
      </c>
      <c r="AK11" s="113">
        <v>0.43</v>
      </c>
      <c r="AL11" s="203">
        <v>3334</v>
      </c>
    </row>
    <row r="12" spans="1:38" ht="20.65">
      <c r="A12" s="100" t="s">
        <v>45</v>
      </c>
      <c r="B12" s="99" t="s">
        <v>46</v>
      </c>
      <c r="C12" s="104">
        <v>10</v>
      </c>
      <c r="D12" s="104">
        <v>1</v>
      </c>
      <c r="E12" s="104">
        <v>1</v>
      </c>
      <c r="F12" s="104">
        <v>119</v>
      </c>
      <c r="G12" s="104">
        <v>6</v>
      </c>
      <c r="H12" s="104">
        <v>201</v>
      </c>
      <c r="I12" s="104">
        <v>116</v>
      </c>
      <c r="J12" s="104">
        <v>136</v>
      </c>
      <c r="K12" s="104">
        <v>231</v>
      </c>
      <c r="L12" s="104">
        <v>0</v>
      </c>
      <c r="M12" s="104">
        <v>311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317</v>
      </c>
      <c r="U12" s="104">
        <v>1</v>
      </c>
      <c r="V12" s="104">
        <v>0</v>
      </c>
      <c r="W12" s="104">
        <v>0</v>
      </c>
      <c r="X12" s="104">
        <v>0</v>
      </c>
      <c r="Y12" s="104">
        <v>0</v>
      </c>
      <c r="Z12" s="104">
        <v>10</v>
      </c>
      <c r="AA12" s="104">
        <v>3</v>
      </c>
      <c r="AB12" s="104">
        <v>11</v>
      </c>
      <c r="AC12" s="104">
        <v>149</v>
      </c>
      <c r="AD12" s="104">
        <v>41</v>
      </c>
      <c r="AE12" s="104">
        <v>26</v>
      </c>
      <c r="AF12" s="104">
        <v>201</v>
      </c>
      <c r="AG12" s="104">
        <v>1</v>
      </c>
      <c r="AH12" s="111">
        <f t="shared" si="0"/>
        <v>63.033333333333331</v>
      </c>
      <c r="AI12" s="112">
        <v>10000</v>
      </c>
      <c r="AJ12" s="112">
        <f t="shared" si="4"/>
        <v>1892</v>
      </c>
      <c r="AK12" s="113">
        <f t="shared" si="2"/>
        <v>0.18920000000000001</v>
      </c>
      <c r="AL12" s="114">
        <f t="shared" si="3"/>
        <v>8108</v>
      </c>
    </row>
    <row r="13" spans="1:38" ht="20.65">
      <c r="A13" s="100" t="s">
        <v>47</v>
      </c>
      <c r="B13" s="99" t="s">
        <v>48</v>
      </c>
      <c r="C13" s="104">
        <v>140</v>
      </c>
      <c r="D13" s="104">
        <v>234</v>
      </c>
      <c r="E13" s="104">
        <v>1</v>
      </c>
      <c r="F13" s="104">
        <v>168</v>
      </c>
      <c r="G13" s="104">
        <v>213</v>
      </c>
      <c r="H13" s="104">
        <v>0</v>
      </c>
      <c r="I13" s="104">
        <v>0</v>
      </c>
      <c r="J13" s="104">
        <v>0</v>
      </c>
      <c r="K13" s="104">
        <v>217</v>
      </c>
      <c r="L13" s="104">
        <v>94</v>
      </c>
      <c r="M13" s="104">
        <v>13</v>
      </c>
      <c r="N13" s="104">
        <v>1</v>
      </c>
      <c r="O13" s="104">
        <v>1</v>
      </c>
      <c r="P13" s="104">
        <v>112</v>
      </c>
      <c r="Q13" s="104">
        <v>198</v>
      </c>
      <c r="R13" s="104">
        <v>223</v>
      </c>
      <c r="S13" s="104">
        <v>178</v>
      </c>
      <c r="T13" s="104">
        <v>365</v>
      </c>
      <c r="U13" s="104">
        <v>15</v>
      </c>
      <c r="V13" s="104">
        <v>0</v>
      </c>
      <c r="W13" s="104">
        <v>309</v>
      </c>
      <c r="X13" s="104">
        <v>1</v>
      </c>
      <c r="Y13" s="104">
        <v>1</v>
      </c>
      <c r="Z13" s="104">
        <v>11</v>
      </c>
      <c r="AA13" s="104">
        <v>4</v>
      </c>
      <c r="AB13" s="104">
        <v>5</v>
      </c>
      <c r="AC13" s="104">
        <v>141</v>
      </c>
      <c r="AD13" s="104">
        <v>1</v>
      </c>
      <c r="AE13" s="104">
        <v>242</v>
      </c>
      <c r="AF13" s="104">
        <v>26</v>
      </c>
      <c r="AG13" s="104">
        <v>148</v>
      </c>
      <c r="AH13" s="111">
        <f t="shared" si="0"/>
        <v>97.13333333333334</v>
      </c>
      <c r="AI13" s="112">
        <v>10000</v>
      </c>
      <c r="AJ13" s="112">
        <f t="shared" si="4"/>
        <v>3062</v>
      </c>
      <c r="AK13" s="113">
        <f t="shared" si="2"/>
        <v>0.30620000000000003</v>
      </c>
      <c r="AL13" s="114">
        <f t="shared" si="3"/>
        <v>6938</v>
      </c>
    </row>
    <row r="14" spans="1:38" ht="20.65">
      <c r="A14" s="100" t="s">
        <v>49</v>
      </c>
      <c r="B14" s="99" t="s">
        <v>50</v>
      </c>
      <c r="C14" s="104">
        <v>223</v>
      </c>
      <c r="D14" s="104">
        <v>144</v>
      </c>
      <c r="E14" s="104">
        <v>314</v>
      </c>
      <c r="F14" s="104">
        <v>10</v>
      </c>
      <c r="G14" s="104">
        <v>2</v>
      </c>
      <c r="H14" s="104">
        <v>232</v>
      </c>
      <c r="I14" s="104">
        <v>91</v>
      </c>
      <c r="J14" s="104">
        <v>273</v>
      </c>
      <c r="K14" s="104">
        <v>191</v>
      </c>
      <c r="L14" s="104">
        <v>103</v>
      </c>
      <c r="M14" s="104">
        <v>310</v>
      </c>
      <c r="N14" s="104">
        <v>0</v>
      </c>
      <c r="O14" s="104">
        <v>0</v>
      </c>
      <c r="P14" s="104">
        <v>174</v>
      </c>
      <c r="Q14" s="104">
        <v>141</v>
      </c>
      <c r="R14" s="104">
        <v>371</v>
      </c>
      <c r="S14" s="104">
        <v>147</v>
      </c>
      <c r="T14" s="104">
        <v>236</v>
      </c>
      <c r="U14" s="104">
        <v>306</v>
      </c>
      <c r="V14" s="104">
        <v>0</v>
      </c>
      <c r="W14" s="104">
        <v>0</v>
      </c>
      <c r="X14" s="104">
        <v>0</v>
      </c>
      <c r="Y14" s="104">
        <v>8</v>
      </c>
      <c r="Z14" s="104">
        <v>10</v>
      </c>
      <c r="AA14" s="104">
        <v>2</v>
      </c>
      <c r="AB14" s="104">
        <v>10</v>
      </c>
      <c r="AC14" s="104">
        <v>174</v>
      </c>
      <c r="AD14" s="104">
        <v>140</v>
      </c>
      <c r="AE14" s="104">
        <v>234</v>
      </c>
      <c r="AF14" s="104">
        <v>223</v>
      </c>
      <c r="AG14" s="104">
        <v>238</v>
      </c>
      <c r="AH14" s="111">
        <f t="shared" si="0"/>
        <v>135.63333333333333</v>
      </c>
      <c r="AI14" s="112">
        <v>10000</v>
      </c>
      <c r="AJ14" s="112">
        <f t="shared" si="4"/>
        <v>4307</v>
      </c>
      <c r="AK14" s="113">
        <f t="shared" si="2"/>
        <v>0.43070000000000003</v>
      </c>
      <c r="AL14" s="114">
        <f t="shared" si="3"/>
        <v>5693</v>
      </c>
    </row>
    <row r="15" spans="1:38" ht="20.65">
      <c r="A15" s="100" t="s">
        <v>51</v>
      </c>
      <c r="B15" s="99" t="s">
        <v>52</v>
      </c>
      <c r="C15" s="104">
        <v>10</v>
      </c>
      <c r="D15" s="104">
        <v>0</v>
      </c>
      <c r="E15" s="104">
        <v>3</v>
      </c>
      <c r="F15" s="104">
        <v>5</v>
      </c>
      <c r="G15" s="104">
        <v>0</v>
      </c>
      <c r="H15" s="104">
        <v>199</v>
      </c>
      <c r="I15" s="104">
        <v>206</v>
      </c>
      <c r="J15" s="104">
        <v>270</v>
      </c>
      <c r="K15" s="104">
        <v>2</v>
      </c>
      <c r="L15" s="104">
        <v>1</v>
      </c>
      <c r="M15" s="104">
        <v>2</v>
      </c>
      <c r="N15" s="104">
        <v>2</v>
      </c>
      <c r="O15" s="104">
        <v>2</v>
      </c>
      <c r="P15" s="104">
        <v>2</v>
      </c>
      <c r="Q15" s="104">
        <v>371</v>
      </c>
      <c r="R15" s="104">
        <v>1</v>
      </c>
      <c r="S15" s="104">
        <v>257</v>
      </c>
      <c r="T15" s="104">
        <v>87</v>
      </c>
      <c r="U15" s="104">
        <v>1</v>
      </c>
      <c r="V15" s="104">
        <v>0</v>
      </c>
      <c r="W15" s="104">
        <v>0</v>
      </c>
      <c r="X15" s="104">
        <v>0</v>
      </c>
      <c r="Y15" s="104">
        <v>0</v>
      </c>
      <c r="Z15" s="104">
        <v>5</v>
      </c>
      <c r="AA15" s="104">
        <v>3</v>
      </c>
      <c r="AB15" s="104">
        <v>11</v>
      </c>
      <c r="AC15" s="104">
        <v>141</v>
      </c>
      <c r="AD15" s="104">
        <v>5</v>
      </c>
      <c r="AE15" s="104">
        <v>147</v>
      </c>
      <c r="AF15" s="104">
        <v>155</v>
      </c>
      <c r="AG15" s="104">
        <v>224</v>
      </c>
      <c r="AH15" s="111">
        <f t="shared" si="0"/>
        <v>62.93333333333333</v>
      </c>
      <c r="AI15" s="112">
        <v>10000</v>
      </c>
      <c r="AJ15" s="112">
        <f t="shared" si="4"/>
        <v>2112</v>
      </c>
      <c r="AK15" s="113">
        <f t="shared" si="2"/>
        <v>0.2112</v>
      </c>
      <c r="AL15" s="114">
        <f t="shared" si="3"/>
        <v>7888</v>
      </c>
    </row>
    <row r="16" spans="1:38" ht="20.65">
      <c r="A16" s="100" t="s">
        <v>53</v>
      </c>
      <c r="B16" s="99" t="s">
        <v>54</v>
      </c>
      <c r="C16" s="104">
        <v>90</v>
      </c>
      <c r="D16" s="104">
        <v>58</v>
      </c>
      <c r="E16" s="104">
        <v>25</v>
      </c>
      <c r="F16" s="104">
        <v>16</v>
      </c>
      <c r="G16" s="104">
        <v>3</v>
      </c>
      <c r="H16" s="104">
        <v>7</v>
      </c>
      <c r="I16" s="104">
        <v>45</v>
      </c>
      <c r="J16" s="104">
        <v>89</v>
      </c>
      <c r="K16" s="104">
        <v>57</v>
      </c>
      <c r="L16" s="104">
        <v>173</v>
      </c>
      <c r="M16" s="104">
        <v>219</v>
      </c>
      <c r="N16" s="104">
        <v>316</v>
      </c>
      <c r="O16" s="104">
        <v>0</v>
      </c>
      <c r="P16" s="104">
        <v>55</v>
      </c>
      <c r="Q16" s="104">
        <v>1</v>
      </c>
      <c r="R16" s="104">
        <v>2</v>
      </c>
      <c r="S16" s="104">
        <v>97</v>
      </c>
      <c r="T16" s="104">
        <v>337</v>
      </c>
      <c r="U16" s="104">
        <v>1</v>
      </c>
      <c r="V16" s="104">
        <v>2</v>
      </c>
      <c r="W16" s="104">
        <v>1</v>
      </c>
      <c r="X16" s="104">
        <v>1</v>
      </c>
      <c r="Y16" s="104">
        <v>1</v>
      </c>
      <c r="Z16" s="104">
        <v>1</v>
      </c>
      <c r="AA16" s="104">
        <v>1</v>
      </c>
      <c r="AB16" s="104">
        <v>1</v>
      </c>
      <c r="AC16" s="104">
        <v>274</v>
      </c>
      <c r="AD16" s="104">
        <v>158</v>
      </c>
      <c r="AE16" s="104">
        <v>28</v>
      </c>
      <c r="AF16" s="104">
        <v>245</v>
      </c>
      <c r="AG16" s="104">
        <v>189</v>
      </c>
      <c r="AH16" s="111">
        <f t="shared" si="0"/>
        <v>76.8</v>
      </c>
      <c r="AI16" s="112">
        <v>10000</v>
      </c>
      <c r="AJ16" s="112">
        <f t="shared" si="4"/>
        <v>2493</v>
      </c>
      <c r="AK16" s="113">
        <f t="shared" si="2"/>
        <v>0.24929999999999999</v>
      </c>
      <c r="AL16" s="114">
        <f t="shared" si="3"/>
        <v>7507</v>
      </c>
    </row>
    <row r="17" spans="1:38" ht="20.65">
      <c r="A17" s="110" t="s">
        <v>55</v>
      </c>
      <c r="B17" s="99" t="s">
        <v>56</v>
      </c>
      <c r="C17" s="104">
        <v>0</v>
      </c>
      <c r="D17" s="104">
        <v>0</v>
      </c>
      <c r="E17" s="104">
        <v>0</v>
      </c>
      <c r="F17" s="104">
        <v>118</v>
      </c>
      <c r="G17" s="104">
        <v>5</v>
      </c>
      <c r="H17" s="104">
        <v>200</v>
      </c>
      <c r="I17" s="104">
        <v>116</v>
      </c>
      <c r="J17" s="104">
        <v>136</v>
      </c>
      <c r="K17" s="104">
        <v>231</v>
      </c>
      <c r="L17" s="104">
        <v>13</v>
      </c>
      <c r="M17" s="104">
        <v>310</v>
      </c>
      <c r="N17" s="104">
        <v>1</v>
      </c>
      <c r="O17" s="104">
        <v>0</v>
      </c>
      <c r="P17" s="104">
        <v>0</v>
      </c>
      <c r="Q17" s="104">
        <v>1</v>
      </c>
      <c r="R17" s="104">
        <v>0</v>
      </c>
      <c r="S17" s="104">
        <v>1</v>
      </c>
      <c r="T17" s="104">
        <v>242</v>
      </c>
      <c r="U17" s="104">
        <v>69</v>
      </c>
      <c r="V17" s="104">
        <v>1</v>
      </c>
      <c r="W17" s="104">
        <v>1</v>
      </c>
      <c r="X17" s="104">
        <v>1</v>
      </c>
      <c r="Y17" s="104">
        <v>1</v>
      </c>
      <c r="Z17" s="104">
        <v>10</v>
      </c>
      <c r="AA17" s="104">
        <v>2</v>
      </c>
      <c r="AB17" s="104">
        <v>11</v>
      </c>
      <c r="AC17" s="104">
        <v>156</v>
      </c>
      <c r="AD17" s="104">
        <v>86</v>
      </c>
      <c r="AE17" s="104">
        <v>32</v>
      </c>
      <c r="AF17" s="104">
        <v>219</v>
      </c>
      <c r="AG17" s="104">
        <v>1</v>
      </c>
      <c r="AH17" s="111">
        <f t="shared" si="0"/>
        <v>65.433333333333337</v>
      </c>
      <c r="AI17" s="112">
        <v>10000</v>
      </c>
      <c r="AJ17" s="112">
        <f t="shared" si="4"/>
        <v>1964</v>
      </c>
      <c r="AK17" s="113">
        <f t="shared" si="2"/>
        <v>0.19639999999999999</v>
      </c>
      <c r="AL17" s="114">
        <f t="shared" si="3"/>
        <v>8036</v>
      </c>
    </row>
    <row r="18" spans="1:38" ht="20.65">
      <c r="A18" s="100" t="s">
        <v>57</v>
      </c>
      <c r="B18" s="99" t="s">
        <v>70</v>
      </c>
      <c r="C18" s="104">
        <v>0</v>
      </c>
      <c r="D18" s="104">
        <v>78</v>
      </c>
      <c r="E18" s="104">
        <v>57</v>
      </c>
      <c r="F18" s="104">
        <v>184</v>
      </c>
      <c r="G18" s="104">
        <v>237</v>
      </c>
      <c r="H18" s="104">
        <v>287</v>
      </c>
      <c r="I18" s="104">
        <v>254</v>
      </c>
      <c r="J18" s="104">
        <v>203</v>
      </c>
      <c r="K18" s="104">
        <v>186</v>
      </c>
      <c r="L18" s="104">
        <v>81</v>
      </c>
      <c r="M18" s="104">
        <v>208</v>
      </c>
      <c r="N18" s="104">
        <v>262</v>
      </c>
      <c r="O18" s="104">
        <v>258</v>
      </c>
      <c r="P18" s="104">
        <v>204</v>
      </c>
      <c r="Q18" s="104">
        <v>2</v>
      </c>
      <c r="R18" s="104">
        <v>2</v>
      </c>
      <c r="S18" s="104">
        <v>5</v>
      </c>
      <c r="T18" s="104">
        <v>2</v>
      </c>
      <c r="U18" s="104">
        <v>89</v>
      </c>
      <c r="V18" s="104">
        <v>327</v>
      </c>
      <c r="W18" s="104">
        <v>183</v>
      </c>
      <c r="X18" s="104">
        <v>2</v>
      </c>
      <c r="Y18" s="104">
        <v>190</v>
      </c>
      <c r="Z18" s="104">
        <v>154</v>
      </c>
      <c r="AA18" s="104">
        <v>273</v>
      </c>
      <c r="AB18" s="104">
        <v>6</v>
      </c>
      <c r="AC18" s="104">
        <v>204</v>
      </c>
      <c r="AD18" s="104">
        <v>141</v>
      </c>
      <c r="AE18" s="104">
        <v>224</v>
      </c>
      <c r="AF18" s="104">
        <v>220</v>
      </c>
      <c r="AG18" s="104">
        <v>299</v>
      </c>
      <c r="AH18" s="111">
        <f t="shared" si="0"/>
        <v>150.76666666666668</v>
      </c>
      <c r="AI18" s="112">
        <v>10000</v>
      </c>
      <c r="AJ18" s="112">
        <f t="shared" si="4"/>
        <v>4822</v>
      </c>
      <c r="AK18" s="113">
        <f t="shared" si="2"/>
        <v>0.48220000000000002</v>
      </c>
      <c r="AL18" s="114">
        <f t="shared" si="3"/>
        <v>5178</v>
      </c>
    </row>
    <row r="19" spans="1:38" ht="20.65">
      <c r="A19" s="116" t="s">
        <v>60</v>
      </c>
      <c r="B19" s="99" t="s">
        <v>61</v>
      </c>
      <c r="C19" s="104">
        <v>10</v>
      </c>
      <c r="D19" s="104">
        <v>4</v>
      </c>
      <c r="E19" s="104">
        <v>1</v>
      </c>
      <c r="F19" s="104">
        <v>201</v>
      </c>
      <c r="G19" s="104">
        <v>207</v>
      </c>
      <c r="H19" s="104">
        <v>190</v>
      </c>
      <c r="I19" s="104">
        <v>81</v>
      </c>
      <c r="J19" s="104">
        <v>322</v>
      </c>
      <c r="K19" s="104">
        <v>87</v>
      </c>
      <c r="L19" s="104">
        <v>0</v>
      </c>
      <c r="M19" s="104">
        <v>0</v>
      </c>
      <c r="N19" s="104">
        <v>1</v>
      </c>
      <c r="O19" s="104">
        <v>246</v>
      </c>
      <c r="P19" s="104">
        <v>77</v>
      </c>
      <c r="Q19" s="104">
        <v>0</v>
      </c>
      <c r="R19" s="104">
        <v>0</v>
      </c>
      <c r="S19" s="104">
        <v>13</v>
      </c>
      <c r="T19" s="104">
        <v>1</v>
      </c>
      <c r="U19" s="104">
        <v>150</v>
      </c>
      <c r="V19" s="104">
        <v>262</v>
      </c>
      <c r="W19" s="104">
        <v>182</v>
      </c>
      <c r="X19" s="104">
        <v>2</v>
      </c>
      <c r="Y19" s="104">
        <v>194</v>
      </c>
      <c r="Z19" s="104">
        <v>82</v>
      </c>
      <c r="AA19" s="104">
        <v>216</v>
      </c>
      <c r="AB19" s="104">
        <v>4</v>
      </c>
      <c r="AC19" s="104">
        <v>203</v>
      </c>
      <c r="AD19" s="104">
        <v>116</v>
      </c>
      <c r="AE19" s="104">
        <v>146</v>
      </c>
      <c r="AF19" s="104">
        <v>30</v>
      </c>
      <c r="AG19" s="104">
        <v>276</v>
      </c>
      <c r="AH19" s="111">
        <f t="shared" si="0"/>
        <v>100.93333333333334</v>
      </c>
      <c r="AI19" s="112">
        <v>10000</v>
      </c>
      <c r="AJ19" s="112">
        <f t="shared" si="4"/>
        <v>3304</v>
      </c>
      <c r="AK19" s="113">
        <f t="shared" si="2"/>
        <v>0.33040000000000003</v>
      </c>
      <c r="AL19" s="114">
        <f t="shared" si="3"/>
        <v>6696</v>
      </c>
    </row>
    <row r="20" spans="1:38" ht="20.65">
      <c r="A20" s="100" t="s">
        <v>62</v>
      </c>
      <c r="B20" s="99" t="s">
        <v>63</v>
      </c>
      <c r="C20" s="104">
        <v>10</v>
      </c>
      <c r="D20" s="104">
        <v>4</v>
      </c>
      <c r="E20" s="104">
        <v>1</v>
      </c>
      <c r="F20" s="104">
        <v>250</v>
      </c>
      <c r="G20" s="104">
        <v>205</v>
      </c>
      <c r="H20" s="104">
        <v>372</v>
      </c>
      <c r="I20" s="104">
        <v>292</v>
      </c>
      <c r="J20" s="104">
        <v>0</v>
      </c>
      <c r="K20" s="104">
        <v>135</v>
      </c>
      <c r="L20" s="104">
        <v>92</v>
      </c>
      <c r="M20" s="104">
        <v>3</v>
      </c>
      <c r="N20" s="104">
        <v>0</v>
      </c>
      <c r="O20" s="104">
        <v>0</v>
      </c>
      <c r="P20" s="104">
        <v>13</v>
      </c>
      <c r="Q20" s="104">
        <v>226</v>
      </c>
      <c r="R20" s="104">
        <v>235</v>
      </c>
      <c r="S20" s="104">
        <v>0</v>
      </c>
      <c r="T20" s="104">
        <v>135</v>
      </c>
      <c r="U20" s="104">
        <v>359</v>
      </c>
      <c r="V20" s="104">
        <v>185</v>
      </c>
      <c r="W20" s="104">
        <v>225</v>
      </c>
      <c r="X20" s="104">
        <v>0</v>
      </c>
      <c r="Y20" s="104">
        <v>0</v>
      </c>
      <c r="Z20" s="104">
        <v>0</v>
      </c>
      <c r="AA20" s="104">
        <v>4</v>
      </c>
      <c r="AB20" s="104">
        <v>0</v>
      </c>
      <c r="AC20" s="104">
        <v>140</v>
      </c>
      <c r="AD20" s="104">
        <v>105</v>
      </c>
      <c r="AE20" s="104">
        <v>228</v>
      </c>
      <c r="AF20" s="104">
        <v>2</v>
      </c>
      <c r="AG20" s="104">
        <v>198</v>
      </c>
      <c r="AH20" s="111">
        <f t="shared" si="0"/>
        <v>107.36666666666666</v>
      </c>
      <c r="AI20" s="112">
        <v>10000</v>
      </c>
      <c r="AJ20" s="112">
        <f t="shared" si="4"/>
        <v>3419</v>
      </c>
      <c r="AK20" s="113">
        <f t="shared" si="2"/>
        <v>0.34189999999999998</v>
      </c>
      <c r="AL20" s="114">
        <f t="shared" si="3"/>
        <v>6581</v>
      </c>
    </row>
    <row r="21" spans="1:38" ht="20.65">
      <c r="A21" s="100" t="s">
        <v>64</v>
      </c>
      <c r="B21" s="99" t="s">
        <v>65</v>
      </c>
      <c r="C21" s="104">
        <v>11</v>
      </c>
      <c r="D21" s="104">
        <v>5</v>
      </c>
      <c r="E21" s="104">
        <v>1</v>
      </c>
      <c r="F21" s="104">
        <v>204</v>
      </c>
      <c r="G21" s="104">
        <v>248</v>
      </c>
      <c r="H21" s="104">
        <v>225</v>
      </c>
      <c r="I21" s="104">
        <v>0</v>
      </c>
      <c r="J21" s="104">
        <v>203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224</v>
      </c>
      <c r="R21" s="104">
        <v>261</v>
      </c>
      <c r="S21" s="104">
        <v>104</v>
      </c>
      <c r="T21" s="104">
        <v>94</v>
      </c>
      <c r="U21" s="104">
        <v>309</v>
      </c>
      <c r="V21" s="104">
        <v>1</v>
      </c>
      <c r="W21" s="104">
        <v>0</v>
      </c>
      <c r="X21" s="104">
        <v>1</v>
      </c>
      <c r="Y21" s="104">
        <v>8</v>
      </c>
      <c r="Z21" s="104">
        <v>12</v>
      </c>
      <c r="AA21" s="104">
        <v>2</v>
      </c>
      <c r="AB21" s="104">
        <v>11</v>
      </c>
      <c r="AC21" s="104">
        <v>188</v>
      </c>
      <c r="AD21" s="104">
        <v>114</v>
      </c>
      <c r="AE21" s="104">
        <v>238</v>
      </c>
      <c r="AF21" s="104">
        <v>8</v>
      </c>
      <c r="AG21" s="104">
        <v>373</v>
      </c>
      <c r="AH21" s="111">
        <f t="shared" si="0"/>
        <v>82.4</v>
      </c>
      <c r="AI21" s="112">
        <v>10000</v>
      </c>
      <c r="AJ21" s="112">
        <f t="shared" si="4"/>
        <v>2845</v>
      </c>
      <c r="AK21" s="113">
        <f t="shared" si="2"/>
        <v>0.28449999999999998</v>
      </c>
      <c r="AL21" s="114">
        <f t="shared" si="3"/>
        <v>7155</v>
      </c>
    </row>
    <row r="22" spans="1:38" ht="20.65">
      <c r="A22" s="100" t="s">
        <v>66</v>
      </c>
      <c r="B22" s="99" t="s">
        <v>67</v>
      </c>
      <c r="C22" s="104">
        <v>10</v>
      </c>
      <c r="D22" s="104">
        <v>3</v>
      </c>
      <c r="E22" s="104">
        <v>1</v>
      </c>
      <c r="F22" s="104">
        <v>204</v>
      </c>
      <c r="G22" s="104">
        <v>249</v>
      </c>
      <c r="H22" s="104">
        <v>377</v>
      </c>
      <c r="I22" s="104">
        <v>310</v>
      </c>
      <c r="J22" s="104">
        <v>131</v>
      </c>
      <c r="K22" s="104">
        <v>77</v>
      </c>
      <c r="L22" s="104">
        <v>0</v>
      </c>
      <c r="M22" s="104">
        <v>1</v>
      </c>
      <c r="N22" s="104">
        <v>1</v>
      </c>
      <c r="O22" s="104">
        <v>1</v>
      </c>
      <c r="P22" s="104">
        <v>6</v>
      </c>
      <c r="Q22" s="104">
        <v>200</v>
      </c>
      <c r="R22" s="104">
        <v>199</v>
      </c>
      <c r="S22" s="104">
        <v>145</v>
      </c>
      <c r="T22" s="104">
        <v>111</v>
      </c>
      <c r="U22" s="104">
        <v>0</v>
      </c>
      <c r="V22" s="104">
        <v>0</v>
      </c>
      <c r="W22" s="104">
        <v>0</v>
      </c>
      <c r="X22" s="104">
        <v>0</v>
      </c>
      <c r="Y22" s="104">
        <v>0</v>
      </c>
      <c r="Z22" s="104">
        <v>9</v>
      </c>
      <c r="AA22" s="104">
        <v>2</v>
      </c>
      <c r="AB22" s="104">
        <v>1</v>
      </c>
      <c r="AC22" s="104">
        <v>149</v>
      </c>
      <c r="AD22" s="104">
        <v>128</v>
      </c>
      <c r="AE22" s="104">
        <v>4</v>
      </c>
      <c r="AF22" s="104">
        <v>0</v>
      </c>
      <c r="AG22" s="104">
        <v>1</v>
      </c>
      <c r="AH22" s="111">
        <f>AVERAGE(C22:AF22)</f>
        <v>77.3</v>
      </c>
      <c r="AI22" s="112">
        <v>10000</v>
      </c>
      <c r="AJ22" s="112">
        <f t="shared" si="4"/>
        <v>2320</v>
      </c>
      <c r="AK22" s="113">
        <f t="shared" si="2"/>
        <v>0.23200000000000001</v>
      </c>
      <c r="AL22" s="114">
        <f t="shared" si="3"/>
        <v>7680</v>
      </c>
    </row>
    <row r="23" spans="1:38" ht="20.65">
      <c r="A23" s="115" t="s">
        <v>58</v>
      </c>
      <c r="B23" s="103" t="s">
        <v>59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 t="e">
        <f t="shared" si="0"/>
        <v>#DIV/0!</v>
      </c>
      <c r="AI23" s="112">
        <v>10000</v>
      </c>
      <c r="AJ23" s="112">
        <f t="shared" si="1"/>
        <v>0</v>
      </c>
      <c r="AK23" s="113">
        <f>AJ23/AI23</f>
        <v>0</v>
      </c>
      <c r="AL23" s="114">
        <f>AI23-AJ23</f>
        <v>10000</v>
      </c>
    </row>
    <row r="24" spans="1:38" s="117" customFormat="1" ht="28.5" customHeight="1">
      <c r="B24" s="125" t="s">
        <v>72</v>
      </c>
      <c r="C24" s="119">
        <f t="shared" ref="C24:Q24" si="5">SUM(C6:C22)</f>
        <v>660</v>
      </c>
      <c r="D24" s="119">
        <f t="shared" si="5"/>
        <v>1541</v>
      </c>
      <c r="E24" s="119">
        <f t="shared" si="5"/>
        <v>2104</v>
      </c>
      <c r="F24" s="119">
        <f t="shared" si="5"/>
        <v>1797</v>
      </c>
      <c r="G24" s="119">
        <f t="shared" si="5"/>
        <v>1973</v>
      </c>
      <c r="H24" s="119">
        <f t="shared" si="5"/>
        <v>3376</v>
      </c>
      <c r="I24" s="119">
        <f t="shared" si="5"/>
        <v>2429</v>
      </c>
      <c r="J24" s="119">
        <f t="shared" si="5"/>
        <v>2770</v>
      </c>
      <c r="K24" s="119">
        <f t="shared" si="5"/>
        <v>2318</v>
      </c>
      <c r="L24" s="119">
        <f t="shared" si="5"/>
        <v>1160</v>
      </c>
      <c r="M24" s="119">
        <f t="shared" si="5"/>
        <v>1810</v>
      </c>
      <c r="N24" s="119">
        <f t="shared" si="5"/>
        <v>899</v>
      </c>
      <c r="O24" s="119">
        <f t="shared" si="5"/>
        <v>847</v>
      </c>
      <c r="P24" s="119">
        <f t="shared" si="5"/>
        <v>1090</v>
      </c>
      <c r="Q24" s="119">
        <f t="shared" si="5"/>
        <v>1701</v>
      </c>
      <c r="R24" s="119">
        <f>SUM(Q6:Q22)</f>
        <v>1701</v>
      </c>
      <c r="S24" s="119">
        <f>SUM(R6:R22)</f>
        <v>2088</v>
      </c>
      <c r="T24" s="119">
        <f t="shared" ref="T24:AF24" si="6">SUM(T6:T22)</f>
        <v>2881</v>
      </c>
      <c r="U24" s="119">
        <f t="shared" si="6"/>
        <v>2541</v>
      </c>
      <c r="V24" s="119">
        <f t="shared" si="6"/>
        <v>1604</v>
      </c>
      <c r="W24" s="119">
        <f t="shared" si="6"/>
        <v>1708</v>
      </c>
      <c r="X24" s="119">
        <f t="shared" si="6"/>
        <v>150</v>
      </c>
      <c r="Y24" s="119">
        <f>SUM(Y6:Y21)</f>
        <v>987</v>
      </c>
      <c r="Z24" s="119">
        <f t="shared" si="6"/>
        <v>332</v>
      </c>
      <c r="AA24" s="119">
        <f t="shared" si="6"/>
        <v>534</v>
      </c>
      <c r="AB24" s="119">
        <f t="shared" si="6"/>
        <v>154</v>
      </c>
      <c r="AC24" s="119">
        <f t="shared" si="6"/>
        <v>2678</v>
      </c>
      <c r="AD24" s="119">
        <f t="shared" si="6"/>
        <v>2141</v>
      </c>
      <c r="AE24" s="119">
        <f t="shared" si="6"/>
        <v>2311</v>
      </c>
      <c r="AF24" s="119">
        <f t="shared" si="6"/>
        <v>1585</v>
      </c>
      <c r="AG24" s="119"/>
      <c r="AH24" s="120"/>
      <c r="AI24" s="122">
        <f>SUM(AI6:AI22)</f>
        <v>170000</v>
      </c>
      <c r="AJ24" s="122">
        <f>SUM(AJ6:AJ22)</f>
        <v>52421</v>
      </c>
      <c r="AK24" s="123">
        <f>AJ24/AI24</f>
        <v>0.30835882352941174</v>
      </c>
      <c r="AL24" s="120"/>
    </row>
    <row r="25" spans="1:38" s="117" customFormat="1" ht="28.5" customHeight="1">
      <c r="B25" s="125" t="s">
        <v>86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18"/>
      <c r="AH25" s="120"/>
      <c r="AI25" s="229">
        <f>AVERAGE(AI6:AI22)</f>
        <v>10000</v>
      </c>
      <c r="AJ25" s="229">
        <f>AVERAGE(AJ6:AJ22)</f>
        <v>3083.5882352941176</v>
      </c>
    </row>
    <row r="26" spans="1:38" s="117" customFormat="1" ht="15">
      <c r="B26" s="125" t="s">
        <v>74</v>
      </c>
      <c r="C26" s="124">
        <f>C27/C28</f>
        <v>8.6274509803921567E-2</v>
      </c>
      <c r="D26" s="124">
        <f t="shared" ref="D26:AF26" si="7">D27/D28</f>
        <v>0.20143790849673202</v>
      </c>
      <c r="E26" s="124">
        <f t="shared" si="7"/>
        <v>0.2750326797385621</v>
      </c>
      <c r="F26" s="124">
        <f t="shared" si="7"/>
        <v>0.23490196078431372</v>
      </c>
      <c r="G26" s="124">
        <f>G27/G28</f>
        <v>0.25790849673202615</v>
      </c>
      <c r="H26" s="124">
        <f t="shared" si="7"/>
        <v>0.44130718954248366</v>
      </c>
      <c r="I26" s="124">
        <f t="shared" si="7"/>
        <v>0.31751633986928102</v>
      </c>
      <c r="J26" s="124">
        <f t="shared" si="7"/>
        <v>0.36209150326797385</v>
      </c>
      <c r="K26" s="124">
        <f t="shared" si="7"/>
        <v>0.30300653594771237</v>
      </c>
      <c r="L26" s="124">
        <f t="shared" si="7"/>
        <v>0.15163398692810456</v>
      </c>
      <c r="M26" s="124">
        <f t="shared" si="7"/>
        <v>0.23660130718954248</v>
      </c>
      <c r="N26" s="124">
        <f t="shared" si="7"/>
        <v>0.11751633986928105</v>
      </c>
      <c r="O26" s="124">
        <f t="shared" si="7"/>
        <v>0.110718954248366</v>
      </c>
      <c r="P26" s="124">
        <f t="shared" si="7"/>
        <v>0.14248366013071898</v>
      </c>
      <c r="Q26" s="124">
        <f t="shared" si="7"/>
        <v>0.22235294117647059</v>
      </c>
      <c r="R26" s="124">
        <f>R27/R28</f>
        <v>0.22235294117647059</v>
      </c>
      <c r="S26" s="124">
        <f t="shared" si="7"/>
        <v>0.27294117647058824</v>
      </c>
      <c r="T26" s="124">
        <f t="shared" si="7"/>
        <v>0.37660130718954249</v>
      </c>
      <c r="U26" s="124">
        <f t="shared" si="7"/>
        <v>0.33215686274509804</v>
      </c>
      <c r="V26" s="124">
        <f t="shared" si="7"/>
        <v>0.20967320261437911</v>
      </c>
      <c r="W26" s="124">
        <f t="shared" si="7"/>
        <v>0.22326797385620914</v>
      </c>
      <c r="X26" s="124">
        <f t="shared" si="7"/>
        <v>1.9607843137254902E-2</v>
      </c>
      <c r="Y26" s="124">
        <f t="shared" si="7"/>
        <v>0.13708333333333333</v>
      </c>
      <c r="Z26" s="124">
        <f t="shared" si="7"/>
        <v>4.3398692810457523E-2</v>
      </c>
      <c r="AA26" s="124">
        <f t="shared" si="7"/>
        <v>6.9803921568627442E-2</v>
      </c>
      <c r="AB26" s="124">
        <f t="shared" si="7"/>
        <v>2.0130718954248367E-2</v>
      </c>
      <c r="AC26" s="124">
        <f t="shared" si="7"/>
        <v>0.35006535947712419</v>
      </c>
      <c r="AD26" s="124">
        <f t="shared" si="7"/>
        <v>0.27986928104575165</v>
      </c>
      <c r="AE26" s="124">
        <f t="shared" si="7"/>
        <v>0.30209150326797385</v>
      </c>
      <c r="AF26" s="124">
        <f t="shared" si="7"/>
        <v>0.20718954248366012</v>
      </c>
      <c r="AG26" s="124"/>
      <c r="AH26" s="120"/>
    </row>
    <row r="27" spans="1:38" s="117" customFormat="1" ht="15">
      <c r="B27" s="125" t="s">
        <v>77</v>
      </c>
      <c r="C27" s="119">
        <f>AVERAGE(C6:C22)</f>
        <v>38.823529411764703</v>
      </c>
      <c r="D27" s="119">
        <f t="shared" ref="D27:AF27" si="8">AVERAGE(D6:D22)</f>
        <v>90.647058823529406</v>
      </c>
      <c r="E27" s="119">
        <f t="shared" si="8"/>
        <v>123.76470588235294</v>
      </c>
      <c r="F27" s="119">
        <f t="shared" si="8"/>
        <v>105.70588235294117</v>
      </c>
      <c r="G27" s="119">
        <f>AVERAGE(G6:G22)</f>
        <v>116.05882352941177</v>
      </c>
      <c r="H27" s="119">
        <f t="shared" si="8"/>
        <v>198.58823529411765</v>
      </c>
      <c r="I27" s="119">
        <f t="shared" si="8"/>
        <v>142.88235294117646</v>
      </c>
      <c r="J27" s="119">
        <f t="shared" si="8"/>
        <v>162.94117647058823</v>
      </c>
      <c r="K27" s="119">
        <f t="shared" si="8"/>
        <v>136.35294117647058</v>
      </c>
      <c r="L27" s="119">
        <f t="shared" si="8"/>
        <v>68.235294117647058</v>
      </c>
      <c r="M27" s="119">
        <f t="shared" si="8"/>
        <v>106.47058823529412</v>
      </c>
      <c r="N27" s="119">
        <f t="shared" si="8"/>
        <v>52.882352941176471</v>
      </c>
      <c r="O27" s="119">
        <f t="shared" si="8"/>
        <v>49.823529411764703</v>
      </c>
      <c r="P27" s="119">
        <f t="shared" si="8"/>
        <v>64.117647058823536</v>
      </c>
      <c r="Q27" s="119">
        <f t="shared" si="8"/>
        <v>100.05882352941177</v>
      </c>
      <c r="R27" s="119">
        <f>AVERAGE(Q6:Q22)</f>
        <v>100.05882352941177</v>
      </c>
      <c r="S27" s="119">
        <f>AVERAGE(R6:R22)</f>
        <v>122.82352941176471</v>
      </c>
      <c r="T27" s="119">
        <f t="shared" si="8"/>
        <v>169.47058823529412</v>
      </c>
      <c r="U27" s="119">
        <f t="shared" si="8"/>
        <v>149.47058823529412</v>
      </c>
      <c r="V27" s="119">
        <f t="shared" si="8"/>
        <v>94.352941176470594</v>
      </c>
      <c r="W27" s="119">
        <f t="shared" si="8"/>
        <v>100.47058823529412</v>
      </c>
      <c r="X27" s="119">
        <f t="shared" si="8"/>
        <v>8.8235294117647065</v>
      </c>
      <c r="Y27" s="119">
        <f>AVERAGE(Y6:Y21)</f>
        <v>61.6875</v>
      </c>
      <c r="Z27" s="119">
        <f t="shared" si="8"/>
        <v>19.529411764705884</v>
      </c>
      <c r="AA27" s="119">
        <f t="shared" si="8"/>
        <v>31.411764705882351</v>
      </c>
      <c r="AB27" s="119">
        <f t="shared" si="8"/>
        <v>9.0588235294117645</v>
      </c>
      <c r="AC27" s="119">
        <f t="shared" si="8"/>
        <v>157.52941176470588</v>
      </c>
      <c r="AD27" s="119">
        <f t="shared" si="8"/>
        <v>125.94117647058823</v>
      </c>
      <c r="AE27" s="119">
        <f t="shared" si="8"/>
        <v>135.94117647058823</v>
      </c>
      <c r="AF27" s="119">
        <f t="shared" si="8"/>
        <v>93.235294117647058</v>
      </c>
      <c r="AG27" s="160"/>
      <c r="AH27" s="127"/>
    </row>
    <row r="28" spans="1:38" s="117" customFormat="1" ht="15">
      <c r="B28" s="125" t="s">
        <v>76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  <c r="AG28" s="161"/>
    </row>
    <row r="35" spans="10:10">
      <c r="J35" s="249"/>
    </row>
  </sheetData>
  <mergeCells count="1">
    <mergeCell ref="C1:AF1"/>
  </mergeCells>
  <conditionalFormatting sqref="A8">
    <cfRule type="duplicateValues" dxfId="75" priority="6"/>
  </conditionalFormatting>
  <conditionalFormatting sqref="A10:A11 A7">
    <cfRule type="duplicateValues" dxfId="74" priority="7"/>
  </conditionalFormatting>
  <conditionalFormatting sqref="A13">
    <cfRule type="duplicateValues" dxfId="73" priority="4"/>
  </conditionalFormatting>
  <conditionalFormatting sqref="A14">
    <cfRule type="duplicateValues" dxfId="72" priority="5"/>
  </conditionalFormatting>
  <conditionalFormatting sqref="A16:A17 A12">
    <cfRule type="duplicateValues" dxfId="71" priority="10"/>
  </conditionalFormatting>
  <conditionalFormatting sqref="A22 A15 A9 A3:A6">
    <cfRule type="duplicateValues" dxfId="70" priority="9"/>
  </conditionalFormatting>
  <conditionalFormatting sqref="A23 A18:A20">
    <cfRule type="duplicateValues" dxfId="69" priority="8"/>
  </conditionalFormatting>
  <conditionalFormatting sqref="C3:AG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L3:AL23">
    <cfRule type="cellIs" dxfId="68" priority="2" operator="lessThan">
      <formula>0</formula>
    </cfRule>
    <cfRule type="cellIs" dxfId="67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D651-93B4-46CC-BCB7-B33B5E50071E}">
  <dimension ref="A1:AK29"/>
  <sheetViews>
    <sheetView zoomScale="68" zoomScaleNormal="68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S28" sqref="R28:S28"/>
    </sheetView>
  </sheetViews>
  <sheetFormatPr defaultRowHeight="14.25"/>
  <cols>
    <col min="1" max="1" width="16" customWidth="1"/>
    <col min="2" max="2" width="39.3984375" customWidth="1"/>
    <col min="3" max="13" width="7.265625" bestFit="1" customWidth="1"/>
    <col min="14" max="14" width="10.3984375" bestFit="1" customWidth="1"/>
    <col min="15" max="17" width="6.73046875" customWidth="1"/>
    <col min="18" max="18" width="7" bestFit="1" customWidth="1"/>
    <col min="19" max="32" width="6.73046875" customWidth="1"/>
    <col min="33" max="33" width="10.59765625" bestFit="1" customWidth="1"/>
    <col min="34" max="34" width="16.1328125" bestFit="1" customWidth="1"/>
    <col min="35" max="35" width="18.59765625" bestFit="1" customWidth="1"/>
    <col min="36" max="36" width="13.3984375" customWidth="1"/>
    <col min="37" max="37" width="13" customWidth="1"/>
  </cols>
  <sheetData>
    <row r="1" spans="1:37" ht="35.25" customHeight="1">
      <c r="B1" s="129" t="s">
        <v>159</v>
      </c>
      <c r="C1" s="273" t="s">
        <v>78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</row>
    <row r="2" spans="1:37" ht="73.5" customHeight="1">
      <c r="A2" s="61" t="s">
        <v>4</v>
      </c>
      <c r="B2" s="62" t="s">
        <v>5</v>
      </c>
      <c r="C2" s="101">
        <v>45170</v>
      </c>
      <c r="D2" s="101">
        <v>45171</v>
      </c>
      <c r="E2" s="101">
        <v>45172</v>
      </c>
      <c r="F2" s="101">
        <v>45173</v>
      </c>
      <c r="G2" s="101">
        <v>45174</v>
      </c>
      <c r="H2" s="101">
        <v>45175</v>
      </c>
      <c r="I2" s="101">
        <v>45176</v>
      </c>
      <c r="J2" s="101">
        <v>45177</v>
      </c>
      <c r="K2" s="101">
        <v>45178</v>
      </c>
      <c r="L2" s="101">
        <v>45179</v>
      </c>
      <c r="M2" s="101">
        <v>45180</v>
      </c>
      <c r="N2" s="101">
        <v>45181</v>
      </c>
      <c r="O2" s="101">
        <v>45182</v>
      </c>
      <c r="P2" s="101">
        <v>45183</v>
      </c>
      <c r="Q2" s="101">
        <v>45184</v>
      </c>
      <c r="R2" s="101">
        <v>45185</v>
      </c>
      <c r="S2" s="101">
        <v>45186</v>
      </c>
      <c r="T2" s="101">
        <v>45187</v>
      </c>
      <c r="U2" s="101">
        <v>45188</v>
      </c>
      <c r="V2" s="101">
        <v>45189</v>
      </c>
      <c r="W2" s="101">
        <v>45190</v>
      </c>
      <c r="X2" s="101">
        <v>45191</v>
      </c>
      <c r="Y2" s="101">
        <v>45192</v>
      </c>
      <c r="Z2" s="101">
        <v>45193</v>
      </c>
      <c r="AA2" s="101">
        <v>45194</v>
      </c>
      <c r="AB2" s="101">
        <v>45195</v>
      </c>
      <c r="AC2" s="101">
        <v>45196</v>
      </c>
      <c r="AD2" s="101">
        <v>45197</v>
      </c>
      <c r="AE2" s="101">
        <v>45198</v>
      </c>
      <c r="AF2" s="101">
        <v>45199</v>
      </c>
      <c r="AG2" s="102" t="s">
        <v>81</v>
      </c>
      <c r="AH2" s="107" t="s">
        <v>18</v>
      </c>
      <c r="AI2" s="126" t="s">
        <v>79</v>
      </c>
      <c r="AJ2" s="108" t="s">
        <v>20</v>
      </c>
      <c r="AK2" s="109" t="s">
        <v>80</v>
      </c>
    </row>
    <row r="3" spans="1:37" ht="20.6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11">
        <f t="shared" ref="AG3:AG10" si="0">AVERAGE(C3:AF3)</f>
        <v>0</v>
      </c>
      <c r="AH3" s="112">
        <v>10000</v>
      </c>
      <c r="AI3" s="112">
        <f>SUM(C3:AF3)</f>
        <v>0</v>
      </c>
      <c r="AJ3" s="113">
        <f>AI3/AH3</f>
        <v>0</v>
      </c>
      <c r="AK3" s="114">
        <f>AH3-AI3</f>
        <v>10000</v>
      </c>
    </row>
    <row r="4" spans="1:37" ht="20.65">
      <c r="A4" s="110" t="s">
        <v>30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11">
        <f t="shared" si="0"/>
        <v>0</v>
      </c>
      <c r="AH4" s="112">
        <v>10000</v>
      </c>
      <c r="AI4" s="112">
        <f t="shared" ref="AI4:AI23" si="1">SUM(C4:AF4)</f>
        <v>0</v>
      </c>
      <c r="AJ4" s="113">
        <f t="shared" ref="AJ4:AJ22" si="2">AI4/AH4</f>
        <v>0</v>
      </c>
      <c r="AK4" s="114">
        <f t="shared" ref="AK4:AK22" si="3">AH4-AI4</f>
        <v>10000</v>
      </c>
    </row>
    <row r="5" spans="1:37" ht="20.65">
      <c r="A5" s="110" t="s">
        <v>32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11">
        <f t="shared" si="0"/>
        <v>0</v>
      </c>
      <c r="AH5" s="112">
        <v>10000</v>
      </c>
      <c r="AI5" s="112">
        <f t="shared" si="1"/>
        <v>0</v>
      </c>
      <c r="AJ5" s="113">
        <f t="shared" si="2"/>
        <v>0</v>
      </c>
      <c r="AK5" s="114">
        <f t="shared" si="3"/>
        <v>10000</v>
      </c>
    </row>
    <row r="6" spans="1:37" ht="20.65">
      <c r="A6" s="100" t="s">
        <v>33</v>
      </c>
      <c r="B6" s="99" t="s">
        <v>34</v>
      </c>
      <c r="C6" s="104">
        <v>0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  <c r="I6" s="104">
        <v>0</v>
      </c>
      <c r="J6" s="104">
        <v>19</v>
      </c>
      <c r="K6" s="104">
        <v>547</v>
      </c>
      <c r="L6" s="104">
        <v>247</v>
      </c>
      <c r="M6" s="104">
        <v>106</v>
      </c>
      <c r="N6" s="104">
        <v>79</v>
      </c>
      <c r="O6" s="104">
        <v>181</v>
      </c>
      <c r="P6" s="104">
        <v>0</v>
      </c>
      <c r="Q6" s="104">
        <v>241</v>
      </c>
      <c r="R6" s="104">
        <v>122</v>
      </c>
      <c r="S6" s="104">
        <v>251</v>
      </c>
      <c r="T6" s="104">
        <v>225</v>
      </c>
      <c r="U6" s="104">
        <v>313</v>
      </c>
      <c r="V6" s="104">
        <v>29</v>
      </c>
      <c r="W6" s="104">
        <v>0</v>
      </c>
      <c r="X6" s="104">
        <v>25</v>
      </c>
      <c r="Y6" s="104">
        <v>0</v>
      </c>
      <c r="Z6" s="104">
        <v>0</v>
      </c>
      <c r="AA6" s="104">
        <v>0</v>
      </c>
      <c r="AB6" s="104">
        <v>0</v>
      </c>
      <c r="AC6" s="104">
        <v>0</v>
      </c>
      <c r="AD6" s="104">
        <v>0</v>
      </c>
      <c r="AE6" s="104">
        <v>184</v>
      </c>
      <c r="AF6" s="104">
        <v>336</v>
      </c>
      <c r="AG6" s="111">
        <f t="shared" si="0"/>
        <v>96.833333333333329</v>
      </c>
      <c r="AH6" s="112">
        <v>10000</v>
      </c>
      <c r="AI6" s="112">
        <f t="shared" si="1"/>
        <v>2905</v>
      </c>
      <c r="AJ6" s="113">
        <f>AI6/AH6</f>
        <v>0.29049999999999998</v>
      </c>
      <c r="AK6" s="114">
        <f t="shared" si="3"/>
        <v>7095</v>
      </c>
    </row>
    <row r="7" spans="1:37" ht="20.65">
      <c r="A7" s="100" t="s">
        <v>36</v>
      </c>
      <c r="B7" s="99" t="s">
        <v>37</v>
      </c>
      <c r="C7" s="104">
        <v>5</v>
      </c>
      <c r="D7" s="104">
        <v>35</v>
      </c>
      <c r="E7" s="104">
        <v>410</v>
      </c>
      <c r="F7" s="104">
        <v>297</v>
      </c>
      <c r="G7" s="104">
        <v>301</v>
      </c>
      <c r="H7" s="104">
        <v>236</v>
      </c>
      <c r="I7" s="104">
        <v>288</v>
      </c>
      <c r="J7" s="104">
        <v>277</v>
      </c>
      <c r="K7" s="104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v>259</v>
      </c>
      <c r="R7" s="104">
        <v>253</v>
      </c>
      <c r="S7" s="104">
        <v>0</v>
      </c>
      <c r="T7" s="104">
        <v>0</v>
      </c>
      <c r="U7" s="104">
        <v>132</v>
      </c>
      <c r="V7" s="104">
        <v>390</v>
      </c>
      <c r="W7" s="104">
        <v>227</v>
      </c>
      <c r="X7" s="104">
        <v>321</v>
      </c>
      <c r="Y7" s="104">
        <v>227</v>
      </c>
      <c r="Z7" s="104">
        <v>291</v>
      </c>
      <c r="AA7" s="104">
        <v>276</v>
      </c>
      <c r="AB7" s="104">
        <v>0</v>
      </c>
      <c r="AC7" s="104">
        <v>213</v>
      </c>
      <c r="AD7" s="104">
        <v>269</v>
      </c>
      <c r="AE7" s="104">
        <v>0</v>
      </c>
      <c r="AF7" s="104">
        <v>32</v>
      </c>
      <c r="AG7" s="111">
        <f t="shared" si="0"/>
        <v>157.96666666666667</v>
      </c>
      <c r="AH7" s="112">
        <v>10000</v>
      </c>
      <c r="AI7" s="112">
        <f t="shared" si="1"/>
        <v>4739</v>
      </c>
      <c r="AJ7" s="113">
        <f t="shared" si="2"/>
        <v>0.47389999999999999</v>
      </c>
      <c r="AK7" s="114">
        <f t="shared" si="3"/>
        <v>5261</v>
      </c>
    </row>
    <row r="8" spans="1:37" ht="20.65">
      <c r="A8" s="100" t="s">
        <v>38</v>
      </c>
      <c r="B8" s="99" t="s">
        <v>75</v>
      </c>
      <c r="C8" s="104">
        <v>0</v>
      </c>
      <c r="D8" s="104">
        <v>0</v>
      </c>
      <c r="E8" s="104">
        <v>0</v>
      </c>
      <c r="F8" s="104">
        <v>1</v>
      </c>
      <c r="G8" s="104">
        <v>8</v>
      </c>
      <c r="H8" s="104">
        <v>12</v>
      </c>
      <c r="I8" s="104">
        <v>221</v>
      </c>
      <c r="J8" s="104">
        <v>254</v>
      </c>
      <c r="K8" s="104">
        <v>149</v>
      </c>
      <c r="L8" s="104">
        <v>235</v>
      </c>
      <c r="M8" s="104">
        <v>117</v>
      </c>
      <c r="N8" s="104">
        <v>21</v>
      </c>
      <c r="O8" s="104">
        <v>193</v>
      </c>
      <c r="P8" s="104">
        <v>1</v>
      </c>
      <c r="Q8" s="104">
        <v>238</v>
      </c>
      <c r="R8" s="104">
        <v>136</v>
      </c>
      <c r="S8" s="104">
        <v>1</v>
      </c>
      <c r="T8" s="104">
        <v>255</v>
      </c>
      <c r="U8" s="104">
        <v>196</v>
      </c>
      <c r="V8" s="104">
        <v>340</v>
      </c>
      <c r="W8" s="104">
        <v>0</v>
      </c>
      <c r="X8" s="104">
        <v>23</v>
      </c>
      <c r="Y8" s="104">
        <v>0</v>
      </c>
      <c r="Z8" s="104">
        <v>1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35</v>
      </c>
      <c r="AG8" s="111">
        <f t="shared" si="0"/>
        <v>81.233333333333334</v>
      </c>
      <c r="AH8" s="112">
        <v>10000</v>
      </c>
      <c r="AI8" s="112">
        <v>2850</v>
      </c>
      <c r="AJ8" s="113">
        <f t="shared" si="2"/>
        <v>0.28499999999999998</v>
      </c>
      <c r="AK8" s="114">
        <f t="shared" si="3"/>
        <v>7150</v>
      </c>
    </row>
    <row r="9" spans="1:37" ht="20.65">
      <c r="A9" s="100" t="s">
        <v>39</v>
      </c>
      <c r="B9" s="99" t="s">
        <v>40</v>
      </c>
      <c r="C9" s="104">
        <v>105</v>
      </c>
      <c r="D9" s="104">
        <v>51</v>
      </c>
      <c r="E9" s="104">
        <v>534</v>
      </c>
      <c r="F9" s="104">
        <v>19</v>
      </c>
      <c r="G9" s="104">
        <v>0</v>
      </c>
      <c r="H9" s="104">
        <v>0</v>
      </c>
      <c r="I9" s="104">
        <v>460</v>
      </c>
      <c r="J9" s="104">
        <v>106</v>
      </c>
      <c r="K9" s="104">
        <v>165</v>
      </c>
      <c r="L9" s="104">
        <v>214</v>
      </c>
      <c r="M9" s="104">
        <v>94</v>
      </c>
      <c r="N9" s="104">
        <v>0</v>
      </c>
      <c r="O9" s="104">
        <v>342</v>
      </c>
      <c r="P9" s="104">
        <v>102</v>
      </c>
      <c r="Q9" s="104">
        <v>62</v>
      </c>
      <c r="R9" s="104">
        <v>445</v>
      </c>
      <c r="S9" s="104">
        <v>0</v>
      </c>
      <c r="T9" s="104">
        <v>0</v>
      </c>
      <c r="U9" s="104">
        <v>305</v>
      </c>
      <c r="V9" s="104">
        <v>165</v>
      </c>
      <c r="W9" s="104">
        <v>0</v>
      </c>
      <c r="X9" s="104">
        <v>226</v>
      </c>
      <c r="Y9" s="104">
        <v>307</v>
      </c>
      <c r="Z9" s="104">
        <v>0</v>
      </c>
      <c r="AA9" s="104">
        <v>0</v>
      </c>
      <c r="AB9" s="104">
        <v>346</v>
      </c>
      <c r="AC9" s="104">
        <v>157</v>
      </c>
      <c r="AD9" s="104">
        <v>521</v>
      </c>
      <c r="AE9" s="104">
        <v>211</v>
      </c>
      <c r="AF9" s="104">
        <v>153</v>
      </c>
      <c r="AG9" s="111">
        <f t="shared" si="0"/>
        <v>169.66666666666666</v>
      </c>
      <c r="AH9" s="112">
        <v>10000</v>
      </c>
      <c r="AI9" s="112">
        <f t="shared" si="1"/>
        <v>5090</v>
      </c>
      <c r="AJ9" s="113">
        <f t="shared" si="2"/>
        <v>0.50900000000000001</v>
      </c>
      <c r="AK9" s="114">
        <f t="shared" si="3"/>
        <v>4910</v>
      </c>
    </row>
    <row r="10" spans="1:37" ht="20.65">
      <c r="A10" s="202" t="s">
        <v>42</v>
      </c>
      <c r="B10" s="99" t="s">
        <v>70</v>
      </c>
      <c r="C10" s="104">
        <v>0</v>
      </c>
      <c r="D10" s="104">
        <v>38</v>
      </c>
      <c r="E10" s="104">
        <v>5</v>
      </c>
      <c r="F10" s="104">
        <v>24</v>
      </c>
      <c r="G10" s="104">
        <v>0</v>
      </c>
      <c r="H10" s="104">
        <v>0</v>
      </c>
      <c r="I10" s="104">
        <v>0</v>
      </c>
      <c r="J10" s="104">
        <v>484</v>
      </c>
      <c r="K10" s="104">
        <v>66</v>
      </c>
      <c r="L10" s="104">
        <v>14</v>
      </c>
      <c r="M10" s="104">
        <v>65</v>
      </c>
      <c r="N10" s="104">
        <v>330</v>
      </c>
      <c r="O10" s="104">
        <v>358</v>
      </c>
      <c r="P10" s="104">
        <v>152</v>
      </c>
      <c r="Q10" s="104">
        <v>0</v>
      </c>
      <c r="R10" s="104">
        <v>61</v>
      </c>
      <c r="S10" s="104">
        <v>0</v>
      </c>
      <c r="T10" s="104">
        <v>312</v>
      </c>
      <c r="U10" s="104">
        <v>61</v>
      </c>
      <c r="V10" s="104">
        <v>261</v>
      </c>
      <c r="W10" s="104">
        <v>267</v>
      </c>
      <c r="X10" s="104">
        <v>200</v>
      </c>
      <c r="Y10" s="104">
        <v>481</v>
      </c>
      <c r="Z10" s="104">
        <v>275</v>
      </c>
      <c r="AA10" s="104">
        <v>61</v>
      </c>
      <c r="AB10" s="104">
        <v>484</v>
      </c>
      <c r="AC10" s="104">
        <v>261</v>
      </c>
      <c r="AD10" s="104">
        <v>135</v>
      </c>
      <c r="AE10" s="104">
        <v>22</v>
      </c>
      <c r="AF10" s="104">
        <v>14</v>
      </c>
      <c r="AG10" s="111">
        <f t="shared" si="0"/>
        <v>147.69999999999999</v>
      </c>
      <c r="AH10" s="112">
        <v>10000</v>
      </c>
      <c r="AI10" s="112">
        <v>5057</v>
      </c>
      <c r="AJ10" s="113">
        <f t="shared" si="2"/>
        <v>0.50570000000000004</v>
      </c>
      <c r="AK10" s="203">
        <f>AH10-AI10</f>
        <v>4943</v>
      </c>
    </row>
    <row r="11" spans="1:37" ht="20.65">
      <c r="A11" s="202" t="s">
        <v>43</v>
      </c>
      <c r="B11" s="99" t="s">
        <v>44</v>
      </c>
      <c r="C11" s="104">
        <v>1</v>
      </c>
      <c r="D11" s="104">
        <v>0</v>
      </c>
      <c r="E11" s="104">
        <v>68</v>
      </c>
      <c r="F11" s="104">
        <v>124</v>
      </c>
      <c r="G11" s="104">
        <v>288</v>
      </c>
      <c r="H11" s="104">
        <v>95</v>
      </c>
      <c r="I11" s="104">
        <v>361</v>
      </c>
      <c r="J11" s="104">
        <v>385</v>
      </c>
      <c r="K11" s="104">
        <v>344</v>
      </c>
      <c r="L11" s="104">
        <v>7</v>
      </c>
      <c r="M11" s="104">
        <v>158</v>
      </c>
      <c r="N11" s="104">
        <v>51</v>
      </c>
      <c r="O11" s="104">
        <v>172</v>
      </c>
      <c r="P11" s="104">
        <v>1</v>
      </c>
      <c r="Q11" s="104">
        <v>0</v>
      </c>
      <c r="R11" s="104">
        <v>228</v>
      </c>
      <c r="S11" s="104">
        <v>8</v>
      </c>
      <c r="T11" s="104">
        <v>5</v>
      </c>
      <c r="U11" s="104">
        <v>232</v>
      </c>
      <c r="V11" s="104">
        <v>205</v>
      </c>
      <c r="W11" s="104">
        <v>248</v>
      </c>
      <c r="X11" s="104">
        <v>125</v>
      </c>
      <c r="Y11" s="104">
        <v>292</v>
      </c>
      <c r="Z11" s="104">
        <v>313</v>
      </c>
      <c r="AA11" s="104">
        <v>8</v>
      </c>
      <c r="AB11" s="104">
        <v>295</v>
      </c>
      <c r="AC11" s="104">
        <v>285</v>
      </c>
      <c r="AD11" s="104">
        <v>360</v>
      </c>
      <c r="AE11" s="104">
        <v>92</v>
      </c>
      <c r="AF11" s="104">
        <v>1</v>
      </c>
      <c r="AG11" s="111">
        <v>194</v>
      </c>
      <c r="AH11" s="112">
        <v>10000</v>
      </c>
      <c r="AI11" s="112">
        <v>5008</v>
      </c>
      <c r="AJ11" s="113">
        <v>0.43</v>
      </c>
      <c r="AK11" s="203">
        <v>3334</v>
      </c>
    </row>
    <row r="12" spans="1:37" ht="20.65">
      <c r="A12" s="100" t="s">
        <v>45</v>
      </c>
      <c r="B12" s="99" t="s">
        <v>46</v>
      </c>
      <c r="C12" s="104">
        <v>277</v>
      </c>
      <c r="D12" s="104">
        <v>1</v>
      </c>
      <c r="E12" s="104">
        <v>1</v>
      </c>
      <c r="F12" s="104">
        <v>1</v>
      </c>
      <c r="G12" s="104">
        <v>555</v>
      </c>
      <c r="H12" s="104">
        <v>147</v>
      </c>
      <c r="I12" s="104">
        <v>16</v>
      </c>
      <c r="J12" s="104">
        <v>9</v>
      </c>
      <c r="K12" s="104">
        <v>134</v>
      </c>
      <c r="L12" s="104">
        <v>245</v>
      </c>
      <c r="M12" s="104">
        <v>405</v>
      </c>
      <c r="N12" s="104">
        <v>98</v>
      </c>
      <c r="O12" s="104">
        <v>0</v>
      </c>
      <c r="P12" s="104">
        <v>33</v>
      </c>
      <c r="Q12" s="104">
        <v>31</v>
      </c>
      <c r="R12" s="104">
        <v>435</v>
      </c>
      <c r="S12" s="104">
        <v>318</v>
      </c>
      <c r="T12" s="104">
        <v>131</v>
      </c>
      <c r="U12" s="104">
        <v>14</v>
      </c>
      <c r="V12" s="104">
        <v>187</v>
      </c>
      <c r="W12" s="104">
        <v>320</v>
      </c>
      <c r="X12" s="104">
        <v>1</v>
      </c>
      <c r="Y12" s="104">
        <v>213</v>
      </c>
      <c r="Z12" s="104">
        <v>256</v>
      </c>
      <c r="AA12" s="104">
        <v>34</v>
      </c>
      <c r="AB12" s="104">
        <v>434</v>
      </c>
      <c r="AC12" s="104">
        <v>314</v>
      </c>
      <c r="AD12" s="104">
        <v>146</v>
      </c>
      <c r="AE12" s="104">
        <v>184</v>
      </c>
      <c r="AF12" s="104">
        <v>323</v>
      </c>
      <c r="AG12" s="111">
        <f t="shared" ref="AG12:AG23" si="4">AVERAGE(C12:AF12)</f>
        <v>175.43333333333334</v>
      </c>
      <c r="AH12" s="112">
        <v>10000</v>
      </c>
      <c r="AI12" s="112">
        <v>4987</v>
      </c>
      <c r="AJ12" s="113">
        <f t="shared" si="2"/>
        <v>0.49869999999999998</v>
      </c>
      <c r="AK12" s="114">
        <f t="shared" si="3"/>
        <v>5013</v>
      </c>
    </row>
    <row r="13" spans="1:37" ht="20.65">
      <c r="A13" s="100" t="s">
        <v>47</v>
      </c>
      <c r="B13" s="99" t="s">
        <v>48</v>
      </c>
      <c r="C13" s="104">
        <v>518</v>
      </c>
      <c r="D13" s="104">
        <v>492</v>
      </c>
      <c r="E13" s="104">
        <v>1</v>
      </c>
      <c r="F13" s="104">
        <v>1</v>
      </c>
      <c r="G13" s="104">
        <v>30</v>
      </c>
      <c r="H13" s="104">
        <v>355</v>
      </c>
      <c r="I13" s="104">
        <v>380</v>
      </c>
      <c r="J13" s="104">
        <v>0</v>
      </c>
      <c r="K13" s="104">
        <v>15</v>
      </c>
      <c r="L13" s="104">
        <v>116</v>
      </c>
      <c r="M13" s="104">
        <v>60</v>
      </c>
      <c r="N13" s="104">
        <v>345</v>
      </c>
      <c r="O13" s="104">
        <v>117</v>
      </c>
      <c r="P13" s="104">
        <v>98</v>
      </c>
      <c r="Q13" s="104">
        <v>218</v>
      </c>
      <c r="R13" s="104">
        <v>142</v>
      </c>
      <c r="S13" s="104">
        <v>212</v>
      </c>
      <c r="T13" s="104">
        <v>5</v>
      </c>
      <c r="U13" s="104">
        <v>347</v>
      </c>
      <c r="V13" s="104">
        <v>255</v>
      </c>
      <c r="W13" s="104">
        <v>72</v>
      </c>
      <c r="X13" s="104">
        <v>307</v>
      </c>
      <c r="Y13" s="104">
        <v>254</v>
      </c>
      <c r="Z13" s="104">
        <v>343</v>
      </c>
      <c r="AA13" s="104">
        <v>150</v>
      </c>
      <c r="AB13" s="104">
        <v>308</v>
      </c>
      <c r="AC13" s="104">
        <v>13</v>
      </c>
      <c r="AD13" s="104">
        <v>181</v>
      </c>
      <c r="AE13" s="104">
        <v>122</v>
      </c>
      <c r="AF13" s="104">
        <v>0</v>
      </c>
      <c r="AG13" s="111">
        <f t="shared" si="4"/>
        <v>181.9</v>
      </c>
      <c r="AH13" s="112">
        <v>10000</v>
      </c>
      <c r="AI13" s="112">
        <v>5218</v>
      </c>
      <c r="AJ13" s="113">
        <f t="shared" si="2"/>
        <v>0.52180000000000004</v>
      </c>
      <c r="AK13" s="114">
        <f t="shared" si="3"/>
        <v>4782</v>
      </c>
    </row>
    <row r="14" spans="1:37" ht="20.65">
      <c r="A14" s="100" t="s">
        <v>49</v>
      </c>
      <c r="B14" s="99" t="s">
        <v>50</v>
      </c>
      <c r="C14" s="104">
        <v>0</v>
      </c>
      <c r="D14" s="104">
        <v>256</v>
      </c>
      <c r="E14" s="104">
        <v>0</v>
      </c>
      <c r="F14" s="104">
        <v>0</v>
      </c>
      <c r="G14" s="104">
        <v>28</v>
      </c>
      <c r="H14" s="104">
        <v>314</v>
      </c>
      <c r="I14" s="104">
        <v>427</v>
      </c>
      <c r="J14" s="104">
        <v>0</v>
      </c>
      <c r="K14" s="104">
        <v>119</v>
      </c>
      <c r="L14" s="104">
        <v>22</v>
      </c>
      <c r="M14" s="104">
        <v>222</v>
      </c>
      <c r="N14" s="104">
        <v>313</v>
      </c>
      <c r="O14" s="104">
        <v>0</v>
      </c>
      <c r="P14" s="104">
        <v>105</v>
      </c>
      <c r="Q14" s="104">
        <v>223</v>
      </c>
      <c r="R14" s="104">
        <v>144</v>
      </c>
      <c r="S14" s="104">
        <v>207</v>
      </c>
      <c r="T14" s="104">
        <v>1</v>
      </c>
      <c r="U14" s="104">
        <v>358</v>
      </c>
      <c r="V14" s="104">
        <v>250</v>
      </c>
      <c r="W14" s="104">
        <v>70</v>
      </c>
      <c r="X14" s="104">
        <v>312</v>
      </c>
      <c r="Y14" s="104">
        <v>343</v>
      </c>
      <c r="Z14" s="104">
        <v>252</v>
      </c>
      <c r="AA14" s="104">
        <v>145</v>
      </c>
      <c r="AB14" s="104">
        <v>312</v>
      </c>
      <c r="AC14" s="104">
        <v>137</v>
      </c>
      <c r="AD14" s="104">
        <v>273</v>
      </c>
      <c r="AE14" s="104">
        <v>266</v>
      </c>
      <c r="AF14" s="104">
        <v>0</v>
      </c>
      <c r="AG14" s="111">
        <f t="shared" si="4"/>
        <v>169.96666666666667</v>
      </c>
      <c r="AH14" s="112">
        <v>10000</v>
      </c>
      <c r="AI14" s="112">
        <v>5616</v>
      </c>
      <c r="AJ14" s="113">
        <f t="shared" si="2"/>
        <v>0.56159999999999999</v>
      </c>
      <c r="AK14" s="114">
        <f t="shared" si="3"/>
        <v>4384</v>
      </c>
    </row>
    <row r="15" spans="1:37" ht="20.65">
      <c r="A15" s="100" t="s">
        <v>51</v>
      </c>
      <c r="B15" s="99" t="s">
        <v>52</v>
      </c>
      <c r="C15" s="104">
        <v>174</v>
      </c>
      <c r="D15" s="104">
        <v>233</v>
      </c>
      <c r="E15" s="104">
        <v>129</v>
      </c>
      <c r="F15" s="104">
        <v>0</v>
      </c>
      <c r="G15" s="104">
        <v>79</v>
      </c>
      <c r="H15" s="104">
        <v>68</v>
      </c>
      <c r="I15" s="104">
        <v>3</v>
      </c>
      <c r="J15" s="104">
        <v>19</v>
      </c>
      <c r="K15" s="104">
        <v>1</v>
      </c>
      <c r="L15" s="104">
        <v>118</v>
      </c>
      <c r="M15" s="104">
        <v>491</v>
      </c>
      <c r="N15" s="104">
        <v>285</v>
      </c>
      <c r="O15" s="104">
        <v>1</v>
      </c>
      <c r="P15" s="104">
        <v>64</v>
      </c>
      <c r="Q15" s="104">
        <v>374</v>
      </c>
      <c r="R15" s="104">
        <v>390</v>
      </c>
      <c r="S15" s="104">
        <v>80</v>
      </c>
      <c r="T15" s="104">
        <v>58</v>
      </c>
      <c r="U15" s="104">
        <v>170</v>
      </c>
      <c r="V15" s="104">
        <v>403</v>
      </c>
      <c r="W15" s="104">
        <v>373</v>
      </c>
      <c r="X15" s="104">
        <v>1</v>
      </c>
      <c r="Y15" s="104">
        <v>61</v>
      </c>
      <c r="Z15" s="104">
        <v>315</v>
      </c>
      <c r="AA15" s="104">
        <v>451</v>
      </c>
      <c r="AB15" s="104">
        <v>132</v>
      </c>
      <c r="AC15" s="104">
        <v>16</v>
      </c>
      <c r="AD15" s="104">
        <v>368</v>
      </c>
      <c r="AE15" s="104">
        <v>95</v>
      </c>
      <c r="AF15" s="104">
        <v>0</v>
      </c>
      <c r="AG15" s="111">
        <f t="shared" si="4"/>
        <v>165.06666666666666</v>
      </c>
      <c r="AH15" s="112">
        <v>10000</v>
      </c>
      <c r="AI15" s="112">
        <v>4668</v>
      </c>
      <c r="AJ15" s="113">
        <f t="shared" si="2"/>
        <v>0.46679999999999999</v>
      </c>
      <c r="AK15" s="114">
        <f t="shared" si="3"/>
        <v>5332</v>
      </c>
    </row>
    <row r="16" spans="1:37" ht="20.65">
      <c r="A16" s="100" t="s">
        <v>53</v>
      </c>
      <c r="B16" s="99" t="s">
        <v>54</v>
      </c>
      <c r="C16" s="104">
        <v>2</v>
      </c>
      <c r="D16" s="104">
        <v>146</v>
      </c>
      <c r="E16" s="104">
        <v>129</v>
      </c>
      <c r="F16" s="104">
        <v>446</v>
      </c>
      <c r="G16" s="104">
        <v>20</v>
      </c>
      <c r="H16" s="104">
        <v>5</v>
      </c>
      <c r="I16" s="104">
        <v>192</v>
      </c>
      <c r="J16" s="104">
        <v>357</v>
      </c>
      <c r="K16" s="104">
        <v>13</v>
      </c>
      <c r="L16" s="104">
        <v>2</v>
      </c>
      <c r="M16" s="104">
        <v>11</v>
      </c>
      <c r="N16" s="104">
        <v>202</v>
      </c>
      <c r="O16" s="104">
        <v>243</v>
      </c>
      <c r="P16" s="104">
        <v>222</v>
      </c>
      <c r="Q16" s="104">
        <v>202</v>
      </c>
      <c r="R16" s="104">
        <v>91</v>
      </c>
      <c r="S16" s="104">
        <v>258</v>
      </c>
      <c r="T16" s="104">
        <v>382</v>
      </c>
      <c r="U16" s="104">
        <v>143</v>
      </c>
      <c r="V16" s="104">
        <v>57</v>
      </c>
      <c r="W16" s="104">
        <v>0</v>
      </c>
      <c r="X16" s="104">
        <v>0</v>
      </c>
      <c r="Y16" s="104">
        <v>0</v>
      </c>
      <c r="Z16" s="104">
        <v>0</v>
      </c>
      <c r="AA16" s="104">
        <v>32</v>
      </c>
      <c r="AB16" s="104">
        <v>178</v>
      </c>
      <c r="AC16" s="104">
        <v>288</v>
      </c>
      <c r="AD16" s="104">
        <v>89</v>
      </c>
      <c r="AE16" s="104">
        <v>175</v>
      </c>
      <c r="AF16" s="104">
        <v>56</v>
      </c>
      <c r="AG16" s="111">
        <f t="shared" si="4"/>
        <v>131.36666666666667</v>
      </c>
      <c r="AH16" s="112">
        <v>10000</v>
      </c>
      <c r="AI16" s="112">
        <v>4942</v>
      </c>
      <c r="AJ16" s="113">
        <f t="shared" si="2"/>
        <v>0.49419999999999997</v>
      </c>
      <c r="AK16" s="114">
        <f t="shared" si="3"/>
        <v>5058</v>
      </c>
    </row>
    <row r="17" spans="1:37" ht="20.65">
      <c r="A17" s="110" t="s">
        <v>55</v>
      </c>
      <c r="B17" s="99" t="s">
        <v>56</v>
      </c>
      <c r="C17" s="104">
        <v>10</v>
      </c>
      <c r="D17" s="104">
        <v>3</v>
      </c>
      <c r="E17" s="104">
        <v>1</v>
      </c>
      <c r="F17" s="104">
        <v>1</v>
      </c>
      <c r="G17" s="104">
        <v>550</v>
      </c>
      <c r="H17" s="104">
        <v>153</v>
      </c>
      <c r="I17" s="104">
        <v>15</v>
      </c>
      <c r="J17" s="104">
        <v>9</v>
      </c>
      <c r="K17" s="104">
        <v>142</v>
      </c>
      <c r="L17" s="104">
        <v>237</v>
      </c>
      <c r="M17" s="104">
        <v>406</v>
      </c>
      <c r="N17" s="104">
        <v>99</v>
      </c>
      <c r="O17" s="104">
        <v>0</v>
      </c>
      <c r="P17" s="104">
        <v>154</v>
      </c>
      <c r="Q17" s="104">
        <v>338</v>
      </c>
      <c r="R17" s="104">
        <v>307</v>
      </c>
      <c r="S17" s="104">
        <v>137</v>
      </c>
      <c r="T17" s="104">
        <v>20</v>
      </c>
      <c r="U17" s="104">
        <v>200</v>
      </c>
      <c r="V17" s="104">
        <v>426</v>
      </c>
      <c r="W17" s="104">
        <v>312</v>
      </c>
      <c r="X17" s="104">
        <v>1</v>
      </c>
      <c r="Y17" s="104">
        <v>62</v>
      </c>
      <c r="Z17" s="104">
        <v>313</v>
      </c>
      <c r="AA17" s="104">
        <v>429</v>
      </c>
      <c r="AB17" s="104">
        <v>0</v>
      </c>
      <c r="AC17" s="104">
        <v>154</v>
      </c>
      <c r="AD17" s="104">
        <v>197</v>
      </c>
      <c r="AE17" s="104">
        <v>225</v>
      </c>
      <c r="AF17" s="104">
        <v>62</v>
      </c>
      <c r="AG17" s="111">
        <f t="shared" si="4"/>
        <v>165.43333333333334</v>
      </c>
      <c r="AH17" s="112">
        <v>10000</v>
      </c>
      <c r="AI17" s="112">
        <v>4895</v>
      </c>
      <c r="AJ17" s="113">
        <f t="shared" si="2"/>
        <v>0.48949999999999999</v>
      </c>
      <c r="AK17" s="114">
        <f t="shared" si="3"/>
        <v>5105</v>
      </c>
    </row>
    <row r="18" spans="1:37" ht="20.65">
      <c r="A18" s="100" t="s">
        <v>57</v>
      </c>
      <c r="B18" s="99" t="s">
        <v>70</v>
      </c>
      <c r="C18" s="104">
        <v>115</v>
      </c>
      <c r="D18" s="104">
        <v>194</v>
      </c>
      <c r="E18" s="104">
        <v>316</v>
      </c>
      <c r="F18" s="104">
        <v>392</v>
      </c>
      <c r="G18" s="104">
        <v>0</v>
      </c>
      <c r="H18" s="104">
        <v>28</v>
      </c>
      <c r="I18" s="104">
        <v>1</v>
      </c>
      <c r="J18" s="104">
        <v>312</v>
      </c>
      <c r="K18" s="104">
        <v>379</v>
      </c>
      <c r="L18" s="104">
        <v>1</v>
      </c>
      <c r="M18" s="104">
        <v>183</v>
      </c>
      <c r="N18" s="104">
        <v>37</v>
      </c>
      <c r="O18" s="104">
        <v>274</v>
      </c>
      <c r="P18" s="104">
        <v>208</v>
      </c>
      <c r="Q18" s="104">
        <v>38</v>
      </c>
      <c r="R18" s="104">
        <v>245</v>
      </c>
      <c r="S18" s="104">
        <v>177</v>
      </c>
      <c r="T18" s="104">
        <v>117</v>
      </c>
      <c r="U18" s="104">
        <v>123</v>
      </c>
      <c r="V18" s="104">
        <v>257</v>
      </c>
      <c r="W18" s="104">
        <v>432</v>
      </c>
      <c r="X18" s="104">
        <v>3</v>
      </c>
      <c r="Y18" s="104">
        <v>259</v>
      </c>
      <c r="Z18" s="104">
        <v>198</v>
      </c>
      <c r="AA18" s="104">
        <v>227</v>
      </c>
      <c r="AB18" s="104">
        <v>348</v>
      </c>
      <c r="AC18" s="104">
        <v>74</v>
      </c>
      <c r="AD18" s="104">
        <v>154</v>
      </c>
      <c r="AE18" s="104">
        <v>422</v>
      </c>
      <c r="AF18" s="104">
        <v>153</v>
      </c>
      <c r="AG18" s="111">
        <f t="shared" si="4"/>
        <v>188.9</v>
      </c>
      <c r="AH18" s="112">
        <v>10000</v>
      </c>
      <c r="AI18" s="112">
        <v>4841</v>
      </c>
      <c r="AJ18" s="113">
        <f t="shared" si="2"/>
        <v>0.48409999999999997</v>
      </c>
      <c r="AK18" s="114">
        <f t="shared" si="3"/>
        <v>5159</v>
      </c>
    </row>
    <row r="19" spans="1:37" ht="20.65">
      <c r="A19" s="116" t="s">
        <v>60</v>
      </c>
      <c r="B19" s="99" t="s">
        <v>61</v>
      </c>
      <c r="C19" s="104">
        <v>1</v>
      </c>
      <c r="D19" s="104">
        <v>89</v>
      </c>
      <c r="E19" s="104">
        <v>138</v>
      </c>
      <c r="F19" s="104">
        <v>435</v>
      </c>
      <c r="G19" s="104">
        <v>21</v>
      </c>
      <c r="H19" s="104">
        <v>4</v>
      </c>
      <c r="I19" s="104">
        <v>193</v>
      </c>
      <c r="J19" s="104">
        <v>355</v>
      </c>
      <c r="K19" s="104">
        <v>14</v>
      </c>
      <c r="L19" s="104">
        <v>1</v>
      </c>
      <c r="M19" s="104">
        <v>52</v>
      </c>
      <c r="N19" s="104">
        <v>317</v>
      </c>
      <c r="O19" s="104">
        <v>463</v>
      </c>
      <c r="P19" s="104">
        <v>61</v>
      </c>
      <c r="Q19" s="104">
        <v>60</v>
      </c>
      <c r="R19" s="104">
        <v>313</v>
      </c>
      <c r="S19" s="104">
        <v>426</v>
      </c>
      <c r="T19" s="104">
        <v>104</v>
      </c>
      <c r="U19" s="104">
        <v>57</v>
      </c>
      <c r="V19" s="104">
        <v>8</v>
      </c>
      <c r="W19" s="104">
        <v>197</v>
      </c>
      <c r="X19" s="104">
        <v>230</v>
      </c>
      <c r="Y19" s="104">
        <v>462</v>
      </c>
      <c r="Z19" s="104">
        <v>87</v>
      </c>
      <c r="AA19" s="104">
        <v>33</v>
      </c>
      <c r="AB19" s="104">
        <v>488</v>
      </c>
      <c r="AC19" s="104">
        <v>347</v>
      </c>
      <c r="AD19" s="104">
        <v>57</v>
      </c>
      <c r="AE19" s="104">
        <v>194</v>
      </c>
      <c r="AF19" s="104">
        <v>330</v>
      </c>
      <c r="AG19" s="111">
        <f t="shared" si="4"/>
        <v>184.56666666666666</v>
      </c>
      <c r="AH19" s="112">
        <v>10000</v>
      </c>
      <c r="AI19" s="112">
        <v>5651</v>
      </c>
      <c r="AJ19" s="113">
        <f t="shared" si="2"/>
        <v>0.56510000000000005</v>
      </c>
      <c r="AK19" s="114">
        <f t="shared" si="3"/>
        <v>4349</v>
      </c>
    </row>
    <row r="20" spans="1:37" ht="20.65">
      <c r="A20" s="100" t="s">
        <v>62</v>
      </c>
      <c r="B20" s="99" t="s">
        <v>63</v>
      </c>
      <c r="C20" s="104">
        <v>95</v>
      </c>
      <c r="D20" s="104">
        <v>159</v>
      </c>
      <c r="E20" s="104">
        <v>94</v>
      </c>
      <c r="F20" s="104">
        <v>0</v>
      </c>
      <c r="G20" s="104">
        <v>221</v>
      </c>
      <c r="H20" s="104">
        <v>32</v>
      </c>
      <c r="I20" s="104">
        <v>80</v>
      </c>
      <c r="J20" s="104">
        <v>309</v>
      </c>
      <c r="K20" s="104">
        <v>246</v>
      </c>
      <c r="L20" s="104">
        <v>65</v>
      </c>
      <c r="M20" s="104">
        <v>0</v>
      </c>
      <c r="N20" s="104">
        <v>195</v>
      </c>
      <c r="O20" s="104">
        <v>27</v>
      </c>
      <c r="P20" s="104">
        <v>34</v>
      </c>
      <c r="Q20" s="104">
        <v>308</v>
      </c>
      <c r="R20" s="104">
        <v>287</v>
      </c>
      <c r="S20" s="104">
        <v>307</v>
      </c>
      <c r="T20" s="104">
        <v>17</v>
      </c>
      <c r="U20" s="104">
        <v>15</v>
      </c>
      <c r="V20" s="104">
        <v>382</v>
      </c>
      <c r="W20" s="104">
        <v>274</v>
      </c>
      <c r="X20" s="104">
        <v>236</v>
      </c>
      <c r="Y20" s="104">
        <v>62</v>
      </c>
      <c r="Z20" s="104">
        <v>237</v>
      </c>
      <c r="AA20" s="104">
        <v>62</v>
      </c>
      <c r="AB20" s="104">
        <v>174</v>
      </c>
      <c r="AC20" s="104">
        <v>414</v>
      </c>
      <c r="AD20" s="104">
        <v>14</v>
      </c>
      <c r="AE20" s="104">
        <v>53</v>
      </c>
      <c r="AF20" s="104">
        <v>423</v>
      </c>
      <c r="AG20" s="111">
        <f t="shared" si="4"/>
        <v>160.73333333333332</v>
      </c>
      <c r="AH20" s="112">
        <v>10000</v>
      </c>
      <c r="AI20" s="112">
        <f t="shared" si="1"/>
        <v>4822</v>
      </c>
      <c r="AJ20" s="113">
        <f t="shared" si="2"/>
        <v>0.48220000000000002</v>
      </c>
      <c r="AK20" s="114">
        <f t="shared" si="3"/>
        <v>5178</v>
      </c>
    </row>
    <row r="21" spans="1:37" ht="20.65">
      <c r="A21" s="100" t="s">
        <v>64</v>
      </c>
      <c r="B21" s="99" t="s">
        <v>65</v>
      </c>
      <c r="C21" s="104">
        <v>96</v>
      </c>
      <c r="D21" s="104">
        <v>459</v>
      </c>
      <c r="E21" s="104">
        <v>2</v>
      </c>
      <c r="F21" s="104">
        <v>2</v>
      </c>
      <c r="G21" s="104">
        <v>1</v>
      </c>
      <c r="H21" s="104">
        <v>3</v>
      </c>
      <c r="I21" s="104">
        <v>452</v>
      </c>
      <c r="J21" s="104">
        <v>107</v>
      </c>
      <c r="K21" s="104">
        <v>142</v>
      </c>
      <c r="L21" s="104">
        <v>544</v>
      </c>
      <c r="M21" s="104">
        <v>210</v>
      </c>
      <c r="N21" s="104">
        <v>0</v>
      </c>
      <c r="O21" s="104">
        <v>0</v>
      </c>
      <c r="P21" s="104">
        <v>33</v>
      </c>
      <c r="Q21" s="104">
        <v>322</v>
      </c>
      <c r="R21" s="104">
        <v>340</v>
      </c>
      <c r="S21" s="104">
        <v>252</v>
      </c>
      <c r="T21" s="104">
        <v>16</v>
      </c>
      <c r="U21" s="104">
        <v>424</v>
      </c>
      <c r="V21" s="104">
        <v>542</v>
      </c>
      <c r="W21" s="104">
        <v>0</v>
      </c>
      <c r="X21" s="104">
        <v>0</v>
      </c>
      <c r="Y21" s="104">
        <v>9</v>
      </c>
      <c r="Z21" s="104">
        <v>338</v>
      </c>
      <c r="AA21" s="104">
        <v>324</v>
      </c>
      <c r="AB21" s="104">
        <v>261</v>
      </c>
      <c r="AC21" s="104">
        <v>94</v>
      </c>
      <c r="AD21" s="104">
        <v>377</v>
      </c>
      <c r="AE21" s="104">
        <v>1</v>
      </c>
      <c r="AF21" s="104">
        <v>2</v>
      </c>
      <c r="AG21" s="111">
        <f t="shared" si="4"/>
        <v>178.43333333333334</v>
      </c>
      <c r="AH21" s="112">
        <v>10000</v>
      </c>
      <c r="AI21" s="112">
        <f t="shared" si="1"/>
        <v>5353</v>
      </c>
      <c r="AJ21" s="113">
        <f t="shared" si="2"/>
        <v>0.5353</v>
      </c>
      <c r="AK21" s="114">
        <f t="shared" si="3"/>
        <v>4647</v>
      </c>
    </row>
    <row r="22" spans="1:37" ht="20.65">
      <c r="A22" s="100" t="s">
        <v>66</v>
      </c>
      <c r="B22" s="99" t="s">
        <v>67</v>
      </c>
      <c r="C22" s="104">
        <v>209</v>
      </c>
      <c r="D22" s="104">
        <v>460</v>
      </c>
      <c r="E22" s="104">
        <v>1</v>
      </c>
      <c r="F22" s="104">
        <v>2</v>
      </c>
      <c r="G22" s="104">
        <v>1</v>
      </c>
      <c r="H22" s="104">
        <v>4</v>
      </c>
      <c r="I22" s="104">
        <v>452</v>
      </c>
      <c r="J22" s="104">
        <v>107</v>
      </c>
      <c r="K22" s="104">
        <v>144</v>
      </c>
      <c r="L22" s="104">
        <v>546</v>
      </c>
      <c r="M22" s="104">
        <v>209</v>
      </c>
      <c r="N22" s="104">
        <v>1</v>
      </c>
      <c r="O22" s="104">
        <v>1</v>
      </c>
      <c r="P22" s="104">
        <v>35</v>
      </c>
      <c r="Q22" s="104">
        <v>291</v>
      </c>
      <c r="R22" s="104">
        <v>371</v>
      </c>
      <c r="S22" s="104">
        <v>248</v>
      </c>
      <c r="T22" s="104">
        <v>18</v>
      </c>
      <c r="U22" s="104">
        <v>427</v>
      </c>
      <c r="V22" s="104">
        <v>548</v>
      </c>
      <c r="W22" s="104">
        <v>0</v>
      </c>
      <c r="X22" s="104">
        <v>0</v>
      </c>
      <c r="Y22" s="104">
        <v>6</v>
      </c>
      <c r="Z22" s="104">
        <v>338</v>
      </c>
      <c r="AA22" s="104">
        <v>322</v>
      </c>
      <c r="AB22" s="104">
        <v>261</v>
      </c>
      <c r="AC22" s="104">
        <v>112</v>
      </c>
      <c r="AD22" s="104">
        <v>407</v>
      </c>
      <c r="AE22" s="104">
        <v>8</v>
      </c>
      <c r="AF22" s="104">
        <v>0</v>
      </c>
      <c r="AG22" s="111">
        <f t="shared" si="4"/>
        <v>184.3</v>
      </c>
      <c r="AH22" s="112">
        <v>10000</v>
      </c>
      <c r="AI22" s="112">
        <f t="shared" si="1"/>
        <v>5529</v>
      </c>
      <c r="AJ22" s="113">
        <f t="shared" si="2"/>
        <v>0.55289999999999995</v>
      </c>
      <c r="AK22" s="114">
        <f t="shared" si="3"/>
        <v>4471</v>
      </c>
    </row>
    <row r="23" spans="1:37" ht="20.65">
      <c r="A23" s="231" t="s">
        <v>58</v>
      </c>
      <c r="B23" s="232" t="s">
        <v>59</v>
      </c>
      <c r="C23" s="233"/>
      <c r="D23" s="233"/>
      <c r="E23" s="234"/>
      <c r="F23" s="234"/>
      <c r="G23" s="234"/>
      <c r="H23" s="233"/>
      <c r="I23" s="233"/>
      <c r="J23" s="233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5" t="e">
        <f t="shared" si="4"/>
        <v>#DIV/0!</v>
      </c>
      <c r="AH23" s="112">
        <v>10000</v>
      </c>
      <c r="AI23" s="112">
        <f t="shared" si="1"/>
        <v>0</v>
      </c>
      <c r="AJ23" s="236">
        <f>AI23/AH23</f>
        <v>0</v>
      </c>
      <c r="AK23" s="237">
        <f>AH23-AI23</f>
        <v>10000</v>
      </c>
    </row>
    <row r="24" spans="1:37" s="248" customFormat="1" ht="20.65">
      <c r="A24" s="241"/>
      <c r="B24" s="242"/>
      <c r="C24" s="243"/>
      <c r="D24" s="243"/>
      <c r="E24" s="244"/>
      <c r="F24" s="244"/>
      <c r="G24" s="244"/>
      <c r="H24" s="243"/>
      <c r="I24" s="243"/>
      <c r="J24" s="243"/>
      <c r="K24" s="244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3"/>
      <c r="AH24" s="245"/>
      <c r="AI24" s="245"/>
      <c r="AJ24" s="246"/>
      <c r="AK24" s="247"/>
    </row>
    <row r="25" spans="1:37" s="117" customFormat="1" ht="28.5" customHeight="1">
      <c r="B25" s="238" t="s">
        <v>72</v>
      </c>
      <c r="C25" s="160">
        <f t="shared" ref="C25:Q25" si="5">SUM(C6:C22)</f>
        <v>1608</v>
      </c>
      <c r="D25" s="160">
        <f t="shared" si="5"/>
        <v>2616</v>
      </c>
      <c r="E25" s="160">
        <f t="shared" si="5"/>
        <v>1829</v>
      </c>
      <c r="F25" s="160">
        <f t="shared" si="5"/>
        <v>1745</v>
      </c>
      <c r="G25" s="160">
        <f t="shared" si="5"/>
        <v>2103</v>
      </c>
      <c r="H25" s="160">
        <f t="shared" si="5"/>
        <v>1456</v>
      </c>
      <c r="I25" s="160">
        <f t="shared" si="5"/>
        <v>3541</v>
      </c>
      <c r="J25" s="160">
        <f t="shared" si="5"/>
        <v>3109</v>
      </c>
      <c r="K25" s="160">
        <f t="shared" si="5"/>
        <v>2620</v>
      </c>
      <c r="L25" s="160">
        <f t="shared" si="5"/>
        <v>2614</v>
      </c>
      <c r="M25" s="160">
        <f t="shared" si="5"/>
        <v>2789</v>
      </c>
      <c r="N25" s="160">
        <f t="shared" si="5"/>
        <v>2373</v>
      </c>
      <c r="O25" s="160">
        <f t="shared" si="5"/>
        <v>2372</v>
      </c>
      <c r="P25" s="160">
        <f t="shared" si="5"/>
        <v>1303</v>
      </c>
      <c r="Q25" s="160">
        <f t="shared" si="5"/>
        <v>3205</v>
      </c>
      <c r="R25" s="160">
        <f>SUM(Q6:Q22)</f>
        <v>3205</v>
      </c>
      <c r="S25" s="160">
        <f>SUM(R6:R22)</f>
        <v>4310</v>
      </c>
      <c r="T25" s="160">
        <f t="shared" ref="T25:AF25" si="6">SUM(T6:T22)</f>
        <v>1666</v>
      </c>
      <c r="U25" s="160">
        <f t="shared" si="6"/>
        <v>3517</v>
      </c>
      <c r="V25" s="160">
        <f t="shared" si="6"/>
        <v>4705</v>
      </c>
      <c r="W25" s="160">
        <f t="shared" si="6"/>
        <v>2792</v>
      </c>
      <c r="X25" s="160">
        <f t="shared" si="6"/>
        <v>2011</v>
      </c>
      <c r="Y25" s="160">
        <f>SUM(Y6:Y21)</f>
        <v>3032</v>
      </c>
      <c r="Z25" s="160">
        <f t="shared" si="6"/>
        <v>3557</v>
      </c>
      <c r="AA25" s="160">
        <f t="shared" si="6"/>
        <v>2554</v>
      </c>
      <c r="AB25" s="160">
        <f t="shared" si="6"/>
        <v>4021</v>
      </c>
      <c r="AC25" s="160">
        <f t="shared" si="6"/>
        <v>2879</v>
      </c>
      <c r="AD25" s="160">
        <f t="shared" si="6"/>
        <v>3548</v>
      </c>
      <c r="AE25" s="160">
        <f t="shared" si="6"/>
        <v>2254</v>
      </c>
      <c r="AF25" s="160">
        <f t="shared" si="6"/>
        <v>1920</v>
      </c>
      <c r="AG25" s="127"/>
      <c r="AH25" s="239">
        <f>SUM(AH6:AH22)</f>
        <v>170000</v>
      </c>
      <c r="AI25" s="239">
        <f>SUM(AI6:AI22)</f>
        <v>82171</v>
      </c>
      <c r="AJ25" s="240">
        <f>AI25/AH25</f>
        <v>0.48335882352941179</v>
      </c>
      <c r="AK25" s="127"/>
    </row>
    <row r="26" spans="1:37" s="117" customFormat="1" ht="28.5" customHeight="1">
      <c r="B26" s="125" t="s">
        <v>86</v>
      </c>
      <c r="C26" s="118">
        <v>3150</v>
      </c>
      <c r="D26" s="118">
        <v>3150</v>
      </c>
      <c r="E26" s="118">
        <v>3150</v>
      </c>
      <c r="F26" s="118">
        <v>3150</v>
      </c>
      <c r="G26" s="118">
        <v>3150</v>
      </c>
      <c r="H26" s="118">
        <v>3150</v>
      </c>
      <c r="I26" s="118">
        <v>3150</v>
      </c>
      <c r="J26" s="118">
        <v>3150</v>
      </c>
      <c r="K26" s="118">
        <v>3150</v>
      </c>
      <c r="L26" s="118">
        <v>3150</v>
      </c>
      <c r="M26" s="118">
        <v>3150</v>
      </c>
      <c r="N26" s="118">
        <v>3150</v>
      </c>
      <c r="O26" s="118">
        <v>3150</v>
      </c>
      <c r="P26" s="118">
        <v>3150</v>
      </c>
      <c r="Q26" s="118">
        <v>3150</v>
      </c>
      <c r="R26" s="118">
        <v>3150</v>
      </c>
      <c r="S26" s="118">
        <v>3150</v>
      </c>
      <c r="T26" s="118">
        <v>3150</v>
      </c>
      <c r="U26" s="118">
        <v>3150</v>
      </c>
      <c r="V26" s="118">
        <v>3150</v>
      </c>
      <c r="W26" s="118">
        <v>3150</v>
      </c>
      <c r="X26" s="118">
        <v>3150</v>
      </c>
      <c r="Y26" s="118">
        <v>3150</v>
      </c>
      <c r="Z26" s="118">
        <v>3150</v>
      </c>
      <c r="AA26" s="118">
        <v>3150</v>
      </c>
      <c r="AB26" s="118">
        <v>3150</v>
      </c>
      <c r="AC26" s="118">
        <v>3150</v>
      </c>
      <c r="AD26" s="118">
        <v>3150</v>
      </c>
      <c r="AE26" s="118">
        <v>3150</v>
      </c>
      <c r="AF26" s="118">
        <v>3150</v>
      </c>
      <c r="AG26" s="120"/>
      <c r="AH26" s="229">
        <f>AVERAGE(AH6:AH22)</f>
        <v>10000</v>
      </c>
      <c r="AI26" s="229">
        <f>AVERAGE(AI6:AI22)</f>
        <v>4833.588235294118</v>
      </c>
    </row>
    <row r="27" spans="1:37" s="117" customFormat="1" ht="15">
      <c r="B27" s="125" t="s">
        <v>74</v>
      </c>
      <c r="C27" s="124">
        <f>C28/C29</f>
        <v>0.21019607843137256</v>
      </c>
      <c r="D27" s="124">
        <f t="shared" ref="D27:AF27" si="7">D28/D29</f>
        <v>0.34196078431372545</v>
      </c>
      <c r="E27" s="124">
        <f t="shared" si="7"/>
        <v>0.23908496732026144</v>
      </c>
      <c r="F27" s="124">
        <f t="shared" si="7"/>
        <v>0.22810457516339869</v>
      </c>
      <c r="G27" s="124">
        <f>G28/G29</f>
        <v>0.27490196078431373</v>
      </c>
      <c r="H27" s="124">
        <f t="shared" si="7"/>
        <v>0.19032679738562089</v>
      </c>
      <c r="I27" s="124">
        <f t="shared" si="7"/>
        <v>0.46287581699346403</v>
      </c>
      <c r="J27" s="124">
        <f t="shared" si="7"/>
        <v>0.40640522875816992</v>
      </c>
      <c r="K27" s="124">
        <f t="shared" si="7"/>
        <v>0.34248366013071896</v>
      </c>
      <c r="L27" s="124">
        <f t="shared" si="7"/>
        <v>0.34169934640522875</v>
      </c>
      <c r="M27" s="124">
        <f t="shared" si="7"/>
        <v>0.36457516339869284</v>
      </c>
      <c r="N27" s="124">
        <f t="shared" si="7"/>
        <v>0.31019607843137254</v>
      </c>
      <c r="O27" s="124">
        <f t="shared" si="7"/>
        <v>0.31006535947712421</v>
      </c>
      <c r="P27" s="124">
        <f t="shared" si="7"/>
        <v>0.1703267973856209</v>
      </c>
      <c r="Q27" s="124">
        <f t="shared" si="7"/>
        <v>0.41895424836601308</v>
      </c>
      <c r="R27" s="124">
        <f t="shared" si="7"/>
        <v>0.41895424836601308</v>
      </c>
      <c r="S27" s="124">
        <f t="shared" si="7"/>
        <v>0.56339869281045751</v>
      </c>
      <c r="T27" s="124">
        <f t="shared" si="7"/>
        <v>0.21777777777777776</v>
      </c>
      <c r="U27" s="124">
        <f t="shared" si="7"/>
        <v>0.45973856209150327</v>
      </c>
      <c r="V27" s="124">
        <f t="shared" si="7"/>
        <v>0.61503267973856202</v>
      </c>
      <c r="W27" s="124">
        <f t="shared" si="7"/>
        <v>0.36496732026143791</v>
      </c>
      <c r="X27" s="124">
        <f t="shared" si="7"/>
        <v>0.26287581699346407</v>
      </c>
      <c r="Y27" s="124">
        <f t="shared" si="7"/>
        <v>0.4211111111111111</v>
      </c>
      <c r="Z27" s="124">
        <f t="shared" si="7"/>
        <v>0.46496732026143794</v>
      </c>
      <c r="AA27" s="124">
        <f t="shared" si="7"/>
        <v>0.33385620915032682</v>
      </c>
      <c r="AB27" s="124">
        <f t="shared" si="7"/>
        <v>0.52562091503267971</v>
      </c>
      <c r="AC27" s="124">
        <f t="shared" si="7"/>
        <v>0.37633986928104574</v>
      </c>
      <c r="AD27" s="124">
        <f t="shared" si="7"/>
        <v>0.46379084967320267</v>
      </c>
      <c r="AE27" s="124">
        <f t="shared" si="7"/>
        <v>0.29464052287581699</v>
      </c>
      <c r="AF27" s="124">
        <f t="shared" si="7"/>
        <v>0.25098039215686274</v>
      </c>
      <c r="AG27" s="120"/>
    </row>
    <row r="28" spans="1:37" s="117" customFormat="1" ht="15">
      <c r="B28" s="125" t="s">
        <v>77</v>
      </c>
      <c r="C28" s="119">
        <f>AVERAGE(C6:C22)</f>
        <v>94.588235294117652</v>
      </c>
      <c r="D28" s="119">
        <f t="shared" ref="D28:AF28" si="8">AVERAGE(D6:D22)</f>
        <v>153.88235294117646</v>
      </c>
      <c r="E28" s="119">
        <f t="shared" si="8"/>
        <v>107.58823529411765</v>
      </c>
      <c r="F28" s="119">
        <f t="shared" si="8"/>
        <v>102.64705882352941</v>
      </c>
      <c r="G28" s="119">
        <f>AVERAGE(G6:G22)</f>
        <v>123.70588235294117</v>
      </c>
      <c r="H28" s="119">
        <f t="shared" si="8"/>
        <v>85.647058823529406</v>
      </c>
      <c r="I28" s="119">
        <f t="shared" si="8"/>
        <v>208.29411764705881</v>
      </c>
      <c r="J28" s="119">
        <f t="shared" si="8"/>
        <v>182.88235294117646</v>
      </c>
      <c r="K28" s="119">
        <f t="shared" si="8"/>
        <v>154.11764705882354</v>
      </c>
      <c r="L28" s="119">
        <f t="shared" si="8"/>
        <v>153.76470588235293</v>
      </c>
      <c r="M28" s="119">
        <f t="shared" si="8"/>
        <v>164.05882352941177</v>
      </c>
      <c r="N28" s="119">
        <f t="shared" si="8"/>
        <v>139.58823529411765</v>
      </c>
      <c r="O28" s="119">
        <f t="shared" si="8"/>
        <v>139.52941176470588</v>
      </c>
      <c r="P28" s="119">
        <f t="shared" si="8"/>
        <v>76.647058823529406</v>
      </c>
      <c r="Q28" s="119">
        <f t="shared" si="8"/>
        <v>188.52941176470588</v>
      </c>
      <c r="R28" s="119">
        <f>AVERAGE(Q6:Q22)</f>
        <v>188.52941176470588</v>
      </c>
      <c r="S28" s="119">
        <f>AVERAGE(R6:R22)</f>
        <v>253.52941176470588</v>
      </c>
      <c r="T28" s="119">
        <f t="shared" si="8"/>
        <v>98</v>
      </c>
      <c r="U28" s="119">
        <f t="shared" si="8"/>
        <v>206.88235294117646</v>
      </c>
      <c r="V28" s="119">
        <f t="shared" si="8"/>
        <v>276.76470588235293</v>
      </c>
      <c r="W28" s="119">
        <f t="shared" si="8"/>
        <v>164.23529411764707</v>
      </c>
      <c r="X28" s="119">
        <f t="shared" si="8"/>
        <v>118.29411764705883</v>
      </c>
      <c r="Y28" s="119">
        <f>AVERAGE(Y6:Y21)</f>
        <v>189.5</v>
      </c>
      <c r="Z28" s="119">
        <f t="shared" si="8"/>
        <v>209.23529411764707</v>
      </c>
      <c r="AA28" s="119">
        <f t="shared" si="8"/>
        <v>150.23529411764707</v>
      </c>
      <c r="AB28" s="119">
        <f t="shared" si="8"/>
        <v>236.52941176470588</v>
      </c>
      <c r="AC28" s="119">
        <f t="shared" si="8"/>
        <v>169.35294117647058</v>
      </c>
      <c r="AD28" s="119">
        <f t="shared" si="8"/>
        <v>208.70588235294119</v>
      </c>
      <c r="AE28" s="119">
        <f t="shared" si="8"/>
        <v>132.58823529411765</v>
      </c>
      <c r="AF28" s="119">
        <f t="shared" si="8"/>
        <v>112.94117647058823</v>
      </c>
      <c r="AG28" s="127"/>
    </row>
    <row r="29" spans="1:37" s="117" customFormat="1" ht="15">
      <c r="B29" s="125" t="s">
        <v>76</v>
      </c>
      <c r="C29" s="118">
        <v>450</v>
      </c>
      <c r="D29" s="118">
        <v>450</v>
      </c>
      <c r="E29" s="118">
        <v>450</v>
      </c>
      <c r="F29" s="118">
        <v>450</v>
      </c>
      <c r="G29" s="118">
        <v>450</v>
      </c>
      <c r="H29" s="118">
        <v>450</v>
      </c>
      <c r="I29" s="118">
        <v>450</v>
      </c>
      <c r="J29" s="118">
        <v>450</v>
      </c>
      <c r="K29" s="118">
        <v>450</v>
      </c>
      <c r="L29" s="118">
        <v>450</v>
      </c>
      <c r="M29" s="118">
        <v>450</v>
      </c>
      <c r="N29" s="118">
        <v>450</v>
      </c>
      <c r="O29" s="118">
        <v>450</v>
      </c>
      <c r="P29" s="118">
        <v>450</v>
      </c>
      <c r="Q29" s="118">
        <v>450</v>
      </c>
      <c r="R29" s="118">
        <v>450</v>
      </c>
      <c r="S29" s="118">
        <v>450</v>
      </c>
      <c r="T29" s="118">
        <v>450</v>
      </c>
      <c r="U29" s="118">
        <v>450</v>
      </c>
      <c r="V29" s="118">
        <v>450</v>
      </c>
      <c r="W29" s="118">
        <v>450</v>
      </c>
      <c r="X29" s="118">
        <v>450</v>
      </c>
      <c r="Y29" s="118">
        <v>450</v>
      </c>
      <c r="Z29" s="118">
        <v>450</v>
      </c>
      <c r="AA29" s="118">
        <v>450</v>
      </c>
      <c r="AB29" s="118">
        <v>450</v>
      </c>
      <c r="AC29" s="118">
        <v>450</v>
      </c>
      <c r="AD29" s="118">
        <v>450</v>
      </c>
      <c r="AE29" s="118">
        <v>450</v>
      </c>
      <c r="AF29" s="118">
        <v>450</v>
      </c>
    </row>
  </sheetData>
  <mergeCells count="1">
    <mergeCell ref="C1:AF1"/>
  </mergeCells>
  <conditionalFormatting sqref="A8">
    <cfRule type="duplicateValues" dxfId="66" priority="6"/>
  </conditionalFormatting>
  <conditionalFormatting sqref="A10:A11 A7">
    <cfRule type="duplicateValues" dxfId="65" priority="7"/>
  </conditionalFormatting>
  <conditionalFormatting sqref="A13">
    <cfRule type="duplicateValues" dxfId="64" priority="4"/>
  </conditionalFormatting>
  <conditionalFormatting sqref="A14">
    <cfRule type="duplicateValues" dxfId="63" priority="5"/>
  </conditionalFormatting>
  <conditionalFormatting sqref="A16:A17 A12">
    <cfRule type="duplicateValues" dxfId="62" priority="10"/>
  </conditionalFormatting>
  <conditionalFormatting sqref="A22 A15 A9 A3:A6">
    <cfRule type="duplicateValues" dxfId="61" priority="9"/>
  </conditionalFormatting>
  <conditionalFormatting sqref="A23:A24 A18:A20">
    <cfRule type="duplicateValues" dxfId="60" priority="8"/>
  </conditionalFormatting>
  <conditionalFormatting sqref="C3:AF24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K3:AK24">
    <cfRule type="cellIs" dxfId="59" priority="2" operator="lessThan">
      <formula>0</formula>
    </cfRule>
    <cfRule type="cellIs" dxfId="58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313A-936A-4090-A51A-4C245D11249B}">
  <dimension ref="A1:AL28"/>
  <sheetViews>
    <sheetView zoomScale="54" zoomScaleNormal="54" workbookViewId="0">
      <pane xSplit="2" ySplit="2" topLeftCell="E6" activePane="bottomRight" state="frozen"/>
      <selection pane="topRight" activeCell="C1" sqref="C1"/>
      <selection pane="bottomLeft" activeCell="A3" sqref="A3"/>
      <selection pane="bottomRight" activeCell="S27" sqref="R27:S27"/>
    </sheetView>
  </sheetViews>
  <sheetFormatPr defaultRowHeight="14.25"/>
  <cols>
    <col min="1" max="1" width="16" customWidth="1"/>
    <col min="2" max="2" width="39.3984375" customWidth="1"/>
    <col min="3" max="33" width="6.73046875" customWidth="1"/>
    <col min="34" max="34" width="10.59765625" bestFit="1" customWidth="1"/>
    <col min="35" max="35" width="16.1328125" bestFit="1" customWidth="1"/>
    <col min="36" max="36" width="18.59765625" bestFit="1" customWidth="1"/>
    <col min="37" max="37" width="13.3984375" customWidth="1"/>
    <col min="38" max="38" width="13" customWidth="1"/>
  </cols>
  <sheetData>
    <row r="1" spans="1:38" ht="35.25" customHeight="1">
      <c r="B1" s="129" t="s">
        <v>158</v>
      </c>
      <c r="C1" s="273" t="s">
        <v>78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159"/>
    </row>
    <row r="2" spans="1:38" ht="73.5" customHeight="1">
      <c r="A2" s="61" t="s">
        <v>4</v>
      </c>
      <c r="B2" s="62" t="s">
        <v>5</v>
      </c>
      <c r="C2" s="101">
        <v>45139</v>
      </c>
      <c r="D2" s="101">
        <v>45140</v>
      </c>
      <c r="E2" s="101">
        <v>45141</v>
      </c>
      <c r="F2" s="101">
        <v>45142</v>
      </c>
      <c r="G2" s="101">
        <v>45143</v>
      </c>
      <c r="H2" s="101">
        <v>45144</v>
      </c>
      <c r="I2" s="101">
        <v>45145</v>
      </c>
      <c r="J2" s="101">
        <v>45146</v>
      </c>
      <c r="K2" s="101">
        <v>45147</v>
      </c>
      <c r="L2" s="101">
        <v>45148</v>
      </c>
      <c r="M2" s="101">
        <v>45149</v>
      </c>
      <c r="N2" s="101">
        <v>45150</v>
      </c>
      <c r="O2" s="101">
        <v>45151</v>
      </c>
      <c r="P2" s="101">
        <v>45152</v>
      </c>
      <c r="Q2" s="101">
        <v>45153</v>
      </c>
      <c r="R2" s="101">
        <v>45154</v>
      </c>
      <c r="S2" s="101">
        <v>45155</v>
      </c>
      <c r="T2" s="101">
        <v>45156</v>
      </c>
      <c r="U2" s="101">
        <v>45157</v>
      </c>
      <c r="V2" s="101">
        <v>45158</v>
      </c>
      <c r="W2" s="101">
        <v>45159</v>
      </c>
      <c r="X2" s="101">
        <v>45160</v>
      </c>
      <c r="Y2" s="101">
        <v>45161</v>
      </c>
      <c r="Z2" s="101">
        <v>45162</v>
      </c>
      <c r="AA2" s="101">
        <v>45163</v>
      </c>
      <c r="AB2" s="101">
        <v>45164</v>
      </c>
      <c r="AC2" s="101">
        <v>45165</v>
      </c>
      <c r="AD2" s="101">
        <v>45166</v>
      </c>
      <c r="AE2" s="101">
        <v>45167</v>
      </c>
      <c r="AF2" s="101">
        <v>45168</v>
      </c>
      <c r="AG2" s="101">
        <v>45169</v>
      </c>
      <c r="AH2" s="102" t="s">
        <v>81</v>
      </c>
      <c r="AI2" s="107" t="s">
        <v>18</v>
      </c>
      <c r="AJ2" s="126" t="s">
        <v>79</v>
      </c>
      <c r="AK2" s="108" t="s">
        <v>20</v>
      </c>
      <c r="AL2" s="109" t="s">
        <v>80</v>
      </c>
    </row>
    <row r="3" spans="1:38" ht="20.6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11">
        <f t="shared" ref="AH3:AH23" si="0">AVERAGE(C3:AF3)</f>
        <v>0</v>
      </c>
      <c r="AI3" s="112">
        <v>10000</v>
      </c>
      <c r="AJ3" s="112">
        <f>SUM(C3:AG3)</f>
        <v>0</v>
      </c>
      <c r="AK3" s="113">
        <f>AJ3/AI3</f>
        <v>0</v>
      </c>
      <c r="AL3" s="114">
        <f>AI3-AJ3</f>
        <v>10000</v>
      </c>
    </row>
    <row r="4" spans="1:38" ht="20.65">
      <c r="A4" s="110" t="s">
        <v>30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11">
        <f t="shared" si="0"/>
        <v>0</v>
      </c>
      <c r="AI4" s="112">
        <v>10000</v>
      </c>
      <c r="AJ4" s="112">
        <f t="shared" ref="AJ4:AJ23" si="1">SUM(C4:AG4)</f>
        <v>0</v>
      </c>
      <c r="AK4" s="113">
        <f t="shared" ref="AK4:AK22" si="2">AJ4/AI4</f>
        <v>0</v>
      </c>
      <c r="AL4" s="114">
        <f t="shared" ref="AL4:AL22" si="3">AI4-AJ4</f>
        <v>10000</v>
      </c>
    </row>
    <row r="5" spans="1:38" ht="20.65">
      <c r="A5" s="110" t="s">
        <v>32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04">
        <v>0</v>
      </c>
      <c r="AH5" s="111">
        <f t="shared" si="0"/>
        <v>0</v>
      </c>
      <c r="AI5" s="112">
        <v>10000</v>
      </c>
      <c r="AJ5" s="112">
        <f t="shared" si="1"/>
        <v>0</v>
      </c>
      <c r="AK5" s="113">
        <f t="shared" si="2"/>
        <v>0</v>
      </c>
      <c r="AL5" s="114">
        <f t="shared" si="3"/>
        <v>10000</v>
      </c>
    </row>
    <row r="6" spans="1:38" ht="20.65">
      <c r="A6" s="100" t="s">
        <v>33</v>
      </c>
      <c r="B6" s="99" t="s">
        <v>34</v>
      </c>
      <c r="C6" s="104">
        <v>0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  <c r="I6" s="104">
        <v>0</v>
      </c>
      <c r="J6" s="104">
        <v>0</v>
      </c>
      <c r="K6" s="104">
        <v>0</v>
      </c>
      <c r="L6" s="104">
        <v>0</v>
      </c>
      <c r="M6" s="104">
        <v>0</v>
      </c>
      <c r="N6" s="104">
        <v>4</v>
      </c>
      <c r="O6" s="104">
        <v>12</v>
      </c>
      <c r="P6" s="104">
        <v>124</v>
      </c>
      <c r="Q6" s="104">
        <v>339</v>
      </c>
      <c r="R6" s="104">
        <v>200</v>
      </c>
      <c r="S6" s="104">
        <v>131</v>
      </c>
      <c r="T6" s="104">
        <v>167</v>
      </c>
      <c r="U6" s="104">
        <v>231</v>
      </c>
      <c r="V6" s="104">
        <v>0</v>
      </c>
      <c r="W6" s="104">
        <v>2</v>
      </c>
      <c r="X6" s="104">
        <v>43</v>
      </c>
      <c r="Y6" s="104">
        <v>1</v>
      </c>
      <c r="Z6" s="104">
        <v>229</v>
      </c>
      <c r="AA6" s="104">
        <v>7</v>
      </c>
      <c r="AB6" s="104">
        <v>123</v>
      </c>
      <c r="AC6" s="104">
        <v>245</v>
      </c>
      <c r="AD6" s="104">
        <v>91</v>
      </c>
      <c r="AE6" s="104">
        <v>124</v>
      </c>
      <c r="AF6" s="104">
        <v>356</v>
      </c>
      <c r="AG6" s="104">
        <v>0</v>
      </c>
      <c r="AH6" s="111">
        <f t="shared" si="0"/>
        <v>80.966666666666669</v>
      </c>
      <c r="AI6" s="112">
        <v>10000</v>
      </c>
      <c r="AJ6" s="112">
        <f>SUM(C6:AG6)</f>
        <v>2429</v>
      </c>
      <c r="AK6" s="113">
        <f>AJ6/AI6</f>
        <v>0.2429</v>
      </c>
      <c r="AL6" s="114">
        <f t="shared" si="3"/>
        <v>7571</v>
      </c>
    </row>
    <row r="7" spans="1:38" ht="20.65">
      <c r="A7" s="100" t="s">
        <v>36</v>
      </c>
      <c r="B7" s="99" t="s">
        <v>37</v>
      </c>
      <c r="C7" s="104">
        <v>0</v>
      </c>
      <c r="D7" s="104">
        <v>169</v>
      </c>
      <c r="E7" s="104">
        <v>219</v>
      </c>
      <c r="F7" s="104">
        <v>51</v>
      </c>
      <c r="G7" s="104">
        <v>276</v>
      </c>
      <c r="H7" s="104">
        <v>0</v>
      </c>
      <c r="I7" s="104">
        <v>0</v>
      </c>
      <c r="J7" s="104">
        <v>126</v>
      </c>
      <c r="K7" s="104">
        <v>338</v>
      </c>
      <c r="L7" s="104">
        <v>3</v>
      </c>
      <c r="M7" s="104">
        <v>0</v>
      </c>
      <c r="N7" s="104">
        <v>16</v>
      </c>
      <c r="O7" s="104">
        <v>22</v>
      </c>
      <c r="P7" s="104">
        <v>103</v>
      </c>
      <c r="Q7" s="104">
        <v>339</v>
      </c>
      <c r="R7" s="104">
        <v>267</v>
      </c>
      <c r="S7" s="104">
        <v>188</v>
      </c>
      <c r="T7" s="104">
        <v>168</v>
      </c>
      <c r="U7" s="104">
        <v>104</v>
      </c>
      <c r="V7" s="104">
        <v>0</v>
      </c>
      <c r="W7" s="104">
        <v>2</v>
      </c>
      <c r="X7" s="104">
        <v>43</v>
      </c>
      <c r="Y7" s="104">
        <v>233</v>
      </c>
      <c r="Z7" s="104">
        <v>7</v>
      </c>
      <c r="AA7" s="104">
        <v>184</v>
      </c>
      <c r="AB7" s="104">
        <v>276</v>
      </c>
      <c r="AC7" s="104">
        <v>0</v>
      </c>
      <c r="AD7" s="104">
        <v>114</v>
      </c>
      <c r="AE7" s="104">
        <v>368</v>
      </c>
      <c r="AF7" s="104">
        <v>0</v>
      </c>
      <c r="AG7" s="104">
        <v>0</v>
      </c>
      <c r="AH7" s="111">
        <f t="shared" si="0"/>
        <v>120.53333333333333</v>
      </c>
      <c r="AI7" s="112">
        <v>10000</v>
      </c>
      <c r="AJ7" s="112">
        <f t="shared" si="1"/>
        <v>3616</v>
      </c>
      <c r="AK7" s="113">
        <f t="shared" si="2"/>
        <v>0.36159999999999998</v>
      </c>
      <c r="AL7" s="114">
        <f t="shared" si="3"/>
        <v>6384</v>
      </c>
    </row>
    <row r="8" spans="1:38" ht="20.65">
      <c r="A8" s="100" t="s">
        <v>38</v>
      </c>
      <c r="B8" s="99" t="s">
        <v>75</v>
      </c>
      <c r="C8" s="104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4</v>
      </c>
      <c r="L8" s="104">
        <v>4</v>
      </c>
      <c r="M8" s="104">
        <v>8</v>
      </c>
      <c r="N8" s="104">
        <v>10</v>
      </c>
      <c r="O8" s="104">
        <v>5</v>
      </c>
      <c r="P8" s="104">
        <v>8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04">
        <v>0</v>
      </c>
      <c r="AH8" s="111">
        <f t="shared" si="0"/>
        <v>1.3</v>
      </c>
      <c r="AI8" s="112">
        <v>10000</v>
      </c>
      <c r="AJ8" s="112">
        <f t="shared" si="1"/>
        <v>39</v>
      </c>
      <c r="AK8" s="113">
        <f t="shared" si="2"/>
        <v>3.8999999999999998E-3</v>
      </c>
      <c r="AL8" s="114">
        <f t="shared" si="3"/>
        <v>9961</v>
      </c>
    </row>
    <row r="9" spans="1:38" ht="20.65">
      <c r="A9" s="100" t="s">
        <v>39</v>
      </c>
      <c r="B9" s="99" t="s">
        <v>40</v>
      </c>
      <c r="C9" s="104">
        <v>208</v>
      </c>
      <c r="D9" s="104">
        <v>105</v>
      </c>
      <c r="E9" s="104">
        <v>0</v>
      </c>
      <c r="F9" s="104">
        <v>0</v>
      </c>
      <c r="G9" s="104">
        <v>237</v>
      </c>
      <c r="H9" s="104">
        <v>353</v>
      </c>
      <c r="I9" s="104">
        <v>276</v>
      </c>
      <c r="J9" s="104">
        <v>29</v>
      </c>
      <c r="K9" s="104">
        <v>63</v>
      </c>
      <c r="L9" s="104">
        <v>165</v>
      </c>
      <c r="M9" s="104">
        <v>424</v>
      </c>
      <c r="N9" s="104">
        <v>551</v>
      </c>
      <c r="O9" s="104">
        <v>255</v>
      </c>
      <c r="P9" s="104">
        <v>1</v>
      </c>
      <c r="Q9" s="104">
        <v>380</v>
      </c>
      <c r="R9" s="104">
        <v>24</v>
      </c>
      <c r="S9" s="104">
        <v>0</v>
      </c>
      <c r="T9" s="104">
        <v>208</v>
      </c>
      <c r="U9" s="104">
        <v>611</v>
      </c>
      <c r="V9" s="104">
        <v>1</v>
      </c>
      <c r="W9" s="104">
        <v>75</v>
      </c>
      <c r="X9" s="104">
        <v>225</v>
      </c>
      <c r="Y9" s="104">
        <v>236</v>
      </c>
      <c r="Z9" s="104">
        <v>137</v>
      </c>
      <c r="AA9" s="104">
        <v>28</v>
      </c>
      <c r="AB9" s="104">
        <v>174</v>
      </c>
      <c r="AC9" s="104">
        <v>216</v>
      </c>
      <c r="AD9" s="104">
        <v>309</v>
      </c>
      <c r="AE9" s="104">
        <v>0</v>
      </c>
      <c r="AF9" s="104">
        <v>210</v>
      </c>
      <c r="AG9" s="104">
        <v>132</v>
      </c>
      <c r="AH9" s="111">
        <f t="shared" si="0"/>
        <v>183.36666666666667</v>
      </c>
      <c r="AI9" s="112">
        <v>10000</v>
      </c>
      <c r="AJ9" s="112">
        <v>5635</v>
      </c>
      <c r="AK9" s="113">
        <f t="shared" si="2"/>
        <v>0.5635</v>
      </c>
      <c r="AL9" s="114">
        <f t="shared" si="3"/>
        <v>4365</v>
      </c>
    </row>
    <row r="10" spans="1:38" ht="20.65">
      <c r="A10" s="202" t="s">
        <v>42</v>
      </c>
      <c r="B10" s="99" t="s">
        <v>70</v>
      </c>
      <c r="C10" s="104">
        <v>0</v>
      </c>
      <c r="D10" s="104">
        <v>75</v>
      </c>
      <c r="E10" s="104">
        <v>148</v>
      </c>
      <c r="F10" s="104">
        <v>207</v>
      </c>
      <c r="G10" s="104">
        <v>243</v>
      </c>
      <c r="H10" s="104">
        <v>33</v>
      </c>
      <c r="I10" s="104">
        <v>178</v>
      </c>
      <c r="J10" s="104">
        <v>150</v>
      </c>
      <c r="K10" s="104">
        <v>24</v>
      </c>
      <c r="L10" s="104">
        <v>80</v>
      </c>
      <c r="M10" s="104">
        <v>245</v>
      </c>
      <c r="N10" s="104">
        <v>227</v>
      </c>
      <c r="O10" s="104">
        <v>328</v>
      </c>
      <c r="P10" s="104">
        <v>341</v>
      </c>
      <c r="Q10" s="104">
        <v>144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282</v>
      </c>
      <c r="X10" s="104">
        <v>314</v>
      </c>
      <c r="Y10" s="104">
        <v>147</v>
      </c>
      <c r="Z10" s="104">
        <v>166</v>
      </c>
      <c r="AA10" s="104">
        <v>220</v>
      </c>
      <c r="AB10" s="104">
        <v>223</v>
      </c>
      <c r="AC10" s="104">
        <v>165</v>
      </c>
      <c r="AD10" s="104">
        <v>100</v>
      </c>
      <c r="AE10" s="104">
        <v>0</v>
      </c>
      <c r="AF10" s="104">
        <v>230</v>
      </c>
      <c r="AG10" s="104">
        <v>0</v>
      </c>
      <c r="AH10" s="111">
        <f t="shared" si="0"/>
        <v>142.33333333333334</v>
      </c>
      <c r="AI10" s="112">
        <v>10000</v>
      </c>
      <c r="AJ10" s="112">
        <v>6017</v>
      </c>
      <c r="AK10" s="113">
        <f t="shared" si="2"/>
        <v>0.60170000000000001</v>
      </c>
      <c r="AL10" s="203">
        <f>AI10-AJ10</f>
        <v>3983</v>
      </c>
    </row>
    <row r="11" spans="1:38" ht="20.65">
      <c r="A11" s="202" t="s">
        <v>43</v>
      </c>
      <c r="B11" s="99" t="s">
        <v>44</v>
      </c>
      <c r="C11" s="104">
        <v>207</v>
      </c>
      <c r="D11" s="104">
        <v>266</v>
      </c>
      <c r="E11" s="104">
        <v>72</v>
      </c>
      <c r="F11" s="104">
        <v>240</v>
      </c>
      <c r="G11" s="104">
        <v>122</v>
      </c>
      <c r="H11" s="104">
        <v>292</v>
      </c>
      <c r="I11" s="104">
        <v>4</v>
      </c>
      <c r="J11" s="104">
        <v>18</v>
      </c>
      <c r="K11" s="104">
        <v>207</v>
      </c>
      <c r="L11" s="104">
        <v>72</v>
      </c>
      <c r="M11" s="104">
        <v>163</v>
      </c>
      <c r="N11" s="104">
        <v>0</v>
      </c>
      <c r="O11" s="104">
        <v>0</v>
      </c>
      <c r="P11" s="104">
        <v>0</v>
      </c>
      <c r="Q11" s="104">
        <v>1</v>
      </c>
      <c r="R11" s="104">
        <v>2</v>
      </c>
      <c r="S11" s="104">
        <v>14</v>
      </c>
      <c r="T11" s="104">
        <v>309</v>
      </c>
      <c r="U11" s="104">
        <v>120</v>
      </c>
      <c r="V11" s="104">
        <v>291</v>
      </c>
      <c r="W11" s="104">
        <v>4</v>
      </c>
      <c r="X11" s="104">
        <v>256</v>
      </c>
      <c r="Y11" s="104">
        <v>69</v>
      </c>
      <c r="Z11" s="104">
        <v>173</v>
      </c>
      <c r="AA11" s="104">
        <v>487</v>
      </c>
      <c r="AB11" s="104">
        <v>229</v>
      </c>
      <c r="AC11" s="104">
        <v>65</v>
      </c>
      <c r="AD11" s="104">
        <v>4</v>
      </c>
      <c r="AE11" s="104">
        <v>325</v>
      </c>
      <c r="AF11" s="104">
        <v>0</v>
      </c>
      <c r="AG11" s="104">
        <v>0</v>
      </c>
      <c r="AH11" s="111">
        <v>194</v>
      </c>
      <c r="AI11" s="112">
        <v>10000</v>
      </c>
      <c r="AJ11" s="112">
        <v>4212</v>
      </c>
      <c r="AK11" s="113">
        <v>0.43</v>
      </c>
      <c r="AL11" s="203">
        <v>3334</v>
      </c>
    </row>
    <row r="12" spans="1:38" ht="20.65">
      <c r="A12" s="100" t="s">
        <v>45</v>
      </c>
      <c r="B12" s="99" t="s">
        <v>46</v>
      </c>
      <c r="C12" s="104">
        <v>207</v>
      </c>
      <c r="D12" s="104">
        <v>236</v>
      </c>
      <c r="E12" s="104">
        <v>98</v>
      </c>
      <c r="F12" s="104">
        <v>329</v>
      </c>
      <c r="G12" s="104">
        <v>243</v>
      </c>
      <c r="H12" s="104">
        <v>77</v>
      </c>
      <c r="I12" s="104">
        <v>0</v>
      </c>
      <c r="J12" s="104">
        <v>0</v>
      </c>
      <c r="K12" s="104">
        <v>13</v>
      </c>
      <c r="L12" s="104">
        <v>309</v>
      </c>
      <c r="M12" s="104">
        <v>133</v>
      </c>
      <c r="N12" s="104">
        <v>232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0</v>
      </c>
      <c r="U12" s="104">
        <v>0</v>
      </c>
      <c r="V12" s="104">
        <v>0</v>
      </c>
      <c r="W12" s="104">
        <v>0</v>
      </c>
      <c r="X12" s="104">
        <v>23</v>
      </c>
      <c r="Y12" s="104">
        <v>325</v>
      </c>
      <c r="Z12" s="104">
        <v>0</v>
      </c>
      <c r="AA12" s="104">
        <v>1</v>
      </c>
      <c r="AB12" s="104">
        <v>129</v>
      </c>
      <c r="AC12" s="104">
        <v>5</v>
      </c>
      <c r="AD12" s="104">
        <v>348</v>
      </c>
      <c r="AE12" s="104">
        <v>191</v>
      </c>
      <c r="AF12" s="104">
        <v>3</v>
      </c>
      <c r="AG12" s="104">
        <v>230</v>
      </c>
      <c r="AH12" s="111">
        <f t="shared" si="0"/>
        <v>96.733333333333334</v>
      </c>
      <c r="AI12" s="112">
        <v>10000</v>
      </c>
      <c r="AJ12" s="112">
        <v>3674</v>
      </c>
      <c r="AK12" s="113">
        <f t="shared" si="2"/>
        <v>0.3674</v>
      </c>
      <c r="AL12" s="114">
        <f t="shared" si="3"/>
        <v>6326</v>
      </c>
    </row>
    <row r="13" spans="1:38" ht="20.65">
      <c r="A13" s="100" t="s">
        <v>47</v>
      </c>
      <c r="B13" s="99" t="s">
        <v>48</v>
      </c>
      <c r="C13" s="104">
        <v>178</v>
      </c>
      <c r="D13" s="104">
        <v>268</v>
      </c>
      <c r="E13" s="104">
        <v>29</v>
      </c>
      <c r="F13" s="104">
        <v>95</v>
      </c>
      <c r="G13" s="104">
        <v>305</v>
      </c>
      <c r="H13" s="104">
        <v>15</v>
      </c>
      <c r="I13" s="104">
        <v>304</v>
      </c>
      <c r="J13" s="104">
        <v>13</v>
      </c>
      <c r="K13" s="104">
        <v>219</v>
      </c>
      <c r="L13" s="104">
        <v>84</v>
      </c>
      <c r="M13" s="104">
        <v>265</v>
      </c>
      <c r="N13" s="104">
        <v>122</v>
      </c>
      <c r="O13" s="104">
        <v>4</v>
      </c>
      <c r="P13" s="104">
        <v>1</v>
      </c>
      <c r="Q13" s="104">
        <v>1</v>
      </c>
      <c r="R13" s="104">
        <v>1</v>
      </c>
      <c r="S13" s="104">
        <v>211</v>
      </c>
      <c r="T13" s="104">
        <v>196</v>
      </c>
      <c r="U13" s="104">
        <v>308</v>
      </c>
      <c r="V13" s="104">
        <v>1</v>
      </c>
      <c r="W13" s="104">
        <v>26</v>
      </c>
      <c r="X13" s="104">
        <v>314</v>
      </c>
      <c r="Y13" s="104">
        <v>146</v>
      </c>
      <c r="Z13" s="104">
        <v>7</v>
      </c>
      <c r="AA13" s="104">
        <v>495</v>
      </c>
      <c r="AB13" s="104">
        <v>235</v>
      </c>
      <c r="AC13" s="104">
        <v>66</v>
      </c>
      <c r="AD13" s="104">
        <v>5</v>
      </c>
      <c r="AE13" s="104">
        <v>495</v>
      </c>
      <c r="AF13" s="104">
        <v>225</v>
      </c>
      <c r="AG13" s="104">
        <v>7</v>
      </c>
      <c r="AH13" s="111">
        <f t="shared" si="0"/>
        <v>154.46666666666667</v>
      </c>
      <c r="AI13" s="112">
        <v>10000</v>
      </c>
      <c r="AJ13" s="112">
        <v>4649</v>
      </c>
      <c r="AK13" s="113">
        <f t="shared" si="2"/>
        <v>0.46489999999999998</v>
      </c>
      <c r="AL13" s="114">
        <f t="shared" si="3"/>
        <v>5351</v>
      </c>
    </row>
    <row r="14" spans="1:38" ht="20.65">
      <c r="A14" s="100" t="s">
        <v>49</v>
      </c>
      <c r="B14" s="99" t="s">
        <v>50</v>
      </c>
      <c r="C14" s="104">
        <v>446</v>
      </c>
      <c r="D14" s="104">
        <v>30</v>
      </c>
      <c r="E14" s="104">
        <v>71</v>
      </c>
      <c r="F14" s="104">
        <v>346</v>
      </c>
      <c r="G14" s="104">
        <v>317</v>
      </c>
      <c r="H14" s="104">
        <v>0</v>
      </c>
      <c r="I14" s="104">
        <v>0</v>
      </c>
      <c r="J14" s="104">
        <v>15</v>
      </c>
      <c r="K14" s="104">
        <v>200</v>
      </c>
      <c r="L14" s="104">
        <v>108</v>
      </c>
      <c r="M14" s="104">
        <v>382</v>
      </c>
      <c r="N14" s="104">
        <v>0</v>
      </c>
      <c r="O14" s="104">
        <v>0</v>
      </c>
      <c r="P14" s="104">
        <v>0</v>
      </c>
      <c r="Q14" s="104">
        <v>0</v>
      </c>
      <c r="R14" s="104">
        <v>0</v>
      </c>
      <c r="S14" s="104">
        <v>236</v>
      </c>
      <c r="T14" s="104">
        <v>190</v>
      </c>
      <c r="U14" s="104">
        <v>315</v>
      </c>
      <c r="V14" s="104">
        <v>0</v>
      </c>
      <c r="W14" s="104">
        <v>55</v>
      </c>
      <c r="X14" s="104">
        <v>290</v>
      </c>
      <c r="Y14" s="104">
        <v>228</v>
      </c>
      <c r="Z14" s="104">
        <v>472</v>
      </c>
      <c r="AA14" s="104">
        <v>184</v>
      </c>
      <c r="AB14" s="104">
        <v>67</v>
      </c>
      <c r="AC14" s="104">
        <v>1</v>
      </c>
      <c r="AD14" s="104">
        <v>0</v>
      </c>
      <c r="AE14" s="104">
        <v>535</v>
      </c>
      <c r="AF14" s="104">
        <v>202</v>
      </c>
      <c r="AG14" s="104">
        <v>145</v>
      </c>
      <c r="AH14" s="111">
        <f t="shared" si="0"/>
        <v>156.33333333333334</v>
      </c>
      <c r="AI14" s="112">
        <v>10000</v>
      </c>
      <c r="AJ14" s="112">
        <v>4840</v>
      </c>
      <c r="AK14" s="113">
        <f t="shared" si="2"/>
        <v>0.48399999999999999</v>
      </c>
      <c r="AL14" s="114">
        <f t="shared" si="3"/>
        <v>5160</v>
      </c>
    </row>
    <row r="15" spans="1:38" ht="20.65">
      <c r="A15" s="100" t="s">
        <v>51</v>
      </c>
      <c r="B15" s="99" t="s">
        <v>52</v>
      </c>
      <c r="C15" s="104">
        <v>316</v>
      </c>
      <c r="D15" s="104">
        <v>22</v>
      </c>
      <c r="E15" s="104">
        <v>202</v>
      </c>
      <c r="F15" s="104">
        <v>1</v>
      </c>
      <c r="G15" s="104">
        <v>47</v>
      </c>
      <c r="H15" s="104">
        <v>0</v>
      </c>
      <c r="I15" s="104">
        <v>249</v>
      </c>
      <c r="J15" s="104">
        <v>252</v>
      </c>
      <c r="K15" s="104">
        <v>161</v>
      </c>
      <c r="L15" s="104">
        <v>158</v>
      </c>
      <c r="M15" s="104">
        <v>418</v>
      </c>
      <c r="N15" s="104">
        <v>278</v>
      </c>
      <c r="O15" s="104">
        <v>0</v>
      </c>
      <c r="P15" s="104">
        <v>2</v>
      </c>
      <c r="Q15" s="104">
        <v>389</v>
      </c>
      <c r="R15" s="104">
        <v>13</v>
      </c>
      <c r="S15" s="104">
        <v>219</v>
      </c>
      <c r="T15" s="104">
        <v>24</v>
      </c>
      <c r="U15" s="104">
        <v>165</v>
      </c>
      <c r="V15" s="104">
        <v>419</v>
      </c>
      <c r="W15" s="104">
        <v>112</v>
      </c>
      <c r="X15" s="104">
        <v>111</v>
      </c>
      <c r="Y15" s="104">
        <v>18</v>
      </c>
      <c r="Z15" s="104">
        <v>1</v>
      </c>
      <c r="AA15" s="104">
        <v>38</v>
      </c>
      <c r="AB15" s="104">
        <v>20</v>
      </c>
      <c r="AC15" s="104">
        <v>309</v>
      </c>
      <c r="AD15" s="104">
        <v>220</v>
      </c>
      <c r="AE15" s="104">
        <v>301</v>
      </c>
      <c r="AF15" s="104">
        <v>256</v>
      </c>
      <c r="AG15" s="104">
        <v>92</v>
      </c>
      <c r="AH15" s="111">
        <f t="shared" si="0"/>
        <v>157.36666666666667</v>
      </c>
      <c r="AI15" s="112">
        <v>10000</v>
      </c>
      <c r="AJ15" s="112">
        <v>5608</v>
      </c>
      <c r="AK15" s="113">
        <f t="shared" si="2"/>
        <v>0.56079999999999997</v>
      </c>
      <c r="AL15" s="114">
        <f t="shared" si="3"/>
        <v>4392</v>
      </c>
    </row>
    <row r="16" spans="1:38" ht="20.65">
      <c r="A16" s="100" t="s">
        <v>53</v>
      </c>
      <c r="B16" s="99" t="s">
        <v>54</v>
      </c>
      <c r="C16" s="104">
        <v>1</v>
      </c>
      <c r="D16" s="104">
        <v>25</v>
      </c>
      <c r="E16" s="104">
        <v>195</v>
      </c>
      <c r="F16" s="104">
        <v>410</v>
      </c>
      <c r="G16" s="104">
        <v>180</v>
      </c>
      <c r="H16" s="104">
        <v>498</v>
      </c>
      <c r="I16" s="104">
        <v>77</v>
      </c>
      <c r="J16" s="104">
        <v>10</v>
      </c>
      <c r="K16" s="104">
        <v>199</v>
      </c>
      <c r="L16" s="104">
        <v>244</v>
      </c>
      <c r="M16" s="104">
        <v>239</v>
      </c>
      <c r="N16" s="104">
        <v>1</v>
      </c>
      <c r="O16" s="104">
        <v>0</v>
      </c>
      <c r="P16" s="104">
        <v>1</v>
      </c>
      <c r="Q16" s="104">
        <v>0</v>
      </c>
      <c r="R16" s="104">
        <v>14</v>
      </c>
      <c r="S16" s="104">
        <v>202</v>
      </c>
      <c r="T16" s="104">
        <v>386</v>
      </c>
      <c r="U16" s="104">
        <v>100</v>
      </c>
      <c r="V16" s="104">
        <v>266</v>
      </c>
      <c r="W16" s="104">
        <v>0</v>
      </c>
      <c r="X16" s="104">
        <v>0</v>
      </c>
      <c r="Y16" s="104">
        <v>184</v>
      </c>
      <c r="Z16" s="104">
        <v>6</v>
      </c>
      <c r="AA16" s="104">
        <v>448</v>
      </c>
      <c r="AB16" s="104">
        <v>291</v>
      </c>
      <c r="AC16" s="104">
        <v>351</v>
      </c>
      <c r="AD16" s="104">
        <v>181</v>
      </c>
      <c r="AE16" s="104">
        <v>29</v>
      </c>
      <c r="AF16" s="104">
        <v>268</v>
      </c>
      <c r="AG16" s="104">
        <v>18</v>
      </c>
      <c r="AH16" s="111">
        <f t="shared" si="0"/>
        <v>160.19999999999999</v>
      </c>
      <c r="AI16" s="112">
        <v>10000</v>
      </c>
      <c r="AJ16" s="112">
        <v>4832</v>
      </c>
      <c r="AK16" s="113">
        <f t="shared" si="2"/>
        <v>0.48320000000000002</v>
      </c>
      <c r="AL16" s="114">
        <f t="shared" si="3"/>
        <v>5168</v>
      </c>
    </row>
    <row r="17" spans="1:38" ht="20.65">
      <c r="A17" s="110" t="s">
        <v>55</v>
      </c>
      <c r="B17" s="99" t="s">
        <v>56</v>
      </c>
      <c r="C17" s="104">
        <v>0</v>
      </c>
      <c r="D17" s="104">
        <v>75</v>
      </c>
      <c r="E17" s="104">
        <v>147</v>
      </c>
      <c r="F17" s="104">
        <v>310</v>
      </c>
      <c r="G17" s="104">
        <v>214</v>
      </c>
      <c r="H17" s="104">
        <v>358</v>
      </c>
      <c r="I17" s="104">
        <v>237</v>
      </c>
      <c r="J17" s="104">
        <v>90</v>
      </c>
      <c r="K17" s="104">
        <v>135</v>
      </c>
      <c r="L17" s="104">
        <v>164</v>
      </c>
      <c r="M17" s="104">
        <v>215</v>
      </c>
      <c r="N17" s="104">
        <v>162</v>
      </c>
      <c r="O17" s="104">
        <v>0</v>
      </c>
      <c r="P17" s="104">
        <v>0</v>
      </c>
      <c r="Q17" s="104">
        <v>0</v>
      </c>
      <c r="R17" s="104">
        <v>0</v>
      </c>
      <c r="S17" s="104">
        <v>13</v>
      </c>
      <c r="T17" s="104">
        <v>146</v>
      </c>
      <c r="U17" s="104">
        <v>267</v>
      </c>
      <c r="V17" s="104">
        <v>106</v>
      </c>
      <c r="W17" s="104">
        <v>115</v>
      </c>
      <c r="X17" s="104">
        <v>116</v>
      </c>
      <c r="Y17" s="104">
        <v>317</v>
      </c>
      <c r="Z17" s="104">
        <v>0</v>
      </c>
      <c r="AA17" s="104">
        <v>1</v>
      </c>
      <c r="AB17" s="104">
        <v>139</v>
      </c>
      <c r="AC17" s="104">
        <v>3</v>
      </c>
      <c r="AD17" s="104">
        <v>351</v>
      </c>
      <c r="AE17" s="104">
        <v>191</v>
      </c>
      <c r="AF17" s="104">
        <v>3</v>
      </c>
      <c r="AG17" s="104">
        <v>237</v>
      </c>
      <c r="AH17" s="111">
        <f t="shared" si="0"/>
        <v>129.16666666666666</v>
      </c>
      <c r="AI17" s="112">
        <v>10000</v>
      </c>
      <c r="AJ17" s="112">
        <v>4116</v>
      </c>
      <c r="AK17" s="113">
        <f t="shared" si="2"/>
        <v>0.41160000000000002</v>
      </c>
      <c r="AL17" s="114">
        <f t="shared" si="3"/>
        <v>5884</v>
      </c>
    </row>
    <row r="18" spans="1:38" ht="20.65">
      <c r="A18" s="100" t="s">
        <v>57</v>
      </c>
      <c r="B18" s="99" t="s">
        <v>70</v>
      </c>
      <c r="C18" s="104">
        <v>1</v>
      </c>
      <c r="D18" s="104">
        <v>2</v>
      </c>
      <c r="E18" s="104">
        <v>213</v>
      </c>
      <c r="F18" s="104">
        <v>347</v>
      </c>
      <c r="G18" s="104">
        <v>366</v>
      </c>
      <c r="H18" s="104">
        <v>284</v>
      </c>
      <c r="I18" s="104">
        <v>410</v>
      </c>
      <c r="J18" s="104">
        <v>2</v>
      </c>
      <c r="K18" s="104">
        <v>17</v>
      </c>
      <c r="L18" s="104">
        <v>250</v>
      </c>
      <c r="M18" s="104">
        <v>150</v>
      </c>
      <c r="N18" s="104">
        <v>45</v>
      </c>
      <c r="O18" s="104">
        <v>0</v>
      </c>
      <c r="P18" s="104">
        <v>1</v>
      </c>
      <c r="Q18" s="104">
        <v>236</v>
      </c>
      <c r="R18" s="104">
        <v>2</v>
      </c>
      <c r="S18" s="104">
        <v>1</v>
      </c>
      <c r="T18" s="104">
        <v>210</v>
      </c>
      <c r="U18" s="104">
        <v>142</v>
      </c>
      <c r="V18" s="104">
        <v>294</v>
      </c>
      <c r="W18" s="104">
        <v>88</v>
      </c>
      <c r="X18" s="104">
        <v>269</v>
      </c>
      <c r="Y18" s="104">
        <v>185</v>
      </c>
      <c r="Z18" s="104">
        <v>7</v>
      </c>
      <c r="AA18" s="104">
        <v>401</v>
      </c>
      <c r="AB18" s="104">
        <v>331</v>
      </c>
      <c r="AC18" s="104">
        <v>67</v>
      </c>
      <c r="AD18" s="104">
        <v>3</v>
      </c>
      <c r="AE18" s="104">
        <v>3</v>
      </c>
      <c r="AF18" s="104">
        <v>528</v>
      </c>
      <c r="AG18" s="104">
        <v>194</v>
      </c>
      <c r="AH18" s="111">
        <f t="shared" si="0"/>
        <v>161.83333333333334</v>
      </c>
      <c r="AI18" s="112">
        <v>10000</v>
      </c>
      <c r="AJ18" s="112">
        <v>5052</v>
      </c>
      <c r="AK18" s="113">
        <f t="shared" si="2"/>
        <v>0.50519999999999998</v>
      </c>
      <c r="AL18" s="114">
        <f t="shared" si="3"/>
        <v>4948</v>
      </c>
    </row>
    <row r="19" spans="1:38" ht="20.65">
      <c r="A19" s="116" t="s">
        <v>60</v>
      </c>
      <c r="B19" s="99" t="s">
        <v>61</v>
      </c>
      <c r="C19" s="104">
        <v>182</v>
      </c>
      <c r="D19" s="104">
        <v>75</v>
      </c>
      <c r="E19" s="104">
        <v>147</v>
      </c>
      <c r="F19" s="104">
        <v>310</v>
      </c>
      <c r="G19" s="104">
        <v>216</v>
      </c>
      <c r="H19" s="104">
        <v>325</v>
      </c>
      <c r="I19" s="104">
        <v>255</v>
      </c>
      <c r="J19" s="104">
        <v>77</v>
      </c>
      <c r="K19" s="104">
        <v>0</v>
      </c>
      <c r="L19" s="104">
        <v>152</v>
      </c>
      <c r="M19" s="104">
        <v>256</v>
      </c>
      <c r="N19" s="104">
        <v>594</v>
      </c>
      <c r="O19" s="104">
        <v>443</v>
      </c>
      <c r="P19" s="104">
        <v>2</v>
      </c>
      <c r="Q19" s="104">
        <v>387</v>
      </c>
      <c r="R19" s="104">
        <v>13</v>
      </c>
      <c r="S19" s="104">
        <v>215</v>
      </c>
      <c r="T19" s="104">
        <v>320</v>
      </c>
      <c r="U19" s="104">
        <v>275</v>
      </c>
      <c r="V19" s="104">
        <v>2</v>
      </c>
      <c r="W19" s="104">
        <v>75</v>
      </c>
      <c r="X19" s="104">
        <v>225</v>
      </c>
      <c r="Y19" s="104">
        <v>236</v>
      </c>
      <c r="Z19" s="104">
        <v>138</v>
      </c>
      <c r="AA19" s="104">
        <v>30</v>
      </c>
      <c r="AB19" s="104">
        <v>173</v>
      </c>
      <c r="AC19" s="104">
        <v>213</v>
      </c>
      <c r="AD19" s="104">
        <v>302</v>
      </c>
      <c r="AE19" s="104">
        <v>0</v>
      </c>
      <c r="AF19" s="104">
        <v>8</v>
      </c>
      <c r="AG19" s="104">
        <v>226</v>
      </c>
      <c r="AH19" s="111">
        <f t="shared" si="0"/>
        <v>188.2</v>
      </c>
      <c r="AI19" s="112">
        <v>10000</v>
      </c>
      <c r="AJ19" s="112">
        <f t="shared" si="1"/>
        <v>5872</v>
      </c>
      <c r="AK19" s="113">
        <f t="shared" si="2"/>
        <v>0.58720000000000006</v>
      </c>
      <c r="AL19" s="114">
        <f t="shared" si="3"/>
        <v>4128</v>
      </c>
    </row>
    <row r="20" spans="1:38" ht="20.65">
      <c r="A20" s="100" t="s">
        <v>62</v>
      </c>
      <c r="B20" s="99" t="s">
        <v>63</v>
      </c>
      <c r="C20" s="104">
        <v>0</v>
      </c>
      <c r="D20" s="104">
        <v>0</v>
      </c>
      <c r="E20" s="104">
        <v>0</v>
      </c>
      <c r="F20" s="104">
        <v>0</v>
      </c>
      <c r="G20" s="104">
        <v>0</v>
      </c>
      <c r="H20" s="104">
        <v>162</v>
      </c>
      <c r="I20" s="104">
        <v>285</v>
      </c>
      <c r="J20" s="104">
        <v>161</v>
      </c>
      <c r="K20" s="104">
        <v>144</v>
      </c>
      <c r="L20" s="104">
        <v>218</v>
      </c>
      <c r="M20" s="104">
        <v>102</v>
      </c>
      <c r="N20" s="104">
        <v>258</v>
      </c>
      <c r="O20" s="104">
        <v>241</v>
      </c>
      <c r="P20" s="104">
        <v>516</v>
      </c>
      <c r="Q20" s="104">
        <v>548</v>
      </c>
      <c r="R20" s="104">
        <v>2</v>
      </c>
      <c r="S20" s="104">
        <v>4</v>
      </c>
      <c r="T20" s="104">
        <v>190</v>
      </c>
      <c r="U20" s="104">
        <v>390</v>
      </c>
      <c r="V20" s="104">
        <v>0</v>
      </c>
      <c r="W20" s="104">
        <v>146</v>
      </c>
      <c r="X20" s="104">
        <v>92</v>
      </c>
      <c r="Y20" s="104">
        <v>0</v>
      </c>
      <c r="Z20" s="104">
        <v>0</v>
      </c>
      <c r="AA20" s="104">
        <v>0</v>
      </c>
      <c r="AB20" s="104">
        <v>0</v>
      </c>
      <c r="AC20" s="104">
        <v>0</v>
      </c>
      <c r="AD20" s="104">
        <v>221</v>
      </c>
      <c r="AE20" s="104">
        <v>310</v>
      </c>
      <c r="AF20" s="104">
        <v>163</v>
      </c>
      <c r="AG20" s="104">
        <v>36</v>
      </c>
      <c r="AH20" s="111">
        <f t="shared" si="0"/>
        <v>138.43333333333334</v>
      </c>
      <c r="AI20" s="112">
        <v>10000</v>
      </c>
      <c r="AJ20" s="112">
        <v>5086</v>
      </c>
      <c r="AK20" s="113">
        <f t="shared" si="2"/>
        <v>0.50860000000000005</v>
      </c>
      <c r="AL20" s="114">
        <f t="shared" si="3"/>
        <v>4914</v>
      </c>
    </row>
    <row r="21" spans="1:38" ht="20.65">
      <c r="A21" s="100" t="s">
        <v>64</v>
      </c>
      <c r="B21" s="99" t="s">
        <v>65</v>
      </c>
      <c r="C21" s="104">
        <v>0</v>
      </c>
      <c r="D21" s="104">
        <v>74</v>
      </c>
      <c r="E21" s="104">
        <v>150</v>
      </c>
      <c r="F21" s="104">
        <v>226</v>
      </c>
      <c r="G21" s="104">
        <v>218</v>
      </c>
      <c r="H21" s="104">
        <v>194</v>
      </c>
      <c r="I21" s="104">
        <v>234</v>
      </c>
      <c r="J21" s="104">
        <v>265</v>
      </c>
      <c r="K21" s="104">
        <v>140</v>
      </c>
      <c r="L21" s="104">
        <v>141</v>
      </c>
      <c r="M21" s="104">
        <v>599</v>
      </c>
      <c r="N21" s="104">
        <v>433</v>
      </c>
      <c r="O21" s="104">
        <v>188</v>
      </c>
      <c r="P21" s="104">
        <v>1</v>
      </c>
      <c r="Q21" s="104">
        <v>293</v>
      </c>
      <c r="R21" s="104">
        <v>110</v>
      </c>
      <c r="S21" s="104">
        <v>0</v>
      </c>
      <c r="T21" s="104">
        <v>222</v>
      </c>
      <c r="U21" s="104">
        <v>182</v>
      </c>
      <c r="V21" s="104">
        <v>420</v>
      </c>
      <c r="W21" s="104">
        <v>75</v>
      </c>
      <c r="X21" s="104">
        <v>148</v>
      </c>
      <c r="Y21" s="104">
        <v>472</v>
      </c>
      <c r="Z21" s="104">
        <v>5</v>
      </c>
      <c r="AA21" s="104">
        <v>112</v>
      </c>
      <c r="AB21" s="104">
        <v>142</v>
      </c>
      <c r="AC21" s="104">
        <v>350</v>
      </c>
      <c r="AD21" s="104">
        <v>76</v>
      </c>
      <c r="AE21" s="104">
        <v>0</v>
      </c>
      <c r="AF21" s="104">
        <v>106</v>
      </c>
      <c r="AG21" s="104">
        <v>375</v>
      </c>
      <c r="AH21" s="111">
        <f t="shared" si="0"/>
        <v>185.86666666666667</v>
      </c>
      <c r="AI21" s="112">
        <v>10000</v>
      </c>
      <c r="AJ21" s="112">
        <v>5970</v>
      </c>
      <c r="AK21" s="113">
        <f t="shared" si="2"/>
        <v>0.59699999999999998</v>
      </c>
      <c r="AL21" s="114">
        <f t="shared" si="3"/>
        <v>4030</v>
      </c>
    </row>
    <row r="22" spans="1:38" ht="20.65">
      <c r="A22" s="100" t="s">
        <v>66</v>
      </c>
      <c r="B22" s="99" t="s">
        <v>67</v>
      </c>
      <c r="C22" s="104">
        <v>209</v>
      </c>
      <c r="D22" s="104">
        <v>238</v>
      </c>
      <c r="E22" s="104">
        <v>100</v>
      </c>
      <c r="F22" s="104">
        <v>244</v>
      </c>
      <c r="G22" s="104">
        <v>336</v>
      </c>
      <c r="H22" s="104">
        <v>77</v>
      </c>
      <c r="I22" s="104">
        <v>0</v>
      </c>
      <c r="J22" s="104">
        <v>11</v>
      </c>
      <c r="K22" s="104">
        <v>200</v>
      </c>
      <c r="L22" s="104">
        <v>249</v>
      </c>
      <c r="M22" s="104">
        <v>235</v>
      </c>
      <c r="N22" s="104">
        <v>2</v>
      </c>
      <c r="O22" s="104">
        <v>1</v>
      </c>
      <c r="P22" s="104">
        <v>0</v>
      </c>
      <c r="Q22" s="104">
        <v>2</v>
      </c>
      <c r="R22" s="104">
        <v>15</v>
      </c>
      <c r="S22" s="104">
        <v>204</v>
      </c>
      <c r="T22" s="104">
        <v>389</v>
      </c>
      <c r="U22" s="104">
        <v>175</v>
      </c>
      <c r="V22" s="104">
        <v>248</v>
      </c>
      <c r="W22" s="104">
        <v>221</v>
      </c>
      <c r="X22" s="104">
        <v>465</v>
      </c>
      <c r="Y22" s="104">
        <v>228</v>
      </c>
      <c r="Z22" s="104">
        <v>230</v>
      </c>
      <c r="AA22" s="104">
        <v>71</v>
      </c>
      <c r="AB22" s="104">
        <v>262</v>
      </c>
      <c r="AC22" s="104">
        <v>206</v>
      </c>
      <c r="AD22" s="104">
        <v>0</v>
      </c>
      <c r="AE22" s="104">
        <v>1</v>
      </c>
      <c r="AF22" s="104">
        <v>106</v>
      </c>
      <c r="AG22" s="104">
        <v>377</v>
      </c>
      <c r="AH22" s="111">
        <f>AVERAGE(C22:AF22)</f>
        <v>157.5</v>
      </c>
      <c r="AI22" s="112">
        <v>10000</v>
      </c>
      <c r="AJ22" s="112">
        <v>5106</v>
      </c>
      <c r="AK22" s="113">
        <f t="shared" si="2"/>
        <v>0.51060000000000005</v>
      </c>
      <c r="AL22" s="114">
        <f t="shared" si="3"/>
        <v>4894</v>
      </c>
    </row>
    <row r="23" spans="1:38" ht="20.65">
      <c r="A23" s="115" t="s">
        <v>58</v>
      </c>
      <c r="B23" s="103" t="s">
        <v>59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 t="e">
        <f t="shared" si="0"/>
        <v>#DIV/0!</v>
      </c>
      <c r="AI23" s="112">
        <v>10000</v>
      </c>
      <c r="AJ23" s="112">
        <f t="shared" si="1"/>
        <v>0</v>
      </c>
      <c r="AK23" s="113">
        <f>AJ23/AI23</f>
        <v>0</v>
      </c>
      <c r="AL23" s="114">
        <f>AI23-AJ23</f>
        <v>10000</v>
      </c>
    </row>
    <row r="24" spans="1:38" s="117" customFormat="1" ht="28.5" customHeight="1">
      <c r="B24" s="125" t="s">
        <v>72</v>
      </c>
      <c r="C24" s="119">
        <f t="shared" ref="C24:Q24" si="4">SUM(C6:C22)</f>
        <v>1955</v>
      </c>
      <c r="D24" s="119">
        <f t="shared" si="4"/>
        <v>1660</v>
      </c>
      <c r="E24" s="119">
        <f t="shared" si="4"/>
        <v>1791</v>
      </c>
      <c r="F24" s="119">
        <f t="shared" si="4"/>
        <v>3116</v>
      </c>
      <c r="G24" s="119">
        <f t="shared" si="4"/>
        <v>3320</v>
      </c>
      <c r="H24" s="119">
        <f t="shared" si="4"/>
        <v>2668</v>
      </c>
      <c r="I24" s="119">
        <f t="shared" si="4"/>
        <v>2509</v>
      </c>
      <c r="J24" s="119">
        <f t="shared" si="4"/>
        <v>1219</v>
      </c>
      <c r="K24" s="119">
        <f t="shared" si="4"/>
        <v>2064</v>
      </c>
      <c r="L24" s="119">
        <f t="shared" si="4"/>
        <v>2401</v>
      </c>
      <c r="M24" s="119">
        <f t="shared" si="4"/>
        <v>3834</v>
      </c>
      <c r="N24" s="119">
        <f t="shared" si="4"/>
        <v>2935</v>
      </c>
      <c r="O24" s="119">
        <f t="shared" si="4"/>
        <v>1499</v>
      </c>
      <c r="P24" s="119">
        <f t="shared" si="4"/>
        <v>1101</v>
      </c>
      <c r="Q24" s="119">
        <f t="shared" si="4"/>
        <v>3059</v>
      </c>
      <c r="R24" s="119">
        <f>SUM(Q6:Q22)</f>
        <v>3059</v>
      </c>
      <c r="S24" s="119">
        <f>SUM(R6:R22)</f>
        <v>663</v>
      </c>
      <c r="T24" s="119">
        <f t="shared" ref="T24:AF24" si="5">SUM(T6:T22)</f>
        <v>3125</v>
      </c>
      <c r="U24" s="119">
        <f t="shared" si="5"/>
        <v>3385</v>
      </c>
      <c r="V24" s="119">
        <f t="shared" si="5"/>
        <v>2048</v>
      </c>
      <c r="W24" s="119">
        <f t="shared" si="5"/>
        <v>1278</v>
      </c>
      <c r="X24" s="119">
        <f t="shared" si="5"/>
        <v>2934</v>
      </c>
      <c r="Y24" s="119">
        <f>SUM(Y6:Y21)</f>
        <v>2797</v>
      </c>
      <c r="Z24" s="119">
        <f t="shared" si="5"/>
        <v>1578</v>
      </c>
      <c r="AA24" s="119">
        <f t="shared" si="5"/>
        <v>2707</v>
      </c>
      <c r="AB24" s="119">
        <f t="shared" si="5"/>
        <v>2814</v>
      </c>
      <c r="AC24" s="119">
        <f t="shared" si="5"/>
        <v>2262</v>
      </c>
      <c r="AD24" s="119">
        <f t="shared" si="5"/>
        <v>2325</v>
      </c>
      <c r="AE24" s="119">
        <f t="shared" si="5"/>
        <v>2873</v>
      </c>
      <c r="AF24" s="119">
        <f t="shared" si="5"/>
        <v>2664</v>
      </c>
      <c r="AG24" s="119"/>
      <c r="AH24" s="120"/>
      <c r="AI24" s="122">
        <f>SUM(AI6:AI22)</f>
        <v>170000</v>
      </c>
      <c r="AJ24" s="122">
        <f>SUM(AJ6:AJ22)</f>
        <v>76753</v>
      </c>
      <c r="AK24" s="123">
        <f>AJ24/AI24</f>
        <v>0.45148823529411763</v>
      </c>
      <c r="AL24" s="120"/>
    </row>
    <row r="25" spans="1:38" s="117" customFormat="1" ht="28.5" customHeight="1">
      <c r="B25" s="125" t="s">
        <v>86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18"/>
      <c r="AH25" s="120"/>
      <c r="AI25" s="229">
        <f>AVERAGE(AI6:AI22)</f>
        <v>10000</v>
      </c>
      <c r="AJ25" s="229">
        <f>AVERAGE(AJ6:AJ22)</f>
        <v>4514.8823529411766</v>
      </c>
    </row>
    <row r="26" spans="1:38" s="117" customFormat="1" ht="15">
      <c r="B26" s="125" t="s">
        <v>74</v>
      </c>
      <c r="C26" s="124">
        <f>C27/C28</f>
        <v>0.25555555555555554</v>
      </c>
      <c r="D26" s="124">
        <f t="shared" ref="D26:AF26" si="6">D27/D28</f>
        <v>0.21699346405228756</v>
      </c>
      <c r="E26" s="124">
        <f t="shared" si="6"/>
        <v>0.23411764705882354</v>
      </c>
      <c r="F26" s="124">
        <f t="shared" si="6"/>
        <v>0.40732026143790845</v>
      </c>
      <c r="G26" s="124">
        <f>G27/G28</f>
        <v>0.43398692810457512</v>
      </c>
      <c r="H26" s="124">
        <f t="shared" si="6"/>
        <v>0.34875816993464054</v>
      </c>
      <c r="I26" s="124">
        <f t="shared" si="6"/>
        <v>0.32797385620915032</v>
      </c>
      <c r="J26" s="124">
        <f t="shared" si="6"/>
        <v>0.15934640522875818</v>
      </c>
      <c r="K26" s="124">
        <f t="shared" si="6"/>
        <v>0.26980392156862743</v>
      </c>
      <c r="L26" s="124">
        <f t="shared" si="6"/>
        <v>0.3138562091503268</v>
      </c>
      <c r="M26" s="124">
        <f t="shared" si="6"/>
        <v>0.50117647058823533</v>
      </c>
      <c r="N26" s="124">
        <f t="shared" si="6"/>
        <v>0.38366013071895427</v>
      </c>
      <c r="O26" s="124">
        <f t="shared" si="6"/>
        <v>0.19594771241830064</v>
      </c>
      <c r="P26" s="124">
        <f t="shared" si="6"/>
        <v>0.14392156862745098</v>
      </c>
      <c r="Q26" s="124">
        <f t="shared" si="6"/>
        <v>0.39986928104575165</v>
      </c>
      <c r="R26" s="124">
        <f t="shared" si="6"/>
        <v>0.39986928104575165</v>
      </c>
      <c r="S26" s="124">
        <f t="shared" si="6"/>
        <v>8.666666666666667E-2</v>
      </c>
      <c r="T26" s="124">
        <f t="shared" si="6"/>
        <v>0.40849673202614378</v>
      </c>
      <c r="U26" s="124">
        <f t="shared" si="6"/>
        <v>0.44248366013071899</v>
      </c>
      <c r="V26" s="124">
        <f t="shared" si="6"/>
        <v>0.26771241830065357</v>
      </c>
      <c r="W26" s="124">
        <f t="shared" si="6"/>
        <v>0.16705882352941176</v>
      </c>
      <c r="X26" s="124">
        <f t="shared" si="6"/>
        <v>0.3835294117647059</v>
      </c>
      <c r="Y26" s="124">
        <f t="shared" si="6"/>
        <v>0.38847222222222222</v>
      </c>
      <c r="Z26" s="124">
        <f t="shared" si="6"/>
        <v>0.20627450980392159</v>
      </c>
      <c r="AA26" s="124">
        <f t="shared" si="6"/>
        <v>0.35385620915032684</v>
      </c>
      <c r="AB26" s="124">
        <f t="shared" si="6"/>
        <v>0.36784313725490198</v>
      </c>
      <c r="AC26" s="124">
        <f t="shared" si="6"/>
        <v>0.29568627450980395</v>
      </c>
      <c r="AD26" s="124">
        <f t="shared" si="6"/>
        <v>0.30392156862745096</v>
      </c>
      <c r="AE26" s="124">
        <f t="shared" si="6"/>
        <v>0.37555555555555553</v>
      </c>
      <c r="AF26" s="124">
        <f t="shared" si="6"/>
        <v>0.34823529411764709</v>
      </c>
      <c r="AG26" s="124"/>
      <c r="AH26" s="120"/>
    </row>
    <row r="27" spans="1:38" s="117" customFormat="1" ht="15">
      <c r="B27" s="125" t="s">
        <v>77</v>
      </c>
      <c r="C27" s="119">
        <f>AVERAGE(C6:C22)</f>
        <v>115</v>
      </c>
      <c r="D27" s="119">
        <f t="shared" ref="D27:AF27" si="7">AVERAGE(D6:D22)</f>
        <v>97.647058823529406</v>
      </c>
      <c r="E27" s="119">
        <f t="shared" si="7"/>
        <v>105.35294117647059</v>
      </c>
      <c r="F27" s="119">
        <f t="shared" si="7"/>
        <v>183.29411764705881</v>
      </c>
      <c r="G27" s="119">
        <f>AVERAGE(G6:G22)</f>
        <v>195.29411764705881</v>
      </c>
      <c r="H27" s="119">
        <f t="shared" si="7"/>
        <v>156.94117647058823</v>
      </c>
      <c r="I27" s="119">
        <f t="shared" si="7"/>
        <v>147.58823529411765</v>
      </c>
      <c r="J27" s="119">
        <f t="shared" si="7"/>
        <v>71.705882352941174</v>
      </c>
      <c r="K27" s="119">
        <f t="shared" si="7"/>
        <v>121.41176470588235</v>
      </c>
      <c r="L27" s="119">
        <f t="shared" si="7"/>
        <v>141.23529411764707</v>
      </c>
      <c r="M27" s="119">
        <f t="shared" si="7"/>
        <v>225.52941176470588</v>
      </c>
      <c r="N27" s="119">
        <f t="shared" si="7"/>
        <v>172.64705882352942</v>
      </c>
      <c r="O27" s="119">
        <f t="shared" si="7"/>
        <v>88.17647058823529</v>
      </c>
      <c r="P27" s="119">
        <f t="shared" si="7"/>
        <v>64.764705882352942</v>
      </c>
      <c r="Q27" s="119">
        <f t="shared" si="7"/>
        <v>179.94117647058823</v>
      </c>
      <c r="R27" s="119">
        <f>AVERAGE(Q6:Q22)</f>
        <v>179.94117647058823</v>
      </c>
      <c r="S27" s="119">
        <f>AVERAGE(R6:R22)</f>
        <v>39</v>
      </c>
      <c r="T27" s="119">
        <f t="shared" si="7"/>
        <v>183.8235294117647</v>
      </c>
      <c r="U27" s="119">
        <f t="shared" si="7"/>
        <v>199.11764705882354</v>
      </c>
      <c r="V27" s="119">
        <f t="shared" si="7"/>
        <v>120.47058823529412</v>
      </c>
      <c r="W27" s="119">
        <f t="shared" si="7"/>
        <v>75.17647058823529</v>
      </c>
      <c r="X27" s="119">
        <f t="shared" si="7"/>
        <v>172.58823529411765</v>
      </c>
      <c r="Y27" s="119">
        <f>AVERAGE(Y6:Y21)</f>
        <v>174.8125</v>
      </c>
      <c r="Z27" s="119">
        <f t="shared" si="7"/>
        <v>92.82352941176471</v>
      </c>
      <c r="AA27" s="119">
        <f t="shared" si="7"/>
        <v>159.23529411764707</v>
      </c>
      <c r="AB27" s="119">
        <f t="shared" si="7"/>
        <v>165.52941176470588</v>
      </c>
      <c r="AC27" s="119">
        <f t="shared" si="7"/>
        <v>133.05882352941177</v>
      </c>
      <c r="AD27" s="119">
        <f t="shared" si="7"/>
        <v>136.76470588235293</v>
      </c>
      <c r="AE27" s="119">
        <f t="shared" si="7"/>
        <v>169</v>
      </c>
      <c r="AF27" s="119">
        <f t="shared" si="7"/>
        <v>156.70588235294119</v>
      </c>
      <c r="AG27" s="160"/>
      <c r="AH27" s="127"/>
    </row>
    <row r="28" spans="1:38" s="117" customFormat="1" ht="15">
      <c r="B28" s="125" t="s">
        <v>76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  <c r="AG28" s="161"/>
    </row>
  </sheetData>
  <mergeCells count="1">
    <mergeCell ref="C1:AF1"/>
  </mergeCells>
  <conditionalFormatting sqref="A8">
    <cfRule type="duplicateValues" dxfId="57" priority="6"/>
  </conditionalFormatting>
  <conditionalFormatting sqref="A10:A11 A7">
    <cfRule type="duplicateValues" dxfId="56" priority="7"/>
  </conditionalFormatting>
  <conditionalFormatting sqref="A13">
    <cfRule type="duplicateValues" dxfId="55" priority="4"/>
  </conditionalFormatting>
  <conditionalFormatting sqref="A14">
    <cfRule type="duplicateValues" dxfId="54" priority="5"/>
  </conditionalFormatting>
  <conditionalFormatting sqref="A16:A17 A12">
    <cfRule type="duplicateValues" dxfId="53" priority="10"/>
  </conditionalFormatting>
  <conditionalFormatting sqref="A22 A15 A9 A3:A6">
    <cfRule type="duplicateValues" dxfId="52" priority="9"/>
  </conditionalFormatting>
  <conditionalFormatting sqref="A23 A18:A20">
    <cfRule type="duplicateValues" dxfId="51" priority="8"/>
  </conditionalFormatting>
  <conditionalFormatting sqref="C3:AG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L3:AL23">
    <cfRule type="cellIs" dxfId="50" priority="2" operator="lessThan">
      <formula>0</formula>
    </cfRule>
    <cfRule type="cellIs" dxfId="49" priority="3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00F0-FF13-4FE6-9FC9-23BF3FCFD74F}">
  <dimension ref="A1:AL28"/>
  <sheetViews>
    <sheetView zoomScale="60" zoomScaleNormal="6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27" sqref="R27:S27"/>
    </sheetView>
  </sheetViews>
  <sheetFormatPr defaultRowHeight="14.25"/>
  <cols>
    <col min="1" max="1" width="16" customWidth="1"/>
    <col min="2" max="2" width="39.3984375" customWidth="1"/>
    <col min="3" max="33" width="12" customWidth="1"/>
    <col min="34" max="34" width="10.59765625" bestFit="1" customWidth="1"/>
    <col min="35" max="35" width="16.1328125" bestFit="1" customWidth="1"/>
    <col min="36" max="36" width="18.59765625" bestFit="1" customWidth="1"/>
    <col min="37" max="37" width="13.3984375" customWidth="1"/>
    <col min="38" max="38" width="13" customWidth="1"/>
  </cols>
  <sheetData>
    <row r="1" spans="1:38" ht="35.25" customHeight="1">
      <c r="B1" s="129" t="s">
        <v>147</v>
      </c>
      <c r="C1" s="273" t="s">
        <v>78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159"/>
    </row>
    <row r="2" spans="1:38" ht="73.5" customHeight="1">
      <c r="A2" s="61" t="s">
        <v>4</v>
      </c>
      <c r="B2" s="62" t="s">
        <v>5</v>
      </c>
      <c r="C2" s="101">
        <v>45108</v>
      </c>
      <c r="D2" s="101">
        <v>45109</v>
      </c>
      <c r="E2" s="101">
        <v>45110</v>
      </c>
      <c r="F2" s="101">
        <v>45111</v>
      </c>
      <c r="G2" s="101">
        <v>45112</v>
      </c>
      <c r="H2" s="101">
        <v>45113</v>
      </c>
      <c r="I2" s="101">
        <v>45114</v>
      </c>
      <c r="J2" s="101">
        <v>45115</v>
      </c>
      <c r="K2" s="101">
        <v>45116</v>
      </c>
      <c r="L2" s="101">
        <v>45117</v>
      </c>
      <c r="M2" s="101">
        <v>45118</v>
      </c>
      <c r="N2" s="101">
        <v>45119</v>
      </c>
      <c r="O2" s="101">
        <v>45120</v>
      </c>
      <c r="P2" s="101">
        <v>45121</v>
      </c>
      <c r="Q2" s="101">
        <v>45122</v>
      </c>
      <c r="R2" s="101">
        <v>45123</v>
      </c>
      <c r="S2" s="101">
        <v>45124</v>
      </c>
      <c r="T2" s="101">
        <v>45125</v>
      </c>
      <c r="U2" s="101">
        <v>45126</v>
      </c>
      <c r="V2" s="101">
        <v>45127</v>
      </c>
      <c r="W2" s="101">
        <v>45128</v>
      </c>
      <c r="X2" s="101">
        <v>45129</v>
      </c>
      <c r="Y2" s="101">
        <v>45130</v>
      </c>
      <c r="Z2" s="101">
        <v>45131</v>
      </c>
      <c r="AA2" s="101">
        <v>45132</v>
      </c>
      <c r="AB2" s="101">
        <v>45133</v>
      </c>
      <c r="AC2" s="101">
        <v>45134</v>
      </c>
      <c r="AD2" s="101">
        <v>45135</v>
      </c>
      <c r="AE2" s="101">
        <v>45136</v>
      </c>
      <c r="AF2" s="101">
        <v>45137</v>
      </c>
      <c r="AG2" s="101">
        <v>45138</v>
      </c>
      <c r="AH2" s="102" t="s">
        <v>81</v>
      </c>
      <c r="AI2" s="107" t="s">
        <v>18</v>
      </c>
      <c r="AJ2" s="126" t="s">
        <v>79</v>
      </c>
      <c r="AK2" s="108" t="s">
        <v>20</v>
      </c>
      <c r="AL2" s="109" t="s">
        <v>80</v>
      </c>
    </row>
    <row r="3" spans="1:38" ht="20.6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11">
        <f t="shared" ref="AH3:AH23" si="0">AVERAGE(C3:AF3)</f>
        <v>0</v>
      </c>
      <c r="AI3" s="112">
        <v>10000</v>
      </c>
      <c r="AJ3" s="112">
        <f>SUM(C3:AG3)</f>
        <v>0</v>
      </c>
      <c r="AK3" s="113">
        <f>AJ3/AI3</f>
        <v>0</v>
      </c>
      <c r="AL3" s="114">
        <f>AI3-AJ3</f>
        <v>10000</v>
      </c>
    </row>
    <row r="4" spans="1:38" ht="20.65">
      <c r="A4" s="110" t="s">
        <v>30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11">
        <f t="shared" si="0"/>
        <v>0</v>
      </c>
      <c r="AI4" s="112">
        <v>10000</v>
      </c>
      <c r="AJ4" s="112">
        <f t="shared" ref="AJ4:AJ23" si="1">SUM(C4:AG4)</f>
        <v>0</v>
      </c>
      <c r="AK4" s="113">
        <f t="shared" ref="AK4:AK22" si="2">AJ4/AI4</f>
        <v>0</v>
      </c>
      <c r="AL4" s="114">
        <f t="shared" ref="AL4:AL22" si="3">AI4-AJ4</f>
        <v>10000</v>
      </c>
    </row>
    <row r="5" spans="1:38" ht="20.65">
      <c r="A5" s="110" t="s">
        <v>32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04">
        <v>0</v>
      </c>
      <c r="AH5" s="111">
        <f t="shared" si="0"/>
        <v>0</v>
      </c>
      <c r="AI5" s="112">
        <v>10000</v>
      </c>
      <c r="AJ5" s="112">
        <f t="shared" si="1"/>
        <v>0</v>
      </c>
      <c r="AK5" s="113">
        <f t="shared" si="2"/>
        <v>0</v>
      </c>
      <c r="AL5" s="114">
        <f t="shared" si="3"/>
        <v>10000</v>
      </c>
    </row>
    <row r="6" spans="1:38" ht="20.65">
      <c r="A6" s="100" t="s">
        <v>33</v>
      </c>
      <c r="B6" s="99" t="s">
        <v>34</v>
      </c>
      <c r="C6" s="104">
        <v>11</v>
      </c>
      <c r="D6" s="104">
        <v>0</v>
      </c>
      <c r="E6" s="104">
        <v>0</v>
      </c>
      <c r="F6" s="104">
        <v>3</v>
      </c>
      <c r="G6" s="104">
        <v>4</v>
      </c>
      <c r="H6" s="104">
        <v>0</v>
      </c>
      <c r="I6" s="104">
        <v>0</v>
      </c>
      <c r="J6" s="104">
        <v>0</v>
      </c>
      <c r="K6" s="104">
        <v>0</v>
      </c>
      <c r="L6" s="104">
        <v>8</v>
      </c>
      <c r="M6" s="104">
        <v>0</v>
      </c>
      <c r="N6" s="104">
        <v>0</v>
      </c>
      <c r="O6" s="104">
        <v>10</v>
      </c>
      <c r="P6" s="104">
        <v>511</v>
      </c>
      <c r="Q6" s="104">
        <v>282</v>
      </c>
      <c r="R6" s="104">
        <v>122</v>
      </c>
      <c r="S6" s="104">
        <v>2</v>
      </c>
      <c r="T6" s="104">
        <v>5</v>
      </c>
      <c r="U6" s="104">
        <v>203</v>
      </c>
      <c r="V6" s="104">
        <v>0</v>
      </c>
      <c r="W6" s="104">
        <v>37</v>
      </c>
      <c r="X6" s="104">
        <v>150</v>
      </c>
      <c r="Y6" s="104">
        <v>76</v>
      </c>
      <c r="Z6" s="104">
        <v>132</v>
      </c>
      <c r="AA6" s="104">
        <v>62</v>
      </c>
      <c r="AB6" s="104">
        <v>257</v>
      </c>
      <c r="AC6" s="104">
        <v>332</v>
      </c>
      <c r="AD6" s="104">
        <v>142</v>
      </c>
      <c r="AE6" s="104">
        <v>0</v>
      </c>
      <c r="AF6" s="104">
        <v>0</v>
      </c>
      <c r="AG6" s="104">
        <v>0</v>
      </c>
      <c r="AH6" s="111">
        <f t="shared" si="0"/>
        <v>78.3</v>
      </c>
      <c r="AI6" s="112">
        <v>10000</v>
      </c>
      <c r="AJ6" s="112">
        <f>SUM(C6:AG6)</f>
        <v>2349</v>
      </c>
      <c r="AK6" s="113">
        <f>AJ6/AI6</f>
        <v>0.2349</v>
      </c>
      <c r="AL6" s="114">
        <f t="shared" si="3"/>
        <v>7651</v>
      </c>
    </row>
    <row r="7" spans="1:38" ht="20.65">
      <c r="A7" s="100" t="s">
        <v>36</v>
      </c>
      <c r="B7" s="99" t="s">
        <v>37</v>
      </c>
      <c r="C7" s="104">
        <v>0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5</v>
      </c>
      <c r="K7" s="104">
        <v>0</v>
      </c>
      <c r="L7" s="104">
        <v>13</v>
      </c>
      <c r="M7" s="104">
        <v>452</v>
      </c>
      <c r="N7" s="104">
        <v>146</v>
      </c>
      <c r="O7" s="104">
        <v>130</v>
      </c>
      <c r="P7" s="104">
        <v>184</v>
      </c>
      <c r="Q7" s="104">
        <v>0</v>
      </c>
      <c r="R7" s="104">
        <v>0</v>
      </c>
      <c r="S7" s="104">
        <v>136</v>
      </c>
      <c r="T7" s="104">
        <v>357</v>
      </c>
      <c r="U7" s="104">
        <v>208</v>
      </c>
      <c r="V7" s="104">
        <v>429</v>
      </c>
      <c r="W7" s="104">
        <v>258</v>
      </c>
      <c r="X7" s="104">
        <v>15</v>
      </c>
      <c r="Y7" s="104">
        <v>25</v>
      </c>
      <c r="Z7" s="104">
        <v>16</v>
      </c>
      <c r="AA7" s="104">
        <v>215</v>
      </c>
      <c r="AB7" s="104">
        <v>409</v>
      </c>
      <c r="AC7" s="104">
        <v>0</v>
      </c>
      <c r="AD7" s="104">
        <v>67</v>
      </c>
      <c r="AE7" s="104">
        <v>207</v>
      </c>
      <c r="AF7" s="104">
        <v>347</v>
      </c>
      <c r="AG7" s="104">
        <v>76</v>
      </c>
      <c r="AH7" s="111">
        <f t="shared" si="0"/>
        <v>120.63333333333334</v>
      </c>
      <c r="AI7" s="112">
        <v>10000</v>
      </c>
      <c r="AJ7" s="112">
        <f t="shared" ref="AJ7:AJ22" si="4">SUM(C7:AG7)</f>
        <v>3695</v>
      </c>
      <c r="AK7" s="113">
        <f t="shared" si="2"/>
        <v>0.3695</v>
      </c>
      <c r="AL7" s="114">
        <f t="shared" si="3"/>
        <v>6305</v>
      </c>
    </row>
    <row r="8" spans="1:38" ht="20.65">
      <c r="A8" s="100" t="s">
        <v>38</v>
      </c>
      <c r="B8" s="99" t="s">
        <v>75</v>
      </c>
      <c r="C8" s="104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1</v>
      </c>
      <c r="W8" s="104">
        <v>0</v>
      </c>
      <c r="X8" s="104">
        <v>0</v>
      </c>
      <c r="Y8" s="104">
        <v>0</v>
      </c>
      <c r="Z8" s="104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04">
        <v>0</v>
      </c>
      <c r="AH8" s="111">
        <f t="shared" si="0"/>
        <v>3.3333333333333333E-2</v>
      </c>
      <c r="AI8" s="112">
        <v>10000</v>
      </c>
      <c r="AJ8" s="112">
        <f t="shared" si="4"/>
        <v>1</v>
      </c>
      <c r="AK8" s="113">
        <f t="shared" si="2"/>
        <v>1E-4</v>
      </c>
      <c r="AL8" s="114">
        <f t="shared" si="3"/>
        <v>9999</v>
      </c>
    </row>
    <row r="9" spans="1:38" ht="20.65">
      <c r="A9" s="100" t="s">
        <v>39</v>
      </c>
      <c r="B9" s="99" t="s">
        <v>40</v>
      </c>
      <c r="C9" s="104">
        <v>52</v>
      </c>
      <c r="D9" s="104">
        <v>104</v>
      </c>
      <c r="E9" s="104">
        <v>408</v>
      </c>
      <c r="F9" s="104">
        <v>309</v>
      </c>
      <c r="G9" s="104">
        <v>337</v>
      </c>
      <c r="H9" s="104">
        <v>147</v>
      </c>
      <c r="I9" s="104">
        <v>135</v>
      </c>
      <c r="J9" s="104">
        <v>86</v>
      </c>
      <c r="K9" s="104">
        <v>366</v>
      </c>
      <c r="L9" s="104">
        <v>607</v>
      </c>
      <c r="M9" s="104">
        <v>246</v>
      </c>
      <c r="N9" s="104">
        <v>0</v>
      </c>
      <c r="O9" s="104">
        <v>1</v>
      </c>
      <c r="P9" s="104">
        <v>0</v>
      </c>
      <c r="Q9" s="104">
        <v>0</v>
      </c>
      <c r="R9" s="104">
        <v>71</v>
      </c>
      <c r="S9" s="104">
        <v>0</v>
      </c>
      <c r="T9" s="104">
        <v>0</v>
      </c>
      <c r="U9" s="104">
        <v>0</v>
      </c>
      <c r="V9" s="104">
        <v>79</v>
      </c>
      <c r="W9" s="104">
        <v>367</v>
      </c>
      <c r="X9" s="104">
        <v>425</v>
      </c>
      <c r="Y9" s="104">
        <v>279</v>
      </c>
      <c r="Z9" s="104">
        <v>0</v>
      </c>
      <c r="AA9" s="104">
        <v>0</v>
      </c>
      <c r="AB9" s="104">
        <v>0</v>
      </c>
      <c r="AC9" s="104">
        <v>0</v>
      </c>
      <c r="AD9" s="104">
        <v>1</v>
      </c>
      <c r="AE9" s="104">
        <v>27</v>
      </c>
      <c r="AF9" s="104">
        <v>196</v>
      </c>
      <c r="AG9" s="104">
        <v>0</v>
      </c>
      <c r="AH9" s="111">
        <f t="shared" si="0"/>
        <v>141.43333333333334</v>
      </c>
      <c r="AI9" s="112">
        <v>10000</v>
      </c>
      <c r="AJ9" s="112">
        <f t="shared" si="4"/>
        <v>4243</v>
      </c>
      <c r="AK9" s="113">
        <f t="shared" si="2"/>
        <v>0.42430000000000001</v>
      </c>
      <c r="AL9" s="114">
        <f t="shared" si="3"/>
        <v>5757</v>
      </c>
    </row>
    <row r="10" spans="1:38" ht="20.65">
      <c r="A10" s="202" t="s">
        <v>42</v>
      </c>
      <c r="B10" s="99" t="s">
        <v>70</v>
      </c>
      <c r="C10" s="106" t="s">
        <v>134</v>
      </c>
      <c r="D10" s="106" t="s">
        <v>134</v>
      </c>
      <c r="E10" s="106" t="s">
        <v>134</v>
      </c>
      <c r="F10" s="106" t="s">
        <v>134</v>
      </c>
      <c r="G10" s="106" t="s">
        <v>134</v>
      </c>
      <c r="H10" s="106" t="s">
        <v>134</v>
      </c>
      <c r="I10" s="106" t="s">
        <v>134</v>
      </c>
      <c r="J10" s="106" t="s">
        <v>134</v>
      </c>
      <c r="K10" s="106" t="s">
        <v>134</v>
      </c>
      <c r="L10" s="106" t="s">
        <v>134</v>
      </c>
      <c r="M10" s="106" t="s">
        <v>134</v>
      </c>
      <c r="N10" s="106" t="s">
        <v>134</v>
      </c>
      <c r="O10" s="106" t="s">
        <v>134</v>
      </c>
      <c r="P10" s="106" t="s">
        <v>134</v>
      </c>
      <c r="Q10" s="106" t="s">
        <v>134</v>
      </c>
      <c r="R10" s="106" t="s">
        <v>134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186</v>
      </c>
      <c r="Y10" s="104">
        <v>36</v>
      </c>
      <c r="Z10" s="104">
        <v>168</v>
      </c>
      <c r="AA10" s="104">
        <v>413</v>
      </c>
      <c r="AB10" s="104">
        <v>0</v>
      </c>
      <c r="AC10" s="104">
        <v>0</v>
      </c>
      <c r="AD10" s="104">
        <v>0</v>
      </c>
      <c r="AE10" s="104">
        <v>196</v>
      </c>
      <c r="AF10" s="104">
        <v>430</v>
      </c>
      <c r="AG10" s="104">
        <v>0</v>
      </c>
      <c r="AH10" s="111">
        <f t="shared" si="0"/>
        <v>102.07142857142857</v>
      </c>
      <c r="AI10" s="112">
        <v>10000</v>
      </c>
      <c r="AJ10" s="112">
        <f t="shared" si="4"/>
        <v>1429</v>
      </c>
      <c r="AK10" s="113">
        <f t="shared" si="2"/>
        <v>0.1429</v>
      </c>
      <c r="AL10" s="203">
        <f>AI10-AJ10</f>
        <v>8571</v>
      </c>
    </row>
    <row r="11" spans="1:38" ht="20.65">
      <c r="A11" s="202" t="s">
        <v>43</v>
      </c>
      <c r="B11" s="99" t="s">
        <v>44</v>
      </c>
      <c r="C11" s="105">
        <v>124</v>
      </c>
      <c r="D11" s="105">
        <v>455</v>
      </c>
      <c r="E11" s="105">
        <v>93</v>
      </c>
      <c r="F11" s="105">
        <v>1</v>
      </c>
      <c r="G11" s="105">
        <v>51</v>
      </c>
      <c r="H11" s="105">
        <v>83</v>
      </c>
      <c r="I11" s="105">
        <v>220</v>
      </c>
      <c r="J11" s="105">
        <v>213</v>
      </c>
      <c r="K11" s="105">
        <v>621</v>
      </c>
      <c r="L11" s="105">
        <v>1</v>
      </c>
      <c r="M11" s="105">
        <v>75</v>
      </c>
      <c r="N11" s="105">
        <v>52</v>
      </c>
      <c r="O11" s="105">
        <v>527</v>
      </c>
      <c r="P11" s="104">
        <v>592</v>
      </c>
      <c r="Q11" s="104">
        <v>4</v>
      </c>
      <c r="R11" s="104">
        <v>70</v>
      </c>
      <c r="S11" s="104">
        <v>0</v>
      </c>
      <c r="T11" s="104">
        <v>1</v>
      </c>
      <c r="U11" s="104">
        <v>1</v>
      </c>
      <c r="V11" s="104">
        <v>77</v>
      </c>
      <c r="W11" s="104">
        <v>357</v>
      </c>
      <c r="X11" s="104">
        <v>410</v>
      </c>
      <c r="Y11" s="104">
        <v>275</v>
      </c>
      <c r="Z11" s="104">
        <v>0</v>
      </c>
      <c r="AA11" s="104">
        <v>1</v>
      </c>
      <c r="AB11" s="104">
        <v>1</v>
      </c>
      <c r="AC11" s="104">
        <v>1</v>
      </c>
      <c r="AD11" s="104">
        <v>2</v>
      </c>
      <c r="AE11" s="104">
        <v>75</v>
      </c>
      <c r="AF11" s="104">
        <v>151</v>
      </c>
      <c r="AG11" s="104">
        <v>3</v>
      </c>
      <c r="AH11" s="111">
        <v>194</v>
      </c>
      <c r="AI11" s="112">
        <v>10000</v>
      </c>
      <c r="AJ11" s="112">
        <f t="shared" si="4"/>
        <v>4537</v>
      </c>
      <c r="AK11" s="113">
        <v>0.43</v>
      </c>
      <c r="AL11" s="203">
        <v>3334</v>
      </c>
    </row>
    <row r="12" spans="1:38" ht="20.65">
      <c r="A12" s="100" t="s">
        <v>45</v>
      </c>
      <c r="B12" s="99" t="s">
        <v>46</v>
      </c>
      <c r="C12" s="104">
        <v>1</v>
      </c>
      <c r="D12" s="104">
        <v>1</v>
      </c>
      <c r="E12" s="104">
        <v>0</v>
      </c>
      <c r="F12" s="104">
        <v>37</v>
      </c>
      <c r="G12" s="104">
        <v>3</v>
      </c>
      <c r="H12" s="104">
        <v>14</v>
      </c>
      <c r="I12" s="104">
        <v>52</v>
      </c>
      <c r="J12" s="104">
        <v>85</v>
      </c>
      <c r="K12" s="104">
        <v>0</v>
      </c>
      <c r="L12" s="104">
        <v>220</v>
      </c>
      <c r="M12" s="104">
        <v>210</v>
      </c>
      <c r="N12" s="104">
        <v>29</v>
      </c>
      <c r="O12" s="104">
        <v>259</v>
      </c>
      <c r="P12" s="104">
        <v>328</v>
      </c>
      <c r="Q12" s="104">
        <v>0</v>
      </c>
      <c r="R12" s="104">
        <v>0</v>
      </c>
      <c r="S12" s="104">
        <v>50</v>
      </c>
      <c r="T12" s="104">
        <v>197</v>
      </c>
      <c r="U12" s="104">
        <v>526</v>
      </c>
      <c r="V12" s="104">
        <v>453</v>
      </c>
      <c r="W12" s="104">
        <v>1</v>
      </c>
      <c r="X12" s="104">
        <v>2</v>
      </c>
      <c r="Y12" s="104">
        <v>393</v>
      </c>
      <c r="Z12" s="104">
        <v>0</v>
      </c>
      <c r="AA12" s="104">
        <v>475</v>
      </c>
      <c r="AB12" s="104">
        <v>294</v>
      </c>
      <c r="AC12" s="104">
        <v>0</v>
      </c>
      <c r="AD12" s="104">
        <v>1</v>
      </c>
      <c r="AE12" s="104">
        <v>27</v>
      </c>
      <c r="AF12" s="104">
        <v>193</v>
      </c>
      <c r="AG12" s="104">
        <v>0</v>
      </c>
      <c r="AH12" s="111">
        <f t="shared" si="0"/>
        <v>128.36666666666667</v>
      </c>
      <c r="AI12" s="112">
        <v>10000</v>
      </c>
      <c r="AJ12" s="112">
        <f t="shared" si="4"/>
        <v>3851</v>
      </c>
      <c r="AK12" s="113">
        <f t="shared" si="2"/>
        <v>0.3851</v>
      </c>
      <c r="AL12" s="114">
        <f t="shared" si="3"/>
        <v>6149</v>
      </c>
    </row>
    <row r="13" spans="1:38" ht="20.65">
      <c r="A13" s="100" t="s">
        <v>47</v>
      </c>
      <c r="B13" s="99" t="s">
        <v>48</v>
      </c>
      <c r="C13" s="104">
        <v>0</v>
      </c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1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</v>
      </c>
      <c r="Y13" s="104">
        <v>0</v>
      </c>
      <c r="Z13" s="104">
        <v>0</v>
      </c>
      <c r="AA13" s="104">
        <v>0</v>
      </c>
      <c r="AB13" s="104">
        <v>0</v>
      </c>
      <c r="AC13" s="104">
        <v>0</v>
      </c>
      <c r="AD13" s="104">
        <v>0</v>
      </c>
      <c r="AE13" s="104">
        <v>88</v>
      </c>
      <c r="AF13" s="104">
        <v>65</v>
      </c>
      <c r="AG13" s="104">
        <v>3</v>
      </c>
      <c r="AH13" s="111">
        <f t="shared" si="0"/>
        <v>5.1333333333333337</v>
      </c>
      <c r="AI13" s="112">
        <v>10000</v>
      </c>
      <c r="AJ13" s="112">
        <f t="shared" si="4"/>
        <v>157</v>
      </c>
      <c r="AK13" s="113">
        <f t="shared" si="2"/>
        <v>1.5699999999999999E-2</v>
      </c>
      <c r="AL13" s="114">
        <f t="shared" si="3"/>
        <v>9843</v>
      </c>
    </row>
    <row r="14" spans="1:38" ht="20.65">
      <c r="A14" s="100" t="s">
        <v>49</v>
      </c>
      <c r="B14" s="99" t="s">
        <v>50</v>
      </c>
      <c r="C14" s="104">
        <v>3</v>
      </c>
      <c r="D14" s="104">
        <v>0</v>
      </c>
      <c r="E14" s="104">
        <v>0</v>
      </c>
      <c r="F14" s="104">
        <v>0</v>
      </c>
      <c r="G14" s="104">
        <v>53</v>
      </c>
      <c r="H14" s="104">
        <v>86</v>
      </c>
      <c r="I14" s="104">
        <v>369</v>
      </c>
      <c r="J14" s="104">
        <v>325</v>
      </c>
      <c r="K14" s="104">
        <v>13</v>
      </c>
      <c r="L14" s="104">
        <v>14</v>
      </c>
      <c r="M14" s="104">
        <v>329</v>
      </c>
      <c r="N14" s="104">
        <v>120</v>
      </c>
      <c r="O14" s="104">
        <v>97</v>
      </c>
      <c r="P14" s="104">
        <v>383</v>
      </c>
      <c r="Q14" s="104">
        <v>276</v>
      </c>
      <c r="R14" s="104">
        <v>0</v>
      </c>
      <c r="S14" s="104">
        <v>1</v>
      </c>
      <c r="T14" s="104">
        <v>74</v>
      </c>
      <c r="U14" s="104">
        <v>189</v>
      </c>
      <c r="V14" s="104">
        <v>637</v>
      </c>
      <c r="W14" s="104">
        <v>389</v>
      </c>
      <c r="X14" s="104">
        <v>4</v>
      </c>
      <c r="Y14" s="104">
        <v>404</v>
      </c>
      <c r="Z14" s="104">
        <v>0</v>
      </c>
      <c r="AA14" s="104">
        <v>507</v>
      </c>
      <c r="AB14" s="104">
        <v>304</v>
      </c>
      <c r="AC14" s="104">
        <v>0</v>
      </c>
      <c r="AD14" s="104">
        <v>1</v>
      </c>
      <c r="AE14" s="104">
        <v>75</v>
      </c>
      <c r="AF14" s="104">
        <v>148</v>
      </c>
      <c r="AG14" s="104">
        <v>0</v>
      </c>
      <c r="AH14" s="111">
        <f t="shared" si="0"/>
        <v>160.03333333333333</v>
      </c>
      <c r="AI14" s="112">
        <v>10000</v>
      </c>
      <c r="AJ14" s="112">
        <f t="shared" si="4"/>
        <v>4801</v>
      </c>
      <c r="AK14" s="113">
        <f t="shared" si="2"/>
        <v>0.48010000000000003</v>
      </c>
      <c r="AL14" s="114">
        <f t="shared" si="3"/>
        <v>5199</v>
      </c>
    </row>
    <row r="15" spans="1:38" ht="20.65">
      <c r="A15" s="100" t="s">
        <v>51</v>
      </c>
      <c r="B15" s="99" t="s">
        <v>52</v>
      </c>
      <c r="C15" s="104">
        <v>217</v>
      </c>
      <c r="D15" s="104">
        <v>0</v>
      </c>
      <c r="E15" s="104">
        <v>122</v>
      </c>
      <c r="F15" s="104">
        <v>0</v>
      </c>
      <c r="G15" s="104">
        <v>136</v>
      </c>
      <c r="H15" s="104">
        <v>24</v>
      </c>
      <c r="I15" s="104">
        <v>323</v>
      </c>
      <c r="J15" s="104">
        <v>262</v>
      </c>
      <c r="K15" s="104">
        <v>79</v>
      </c>
      <c r="L15" s="104">
        <v>3</v>
      </c>
      <c r="M15" s="104">
        <v>1</v>
      </c>
      <c r="N15" s="104">
        <v>14</v>
      </c>
      <c r="O15" s="104">
        <v>113</v>
      </c>
      <c r="P15" s="104">
        <v>57</v>
      </c>
      <c r="Q15" s="104">
        <v>0</v>
      </c>
      <c r="R15" s="104">
        <v>0</v>
      </c>
      <c r="S15" s="104">
        <v>248</v>
      </c>
      <c r="T15" s="104">
        <v>89</v>
      </c>
      <c r="U15" s="104">
        <v>0</v>
      </c>
      <c r="V15" s="104">
        <v>2</v>
      </c>
      <c r="W15" s="104">
        <v>47</v>
      </c>
      <c r="X15" s="104">
        <v>0</v>
      </c>
      <c r="Y15" s="104">
        <v>0</v>
      </c>
      <c r="Z15" s="104">
        <v>58</v>
      </c>
      <c r="AA15" s="104">
        <v>1</v>
      </c>
      <c r="AB15" s="104">
        <v>0</v>
      </c>
      <c r="AC15" s="104">
        <v>2</v>
      </c>
      <c r="AD15" s="104">
        <v>384</v>
      </c>
      <c r="AE15" s="104">
        <v>10</v>
      </c>
      <c r="AF15" s="104">
        <v>412</v>
      </c>
      <c r="AG15" s="104">
        <v>108</v>
      </c>
      <c r="AH15" s="111">
        <f t="shared" si="0"/>
        <v>86.8</v>
      </c>
      <c r="AI15" s="112">
        <v>10000</v>
      </c>
      <c r="AJ15" s="112">
        <v>4192</v>
      </c>
      <c r="AK15" s="113">
        <f t="shared" si="2"/>
        <v>0.41920000000000002</v>
      </c>
      <c r="AL15" s="114">
        <f t="shared" si="3"/>
        <v>5808</v>
      </c>
    </row>
    <row r="16" spans="1:38" ht="20.65">
      <c r="A16" s="100" t="s">
        <v>53</v>
      </c>
      <c r="B16" s="99" t="s">
        <v>54</v>
      </c>
      <c r="C16" s="104">
        <v>219</v>
      </c>
      <c r="D16" s="104">
        <v>1</v>
      </c>
      <c r="E16" s="104">
        <v>134</v>
      </c>
      <c r="F16" s="104">
        <v>1</v>
      </c>
      <c r="G16" s="104">
        <v>127</v>
      </c>
      <c r="H16" s="104">
        <v>23</v>
      </c>
      <c r="I16" s="104">
        <v>320</v>
      </c>
      <c r="J16" s="104">
        <v>264</v>
      </c>
      <c r="K16" s="104">
        <v>76</v>
      </c>
      <c r="L16" s="104">
        <v>2</v>
      </c>
      <c r="M16" s="104">
        <v>0</v>
      </c>
      <c r="N16" s="104">
        <v>13</v>
      </c>
      <c r="O16" s="104">
        <v>194</v>
      </c>
      <c r="P16" s="104">
        <v>164</v>
      </c>
      <c r="Q16" s="104">
        <v>196</v>
      </c>
      <c r="R16" s="104">
        <v>288</v>
      </c>
      <c r="S16" s="104">
        <v>287</v>
      </c>
      <c r="T16" s="104">
        <v>50</v>
      </c>
      <c r="U16" s="104">
        <v>0</v>
      </c>
      <c r="V16" s="104">
        <v>2</v>
      </c>
      <c r="W16" s="104">
        <v>73</v>
      </c>
      <c r="X16" s="104">
        <v>397</v>
      </c>
      <c r="Y16" s="104">
        <v>590</v>
      </c>
      <c r="Z16" s="104">
        <v>176</v>
      </c>
      <c r="AA16" s="104">
        <v>2</v>
      </c>
      <c r="AB16" s="104">
        <v>1</v>
      </c>
      <c r="AC16" s="104">
        <v>3</v>
      </c>
      <c r="AD16" s="104">
        <v>401</v>
      </c>
      <c r="AE16" s="104">
        <v>79</v>
      </c>
      <c r="AF16" s="104">
        <v>440</v>
      </c>
      <c r="AG16" s="104">
        <v>302</v>
      </c>
      <c r="AH16" s="111">
        <f t="shared" si="0"/>
        <v>150.76666666666668</v>
      </c>
      <c r="AI16" s="112">
        <v>10000</v>
      </c>
      <c r="AJ16" s="112">
        <f t="shared" si="4"/>
        <v>4825</v>
      </c>
      <c r="AK16" s="113">
        <f t="shared" si="2"/>
        <v>0.48249999999999998</v>
      </c>
      <c r="AL16" s="114">
        <f t="shared" si="3"/>
        <v>5175</v>
      </c>
    </row>
    <row r="17" spans="1:38" ht="20.65">
      <c r="A17" s="110" t="s">
        <v>55</v>
      </c>
      <c r="B17" s="99" t="s">
        <v>56</v>
      </c>
      <c r="C17" s="104">
        <v>215</v>
      </c>
      <c r="D17" s="104">
        <v>0</v>
      </c>
      <c r="E17" s="104">
        <v>129</v>
      </c>
      <c r="F17" s="104">
        <v>0</v>
      </c>
      <c r="G17" s="104">
        <v>126</v>
      </c>
      <c r="H17" s="104">
        <v>23</v>
      </c>
      <c r="I17" s="104">
        <v>322</v>
      </c>
      <c r="J17" s="104">
        <v>337</v>
      </c>
      <c r="K17" s="104">
        <v>11</v>
      </c>
      <c r="L17" s="104">
        <v>14</v>
      </c>
      <c r="M17" s="104">
        <v>158</v>
      </c>
      <c r="N17" s="104">
        <v>1</v>
      </c>
      <c r="O17" s="104">
        <v>139</v>
      </c>
      <c r="P17" s="104">
        <v>123</v>
      </c>
      <c r="Q17" s="104">
        <v>162</v>
      </c>
      <c r="R17" s="104">
        <v>245</v>
      </c>
      <c r="S17" s="104">
        <v>0</v>
      </c>
      <c r="T17" s="104">
        <v>0</v>
      </c>
      <c r="U17" s="104">
        <v>0</v>
      </c>
      <c r="V17" s="104">
        <v>2</v>
      </c>
      <c r="W17" s="104">
        <v>121</v>
      </c>
      <c r="X17" s="104">
        <v>529</v>
      </c>
      <c r="Y17" s="104">
        <v>415</v>
      </c>
      <c r="Z17" s="104">
        <v>180</v>
      </c>
      <c r="AA17" s="104">
        <v>1</v>
      </c>
      <c r="AB17" s="104">
        <v>0</v>
      </c>
      <c r="AC17" s="104">
        <v>2</v>
      </c>
      <c r="AD17" s="104">
        <v>390</v>
      </c>
      <c r="AE17" s="104">
        <v>89</v>
      </c>
      <c r="AF17" s="104">
        <v>437</v>
      </c>
      <c r="AG17" s="104">
        <v>303</v>
      </c>
      <c r="AH17" s="111">
        <f t="shared" si="0"/>
        <v>139.03333333333333</v>
      </c>
      <c r="AI17" s="112">
        <v>10000</v>
      </c>
      <c r="AJ17" s="112">
        <v>4731</v>
      </c>
      <c r="AK17" s="113">
        <f t="shared" si="2"/>
        <v>0.47310000000000002</v>
      </c>
      <c r="AL17" s="114">
        <f t="shared" si="3"/>
        <v>5269</v>
      </c>
    </row>
    <row r="18" spans="1:38" ht="20.65">
      <c r="A18" s="100" t="s">
        <v>57</v>
      </c>
      <c r="B18" s="99" t="s">
        <v>70</v>
      </c>
      <c r="C18" s="104">
        <v>1</v>
      </c>
      <c r="D18" s="104">
        <v>9</v>
      </c>
      <c r="E18" s="104">
        <v>187</v>
      </c>
      <c r="F18" s="104">
        <v>0</v>
      </c>
      <c r="G18" s="104">
        <v>0</v>
      </c>
      <c r="H18" s="104">
        <v>174</v>
      </c>
      <c r="I18" s="104">
        <v>118</v>
      </c>
      <c r="J18" s="104">
        <v>255</v>
      </c>
      <c r="K18" s="104">
        <v>140</v>
      </c>
      <c r="L18" s="104">
        <v>45</v>
      </c>
      <c r="M18" s="104">
        <v>195</v>
      </c>
      <c r="N18" s="104">
        <v>333</v>
      </c>
      <c r="O18" s="104">
        <v>357</v>
      </c>
      <c r="P18" s="104">
        <v>170</v>
      </c>
      <c r="Q18" s="104">
        <v>12</v>
      </c>
      <c r="R18" s="104">
        <v>1</v>
      </c>
      <c r="S18" s="104">
        <v>1</v>
      </c>
      <c r="T18" s="104">
        <v>52</v>
      </c>
      <c r="U18" s="104">
        <v>391</v>
      </c>
      <c r="V18" s="104">
        <v>1</v>
      </c>
      <c r="W18" s="104">
        <v>331</v>
      </c>
      <c r="X18" s="104">
        <v>151</v>
      </c>
      <c r="Y18" s="104">
        <v>1</v>
      </c>
      <c r="Z18" s="104">
        <v>237</v>
      </c>
      <c r="AA18" s="104">
        <v>230</v>
      </c>
      <c r="AB18" s="104">
        <v>357</v>
      </c>
      <c r="AC18" s="104">
        <v>84</v>
      </c>
      <c r="AD18" s="104">
        <v>0</v>
      </c>
      <c r="AE18" s="104">
        <v>1</v>
      </c>
      <c r="AF18" s="104">
        <v>1</v>
      </c>
      <c r="AG18" s="104">
        <v>1</v>
      </c>
      <c r="AH18" s="111">
        <f t="shared" si="0"/>
        <v>127.83333333333333</v>
      </c>
      <c r="AI18" s="112">
        <v>10000</v>
      </c>
      <c r="AJ18" s="112">
        <v>4254</v>
      </c>
      <c r="AK18" s="113">
        <f t="shared" si="2"/>
        <v>0.4254</v>
      </c>
      <c r="AL18" s="114">
        <f t="shared" si="3"/>
        <v>5746</v>
      </c>
    </row>
    <row r="19" spans="1:38" ht="20.65">
      <c r="A19" s="116" t="s">
        <v>60</v>
      </c>
      <c r="B19" s="99" t="s">
        <v>61</v>
      </c>
      <c r="C19" s="104">
        <v>25</v>
      </c>
      <c r="D19" s="104">
        <v>1</v>
      </c>
      <c r="E19" s="104">
        <v>29</v>
      </c>
      <c r="F19" s="104">
        <v>56</v>
      </c>
      <c r="G19" s="104">
        <v>207</v>
      </c>
      <c r="H19" s="104">
        <v>67</v>
      </c>
      <c r="I19" s="104">
        <v>333</v>
      </c>
      <c r="J19" s="104">
        <v>82</v>
      </c>
      <c r="K19" s="104">
        <v>13</v>
      </c>
      <c r="L19" s="104">
        <v>14</v>
      </c>
      <c r="M19" s="104">
        <v>342</v>
      </c>
      <c r="N19" s="104">
        <v>16</v>
      </c>
      <c r="O19" s="104">
        <v>73</v>
      </c>
      <c r="P19" s="104">
        <v>0</v>
      </c>
      <c r="Q19" s="104">
        <v>0</v>
      </c>
      <c r="R19" s="104">
        <v>123</v>
      </c>
      <c r="S19" s="104">
        <v>355</v>
      </c>
      <c r="T19" s="104">
        <v>213</v>
      </c>
      <c r="U19" s="104">
        <v>49</v>
      </c>
      <c r="V19" s="104">
        <v>0</v>
      </c>
      <c r="W19" s="104">
        <v>41</v>
      </c>
      <c r="X19" s="104">
        <v>0</v>
      </c>
      <c r="Y19" s="104">
        <v>210</v>
      </c>
      <c r="Z19" s="104">
        <v>499</v>
      </c>
      <c r="AA19" s="104">
        <v>320</v>
      </c>
      <c r="AB19" s="104">
        <v>187</v>
      </c>
      <c r="AC19" s="104">
        <v>1</v>
      </c>
      <c r="AD19" s="104">
        <v>2</v>
      </c>
      <c r="AE19" s="104">
        <v>362</v>
      </c>
      <c r="AF19" s="104">
        <v>241</v>
      </c>
      <c r="AG19" s="104">
        <v>433</v>
      </c>
      <c r="AH19" s="111">
        <f t="shared" si="0"/>
        <v>128.69999999999999</v>
      </c>
      <c r="AI19" s="112">
        <v>10000</v>
      </c>
      <c r="AJ19" s="112">
        <f t="shared" si="4"/>
        <v>4294</v>
      </c>
      <c r="AK19" s="113">
        <f t="shared" si="2"/>
        <v>0.4294</v>
      </c>
      <c r="AL19" s="114">
        <f t="shared" si="3"/>
        <v>5706</v>
      </c>
    </row>
    <row r="20" spans="1:38" ht="20.65">
      <c r="A20" s="100" t="s">
        <v>62</v>
      </c>
      <c r="B20" s="99" t="s">
        <v>63</v>
      </c>
      <c r="C20" s="104">
        <v>0</v>
      </c>
      <c r="D20" s="104">
        <v>230</v>
      </c>
      <c r="E20" s="104">
        <v>565</v>
      </c>
      <c r="F20" s="104">
        <v>31</v>
      </c>
      <c r="G20" s="104">
        <v>170</v>
      </c>
      <c r="H20" s="104">
        <v>307</v>
      </c>
      <c r="I20" s="104">
        <v>108</v>
      </c>
      <c r="J20" s="104">
        <v>107</v>
      </c>
      <c r="K20" s="104">
        <v>416</v>
      </c>
      <c r="L20" s="104">
        <v>467</v>
      </c>
      <c r="M20" s="104">
        <v>289</v>
      </c>
      <c r="N20" s="104">
        <v>1</v>
      </c>
      <c r="O20" s="104">
        <v>2</v>
      </c>
      <c r="P20" s="104">
        <v>1</v>
      </c>
      <c r="Q20" s="104">
        <v>1</v>
      </c>
      <c r="R20" s="104">
        <v>69</v>
      </c>
      <c r="S20" s="104">
        <v>1</v>
      </c>
      <c r="T20" s="104">
        <v>1</v>
      </c>
      <c r="U20" s="104">
        <v>1</v>
      </c>
      <c r="V20" s="104">
        <v>106</v>
      </c>
      <c r="W20" s="104">
        <v>612</v>
      </c>
      <c r="X20" s="104">
        <v>414</v>
      </c>
      <c r="Y20" s="104">
        <v>18</v>
      </c>
      <c r="Z20" s="104">
        <v>0</v>
      </c>
      <c r="AA20" s="104">
        <v>0</v>
      </c>
      <c r="AB20" s="104">
        <v>0</v>
      </c>
      <c r="AC20" s="104">
        <v>0</v>
      </c>
      <c r="AD20" s="104">
        <v>1</v>
      </c>
      <c r="AE20" s="104">
        <v>27</v>
      </c>
      <c r="AF20" s="104">
        <v>195</v>
      </c>
      <c r="AG20" s="104">
        <v>0</v>
      </c>
      <c r="AH20" s="111">
        <f t="shared" si="0"/>
        <v>138</v>
      </c>
      <c r="AI20" s="112">
        <v>10000</v>
      </c>
      <c r="AJ20" s="112">
        <f t="shared" si="4"/>
        <v>4140</v>
      </c>
      <c r="AK20" s="113">
        <f t="shared" si="2"/>
        <v>0.41399999999999998</v>
      </c>
      <c r="AL20" s="114">
        <f t="shared" si="3"/>
        <v>5860</v>
      </c>
    </row>
    <row r="21" spans="1:38" ht="20.65">
      <c r="A21" s="100" t="s">
        <v>64</v>
      </c>
      <c r="B21" s="99" t="s">
        <v>65</v>
      </c>
      <c r="C21" s="104">
        <v>1</v>
      </c>
      <c r="D21" s="104">
        <v>1</v>
      </c>
      <c r="E21" s="104">
        <v>1</v>
      </c>
      <c r="F21" s="104">
        <v>1</v>
      </c>
      <c r="G21" s="104">
        <v>50</v>
      </c>
      <c r="H21" s="104">
        <v>117</v>
      </c>
      <c r="I21" s="104">
        <v>306</v>
      </c>
      <c r="J21" s="104">
        <v>233</v>
      </c>
      <c r="K21" s="104">
        <v>79</v>
      </c>
      <c r="L21" s="104">
        <v>3</v>
      </c>
      <c r="M21" s="104">
        <v>0</v>
      </c>
      <c r="N21" s="104">
        <v>0</v>
      </c>
      <c r="O21" s="104">
        <v>130</v>
      </c>
      <c r="P21" s="104">
        <v>221</v>
      </c>
      <c r="Q21" s="104">
        <v>210</v>
      </c>
      <c r="R21" s="104">
        <v>285</v>
      </c>
      <c r="S21" s="104">
        <v>288</v>
      </c>
      <c r="T21" s="104">
        <v>50</v>
      </c>
      <c r="U21" s="104">
        <v>1</v>
      </c>
      <c r="V21" s="104">
        <v>2</v>
      </c>
      <c r="W21" s="104">
        <v>121</v>
      </c>
      <c r="X21" s="104">
        <v>528</v>
      </c>
      <c r="Y21" s="104">
        <v>414</v>
      </c>
      <c r="Z21" s="104">
        <v>182</v>
      </c>
      <c r="AA21" s="104">
        <v>1</v>
      </c>
      <c r="AB21" s="104">
        <v>1</v>
      </c>
      <c r="AC21" s="104">
        <v>2</v>
      </c>
      <c r="AD21" s="104">
        <v>190</v>
      </c>
      <c r="AE21" s="104">
        <v>291</v>
      </c>
      <c r="AF21" s="104">
        <v>440</v>
      </c>
      <c r="AG21" s="104">
        <v>301</v>
      </c>
      <c r="AH21" s="111">
        <f t="shared" si="0"/>
        <v>138.30000000000001</v>
      </c>
      <c r="AI21" s="112">
        <v>10000</v>
      </c>
      <c r="AJ21" s="112">
        <f t="shared" si="4"/>
        <v>4450</v>
      </c>
      <c r="AK21" s="113">
        <f t="shared" si="2"/>
        <v>0.44500000000000001</v>
      </c>
      <c r="AL21" s="114">
        <f t="shared" si="3"/>
        <v>5550</v>
      </c>
    </row>
    <row r="22" spans="1:38" ht="20.65">
      <c r="A22" s="100" t="s">
        <v>66</v>
      </c>
      <c r="B22" s="99" t="s">
        <v>67</v>
      </c>
      <c r="C22" s="104">
        <v>124</v>
      </c>
      <c r="D22" s="104">
        <v>454</v>
      </c>
      <c r="E22" s="104">
        <v>91</v>
      </c>
      <c r="F22" s="104">
        <v>0</v>
      </c>
      <c r="G22" s="104">
        <v>51</v>
      </c>
      <c r="H22" s="104">
        <v>308</v>
      </c>
      <c r="I22" s="104">
        <v>252</v>
      </c>
      <c r="J22" s="104">
        <v>236</v>
      </c>
      <c r="K22" s="104">
        <v>331</v>
      </c>
      <c r="L22" s="104">
        <v>1</v>
      </c>
      <c r="M22" s="104">
        <v>295</v>
      </c>
      <c r="N22" s="104">
        <v>77</v>
      </c>
      <c r="O22" s="104">
        <v>531</v>
      </c>
      <c r="P22" s="104">
        <v>593</v>
      </c>
      <c r="Q22" s="104">
        <v>3</v>
      </c>
      <c r="R22" s="104">
        <v>69</v>
      </c>
      <c r="S22" s="104">
        <v>1</v>
      </c>
      <c r="T22" s="104">
        <v>1</v>
      </c>
      <c r="U22" s="104">
        <v>1</v>
      </c>
      <c r="V22" s="104">
        <v>77</v>
      </c>
      <c r="W22" s="104">
        <v>477</v>
      </c>
      <c r="X22" s="104">
        <v>540</v>
      </c>
      <c r="Y22" s="105">
        <v>52</v>
      </c>
      <c r="Z22" s="104">
        <v>0</v>
      </c>
      <c r="AA22" s="104">
        <v>0</v>
      </c>
      <c r="AB22" s="104">
        <v>0</v>
      </c>
      <c r="AC22" s="104">
        <v>0</v>
      </c>
      <c r="AD22" s="104">
        <v>1</v>
      </c>
      <c r="AE22" s="104">
        <v>28</v>
      </c>
      <c r="AF22" s="104">
        <v>196</v>
      </c>
      <c r="AG22" s="104">
        <v>0</v>
      </c>
      <c r="AH22" s="111">
        <f>AVERAGE(C22:AF22)</f>
        <v>159.66666666666666</v>
      </c>
      <c r="AI22" s="112">
        <v>10000</v>
      </c>
      <c r="AJ22" s="112">
        <f t="shared" si="4"/>
        <v>4790</v>
      </c>
      <c r="AK22" s="113">
        <f t="shared" si="2"/>
        <v>0.47899999999999998</v>
      </c>
      <c r="AL22" s="114">
        <f t="shared" si="3"/>
        <v>5210</v>
      </c>
    </row>
    <row r="23" spans="1:38" ht="20.65">
      <c r="A23" s="115" t="s">
        <v>58</v>
      </c>
      <c r="B23" s="103" t="s">
        <v>59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 t="e">
        <f t="shared" si="0"/>
        <v>#DIV/0!</v>
      </c>
      <c r="AI23" s="112">
        <v>10000</v>
      </c>
      <c r="AJ23" s="112">
        <f t="shared" si="1"/>
        <v>0</v>
      </c>
      <c r="AK23" s="113">
        <f>AJ23/AI23</f>
        <v>0</v>
      </c>
      <c r="AL23" s="114">
        <f>AI23-AJ23</f>
        <v>10000</v>
      </c>
    </row>
    <row r="24" spans="1:38" s="117" customFormat="1" ht="28.5" customHeight="1">
      <c r="B24" s="125" t="s">
        <v>72</v>
      </c>
      <c r="C24" s="119">
        <f t="shared" ref="C24:Q24" si="5">SUM(C6:C22)</f>
        <v>993</v>
      </c>
      <c r="D24" s="119">
        <f t="shared" si="5"/>
        <v>1256</v>
      </c>
      <c r="E24" s="119">
        <f t="shared" si="5"/>
        <v>1759</v>
      </c>
      <c r="F24" s="119">
        <f t="shared" si="5"/>
        <v>439</v>
      </c>
      <c r="G24" s="119">
        <f t="shared" si="5"/>
        <v>1315</v>
      </c>
      <c r="H24" s="119">
        <f t="shared" si="5"/>
        <v>1373</v>
      </c>
      <c r="I24" s="119">
        <f t="shared" si="5"/>
        <v>2858</v>
      </c>
      <c r="J24" s="119">
        <f t="shared" si="5"/>
        <v>2490</v>
      </c>
      <c r="K24" s="119">
        <f t="shared" si="5"/>
        <v>2145</v>
      </c>
      <c r="L24" s="119">
        <f t="shared" si="5"/>
        <v>1413</v>
      </c>
      <c r="M24" s="119">
        <f t="shared" si="5"/>
        <v>2592</v>
      </c>
      <c r="N24" s="119">
        <f t="shared" si="5"/>
        <v>802</v>
      </c>
      <c r="O24" s="119">
        <f t="shared" si="5"/>
        <v>2563</v>
      </c>
      <c r="P24" s="119">
        <f t="shared" si="5"/>
        <v>3327</v>
      </c>
      <c r="Q24" s="119">
        <f t="shared" si="5"/>
        <v>1146</v>
      </c>
      <c r="R24" s="119">
        <f>SUM(Q6:Q22)</f>
        <v>1146</v>
      </c>
      <c r="S24" s="119">
        <f>SUM(R6:R22)</f>
        <v>1343</v>
      </c>
      <c r="T24" s="119">
        <f t="shared" ref="T24:AF24" si="6">SUM(T6:T22)</f>
        <v>1090</v>
      </c>
      <c r="U24" s="119">
        <f t="shared" si="6"/>
        <v>1570</v>
      </c>
      <c r="V24" s="119">
        <f t="shared" si="6"/>
        <v>1868</v>
      </c>
      <c r="W24" s="119">
        <f t="shared" si="6"/>
        <v>3232</v>
      </c>
      <c r="X24" s="119">
        <f t="shared" si="6"/>
        <v>3751</v>
      </c>
      <c r="Y24" s="119">
        <f>SUM(Y6:Y21)</f>
        <v>3136</v>
      </c>
      <c r="Z24" s="119">
        <f t="shared" si="6"/>
        <v>1648</v>
      </c>
      <c r="AA24" s="119">
        <f t="shared" si="6"/>
        <v>2228</v>
      </c>
      <c r="AB24" s="119">
        <f t="shared" si="6"/>
        <v>1811</v>
      </c>
      <c r="AC24" s="119">
        <f t="shared" si="6"/>
        <v>427</v>
      </c>
      <c r="AD24" s="119">
        <f t="shared" si="6"/>
        <v>1583</v>
      </c>
      <c r="AE24" s="119">
        <f t="shared" si="6"/>
        <v>1582</v>
      </c>
      <c r="AF24" s="119">
        <f t="shared" si="6"/>
        <v>3892</v>
      </c>
      <c r="AG24" s="119"/>
      <c r="AH24" s="120"/>
      <c r="AI24" s="121">
        <f>SUM(AI6:AI21)</f>
        <v>160000</v>
      </c>
      <c r="AJ24" s="122">
        <f>SUM(AJ6:AJ22)</f>
        <v>60739</v>
      </c>
      <c r="AK24" s="123">
        <f>AJ24/AI24</f>
        <v>0.37961875</v>
      </c>
      <c r="AL24" s="120"/>
    </row>
    <row r="25" spans="1:38" s="117" customFormat="1" ht="28.5" customHeight="1">
      <c r="B25" s="125" t="s">
        <v>86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18"/>
      <c r="AH25" s="120"/>
    </row>
    <row r="26" spans="1:38" s="117" customFormat="1" ht="15">
      <c r="B26" s="125" t="s">
        <v>74</v>
      </c>
      <c r="C26" s="124">
        <f>C27/C28</f>
        <v>0.13791666666666666</v>
      </c>
      <c r="D26" s="124">
        <f t="shared" ref="D26:AF26" si="7">D27/D28</f>
        <v>0.17444444444444446</v>
      </c>
      <c r="E26" s="124">
        <f t="shared" si="7"/>
        <v>0.24430555555555555</v>
      </c>
      <c r="F26" s="124">
        <f t="shared" si="7"/>
        <v>6.0972222222222219E-2</v>
      </c>
      <c r="G26" s="124">
        <f>G27/G28</f>
        <v>0.18263888888888888</v>
      </c>
      <c r="H26" s="124">
        <f t="shared" si="7"/>
        <v>0.19069444444444444</v>
      </c>
      <c r="I26" s="124">
        <f t="shared" si="7"/>
        <v>0.39694444444444443</v>
      </c>
      <c r="J26" s="124">
        <f t="shared" si="7"/>
        <v>0.34583333333333333</v>
      </c>
      <c r="K26" s="124">
        <f t="shared" si="7"/>
        <v>0.29791666666666666</v>
      </c>
      <c r="L26" s="124">
        <f t="shared" si="7"/>
        <v>0.19625000000000001</v>
      </c>
      <c r="M26" s="124">
        <f t="shared" si="7"/>
        <v>0.36</v>
      </c>
      <c r="N26" s="124">
        <f t="shared" si="7"/>
        <v>0.11138888888888888</v>
      </c>
      <c r="O26" s="124">
        <f t="shared" si="7"/>
        <v>0.35597222222222225</v>
      </c>
      <c r="P26" s="124">
        <f t="shared" si="7"/>
        <v>0.46208333333333335</v>
      </c>
      <c r="Q26" s="124">
        <f t="shared" si="7"/>
        <v>0.15916666666666668</v>
      </c>
      <c r="R26" s="124">
        <f t="shared" si="7"/>
        <v>0.15916666666666668</v>
      </c>
      <c r="S26" s="124">
        <f t="shared" si="7"/>
        <v>0.18652777777777776</v>
      </c>
      <c r="T26" s="124">
        <f t="shared" si="7"/>
        <v>0.14248366013071898</v>
      </c>
      <c r="U26" s="124">
        <f t="shared" si="7"/>
        <v>0.20522875816993466</v>
      </c>
      <c r="V26" s="124">
        <f t="shared" si="7"/>
        <v>0.24418300653594771</v>
      </c>
      <c r="W26" s="124">
        <f t="shared" si="7"/>
        <v>0.42248366013071897</v>
      </c>
      <c r="X26" s="124">
        <f t="shared" si="7"/>
        <v>0.49032679738562096</v>
      </c>
      <c r="Y26" s="124">
        <f t="shared" si="7"/>
        <v>0.43555555555555553</v>
      </c>
      <c r="Z26" s="124">
        <f t="shared" si="7"/>
        <v>0.21542483660130718</v>
      </c>
      <c r="AA26" s="124">
        <f t="shared" si="7"/>
        <v>0.29124183006535947</v>
      </c>
      <c r="AB26" s="124">
        <f t="shared" si="7"/>
        <v>0.23673202614379085</v>
      </c>
      <c r="AC26" s="124">
        <f t="shared" si="7"/>
        <v>5.5816993464052285E-2</v>
      </c>
      <c r="AD26" s="124">
        <f t="shared" si="7"/>
        <v>0.20692810457516342</v>
      </c>
      <c r="AE26" s="124">
        <f t="shared" si="7"/>
        <v>0.20679738562091504</v>
      </c>
      <c r="AF26" s="124">
        <f t="shared" si="7"/>
        <v>0.50875816993464051</v>
      </c>
      <c r="AG26" s="124"/>
      <c r="AH26" s="120"/>
    </row>
    <row r="27" spans="1:38" s="117" customFormat="1" ht="15">
      <c r="B27" s="125" t="s">
        <v>77</v>
      </c>
      <c r="C27" s="119">
        <f>AVERAGE(C6:C22)</f>
        <v>62.0625</v>
      </c>
      <c r="D27" s="119">
        <f t="shared" ref="D27:AF27" si="8">AVERAGE(D6:D22)</f>
        <v>78.5</v>
      </c>
      <c r="E27" s="119">
        <f t="shared" si="8"/>
        <v>109.9375</v>
      </c>
      <c r="F27" s="119">
        <f t="shared" si="8"/>
        <v>27.4375</v>
      </c>
      <c r="G27" s="119">
        <f>AVERAGE(G6:G22)</f>
        <v>82.1875</v>
      </c>
      <c r="H27" s="119">
        <f t="shared" si="8"/>
        <v>85.8125</v>
      </c>
      <c r="I27" s="119">
        <f t="shared" si="8"/>
        <v>178.625</v>
      </c>
      <c r="J27" s="119">
        <f t="shared" si="8"/>
        <v>155.625</v>
      </c>
      <c r="K27" s="119">
        <f t="shared" si="8"/>
        <v>134.0625</v>
      </c>
      <c r="L27" s="119">
        <f t="shared" si="8"/>
        <v>88.3125</v>
      </c>
      <c r="M27" s="119">
        <f t="shared" si="8"/>
        <v>162</v>
      </c>
      <c r="N27" s="119">
        <f t="shared" si="8"/>
        <v>50.125</v>
      </c>
      <c r="O27" s="119">
        <f t="shared" si="8"/>
        <v>160.1875</v>
      </c>
      <c r="P27" s="119">
        <f t="shared" si="8"/>
        <v>207.9375</v>
      </c>
      <c r="Q27" s="119">
        <f t="shared" si="8"/>
        <v>71.625</v>
      </c>
      <c r="R27" s="119">
        <f>AVERAGE(Q6:Q22)</f>
        <v>71.625</v>
      </c>
      <c r="S27" s="119">
        <f>AVERAGE(R6:R22)</f>
        <v>83.9375</v>
      </c>
      <c r="T27" s="119">
        <f t="shared" si="8"/>
        <v>64.117647058823536</v>
      </c>
      <c r="U27" s="119">
        <f t="shared" si="8"/>
        <v>92.352941176470594</v>
      </c>
      <c r="V27" s="119">
        <f t="shared" si="8"/>
        <v>109.88235294117646</v>
      </c>
      <c r="W27" s="119">
        <f t="shared" si="8"/>
        <v>190.11764705882354</v>
      </c>
      <c r="X27" s="119">
        <f t="shared" si="8"/>
        <v>220.64705882352942</v>
      </c>
      <c r="Y27" s="119">
        <f>AVERAGE(Y6:Y21)</f>
        <v>196</v>
      </c>
      <c r="Z27" s="119">
        <f t="shared" si="8"/>
        <v>96.941176470588232</v>
      </c>
      <c r="AA27" s="119">
        <f t="shared" si="8"/>
        <v>131.05882352941177</v>
      </c>
      <c r="AB27" s="119">
        <f t="shared" si="8"/>
        <v>106.52941176470588</v>
      </c>
      <c r="AC27" s="119">
        <f t="shared" si="8"/>
        <v>25.117647058823529</v>
      </c>
      <c r="AD27" s="119">
        <f t="shared" si="8"/>
        <v>93.117647058823536</v>
      </c>
      <c r="AE27" s="119">
        <f t="shared" si="8"/>
        <v>93.058823529411768</v>
      </c>
      <c r="AF27" s="119">
        <f t="shared" si="8"/>
        <v>228.94117647058823</v>
      </c>
      <c r="AG27" s="160"/>
      <c r="AH27" s="127"/>
    </row>
    <row r="28" spans="1:38" s="117" customFormat="1" ht="15">
      <c r="B28" s="125" t="s">
        <v>76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  <c r="AG28" s="161"/>
    </row>
  </sheetData>
  <mergeCells count="1">
    <mergeCell ref="C1:AF1"/>
  </mergeCells>
  <conditionalFormatting sqref="A8">
    <cfRule type="duplicateValues" dxfId="48" priority="7"/>
  </conditionalFormatting>
  <conditionalFormatting sqref="A10:A11 A7">
    <cfRule type="duplicateValues" dxfId="47" priority="8"/>
  </conditionalFormatting>
  <conditionalFormatting sqref="A13">
    <cfRule type="duplicateValues" dxfId="46" priority="4"/>
  </conditionalFormatting>
  <conditionalFormatting sqref="A14">
    <cfRule type="duplicateValues" dxfId="45" priority="6"/>
  </conditionalFormatting>
  <conditionalFormatting sqref="A16:A17 A12">
    <cfRule type="duplicateValues" dxfId="44" priority="11"/>
  </conditionalFormatting>
  <conditionalFormatting sqref="A22 A15 A9 A3:A6">
    <cfRule type="duplicateValues" dxfId="43" priority="10"/>
  </conditionalFormatting>
  <conditionalFormatting sqref="A23 A18:A20">
    <cfRule type="duplicateValues" dxfId="42" priority="9"/>
  </conditionalFormatting>
  <conditionalFormatting sqref="C3:AG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L3:AL23">
    <cfRule type="cellIs" dxfId="41" priority="2" operator="lessThan">
      <formula>0</formula>
    </cfRule>
    <cfRule type="cellIs" dxfId="40" priority="3" operator="greaterThan">
      <formula>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BF24D489CBF046ABFECD6075C1EE24" ma:contentTypeVersion="3" ma:contentTypeDescription="Create a new document." ma:contentTypeScope="" ma:versionID="273f2e43c04c69f98b3905826af7085a">
  <xsd:schema xmlns:xsd="http://www.w3.org/2001/XMLSchema" xmlns:xs="http://www.w3.org/2001/XMLSchema" xmlns:p="http://schemas.microsoft.com/office/2006/metadata/properties" xmlns:ns3="89cbcfaa-e6de-4002-9cfc-c452cbf56120" targetNamespace="http://schemas.microsoft.com/office/2006/metadata/properties" ma:root="true" ma:fieldsID="9c370c4b63075d2a89f943892e533001" ns3:_="">
    <xsd:import namespace="89cbcfaa-e6de-4002-9cfc-c452cbf561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cfaa-e6de-4002-9cfc-c452cbf561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01F144-10E9-45C4-B7E7-B01764CDC4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1F68AA-8A36-4166-AD6C-268C12D4D66D}">
  <ds:schemaRefs>
    <ds:schemaRef ds:uri="89cbcfaa-e6de-4002-9cfc-c452cbf56120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F357077-E46F-42D1-B2F9-8F620B03DA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bcfaa-e6de-4002-9cfc-c452cbf561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OPS Dashboard</vt:lpstr>
      <vt:lpstr>2022 REVENUE PERFORMANCE</vt:lpstr>
      <vt:lpstr>2022 MILEAGE PERFORMANCE</vt:lpstr>
      <vt:lpstr>Sheet1</vt:lpstr>
      <vt:lpstr>November</vt:lpstr>
      <vt:lpstr>October 23</vt:lpstr>
      <vt:lpstr>September 23</vt:lpstr>
      <vt:lpstr>August 23</vt:lpstr>
      <vt:lpstr>July 23</vt:lpstr>
      <vt:lpstr>June 23</vt:lpstr>
      <vt:lpstr>April 23</vt:lpstr>
      <vt:lpstr>May 23</vt:lpstr>
      <vt:lpstr>March 23</vt:lpstr>
      <vt:lpstr>JULY 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Joe</dc:creator>
  <cp:lastModifiedBy>Stephen</cp:lastModifiedBy>
  <dcterms:created xsi:type="dcterms:W3CDTF">2023-02-21T06:55:45Z</dcterms:created>
  <dcterms:modified xsi:type="dcterms:W3CDTF">2023-11-28T12:30:12Z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0x01010057BF24D489CBF046ABFECD6075C1EE24</vt:lpwstr>
  </property>
</Properties>
</file>