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kipro\Downloads\"/>
    </mc:Choice>
  </mc:AlternateContent>
  <xr:revisionPtr revIDLastSave="0" documentId="13_ncr:1_{B91AF7CB-8A60-41B3-86E5-50ED0496888C}" xr6:coauthVersionLast="47" xr6:coauthVersionMax="47" xr10:uidLastSave="{00000000-0000-0000-0000-000000000000}"/>
  <bookViews>
    <workbookView xWindow="-98" yWindow="-98" windowWidth="20715" windowHeight="13276" tabRatio="599" firstSheet="1" activeTab="2" xr2:uid="{5809C5CA-4438-4411-83AA-5E1604CD0660}"/>
  </bookViews>
  <sheets>
    <sheet name="JULY DELAYS" sheetId="15" state="hidden" r:id="rId1"/>
    <sheet name="2022 MILEAGE PERFORMANCE" sheetId="6" r:id="rId2"/>
    <sheet name="2022 REVENUE PERFORMANCE" sheetId="13" r:id="rId3"/>
    <sheet name="Working Sheet" sheetId="22" state="hidden" r:id="rId4"/>
    <sheet name="Dashboard" sheetId="24" r:id="rId5"/>
    <sheet name="Pivot Tables" sheetId="23" r:id="rId6"/>
  </sheets>
  <definedNames>
    <definedName name="_xlnm._FilterDatabase" localSheetId="0" hidden="1">'JULY DELAYS'!$B$2:$R$19</definedName>
    <definedName name="Slicer_TRUCK_REG_NO">#N/A</definedName>
    <definedName name="Slicer_TRUCK_REG_NO1">#N/A</definedName>
    <definedName name="Slicer_TRUCK_REG_NO2">#N/A</definedName>
    <definedName name="Slicer_TRUCK_REG_NO3">#N/A</definedName>
  </definedNames>
  <calcPr calcId="181029"/>
  <pivotCaches>
    <pivotCache cacheId="29" r:id="rId7"/>
    <pivotCache cacheId="44" r:id="rId8"/>
    <pivotCache cacheId="49"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4" i="6" l="1"/>
  <c r="P4" i="6"/>
  <c r="O5" i="6"/>
  <c r="P5" i="6"/>
  <c r="O6" i="6"/>
  <c r="P6" i="6"/>
  <c r="O7" i="6"/>
  <c r="P7" i="6"/>
  <c r="O8" i="6"/>
  <c r="P8" i="6"/>
  <c r="O9" i="6"/>
  <c r="P9" i="6"/>
  <c r="O10" i="6"/>
  <c r="P10" i="6"/>
  <c r="O11" i="6"/>
  <c r="P11" i="6"/>
  <c r="O12" i="6"/>
  <c r="P12" i="6"/>
  <c r="O13" i="6"/>
  <c r="P13" i="6"/>
  <c r="O14" i="6"/>
  <c r="P14" i="6"/>
  <c r="O15" i="6"/>
  <c r="P15" i="6"/>
  <c r="O16" i="6"/>
  <c r="P16" i="6"/>
  <c r="O17" i="6"/>
  <c r="P17" i="6"/>
  <c r="O18" i="6"/>
  <c r="P18" i="6"/>
  <c r="O19" i="6"/>
  <c r="P19" i="6"/>
  <c r="O20" i="6"/>
  <c r="P20" i="6"/>
  <c r="O21" i="6"/>
  <c r="P21" i="6"/>
  <c r="O22" i="6"/>
  <c r="P22" i="6"/>
  <c r="O23" i="6"/>
  <c r="P23" i="6"/>
  <c r="O24" i="6"/>
  <c r="P24" i="6"/>
  <c r="Q49" i="22"/>
  <c r="N49" i="22"/>
  <c r="M49" i="22"/>
  <c r="L49" i="22"/>
  <c r="K49" i="22"/>
  <c r="J49" i="22"/>
  <c r="I49" i="22"/>
  <c r="H49" i="22"/>
  <c r="G49" i="22"/>
  <c r="F49" i="22"/>
  <c r="E49" i="22"/>
  <c r="D49" i="22"/>
  <c r="C49" i="22"/>
  <c r="R48" i="22"/>
  <c r="T48" i="22" s="1"/>
  <c r="O48" i="22"/>
  <c r="R47" i="22"/>
  <c r="T47" i="22" s="1"/>
  <c r="O47" i="22"/>
  <c r="R46" i="22"/>
  <c r="T46" i="22" s="1"/>
  <c r="O46" i="22"/>
  <c r="R45" i="22"/>
  <c r="T45" i="22" s="1"/>
  <c r="O45" i="22"/>
  <c r="R44" i="22"/>
  <c r="T44" i="22" s="1"/>
  <c r="O44" i="22"/>
  <c r="R43" i="22"/>
  <c r="T43" i="22" s="1"/>
  <c r="O43" i="22"/>
  <c r="R42" i="22"/>
  <c r="T42" i="22" s="1"/>
  <c r="O42" i="22"/>
  <c r="R41" i="22"/>
  <c r="T41" i="22" s="1"/>
  <c r="O41" i="22"/>
  <c r="R40" i="22"/>
  <c r="T40" i="22" s="1"/>
  <c r="O40" i="22"/>
  <c r="R39" i="22"/>
  <c r="T39" i="22" s="1"/>
  <c r="O39" i="22"/>
  <c r="R38" i="22"/>
  <c r="T38" i="22" s="1"/>
  <c r="O38" i="22"/>
  <c r="R37" i="22"/>
  <c r="T37" i="22" s="1"/>
  <c r="O37" i="22"/>
  <c r="R36" i="22"/>
  <c r="T36" i="22" s="1"/>
  <c r="O36" i="22"/>
  <c r="R35" i="22"/>
  <c r="T35" i="22" s="1"/>
  <c r="O35" i="22"/>
  <c r="R34" i="22"/>
  <c r="T34" i="22" s="1"/>
  <c r="O34" i="22"/>
  <c r="R33" i="22"/>
  <c r="T33" i="22" s="1"/>
  <c r="O33" i="22"/>
  <c r="R32" i="22"/>
  <c r="T32" i="22" s="1"/>
  <c r="O32" i="22"/>
  <c r="R31" i="22"/>
  <c r="T31" i="22" s="1"/>
  <c r="O31" i="22"/>
  <c r="R30" i="22"/>
  <c r="T30" i="22" s="1"/>
  <c r="O30" i="22"/>
  <c r="R29" i="22"/>
  <c r="T29" i="22" s="1"/>
  <c r="O29" i="22"/>
  <c r="R28" i="22"/>
  <c r="R49" i="22" s="1"/>
  <c r="O28" i="22"/>
  <c r="O49" i="22" s="1"/>
  <c r="O3" i="22"/>
  <c r="O4" i="22"/>
  <c r="O5" i="22"/>
  <c r="O6" i="22"/>
  <c r="O7" i="22"/>
  <c r="O8" i="22"/>
  <c r="O9" i="22"/>
  <c r="O10" i="22"/>
  <c r="O11" i="22"/>
  <c r="O12" i="22"/>
  <c r="O13" i="22"/>
  <c r="O14" i="22"/>
  <c r="O15" i="22"/>
  <c r="O16" i="22"/>
  <c r="O17" i="22"/>
  <c r="O18" i="22"/>
  <c r="O19" i="22"/>
  <c r="O20" i="22"/>
  <c r="O21" i="22"/>
  <c r="O22" i="22"/>
  <c r="O23" i="22" s="1"/>
  <c r="O25" i="22" s="1"/>
  <c r="O24" i="22"/>
  <c r="O2" i="22"/>
  <c r="N23" i="22"/>
  <c r="N25" i="22" s="1"/>
  <c r="M23" i="22"/>
  <c r="M25" i="22" s="1"/>
  <c r="L23" i="22"/>
  <c r="L25" i="22" s="1"/>
  <c r="K23" i="22"/>
  <c r="K25" i="22" s="1"/>
  <c r="J23" i="22"/>
  <c r="J25" i="22" s="1"/>
  <c r="I23" i="22"/>
  <c r="I25" i="22" s="1"/>
  <c r="H23" i="22"/>
  <c r="G23" i="22"/>
  <c r="G25" i="22" s="1"/>
  <c r="F23" i="22"/>
  <c r="F25" i="22" s="1"/>
  <c r="E23" i="22"/>
  <c r="E25" i="22" s="1"/>
  <c r="D23" i="22"/>
  <c r="D25" i="22" s="1"/>
  <c r="C23" i="22"/>
  <c r="C25" i="22" s="1"/>
  <c r="R5" i="6"/>
  <c r="R6" i="6"/>
  <c r="R7" i="6"/>
  <c r="R8" i="6"/>
  <c r="R9" i="6"/>
  <c r="R10" i="6"/>
  <c r="R11" i="6"/>
  <c r="R12" i="6"/>
  <c r="R13" i="6"/>
  <c r="R14" i="6"/>
  <c r="R15" i="6"/>
  <c r="R16" i="6"/>
  <c r="R17" i="6"/>
  <c r="R18" i="6"/>
  <c r="R19" i="6"/>
  <c r="R20" i="6"/>
  <c r="R21" i="6"/>
  <c r="R22" i="6"/>
  <c r="R23" i="6"/>
  <c r="R24" i="6"/>
  <c r="R4" i="6"/>
  <c r="N25" i="6"/>
  <c r="M25" i="6"/>
  <c r="T49" i="22" l="1"/>
  <c r="P49" i="22"/>
  <c r="P28" i="22"/>
  <c r="P29" i="22"/>
  <c r="P30" i="22"/>
  <c r="P31" i="22"/>
  <c r="P32" i="22"/>
  <c r="P33" i="22"/>
  <c r="P34" i="22"/>
  <c r="P35" i="22"/>
  <c r="P36" i="22"/>
  <c r="P37" i="22"/>
  <c r="P38" i="22"/>
  <c r="P39" i="22"/>
  <c r="P40" i="22"/>
  <c r="P41" i="22"/>
  <c r="P42" i="22"/>
  <c r="P43" i="22"/>
  <c r="P44" i="22"/>
  <c r="P45" i="22"/>
  <c r="P46" i="22"/>
  <c r="P47" i="22"/>
  <c r="P48" i="22"/>
  <c r="T28" i="22"/>
  <c r="H25" i="22"/>
  <c r="K4" i="15"/>
  <c r="K9" i="15"/>
  <c r="K10" i="15"/>
  <c r="K3" i="15"/>
  <c r="K13" i="15"/>
  <c r="K14" i="15"/>
  <c r="K18" i="15"/>
  <c r="K16" i="15"/>
  <c r="K15" i="15"/>
  <c r="K19" i="15"/>
  <c r="K6" i="15"/>
  <c r="K11" i="15"/>
  <c r="K12" i="15"/>
  <c r="F4" i="13"/>
  <c r="T4" i="13"/>
  <c r="V4" i="13" s="1"/>
  <c r="F5" i="13"/>
  <c r="T5" i="13"/>
  <c r="V5" i="13" s="1"/>
  <c r="F6" i="13"/>
  <c r="T6" i="13"/>
  <c r="F7" i="13"/>
  <c r="T7" i="13"/>
  <c r="V7" i="13"/>
  <c r="F8" i="13"/>
  <c r="T8" i="13"/>
  <c r="V8" i="13"/>
  <c r="F9" i="13"/>
  <c r="V9" i="13" s="1"/>
  <c r="T9" i="13"/>
  <c r="F10" i="13"/>
  <c r="T10" i="13"/>
  <c r="V10" i="13" s="1"/>
  <c r="F11" i="13"/>
  <c r="V11" i="13" s="1"/>
  <c r="T11" i="13"/>
  <c r="F12" i="13"/>
  <c r="T12" i="13"/>
  <c r="V12" i="13" s="1"/>
  <c r="F13" i="13"/>
  <c r="T13" i="13"/>
  <c r="F14" i="13"/>
  <c r="T14" i="13"/>
  <c r="F15" i="13"/>
  <c r="T15" i="13"/>
  <c r="V15" i="13"/>
  <c r="F16" i="13"/>
  <c r="T16" i="13"/>
  <c r="V16" i="13"/>
  <c r="F17" i="13"/>
  <c r="V17" i="13" s="1"/>
  <c r="T17" i="13"/>
  <c r="F18" i="13"/>
  <c r="T18" i="13"/>
  <c r="V18" i="13" s="1"/>
  <c r="F19" i="13"/>
  <c r="T19" i="13"/>
  <c r="V19" i="13" s="1"/>
  <c r="F20" i="13"/>
  <c r="T20" i="13"/>
  <c r="T25" i="13" s="1"/>
  <c r="T28" i="13" s="1"/>
  <c r="F21" i="13"/>
  <c r="T21" i="13"/>
  <c r="V21" i="13" s="1"/>
  <c r="F22" i="13"/>
  <c r="T22" i="13"/>
  <c r="F23" i="13"/>
  <c r="T23" i="13"/>
  <c r="V23" i="13"/>
  <c r="F24" i="13"/>
  <c r="T24" i="13"/>
  <c r="V24" i="13"/>
  <c r="C25" i="13"/>
  <c r="D25" i="13"/>
  <c r="E25" i="13"/>
  <c r="H25" i="13"/>
  <c r="H28" i="13" s="1"/>
  <c r="I25" i="13"/>
  <c r="J25" i="13"/>
  <c r="K25" i="13"/>
  <c r="K28" i="13" s="1"/>
  <c r="L25" i="13"/>
  <c r="L28" i="13" s="1"/>
  <c r="M25" i="13"/>
  <c r="L33" i="13" s="1"/>
  <c r="L32" i="13" s="1"/>
  <c r="N25" i="13"/>
  <c r="O25" i="13"/>
  <c r="O28" i="13" s="1"/>
  <c r="P25" i="13"/>
  <c r="P28" i="13" s="1"/>
  <c r="Q25" i="13"/>
  <c r="R25" i="13"/>
  <c r="S25" i="13"/>
  <c r="S28" i="13" s="1"/>
  <c r="I28" i="13"/>
  <c r="J28" i="13"/>
  <c r="N28" i="13"/>
  <c r="Q28" i="13"/>
  <c r="R28" i="13"/>
  <c r="M28" i="13" l="1"/>
  <c r="V22" i="13"/>
  <c r="V20" i="13"/>
  <c r="V14" i="13"/>
  <c r="V6" i="13"/>
  <c r="K20" i="15"/>
  <c r="L20" i="15" s="1"/>
  <c r="V13" i="13"/>
  <c r="F25" i="13"/>
  <c r="K21" i="15"/>
  <c r="V25" i="13"/>
  <c r="T19" i="6"/>
  <c r="T6" i="6"/>
  <c r="T7" i="6"/>
  <c r="T8" i="6"/>
  <c r="T9" i="6"/>
  <c r="T10" i="6"/>
  <c r="T11" i="6"/>
  <c r="T13" i="6"/>
  <c r="T14" i="6"/>
  <c r="T15" i="6"/>
  <c r="T16" i="6"/>
  <c r="T17" i="6"/>
  <c r="T18" i="6"/>
  <c r="T20" i="6"/>
  <c r="T21" i="6"/>
  <c r="T23" i="6"/>
  <c r="T5" i="6"/>
  <c r="T4" i="6"/>
  <c r="Q25" i="6"/>
  <c r="L25" i="6"/>
  <c r="K25" i="6"/>
  <c r="J25" i="6"/>
  <c r="I25" i="6"/>
  <c r="H25" i="6"/>
  <c r="G25" i="6"/>
  <c r="F25" i="6"/>
  <c r="E25" i="6"/>
  <c r="D25" i="6"/>
  <c r="C25" i="6"/>
  <c r="T24" i="6" l="1"/>
  <c r="T22" i="6"/>
  <c r="T12" i="6"/>
  <c r="R25" i="6"/>
  <c r="O25" i="6"/>
  <c r="P25" i="6" l="1"/>
  <c r="T25" i="6"/>
</calcChain>
</file>

<file path=xl/sharedStrings.xml><?xml version="1.0" encoding="utf-8"?>
<sst xmlns="http://schemas.openxmlformats.org/spreadsheetml/2006/main" count="300" uniqueCount="92">
  <si>
    <t>#</t>
  </si>
  <si>
    <t>KBM 661F</t>
  </si>
  <si>
    <t>KBP 557N</t>
  </si>
  <si>
    <t>KBZ 257E</t>
  </si>
  <si>
    <t>KCG 574P</t>
  </si>
  <si>
    <t>KCG 576P</t>
  </si>
  <si>
    <t>KCG 577P</t>
  </si>
  <si>
    <t>KCG 585P</t>
  </si>
  <si>
    <t>KCG 586P</t>
  </si>
  <si>
    <t>KCG 587P</t>
  </si>
  <si>
    <t>KCG 588P</t>
  </si>
  <si>
    <t>KCG 589P</t>
  </si>
  <si>
    <t>KCG 590P</t>
  </si>
  <si>
    <t>KCG 626Q</t>
  </si>
  <si>
    <t>KCG 634Q</t>
  </si>
  <si>
    <t>KCG 635Q</t>
  </si>
  <si>
    <t>KCG 636Q</t>
  </si>
  <si>
    <t>KCG 637Q</t>
  </si>
  <si>
    <t>TOTAL</t>
  </si>
  <si>
    <t>Workshop</t>
  </si>
  <si>
    <t>FRFL FLEET PERFORMANCE ANALYSIS</t>
  </si>
  <si>
    <t>FLEET MILES ACHIEVEMENT</t>
  </si>
  <si>
    <t>TRUCK REG NO</t>
  </si>
  <si>
    <t>AVERAGE</t>
  </si>
  <si>
    <t>PERCENTAGE</t>
  </si>
  <si>
    <t>EXP TOTAL</t>
  </si>
  <si>
    <t>2022 KM COVERED</t>
  </si>
  <si>
    <t>TTL KM COVERED</t>
  </si>
  <si>
    <t>KBH 207T MAN</t>
  </si>
  <si>
    <t>KBH 308N CONTAINER</t>
  </si>
  <si>
    <t>KBL 166Z MAN</t>
  </si>
  <si>
    <t>KBM 661F CONTAINER</t>
  </si>
  <si>
    <t>KBP 557N CONTAINER</t>
  </si>
  <si>
    <t xml:space="preserve">KBZ 257E </t>
  </si>
  <si>
    <t>KCG 574P MAN</t>
  </si>
  <si>
    <t>KCG 576P MAN</t>
  </si>
  <si>
    <t>KCG 577P MAN</t>
  </si>
  <si>
    <t>KCG 585P MAN</t>
  </si>
  <si>
    <t>KCG 586P MAN</t>
  </si>
  <si>
    <t>KCG 587P MAN</t>
  </si>
  <si>
    <t>KCG 588P MAN</t>
  </si>
  <si>
    <t>KCG 589P MAN</t>
  </si>
  <si>
    <t>KCG 590P MAN</t>
  </si>
  <si>
    <t>KCG 626Q MAN</t>
  </si>
  <si>
    <t>KCG 633Q MAN</t>
  </si>
  <si>
    <t>KCG 634Q MAN</t>
  </si>
  <si>
    <t>KCG 635Q MAN</t>
  </si>
  <si>
    <t>KCG 636Q MAN</t>
  </si>
  <si>
    <t>KCG 637Q MAN</t>
  </si>
  <si>
    <t>GRAND TOTAL</t>
  </si>
  <si>
    <t>FLEET GROSS REVENUE YIELD</t>
  </si>
  <si>
    <t>2021 REV YTD</t>
  </si>
  <si>
    <t>2022 REV YTD</t>
  </si>
  <si>
    <t>TTL REVENUE</t>
  </si>
  <si>
    <t>KBH 207T TIP</t>
  </si>
  <si>
    <t>KBH 308N CONT</t>
  </si>
  <si>
    <t>KBL 166Z TIP</t>
  </si>
  <si>
    <t>KBM 661F CONT</t>
  </si>
  <si>
    <t>KBP 557N CONT</t>
  </si>
  <si>
    <t>KBZ257E DROPSIDE</t>
  </si>
  <si>
    <t xml:space="preserve">TARGET </t>
  </si>
  <si>
    <t>PERFORMAMNCE %</t>
  </si>
  <si>
    <t>TRUCKNO.</t>
  </si>
  <si>
    <t>Border/Alteration</t>
  </si>
  <si>
    <t>***</t>
  </si>
  <si>
    <t>&lt;5km</t>
  </si>
  <si>
    <t>&gt;450km</t>
  </si>
  <si>
    <t>Gadget fitted</t>
  </si>
  <si>
    <t>Loading Delay</t>
  </si>
  <si>
    <t>Awaiting Cargo</t>
  </si>
  <si>
    <t>Offloading Delay</t>
  </si>
  <si>
    <t>Border Delay</t>
  </si>
  <si>
    <t>Documentation Delay</t>
  </si>
  <si>
    <t>July</t>
  </si>
  <si>
    <t>Row Labels</t>
  </si>
  <si>
    <t>Grand Total</t>
  </si>
  <si>
    <t>Sum of AVERAGE</t>
  </si>
  <si>
    <t>Sum of EXP TOTAL</t>
  </si>
  <si>
    <t>Sum of 2022 KM COVERED</t>
  </si>
  <si>
    <t>Sum of 2022 REV YTD</t>
  </si>
  <si>
    <t>January</t>
  </si>
  <si>
    <t>February</t>
  </si>
  <si>
    <t>March</t>
  </si>
  <si>
    <t>April</t>
  </si>
  <si>
    <t>May</t>
  </si>
  <si>
    <t>June</t>
  </si>
  <si>
    <t>August</t>
  </si>
  <si>
    <t>September</t>
  </si>
  <si>
    <t>October</t>
  </si>
  <si>
    <t>November</t>
  </si>
  <si>
    <t>December</t>
  </si>
  <si>
    <t>PERFORMANCE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</si>
</sst>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Ksh&quot;* #,##0.00_-;\-&quot;Ksh&quot;* #,##0.00_-;_-&quot;Ksh&quot;* &quot;-&quot;??_-;_-@_-"/>
    <numFmt numFmtId="43" formatCode="_-* #,##0.00_-;\-* #,##0.00_-;_-* &quot;-&quot;??_-;_-@_-"/>
    <numFmt numFmtId="165" formatCode="&quot;Ksh&quot;#,##0.00"/>
    <numFmt numFmtId="166" formatCode="_(&quot;Ksh&quot;* #,##0.00_);_(&quot;Ksh&quot;* \(#,##0.00\);_(&quot;Ksh&quot;* &quot;-&quot;??_);_(@_)"/>
  </numFmts>
  <fonts count="18">
    <font>
      <sz val="11"/>
      <color theme="1"/>
      <name val="Calibri"/>
      <family val="2"/>
      <scheme val="minor"/>
    </font>
    <font>
      <sz val="11"/>
      <color theme="1"/>
      <name val="Calibri"/>
      <family val="2"/>
      <scheme val="minor"/>
    </font>
    <font>
      <b/>
      <sz val="28"/>
      <color theme="1"/>
      <name val="STXinwei"/>
      <charset val="134"/>
    </font>
    <font>
      <b/>
      <sz val="11"/>
      <color theme="1"/>
      <name val="Calibri"/>
      <family val="2"/>
      <scheme val="minor"/>
    </font>
    <font>
      <b/>
      <u/>
      <sz val="28"/>
      <color theme="0"/>
      <name val="STXinwei"/>
      <charset val="134"/>
    </font>
    <font>
      <b/>
      <sz val="14"/>
      <color theme="1"/>
      <name val="Avenir Next Condensed Regular"/>
    </font>
    <font>
      <b/>
      <sz val="28"/>
      <color rgb="FF0432FF"/>
      <name val="STXinwei"/>
      <charset val="134"/>
    </font>
    <font>
      <b/>
      <sz val="28"/>
      <color theme="1"/>
      <name val="Avenir Next Condensed Regular"/>
    </font>
    <font>
      <b/>
      <sz val="14"/>
      <color theme="0"/>
      <name val="STXinwei"/>
      <charset val="134"/>
    </font>
    <font>
      <b/>
      <sz val="14"/>
      <color theme="1"/>
      <name val="STXinwei"/>
      <charset val="134"/>
    </font>
    <font>
      <sz val="14"/>
      <color theme="1"/>
      <name val="STXinwei"/>
      <charset val="134"/>
    </font>
    <font>
      <sz val="14"/>
      <color theme="1"/>
      <name val="Avenir Next Condensed Regular"/>
    </font>
    <font>
      <sz val="14"/>
      <color rgb="FFFF0000"/>
      <name val="Avenir Next Condensed Regular"/>
    </font>
    <font>
      <b/>
      <sz val="14"/>
      <color rgb="FFFF0000"/>
      <name val="Avenir Next Condensed Regular"/>
    </font>
    <font>
      <sz val="14"/>
      <color rgb="FFFF0000"/>
      <name val="STXinwei"/>
      <charset val="134"/>
    </font>
    <font>
      <sz val="12"/>
      <color theme="1"/>
      <name val="Calibri"/>
      <family val="2"/>
      <scheme val="minor"/>
    </font>
    <font>
      <sz val="16"/>
      <color rgb="FFFF0000"/>
      <name val="Avenir Next Condensed Regular"/>
    </font>
    <font>
      <sz val="16"/>
      <color rgb="FFFF0000"/>
      <name val="STXinwei"/>
      <charset val="134"/>
    </font>
  </fonts>
  <fills count="14">
    <fill>
      <patternFill patternType="none"/>
    </fill>
    <fill>
      <patternFill patternType="gray125"/>
    </fill>
    <fill>
      <patternFill patternType="solid">
        <fgColor theme="1"/>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3"/>
        <bgColor indexed="64"/>
      </patternFill>
    </fill>
    <fill>
      <patternFill patternType="solid">
        <fgColor theme="2" tint="-0.499984740745262"/>
        <bgColor indexed="64"/>
      </patternFill>
    </fill>
    <fill>
      <patternFill patternType="solid">
        <fgColor theme="2" tint="-0.499984740745262"/>
        <bgColor rgb="FF000000"/>
      </patternFill>
    </fill>
    <fill>
      <patternFill patternType="solid">
        <fgColor theme="9" tint="-0.499984740745262"/>
        <bgColor indexed="64"/>
      </patternFill>
    </fill>
    <fill>
      <patternFill patternType="solid">
        <fgColor theme="4" tint="-0.499984740745262"/>
        <bgColor indexed="64"/>
      </patternFill>
    </fill>
    <fill>
      <patternFill patternType="solid">
        <fgColor theme="9" tint="0.79998168889431442"/>
        <bgColor indexed="64"/>
      </patternFill>
    </fill>
    <fill>
      <patternFill patternType="solid">
        <fgColor theme="5" tint="-0.24997711111789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thin">
        <color indexed="64"/>
      </top>
      <bottom/>
      <diagonal/>
    </border>
    <border>
      <left/>
      <right/>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0">
    <xf numFmtId="0" fontId="0"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5" fillId="0" borderId="0"/>
    <xf numFmtId="9"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127">
    <xf numFmtId="0" fontId="0" fillId="0" borderId="0" xfId="0"/>
    <xf numFmtId="0" fontId="5" fillId="4" borderId="0" xfId="0" applyFont="1" applyFill="1" applyAlignment="1">
      <alignment vertical="center"/>
    </xf>
    <xf numFmtId="0" fontId="6" fillId="4" borderId="0" xfId="0" applyFont="1" applyFill="1" applyAlignment="1">
      <alignment vertical="center"/>
    </xf>
    <xf numFmtId="0" fontId="2" fillId="4" borderId="0" xfId="0" applyFont="1" applyFill="1" applyAlignment="1">
      <alignment vertical="center"/>
    </xf>
    <xf numFmtId="0" fontId="7" fillId="4" borderId="0" xfId="0" applyFont="1" applyFill="1" applyAlignment="1">
      <alignment vertical="center"/>
    </xf>
    <xf numFmtId="0" fontId="8" fillId="7" borderId="1" xfId="0" applyFont="1" applyFill="1" applyBorder="1" applyAlignment="1">
      <alignment horizontal="center" vertical="center"/>
    </xf>
    <xf numFmtId="0" fontId="8" fillId="7" borderId="1" xfId="0" applyFont="1" applyFill="1" applyBorder="1" applyAlignment="1">
      <alignment horizontal="center" vertical="center" wrapText="1"/>
    </xf>
    <xf numFmtId="17" fontId="8" fillId="7" borderId="1" xfId="0" applyNumberFormat="1" applyFont="1" applyFill="1" applyBorder="1" applyAlignment="1">
      <alignment horizontal="center" vertical="center"/>
    </xf>
    <xf numFmtId="17" fontId="8" fillId="5" borderId="1" xfId="0" applyNumberFormat="1" applyFont="1" applyFill="1" applyBorder="1" applyAlignment="1">
      <alignment horizontal="center" vertical="center"/>
    </xf>
    <xf numFmtId="0" fontId="9" fillId="4" borderId="0" xfId="0" applyFont="1" applyFill="1" applyAlignment="1">
      <alignment horizontal="center" vertical="center"/>
    </xf>
    <xf numFmtId="0" fontId="8" fillId="7" borderId="12" xfId="0" applyFont="1" applyFill="1" applyBorder="1" applyAlignment="1">
      <alignment horizontal="center" vertical="center" wrapText="1"/>
    </xf>
    <xf numFmtId="0" fontId="8" fillId="8" borderId="1" xfId="0" applyFont="1" applyFill="1" applyBorder="1" applyAlignment="1">
      <alignment horizontal="center" vertical="center"/>
    </xf>
    <xf numFmtId="49" fontId="8" fillId="9" borderId="1" xfId="0" applyNumberFormat="1" applyFont="1" applyFill="1" applyBorder="1" applyAlignment="1">
      <alignment horizontal="center" vertical="center"/>
    </xf>
    <xf numFmtId="2" fontId="10" fillId="4" borderId="1" xfId="0" applyNumberFormat="1" applyFont="1" applyFill="1" applyBorder="1" applyAlignment="1">
      <alignment vertical="center"/>
    </xf>
    <xf numFmtId="2" fontId="10" fillId="5" borderId="1" xfId="0" applyNumberFormat="1" applyFont="1" applyFill="1" applyBorder="1" applyAlignment="1">
      <alignment vertical="center"/>
    </xf>
    <xf numFmtId="2" fontId="9" fillId="6" borderId="1" xfId="0" applyNumberFormat="1" applyFont="1" applyFill="1" applyBorder="1" applyAlignment="1">
      <alignment vertical="center"/>
    </xf>
    <xf numFmtId="2" fontId="10" fillId="4" borderId="0" xfId="0" applyNumberFormat="1" applyFont="1" applyFill="1" applyAlignment="1">
      <alignment vertical="center"/>
    </xf>
    <xf numFmtId="2" fontId="9" fillId="3" borderId="13" xfId="0" applyNumberFormat="1" applyFont="1" applyFill="1" applyBorder="1" applyAlignment="1">
      <alignment vertical="center"/>
    </xf>
    <xf numFmtId="0" fontId="10" fillId="4" borderId="0" xfId="0" applyFont="1" applyFill="1" applyAlignment="1">
      <alignment vertical="center"/>
    </xf>
    <xf numFmtId="0" fontId="8" fillId="8" borderId="7" xfId="0" applyFont="1" applyFill="1" applyBorder="1" applyAlignment="1">
      <alignment horizontal="center" vertical="center"/>
    </xf>
    <xf numFmtId="1" fontId="8" fillId="8" borderId="7" xfId="0" applyNumberFormat="1" applyFont="1" applyFill="1" applyBorder="1" applyAlignment="1">
      <alignment horizontal="center" vertical="center"/>
    </xf>
    <xf numFmtId="49" fontId="8" fillId="9" borderId="7" xfId="0" applyNumberFormat="1" applyFont="1" applyFill="1" applyBorder="1" applyAlignment="1">
      <alignment horizontal="center" vertical="center"/>
    </xf>
    <xf numFmtId="49" fontId="8" fillId="8" borderId="7" xfId="0" applyNumberFormat="1" applyFont="1" applyFill="1" applyBorder="1" applyAlignment="1">
      <alignment horizontal="center" vertical="center"/>
    </xf>
    <xf numFmtId="2" fontId="8" fillId="11" borderId="1" xfId="0" applyNumberFormat="1" applyFont="1" applyFill="1" applyBorder="1" applyAlignment="1">
      <alignment vertical="center"/>
    </xf>
    <xf numFmtId="9" fontId="8" fillId="11" borderId="1" xfId="1" applyFont="1" applyFill="1" applyBorder="1" applyAlignment="1">
      <alignment vertical="center"/>
    </xf>
    <xf numFmtId="0" fontId="9" fillId="4" borderId="0" xfId="0" applyFont="1" applyFill="1" applyAlignment="1">
      <alignment vertical="center"/>
    </xf>
    <xf numFmtId="0" fontId="11" fillId="2" borderId="0" xfId="0" applyFont="1" applyFill="1" applyAlignment="1">
      <alignment vertical="center"/>
    </xf>
    <xf numFmtId="166" fontId="10" fillId="4" borderId="0" xfId="0" applyNumberFormat="1" applyFont="1" applyFill="1" applyAlignment="1">
      <alignment vertical="center"/>
    </xf>
    <xf numFmtId="0" fontId="5" fillId="2" borderId="14" xfId="0" applyFont="1" applyFill="1" applyBorder="1" applyAlignment="1">
      <alignment vertical="center"/>
    </xf>
    <xf numFmtId="0" fontId="11" fillId="4" borderId="0" xfId="0" applyFont="1" applyFill="1" applyAlignment="1">
      <alignment vertical="center"/>
    </xf>
    <xf numFmtId="0" fontId="11" fillId="4" borderId="0" xfId="5" applyFont="1" applyFill="1" applyAlignment="1">
      <alignment vertical="center"/>
    </xf>
    <xf numFmtId="0" fontId="5" fillId="4" borderId="0" xfId="5" applyFont="1" applyFill="1" applyAlignment="1">
      <alignment vertical="center"/>
    </xf>
    <xf numFmtId="166" fontId="10" fillId="4" borderId="0" xfId="5" applyNumberFormat="1" applyFont="1" applyFill="1" applyAlignment="1">
      <alignment vertical="center"/>
    </xf>
    <xf numFmtId="0" fontId="12" fillId="4" borderId="17" xfId="5" applyFont="1" applyFill="1" applyBorder="1" applyAlignment="1">
      <alignment vertical="center"/>
    </xf>
    <xf numFmtId="0" fontId="13" fillId="4" borderId="17" xfId="5" applyFont="1" applyFill="1" applyBorder="1" applyAlignment="1">
      <alignment vertical="center"/>
    </xf>
    <xf numFmtId="166" fontId="14" fillId="4" borderId="17" xfId="5" applyNumberFormat="1" applyFont="1" applyFill="1" applyBorder="1" applyAlignment="1">
      <alignment vertical="center"/>
    </xf>
    <xf numFmtId="9" fontId="12" fillId="4" borderId="17" xfId="6" applyFont="1" applyFill="1" applyBorder="1" applyAlignment="1">
      <alignment vertical="center"/>
    </xf>
    <xf numFmtId="0" fontId="12" fillId="4" borderId="16" xfId="5" applyFont="1" applyFill="1" applyBorder="1" applyAlignment="1">
      <alignment vertical="center"/>
    </xf>
    <xf numFmtId="0" fontId="13" fillId="4" borderId="16" xfId="5" applyFont="1" applyFill="1" applyBorder="1" applyAlignment="1">
      <alignment vertical="center"/>
    </xf>
    <xf numFmtId="166" fontId="14" fillId="4" borderId="16" xfId="5" applyNumberFormat="1" applyFont="1" applyFill="1" applyBorder="1" applyAlignment="1">
      <alignment vertical="center"/>
    </xf>
    <xf numFmtId="44" fontId="12" fillId="4" borderId="16" xfId="5" applyNumberFormat="1" applyFont="1" applyFill="1" applyBorder="1" applyAlignment="1">
      <alignment vertical="center"/>
    </xf>
    <xf numFmtId="0" fontId="11" fillId="2" borderId="0" xfId="5" applyFont="1" applyFill="1" applyAlignment="1">
      <alignment vertical="center"/>
    </xf>
    <xf numFmtId="0" fontId="5" fillId="2" borderId="15" xfId="5" applyFont="1" applyFill="1" applyBorder="1" applyAlignment="1">
      <alignment vertical="center"/>
    </xf>
    <xf numFmtId="0" fontId="5" fillId="2" borderId="0" xfId="5" applyFont="1" applyFill="1" applyAlignment="1">
      <alignment vertical="center"/>
    </xf>
    <xf numFmtId="0" fontId="9" fillId="4" borderId="0" xfId="5" applyFont="1" applyFill="1" applyAlignment="1">
      <alignment vertical="center"/>
    </xf>
    <xf numFmtId="166" fontId="8" fillId="13" borderId="13" xfId="5" applyNumberFormat="1" applyFont="1" applyFill="1" applyBorder="1" applyAlignment="1">
      <alignment vertical="center"/>
    </xf>
    <xf numFmtId="166" fontId="8" fillId="11" borderId="1" xfId="5" applyNumberFormat="1" applyFont="1" applyFill="1" applyBorder="1" applyAlignment="1">
      <alignment vertical="center"/>
    </xf>
    <xf numFmtId="166" fontId="8" fillId="10" borderId="1" xfId="5" applyNumberFormat="1" applyFont="1" applyFill="1" applyBorder="1" applyAlignment="1">
      <alignment vertical="center"/>
    </xf>
    <xf numFmtId="0" fontId="10" fillId="4" borderId="0" xfId="5" applyFont="1" applyFill="1" applyAlignment="1">
      <alignment vertical="center"/>
    </xf>
    <xf numFmtId="166" fontId="9" fillId="3" borderId="13" xfId="5" applyNumberFormat="1" applyFont="1" applyFill="1" applyBorder="1" applyAlignment="1">
      <alignment vertical="center"/>
    </xf>
    <xf numFmtId="166" fontId="9" fillId="6" borderId="1" xfId="5" applyNumberFormat="1" applyFont="1" applyFill="1" applyBorder="1" applyAlignment="1">
      <alignment vertical="center"/>
    </xf>
    <xf numFmtId="166" fontId="10" fillId="4" borderId="1" xfId="5" applyNumberFormat="1" applyFont="1" applyFill="1" applyBorder="1" applyAlignment="1">
      <alignment vertical="center"/>
    </xf>
    <xf numFmtId="166" fontId="9" fillId="12" borderId="1" xfId="5" applyNumberFormat="1" applyFont="1" applyFill="1" applyBorder="1" applyAlignment="1">
      <alignment vertical="center"/>
    </xf>
    <xf numFmtId="0" fontId="8" fillId="8" borderId="1" xfId="5" applyFont="1" applyFill="1" applyBorder="1" applyAlignment="1">
      <alignment horizontal="center" vertical="center"/>
    </xf>
    <xf numFmtId="1" fontId="8" fillId="8" borderId="7" xfId="5" applyNumberFormat="1" applyFont="1" applyFill="1" applyBorder="1" applyAlignment="1">
      <alignment horizontal="center" vertical="center"/>
    </xf>
    <xf numFmtId="49" fontId="8" fillId="9" borderId="7" xfId="5" applyNumberFormat="1" applyFont="1" applyFill="1" applyBorder="1" applyAlignment="1">
      <alignment horizontal="center" vertical="center"/>
    </xf>
    <xf numFmtId="0" fontId="8" fillId="8" borderId="7" xfId="5" applyFont="1" applyFill="1" applyBorder="1" applyAlignment="1">
      <alignment horizontal="center" vertical="center"/>
    </xf>
    <xf numFmtId="49" fontId="8" fillId="8" borderId="7" xfId="5" applyNumberFormat="1" applyFont="1" applyFill="1" applyBorder="1" applyAlignment="1">
      <alignment horizontal="center" vertical="center"/>
    </xf>
    <xf numFmtId="49" fontId="8" fillId="9" borderId="1" xfId="5" applyNumberFormat="1" applyFont="1" applyFill="1" applyBorder="1" applyAlignment="1">
      <alignment horizontal="center" vertical="center"/>
    </xf>
    <xf numFmtId="0" fontId="9" fillId="4" borderId="0" xfId="5" applyFont="1" applyFill="1" applyAlignment="1">
      <alignment horizontal="center" vertical="center"/>
    </xf>
    <xf numFmtId="0" fontId="8" fillId="7" borderId="12" xfId="5" applyFont="1" applyFill="1" applyBorder="1" applyAlignment="1">
      <alignment horizontal="center" vertical="center" wrapText="1"/>
    </xf>
    <xf numFmtId="0" fontId="8" fillId="7" borderId="1" xfId="5" applyFont="1" applyFill="1" applyBorder="1" applyAlignment="1">
      <alignment horizontal="center" vertical="center" wrapText="1"/>
    </xf>
    <xf numFmtId="17" fontId="8" fillId="7" borderId="1" xfId="5" applyNumberFormat="1" applyFont="1" applyFill="1" applyBorder="1" applyAlignment="1">
      <alignment horizontal="center" vertical="center"/>
    </xf>
    <xf numFmtId="0" fontId="8" fillId="7" borderId="1" xfId="5" applyFont="1" applyFill="1" applyBorder="1" applyAlignment="1">
      <alignment horizontal="center" vertical="center"/>
    </xf>
    <xf numFmtId="0" fontId="7" fillId="4" borderId="0" xfId="5" applyFont="1" applyFill="1" applyAlignment="1">
      <alignment vertical="center"/>
    </xf>
    <xf numFmtId="0" fontId="2" fillId="4" borderId="0" xfId="5" applyFont="1" applyFill="1" applyAlignment="1">
      <alignment vertical="center"/>
    </xf>
    <xf numFmtId="0" fontId="6" fillId="4" borderId="0" xfId="5" applyFont="1" applyFill="1" applyAlignment="1">
      <alignment vertical="center"/>
    </xf>
    <xf numFmtId="43" fontId="9" fillId="4" borderId="0" xfId="5" applyNumberFormat="1" applyFont="1" applyFill="1" applyAlignment="1">
      <alignment vertical="center"/>
    </xf>
    <xf numFmtId="43" fontId="11" fillId="4" borderId="0" xfId="5" applyNumberFormat="1" applyFont="1" applyFill="1" applyAlignment="1">
      <alignment vertical="center"/>
    </xf>
    <xf numFmtId="9" fontId="11" fillId="4" borderId="0" xfId="1" applyFont="1" applyFill="1" applyAlignment="1">
      <alignment vertical="center"/>
    </xf>
    <xf numFmtId="0" fontId="0" fillId="0" borderId="1" xfId="0" applyBorder="1"/>
    <xf numFmtId="0" fontId="0" fillId="0" borderId="4" xfId="0" applyBorder="1"/>
    <xf numFmtId="0" fontId="0" fillId="0" borderId="5" xfId="0" applyBorder="1"/>
    <xf numFmtId="0" fontId="0" fillId="0" borderId="10" xfId="0" applyBorder="1"/>
    <xf numFmtId="0" fontId="0" fillId="0" borderId="11" xfId="0" applyBorder="1"/>
    <xf numFmtId="0" fontId="0" fillId="0" borderId="6" xfId="0" applyBorder="1"/>
    <xf numFmtId="0" fontId="0" fillId="0" borderId="7" xfId="0" applyBorder="1"/>
    <xf numFmtId="0" fontId="0" fillId="0" borderId="8" xfId="0" applyBorder="1"/>
    <xf numFmtId="0" fontId="3" fillId="0" borderId="18" xfId="0" applyFont="1" applyBorder="1"/>
    <xf numFmtId="0" fontId="3" fillId="0" borderId="19" xfId="0" applyFont="1" applyBorder="1"/>
    <xf numFmtId="0" fontId="3" fillId="0" borderId="19" xfId="0" applyFont="1" applyBorder="1" applyAlignment="1">
      <alignment horizontal="center" vertical="center"/>
    </xf>
    <xf numFmtId="0" fontId="3" fillId="0" borderId="20" xfId="0" applyFont="1" applyBorder="1"/>
    <xf numFmtId="0" fontId="3" fillId="0" borderId="4" xfId="0" applyFont="1" applyBorder="1"/>
    <xf numFmtId="0" fontId="3" fillId="0" borderId="1" xfId="0" applyFont="1" applyBorder="1"/>
    <xf numFmtId="165" fontId="3" fillId="0" borderId="1" xfId="0" applyNumberFormat="1" applyFont="1" applyBorder="1"/>
    <xf numFmtId="0" fontId="3" fillId="0" borderId="9" xfId="0" applyFont="1" applyBorder="1"/>
    <xf numFmtId="0" fontId="3" fillId="0" borderId="10" xfId="0" applyFont="1" applyBorder="1"/>
    <xf numFmtId="1" fontId="0" fillId="0" borderId="0" xfId="0" applyNumberFormat="1"/>
    <xf numFmtId="0" fontId="0" fillId="0" borderId="0" xfId="0" applyAlignment="1">
      <alignment wrapText="1"/>
    </xf>
    <xf numFmtId="0" fontId="0" fillId="0" borderId="0" xfId="0" applyAlignment="1">
      <alignment horizontal="left"/>
    </xf>
    <xf numFmtId="0" fontId="0" fillId="0" borderId="0" xfId="0" pivotButton="1" applyAlignment="1">
      <alignment wrapText="1"/>
    </xf>
    <xf numFmtId="0" fontId="8" fillId="10" borderId="3" xfId="0" applyFont="1" applyFill="1" applyBorder="1" applyAlignment="1">
      <alignment horizontal="center" vertical="center"/>
    </xf>
    <xf numFmtId="0" fontId="8" fillId="10" borderId="3" xfId="5" applyFont="1" applyFill="1" applyBorder="1" applyAlignment="1">
      <alignment horizontal="center" vertical="center"/>
    </xf>
    <xf numFmtId="2" fontId="8" fillId="7" borderId="1" xfId="5" applyNumberFormat="1" applyFont="1" applyFill="1" applyBorder="1" applyAlignment="1">
      <alignment horizontal="center" vertical="center" wrapText="1"/>
    </xf>
    <xf numFmtId="1" fontId="10" fillId="4" borderId="1" xfId="5" applyNumberFormat="1" applyFont="1" applyFill="1" applyBorder="1" applyAlignment="1">
      <alignment horizontal="center" vertical="center"/>
    </xf>
    <xf numFmtId="1" fontId="9" fillId="6" borderId="1" xfId="5" applyNumberFormat="1" applyFont="1" applyFill="1" applyBorder="1" applyAlignment="1">
      <alignment horizontal="center" vertical="center"/>
    </xf>
    <xf numFmtId="1" fontId="8" fillId="11" borderId="1" xfId="5" applyNumberFormat="1" applyFont="1" applyFill="1" applyBorder="1" applyAlignment="1">
      <alignment horizontal="center" vertical="center"/>
    </xf>
    <xf numFmtId="0" fontId="16" fillId="4" borderId="16" xfId="5" applyFont="1" applyFill="1" applyBorder="1" applyAlignment="1">
      <alignment horizontal="center" vertical="center"/>
    </xf>
    <xf numFmtId="9" fontId="16" fillId="4" borderId="17" xfId="1" applyFont="1" applyFill="1" applyBorder="1" applyAlignment="1">
      <alignment horizontal="center" vertical="center"/>
    </xf>
    <xf numFmtId="0" fontId="11" fillId="4" borderId="0" xfId="5" applyFont="1" applyFill="1" applyAlignment="1">
      <alignment horizontal="center" vertical="center"/>
    </xf>
    <xf numFmtId="2" fontId="11" fillId="4" borderId="0" xfId="5" applyNumberFormat="1" applyFont="1" applyFill="1" applyAlignment="1">
      <alignment horizontal="center" vertical="center"/>
    </xf>
    <xf numFmtId="166" fontId="10" fillId="4" borderId="0" xfId="5" applyNumberFormat="1" applyFont="1" applyFill="1" applyAlignment="1">
      <alignment horizontal="center" vertical="center"/>
    </xf>
    <xf numFmtId="0" fontId="10" fillId="4" borderId="0" xfId="5" applyFont="1" applyFill="1" applyAlignment="1">
      <alignment horizontal="center" vertical="center"/>
    </xf>
    <xf numFmtId="43" fontId="9" fillId="4" borderId="0" xfId="5" applyNumberFormat="1" applyFont="1" applyFill="1" applyAlignment="1">
      <alignment horizontal="center" vertical="center"/>
    </xf>
    <xf numFmtId="166" fontId="17" fillId="4" borderId="16" xfId="5" applyNumberFormat="1" applyFont="1" applyFill="1" applyBorder="1" applyAlignment="1">
      <alignment horizontal="center" vertical="center"/>
    </xf>
    <xf numFmtId="9" fontId="17" fillId="4" borderId="17" xfId="1" applyFont="1" applyFill="1" applyBorder="1" applyAlignment="1">
      <alignment horizontal="center" vertical="center"/>
    </xf>
    <xf numFmtId="2" fontId="10" fillId="4" borderId="0" xfId="0" applyNumberFormat="1" applyFont="1" applyFill="1" applyAlignment="1">
      <alignment horizontal="center" vertical="center"/>
    </xf>
    <xf numFmtId="2" fontId="9" fillId="3" borderId="13" xfId="0" applyNumberFormat="1" applyFont="1" applyFill="1" applyBorder="1" applyAlignment="1">
      <alignment horizontal="center" vertical="center"/>
    </xf>
    <xf numFmtId="1" fontId="10" fillId="4" borderId="1" xfId="0" applyNumberFormat="1" applyFont="1" applyFill="1" applyBorder="1" applyAlignment="1">
      <alignment horizontal="center" vertical="center"/>
    </xf>
    <xf numFmtId="1" fontId="10" fillId="5" borderId="1" xfId="0" applyNumberFormat="1" applyFont="1" applyFill="1" applyBorder="1" applyAlignment="1">
      <alignment horizontal="center" vertical="center"/>
    </xf>
    <xf numFmtId="1" fontId="10" fillId="4" borderId="1" xfId="1" applyNumberFormat="1" applyFont="1" applyFill="1" applyBorder="1" applyAlignment="1">
      <alignment horizontal="center" vertical="center"/>
    </xf>
    <xf numFmtId="1" fontId="9" fillId="6" borderId="1" xfId="0" applyNumberFormat="1" applyFont="1" applyFill="1" applyBorder="1" applyAlignment="1">
      <alignment horizontal="center" vertical="center"/>
    </xf>
    <xf numFmtId="1" fontId="8" fillId="11" borderId="1" xfId="0" applyNumberFormat="1" applyFont="1" applyFill="1" applyBorder="1" applyAlignment="1">
      <alignment horizontal="center" vertical="center"/>
    </xf>
    <xf numFmtId="1" fontId="8" fillId="11" borderId="1" xfId="1" applyNumberFormat="1" applyFont="1" applyFill="1" applyBorder="1" applyAlignment="1">
      <alignment horizontal="center" vertical="center"/>
    </xf>
    <xf numFmtId="0" fontId="16" fillId="4" borderId="1" xfId="5" applyFont="1" applyFill="1" applyBorder="1" applyAlignment="1">
      <alignment horizontal="center" vertical="center"/>
    </xf>
    <xf numFmtId="1" fontId="16" fillId="4" borderId="1" xfId="5" applyNumberFormat="1" applyFont="1" applyFill="1" applyBorder="1" applyAlignment="1">
      <alignment horizontal="center" vertical="center"/>
    </xf>
    <xf numFmtId="9" fontId="16" fillId="4" borderId="1" xfId="1" applyFont="1" applyFill="1" applyBorder="1" applyAlignment="1">
      <alignment horizontal="center" vertical="center"/>
    </xf>
    <xf numFmtId="0" fontId="0" fillId="0" borderId="0" xfId="0" pivotButton="1"/>
    <xf numFmtId="0" fontId="4" fillId="2" borderId="0" xfId="0" applyFont="1" applyFill="1" applyAlignment="1">
      <alignment horizontal="left" vertical="center"/>
    </xf>
    <xf numFmtId="0" fontId="8" fillId="10" borderId="3" xfId="0" applyFont="1" applyFill="1" applyBorder="1" applyAlignment="1">
      <alignment horizontal="center" vertical="center"/>
    </xf>
    <xf numFmtId="0" fontId="8" fillId="10" borderId="2" xfId="0" applyFont="1" applyFill="1" applyBorder="1" applyAlignment="1">
      <alignment horizontal="center" vertical="center"/>
    </xf>
    <xf numFmtId="0" fontId="4" fillId="2" borderId="0" xfId="5" applyFont="1" applyFill="1" applyAlignment="1">
      <alignment horizontal="left" vertical="center"/>
    </xf>
    <xf numFmtId="0" fontId="8" fillId="10" borderId="3" xfId="5" applyFont="1" applyFill="1" applyBorder="1" applyAlignment="1">
      <alignment horizontal="center" vertical="center"/>
    </xf>
    <xf numFmtId="0" fontId="8" fillId="10" borderId="2" xfId="5" applyFont="1" applyFill="1" applyBorder="1" applyAlignment="1">
      <alignment horizontal="center" vertical="center"/>
    </xf>
    <xf numFmtId="0" fontId="0" fillId="0" borderId="0" xfId="0" applyNumberFormat="1"/>
    <xf numFmtId="0" fontId="0" fillId="4" borderId="0" xfId="0" applyFill="1" applyBorder="1"/>
    <xf numFmtId="9" fontId="10" fillId="0" borderId="1" xfId="1" applyFont="1" applyFill="1" applyBorder="1" applyAlignment="1">
      <alignment vertical="center"/>
    </xf>
  </cellXfs>
  <cellStyles count="10">
    <cellStyle name="Comma 10 2 2 2 2 2 2 2 2 5" xfId="3" xr:uid="{F7196301-9482-4D3F-ABD3-F0695C5FDF28}"/>
    <cellStyle name="Comma 10 2 2 2 2 2 2 2 2 5 2" xfId="8" xr:uid="{22B84556-CB2E-46E6-A222-67A7FC087C3D}"/>
    <cellStyle name="Comma 2" xfId="4" xr:uid="{C52184E8-CA5A-4A46-BFD1-354225B273D2}"/>
    <cellStyle name="Comma 2 2" xfId="9" xr:uid="{8DB5EF2B-0C56-4D12-89F3-866F3153BA4E}"/>
    <cellStyle name="Comma 3" xfId="7" xr:uid="{A48D73E6-6EDF-4C22-9FB9-228D70308951}"/>
    <cellStyle name="Normal" xfId="0" builtinId="0"/>
    <cellStyle name="Normal 2" xfId="5" xr:uid="{212A6141-DB86-42D8-9B27-05556709BE32}"/>
    <cellStyle name="Normal 6" xfId="2" xr:uid="{CB2553B2-A256-4E24-9445-81022C3DBDAD}"/>
    <cellStyle name="Percent" xfId="1" builtinId="5"/>
    <cellStyle name="Percent 2" xfId="6" xr:uid="{15F7BE5E-ED78-447E-994A-31C0BFFF1393}"/>
  </cellStyles>
  <dxfs count="7">
    <dxf>
      <numFmt numFmtId="1" formatCode="0"/>
    </dxf>
    <dxf>
      <alignment wrapText="1"/>
    </dxf>
    <dxf>
      <alignment wrapText="1"/>
    </dxf>
    <dxf>
      <alignment wrapText="1"/>
    </dxf>
    <dxf>
      <numFmt numFmtId="1" formatCode="0"/>
    </dxf>
    <dxf>
      <numFmt numFmtId="1" formatCode="0"/>
    </dxf>
    <dxf>
      <numFmt numFmtId="1" formatCode="0"/>
    </dxf>
  </dxfs>
  <tableStyles count="1" defaultTableStyle="TableStyleMedium2" defaultPivotStyle="PivotStyleLight16">
    <tableStyle name="Table Style 1" pivot="0" count="0" xr9:uid="{E59FF1C1-9EA4-4BB0-9A03-B94F456EE1E7}"/>
  </tableStyles>
  <colors>
    <mruColors>
      <color rgb="FFFF8F75"/>
      <color rgb="FFCC0000"/>
      <color rgb="FFFF3B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[Operation_Dashboard_Project_Dashboard_ 2022 Report.xlsx]Pivot Tables!PivotTable3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Mileage covered 2022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064079634127081E-2"/>
          <c:y val="0.10855901109060929"/>
          <c:w val="0.74777752170917622"/>
          <c:h val="0.57277865643054304"/>
        </c:manualLayout>
      </c:layout>
      <c:barChart>
        <c:barDir val="col"/>
        <c:grouping val="stacked"/>
        <c:varyColors val="0"/>
        <c:ser>
          <c:idx val="0"/>
          <c:order val="0"/>
          <c:tx>
            <c:strRef>
              <c:f>'Pivot Tables'!$B$44</c:f>
              <c:strCache>
                <c:ptCount val="1"/>
                <c:pt idx="0">
                  <c:v>January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Tables'!$A$45:$A$66</c:f>
              <c:strCache>
                <c:ptCount val="21"/>
                <c:pt idx="0">
                  <c:v>KBH 207T MAN</c:v>
                </c:pt>
                <c:pt idx="1">
                  <c:v>KBH 308N CONTAINER</c:v>
                </c:pt>
                <c:pt idx="2">
                  <c:v>KBL 166Z MAN</c:v>
                </c:pt>
                <c:pt idx="3">
                  <c:v>KBM 661F CONTAINER</c:v>
                </c:pt>
                <c:pt idx="4">
                  <c:v>KBP 557N CONTAINER</c:v>
                </c:pt>
                <c:pt idx="5">
                  <c:v>KBZ 257E </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Tables'!$B$45:$B$66</c:f>
              <c:numCache>
                <c:formatCode>General</c:formatCode>
                <c:ptCount val="21"/>
                <c:pt idx="0">
                  <c:v>0</c:v>
                </c:pt>
                <c:pt idx="1">
                  <c:v>3079</c:v>
                </c:pt>
                <c:pt idx="2">
                  <c:v>0</c:v>
                </c:pt>
                <c:pt idx="3">
                  <c:v>3723</c:v>
                </c:pt>
                <c:pt idx="4">
                  <c:v>3294</c:v>
                </c:pt>
                <c:pt idx="5">
                  <c:v>0</c:v>
                </c:pt>
                <c:pt idx="6">
                  <c:v>4591</c:v>
                </c:pt>
                <c:pt idx="7">
                  <c:v>4580</c:v>
                </c:pt>
                <c:pt idx="8">
                  <c:v>4571</c:v>
                </c:pt>
                <c:pt idx="9">
                  <c:v>3065</c:v>
                </c:pt>
                <c:pt idx="10">
                  <c:v>3774</c:v>
                </c:pt>
                <c:pt idx="11">
                  <c:v>3063</c:v>
                </c:pt>
                <c:pt idx="12">
                  <c:v>3440</c:v>
                </c:pt>
                <c:pt idx="13">
                  <c:v>1797</c:v>
                </c:pt>
                <c:pt idx="14">
                  <c:v>1683</c:v>
                </c:pt>
                <c:pt idx="15">
                  <c:v>2944</c:v>
                </c:pt>
                <c:pt idx="16">
                  <c:v>3537</c:v>
                </c:pt>
                <c:pt idx="17">
                  <c:v>2899</c:v>
                </c:pt>
                <c:pt idx="18">
                  <c:v>4686</c:v>
                </c:pt>
                <c:pt idx="19">
                  <c:v>3377</c:v>
                </c:pt>
                <c:pt idx="20">
                  <c:v>3514</c:v>
                </c:pt>
              </c:numCache>
            </c:numRef>
          </c:val>
          <c:extLst>
            <c:ext xmlns:c16="http://schemas.microsoft.com/office/drawing/2014/chart" uri="{C3380CC4-5D6E-409C-BE32-E72D297353CC}">
              <c16:uniqueId val="{00000000-F791-4E66-84B8-48618B05F6B8}"/>
            </c:ext>
          </c:extLst>
        </c:ser>
        <c:ser>
          <c:idx val="1"/>
          <c:order val="1"/>
          <c:tx>
            <c:strRef>
              <c:f>'Pivot Tables'!$C$44</c:f>
              <c:strCache>
                <c:ptCount val="1"/>
                <c:pt idx="0">
                  <c:v>February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Tables'!$A$45:$A$66</c:f>
              <c:strCache>
                <c:ptCount val="21"/>
                <c:pt idx="0">
                  <c:v>KBH 207T MAN</c:v>
                </c:pt>
                <c:pt idx="1">
                  <c:v>KBH 308N CONTAINER</c:v>
                </c:pt>
                <c:pt idx="2">
                  <c:v>KBL 166Z MAN</c:v>
                </c:pt>
                <c:pt idx="3">
                  <c:v>KBM 661F CONTAINER</c:v>
                </c:pt>
                <c:pt idx="4">
                  <c:v>KBP 557N CONTAINER</c:v>
                </c:pt>
                <c:pt idx="5">
                  <c:v>KBZ 257E </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Tables'!$C$45:$C$66</c:f>
              <c:numCache>
                <c:formatCode>General</c:formatCode>
                <c:ptCount val="21"/>
                <c:pt idx="0">
                  <c:v>0</c:v>
                </c:pt>
                <c:pt idx="1">
                  <c:v>3305</c:v>
                </c:pt>
                <c:pt idx="2">
                  <c:v>0</c:v>
                </c:pt>
                <c:pt idx="3">
                  <c:v>3563</c:v>
                </c:pt>
                <c:pt idx="4">
                  <c:v>5147</c:v>
                </c:pt>
                <c:pt idx="5">
                  <c:v>0</c:v>
                </c:pt>
                <c:pt idx="6">
                  <c:v>4469</c:v>
                </c:pt>
                <c:pt idx="7">
                  <c:v>4465</c:v>
                </c:pt>
                <c:pt idx="8">
                  <c:v>4460</c:v>
                </c:pt>
                <c:pt idx="9">
                  <c:v>5085</c:v>
                </c:pt>
                <c:pt idx="10">
                  <c:v>4448</c:v>
                </c:pt>
                <c:pt idx="11">
                  <c:v>5968</c:v>
                </c:pt>
                <c:pt idx="12">
                  <c:v>3614</c:v>
                </c:pt>
                <c:pt idx="13">
                  <c:v>3710</c:v>
                </c:pt>
                <c:pt idx="14">
                  <c:v>5844</c:v>
                </c:pt>
                <c:pt idx="15">
                  <c:v>4546</c:v>
                </c:pt>
                <c:pt idx="16">
                  <c:v>5970</c:v>
                </c:pt>
                <c:pt idx="17">
                  <c:v>4583</c:v>
                </c:pt>
                <c:pt idx="18">
                  <c:v>4396</c:v>
                </c:pt>
                <c:pt idx="19">
                  <c:v>5974</c:v>
                </c:pt>
                <c:pt idx="20">
                  <c:v>4370</c:v>
                </c:pt>
              </c:numCache>
            </c:numRef>
          </c:val>
          <c:extLst>
            <c:ext xmlns:c16="http://schemas.microsoft.com/office/drawing/2014/chart" uri="{C3380CC4-5D6E-409C-BE32-E72D297353CC}">
              <c16:uniqueId val="{00000001-F791-4E66-84B8-48618B05F6B8}"/>
            </c:ext>
          </c:extLst>
        </c:ser>
        <c:ser>
          <c:idx val="2"/>
          <c:order val="2"/>
          <c:tx>
            <c:strRef>
              <c:f>'Pivot Tables'!$D$44</c:f>
              <c:strCache>
                <c:ptCount val="1"/>
                <c:pt idx="0">
                  <c:v>March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 Tables'!$A$45:$A$66</c:f>
              <c:strCache>
                <c:ptCount val="21"/>
                <c:pt idx="0">
                  <c:v>KBH 207T MAN</c:v>
                </c:pt>
                <c:pt idx="1">
                  <c:v>KBH 308N CONTAINER</c:v>
                </c:pt>
                <c:pt idx="2">
                  <c:v>KBL 166Z MAN</c:v>
                </c:pt>
                <c:pt idx="3">
                  <c:v>KBM 661F CONTAINER</c:v>
                </c:pt>
                <c:pt idx="4">
                  <c:v>KBP 557N CONTAINER</c:v>
                </c:pt>
                <c:pt idx="5">
                  <c:v>KBZ 257E </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Tables'!$D$45:$D$66</c:f>
              <c:numCache>
                <c:formatCode>General</c:formatCode>
                <c:ptCount val="21"/>
                <c:pt idx="0">
                  <c:v>0</c:v>
                </c:pt>
                <c:pt idx="1">
                  <c:v>2730</c:v>
                </c:pt>
                <c:pt idx="2">
                  <c:v>0</c:v>
                </c:pt>
                <c:pt idx="3">
                  <c:v>1427</c:v>
                </c:pt>
                <c:pt idx="4">
                  <c:v>1214</c:v>
                </c:pt>
                <c:pt idx="5">
                  <c:v>0</c:v>
                </c:pt>
                <c:pt idx="6">
                  <c:v>5008</c:v>
                </c:pt>
                <c:pt idx="7">
                  <c:v>5014</c:v>
                </c:pt>
                <c:pt idx="8">
                  <c:v>4980</c:v>
                </c:pt>
                <c:pt idx="9">
                  <c:v>5948</c:v>
                </c:pt>
                <c:pt idx="10">
                  <c:v>8097</c:v>
                </c:pt>
                <c:pt idx="11">
                  <c:v>8163</c:v>
                </c:pt>
                <c:pt idx="12">
                  <c:v>1324</c:v>
                </c:pt>
                <c:pt idx="13">
                  <c:v>3673</c:v>
                </c:pt>
                <c:pt idx="14">
                  <c:v>3246</c:v>
                </c:pt>
                <c:pt idx="15">
                  <c:v>3529</c:v>
                </c:pt>
                <c:pt idx="16">
                  <c:v>8161</c:v>
                </c:pt>
                <c:pt idx="17">
                  <c:v>2866</c:v>
                </c:pt>
                <c:pt idx="18">
                  <c:v>5009</c:v>
                </c:pt>
                <c:pt idx="19">
                  <c:v>8110</c:v>
                </c:pt>
                <c:pt idx="20">
                  <c:v>3466</c:v>
                </c:pt>
              </c:numCache>
            </c:numRef>
          </c:val>
          <c:extLst>
            <c:ext xmlns:c16="http://schemas.microsoft.com/office/drawing/2014/chart" uri="{C3380CC4-5D6E-409C-BE32-E72D297353CC}">
              <c16:uniqueId val="{00000002-F791-4E66-84B8-48618B05F6B8}"/>
            </c:ext>
          </c:extLst>
        </c:ser>
        <c:ser>
          <c:idx val="3"/>
          <c:order val="3"/>
          <c:tx>
            <c:strRef>
              <c:f>'Pivot Tables'!$E$44</c:f>
              <c:strCache>
                <c:ptCount val="1"/>
                <c:pt idx="0">
                  <c:v>April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'Pivot Tables'!$A$45:$A$66</c:f>
              <c:strCache>
                <c:ptCount val="21"/>
                <c:pt idx="0">
                  <c:v>KBH 207T MAN</c:v>
                </c:pt>
                <c:pt idx="1">
                  <c:v>KBH 308N CONTAINER</c:v>
                </c:pt>
                <c:pt idx="2">
                  <c:v>KBL 166Z MAN</c:v>
                </c:pt>
                <c:pt idx="3">
                  <c:v>KBM 661F CONTAINER</c:v>
                </c:pt>
                <c:pt idx="4">
                  <c:v>KBP 557N CONTAINER</c:v>
                </c:pt>
                <c:pt idx="5">
                  <c:v>KBZ 257E </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Tables'!$E$45:$E$66</c:f>
              <c:numCache>
                <c:formatCode>General</c:formatCode>
                <c:ptCount val="21"/>
                <c:pt idx="0">
                  <c:v>30</c:v>
                </c:pt>
                <c:pt idx="1">
                  <c:v>152</c:v>
                </c:pt>
                <c:pt idx="2">
                  <c:v>30</c:v>
                </c:pt>
                <c:pt idx="3">
                  <c:v>2095</c:v>
                </c:pt>
                <c:pt idx="4">
                  <c:v>3242</c:v>
                </c:pt>
                <c:pt idx="5">
                  <c:v>30</c:v>
                </c:pt>
                <c:pt idx="6">
                  <c:v>6182</c:v>
                </c:pt>
                <c:pt idx="7">
                  <c:v>5729</c:v>
                </c:pt>
                <c:pt idx="8">
                  <c:v>5717</c:v>
                </c:pt>
                <c:pt idx="9">
                  <c:v>6465</c:v>
                </c:pt>
                <c:pt idx="10">
                  <c:v>7220</c:v>
                </c:pt>
                <c:pt idx="11">
                  <c:v>7289</c:v>
                </c:pt>
                <c:pt idx="12">
                  <c:v>5261</c:v>
                </c:pt>
                <c:pt idx="13">
                  <c:v>5271</c:v>
                </c:pt>
                <c:pt idx="14">
                  <c:v>4714</c:v>
                </c:pt>
                <c:pt idx="15">
                  <c:v>2734</c:v>
                </c:pt>
                <c:pt idx="16">
                  <c:v>7153</c:v>
                </c:pt>
                <c:pt idx="17">
                  <c:v>4498</c:v>
                </c:pt>
                <c:pt idx="18">
                  <c:v>6190</c:v>
                </c:pt>
                <c:pt idx="19">
                  <c:v>6466</c:v>
                </c:pt>
                <c:pt idx="20">
                  <c:v>4069</c:v>
                </c:pt>
              </c:numCache>
            </c:numRef>
          </c:val>
          <c:extLst>
            <c:ext xmlns:c16="http://schemas.microsoft.com/office/drawing/2014/chart" uri="{C3380CC4-5D6E-409C-BE32-E72D297353CC}">
              <c16:uniqueId val="{00000003-F791-4E66-84B8-48618B05F6B8}"/>
            </c:ext>
          </c:extLst>
        </c:ser>
        <c:ser>
          <c:idx val="4"/>
          <c:order val="4"/>
          <c:tx>
            <c:strRef>
              <c:f>'Pivot Tables'!$F$44</c:f>
              <c:strCache>
                <c:ptCount val="1"/>
                <c:pt idx="0">
                  <c:v>May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 Tables'!$A$45:$A$66</c:f>
              <c:strCache>
                <c:ptCount val="21"/>
                <c:pt idx="0">
                  <c:v>KBH 207T MAN</c:v>
                </c:pt>
                <c:pt idx="1">
                  <c:v>KBH 308N CONTAINER</c:v>
                </c:pt>
                <c:pt idx="2">
                  <c:v>KBL 166Z MAN</c:v>
                </c:pt>
                <c:pt idx="3">
                  <c:v>KBM 661F CONTAINER</c:v>
                </c:pt>
                <c:pt idx="4">
                  <c:v>KBP 557N CONTAINER</c:v>
                </c:pt>
                <c:pt idx="5">
                  <c:v>KBZ 257E </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Tables'!$F$45:$F$66</c:f>
              <c:numCache>
                <c:formatCode>General</c:formatCode>
                <c:ptCount val="21"/>
                <c:pt idx="0">
                  <c:v>0</c:v>
                </c:pt>
                <c:pt idx="1">
                  <c:v>826</c:v>
                </c:pt>
                <c:pt idx="2">
                  <c:v>0</c:v>
                </c:pt>
                <c:pt idx="3">
                  <c:v>3213</c:v>
                </c:pt>
                <c:pt idx="4">
                  <c:v>1197</c:v>
                </c:pt>
                <c:pt idx="5">
                  <c:v>0</c:v>
                </c:pt>
                <c:pt idx="6">
                  <c:v>5193</c:v>
                </c:pt>
                <c:pt idx="7">
                  <c:v>6570</c:v>
                </c:pt>
                <c:pt idx="8">
                  <c:v>5635</c:v>
                </c:pt>
                <c:pt idx="9">
                  <c:v>8369</c:v>
                </c:pt>
                <c:pt idx="10">
                  <c:v>9573</c:v>
                </c:pt>
                <c:pt idx="11">
                  <c:v>7300</c:v>
                </c:pt>
                <c:pt idx="12">
                  <c:v>7903</c:v>
                </c:pt>
                <c:pt idx="13">
                  <c:v>6516</c:v>
                </c:pt>
                <c:pt idx="14">
                  <c:v>7044</c:v>
                </c:pt>
                <c:pt idx="15">
                  <c:v>5121</c:v>
                </c:pt>
                <c:pt idx="16">
                  <c:v>8105</c:v>
                </c:pt>
                <c:pt idx="17">
                  <c:v>6349</c:v>
                </c:pt>
                <c:pt idx="18">
                  <c:v>5843</c:v>
                </c:pt>
                <c:pt idx="19">
                  <c:v>6969</c:v>
                </c:pt>
                <c:pt idx="20">
                  <c:v>6008</c:v>
                </c:pt>
              </c:numCache>
            </c:numRef>
          </c:val>
          <c:extLst>
            <c:ext xmlns:c16="http://schemas.microsoft.com/office/drawing/2014/chart" uri="{C3380CC4-5D6E-409C-BE32-E72D297353CC}">
              <c16:uniqueId val="{00000004-F791-4E66-84B8-48618B05F6B8}"/>
            </c:ext>
          </c:extLst>
        </c:ser>
        <c:ser>
          <c:idx val="5"/>
          <c:order val="5"/>
          <c:tx>
            <c:strRef>
              <c:f>'Pivot Tables'!$G$44</c:f>
              <c:strCache>
                <c:ptCount val="1"/>
                <c:pt idx="0">
                  <c:v>June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 Tables'!$A$45:$A$66</c:f>
              <c:strCache>
                <c:ptCount val="21"/>
                <c:pt idx="0">
                  <c:v>KBH 207T MAN</c:v>
                </c:pt>
                <c:pt idx="1">
                  <c:v>KBH 308N CONTAINER</c:v>
                </c:pt>
                <c:pt idx="2">
                  <c:v>KBL 166Z MAN</c:v>
                </c:pt>
                <c:pt idx="3">
                  <c:v>KBM 661F CONTAINER</c:v>
                </c:pt>
                <c:pt idx="4">
                  <c:v>KBP 557N CONTAINER</c:v>
                </c:pt>
                <c:pt idx="5">
                  <c:v>KBZ 257E </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Tables'!$G$45:$G$66</c:f>
              <c:numCache>
                <c:formatCode>General</c:formatCode>
                <c:ptCount val="21"/>
                <c:pt idx="0">
                  <c:v>0</c:v>
                </c:pt>
                <c:pt idx="1">
                  <c:v>0</c:v>
                </c:pt>
                <c:pt idx="2">
                  <c:v>0</c:v>
                </c:pt>
                <c:pt idx="3">
                  <c:v>2150</c:v>
                </c:pt>
                <c:pt idx="4">
                  <c:v>497</c:v>
                </c:pt>
                <c:pt idx="5">
                  <c:v>0</c:v>
                </c:pt>
                <c:pt idx="6">
                  <c:v>6151</c:v>
                </c:pt>
                <c:pt idx="7">
                  <c:v>8209</c:v>
                </c:pt>
                <c:pt idx="8">
                  <c:v>5957</c:v>
                </c:pt>
                <c:pt idx="9">
                  <c:v>6263</c:v>
                </c:pt>
                <c:pt idx="10">
                  <c:v>8130</c:v>
                </c:pt>
                <c:pt idx="11">
                  <c:v>2974</c:v>
                </c:pt>
                <c:pt idx="12">
                  <c:v>7002</c:v>
                </c:pt>
                <c:pt idx="13">
                  <c:v>7490</c:v>
                </c:pt>
                <c:pt idx="14">
                  <c:v>3205</c:v>
                </c:pt>
                <c:pt idx="15">
                  <c:v>7063</c:v>
                </c:pt>
                <c:pt idx="16">
                  <c:v>8150</c:v>
                </c:pt>
                <c:pt idx="17">
                  <c:v>7004</c:v>
                </c:pt>
                <c:pt idx="18">
                  <c:v>7872</c:v>
                </c:pt>
                <c:pt idx="19">
                  <c:v>8355</c:v>
                </c:pt>
                <c:pt idx="20">
                  <c:v>6446</c:v>
                </c:pt>
              </c:numCache>
            </c:numRef>
          </c:val>
          <c:extLst>
            <c:ext xmlns:c16="http://schemas.microsoft.com/office/drawing/2014/chart" uri="{C3380CC4-5D6E-409C-BE32-E72D297353CC}">
              <c16:uniqueId val="{00000005-F791-4E66-84B8-48618B05F6B8}"/>
            </c:ext>
          </c:extLst>
        </c:ser>
        <c:ser>
          <c:idx val="6"/>
          <c:order val="6"/>
          <c:tx>
            <c:strRef>
              <c:f>'Pivot Tables'!$H$44</c:f>
              <c:strCache>
                <c:ptCount val="1"/>
                <c:pt idx="0">
                  <c:v>July</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strRef>
              <c:f>'Pivot Tables'!$A$45:$A$66</c:f>
              <c:strCache>
                <c:ptCount val="21"/>
                <c:pt idx="0">
                  <c:v>KBH 207T MAN</c:v>
                </c:pt>
                <c:pt idx="1">
                  <c:v>KBH 308N CONTAINER</c:v>
                </c:pt>
                <c:pt idx="2">
                  <c:v>KBL 166Z MAN</c:v>
                </c:pt>
                <c:pt idx="3">
                  <c:v>KBM 661F CONTAINER</c:v>
                </c:pt>
                <c:pt idx="4">
                  <c:v>KBP 557N CONTAINER</c:v>
                </c:pt>
                <c:pt idx="5">
                  <c:v>KBZ 257E </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Tables'!$H$45:$H$66</c:f>
              <c:numCache>
                <c:formatCode>General</c:formatCode>
                <c:ptCount val="21"/>
                <c:pt idx="0">
                  <c:v>0</c:v>
                </c:pt>
                <c:pt idx="1">
                  <c:v>1</c:v>
                </c:pt>
                <c:pt idx="2">
                  <c:v>0</c:v>
                </c:pt>
                <c:pt idx="3">
                  <c:v>3103</c:v>
                </c:pt>
                <c:pt idx="4">
                  <c:v>5633</c:v>
                </c:pt>
                <c:pt idx="5">
                  <c:v>0</c:v>
                </c:pt>
                <c:pt idx="6">
                  <c:v>6354</c:v>
                </c:pt>
                <c:pt idx="7">
                  <c:v>8170</c:v>
                </c:pt>
                <c:pt idx="8">
                  <c:v>6524</c:v>
                </c:pt>
                <c:pt idx="9">
                  <c:v>5370</c:v>
                </c:pt>
                <c:pt idx="10">
                  <c:v>8603</c:v>
                </c:pt>
                <c:pt idx="11">
                  <c:v>0</c:v>
                </c:pt>
                <c:pt idx="12">
                  <c:v>8481</c:v>
                </c:pt>
                <c:pt idx="13">
                  <c:v>6988</c:v>
                </c:pt>
                <c:pt idx="14">
                  <c:v>7882</c:v>
                </c:pt>
                <c:pt idx="15">
                  <c:v>8033</c:v>
                </c:pt>
                <c:pt idx="16">
                  <c:v>8669</c:v>
                </c:pt>
                <c:pt idx="17">
                  <c:v>5716</c:v>
                </c:pt>
                <c:pt idx="18">
                  <c:v>6802</c:v>
                </c:pt>
                <c:pt idx="19">
                  <c:v>6104</c:v>
                </c:pt>
                <c:pt idx="20">
                  <c:v>7228</c:v>
                </c:pt>
              </c:numCache>
            </c:numRef>
          </c:val>
          <c:extLst>
            <c:ext xmlns:c16="http://schemas.microsoft.com/office/drawing/2014/chart" uri="{C3380CC4-5D6E-409C-BE32-E72D297353CC}">
              <c16:uniqueId val="{00000006-F791-4E66-84B8-48618B05F6B8}"/>
            </c:ext>
          </c:extLst>
        </c:ser>
        <c:ser>
          <c:idx val="7"/>
          <c:order val="7"/>
          <c:tx>
            <c:strRef>
              <c:f>'Pivot Tables'!$I$44</c:f>
              <c:strCache>
                <c:ptCount val="1"/>
                <c:pt idx="0">
                  <c:v>August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invertIfNegative val="0"/>
          <c:cat>
            <c:strRef>
              <c:f>'Pivot Tables'!$A$45:$A$66</c:f>
              <c:strCache>
                <c:ptCount val="21"/>
                <c:pt idx="0">
                  <c:v>KBH 207T MAN</c:v>
                </c:pt>
                <c:pt idx="1">
                  <c:v>KBH 308N CONTAINER</c:v>
                </c:pt>
                <c:pt idx="2">
                  <c:v>KBL 166Z MAN</c:v>
                </c:pt>
                <c:pt idx="3">
                  <c:v>KBM 661F CONTAINER</c:v>
                </c:pt>
                <c:pt idx="4">
                  <c:v>KBP 557N CONTAINER</c:v>
                </c:pt>
                <c:pt idx="5">
                  <c:v>KBZ 257E </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Tables'!$I$45:$I$66</c:f>
              <c:numCache>
                <c:formatCode>General</c:formatCode>
                <c:ptCount val="21"/>
                <c:pt idx="0">
                  <c:v>0</c:v>
                </c:pt>
                <c:pt idx="1">
                  <c:v>649</c:v>
                </c:pt>
                <c:pt idx="2">
                  <c:v>0</c:v>
                </c:pt>
                <c:pt idx="3">
                  <c:v>2429</c:v>
                </c:pt>
                <c:pt idx="4">
                  <c:v>5136</c:v>
                </c:pt>
                <c:pt idx="5">
                  <c:v>0</c:v>
                </c:pt>
                <c:pt idx="6">
                  <c:v>3814</c:v>
                </c:pt>
                <c:pt idx="7">
                  <c:v>5893</c:v>
                </c:pt>
                <c:pt idx="8">
                  <c:v>3791</c:v>
                </c:pt>
                <c:pt idx="9">
                  <c:v>231</c:v>
                </c:pt>
                <c:pt idx="10">
                  <c:v>4638</c:v>
                </c:pt>
                <c:pt idx="11">
                  <c:v>1463</c:v>
                </c:pt>
                <c:pt idx="12">
                  <c:v>1907</c:v>
                </c:pt>
                <c:pt idx="13">
                  <c:v>2649</c:v>
                </c:pt>
                <c:pt idx="14">
                  <c:v>4648</c:v>
                </c:pt>
                <c:pt idx="15">
                  <c:v>4003</c:v>
                </c:pt>
                <c:pt idx="16">
                  <c:v>4259</c:v>
                </c:pt>
                <c:pt idx="17">
                  <c:v>5017</c:v>
                </c:pt>
                <c:pt idx="18">
                  <c:v>6630</c:v>
                </c:pt>
                <c:pt idx="19">
                  <c:v>5535</c:v>
                </c:pt>
                <c:pt idx="20">
                  <c:v>4546</c:v>
                </c:pt>
              </c:numCache>
            </c:numRef>
          </c:val>
          <c:extLst>
            <c:ext xmlns:c16="http://schemas.microsoft.com/office/drawing/2014/chart" uri="{C3380CC4-5D6E-409C-BE32-E72D297353CC}">
              <c16:uniqueId val="{00000007-F791-4E66-84B8-48618B05F6B8}"/>
            </c:ext>
          </c:extLst>
        </c:ser>
        <c:ser>
          <c:idx val="8"/>
          <c:order val="8"/>
          <c:tx>
            <c:strRef>
              <c:f>'Pivot Tables'!$J$44</c:f>
              <c:strCache>
                <c:ptCount val="1"/>
                <c:pt idx="0">
                  <c:v>September</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invertIfNegative val="0"/>
          <c:cat>
            <c:strRef>
              <c:f>'Pivot Tables'!$A$45:$A$66</c:f>
              <c:strCache>
                <c:ptCount val="21"/>
                <c:pt idx="0">
                  <c:v>KBH 207T MAN</c:v>
                </c:pt>
                <c:pt idx="1">
                  <c:v>KBH 308N CONTAINER</c:v>
                </c:pt>
                <c:pt idx="2">
                  <c:v>KBL 166Z MAN</c:v>
                </c:pt>
                <c:pt idx="3">
                  <c:v>KBM 661F CONTAINER</c:v>
                </c:pt>
                <c:pt idx="4">
                  <c:v>KBP 557N CONTAINER</c:v>
                </c:pt>
                <c:pt idx="5">
                  <c:v>KBZ 257E </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Tables'!$J$45:$J$66</c:f>
              <c:numCache>
                <c:formatCode>General</c:formatCode>
                <c:ptCount val="21"/>
                <c:pt idx="0">
                  <c:v>0</c:v>
                </c:pt>
                <c:pt idx="1">
                  <c:v>430</c:v>
                </c:pt>
                <c:pt idx="2">
                  <c:v>0</c:v>
                </c:pt>
                <c:pt idx="3">
                  <c:v>2164</c:v>
                </c:pt>
                <c:pt idx="4">
                  <c:v>6740</c:v>
                </c:pt>
                <c:pt idx="5">
                  <c:v>4223</c:v>
                </c:pt>
                <c:pt idx="6">
                  <c:v>4479</c:v>
                </c:pt>
                <c:pt idx="7">
                  <c:v>6333</c:v>
                </c:pt>
                <c:pt idx="8">
                  <c:v>5973</c:v>
                </c:pt>
                <c:pt idx="9">
                  <c:v>0</c:v>
                </c:pt>
                <c:pt idx="10">
                  <c:v>5690</c:v>
                </c:pt>
                <c:pt idx="11">
                  <c:v>6744</c:v>
                </c:pt>
                <c:pt idx="12">
                  <c:v>4931</c:v>
                </c:pt>
                <c:pt idx="13">
                  <c:v>5232</c:v>
                </c:pt>
                <c:pt idx="14">
                  <c:v>4174</c:v>
                </c:pt>
                <c:pt idx="15">
                  <c:v>5235</c:v>
                </c:pt>
                <c:pt idx="16">
                  <c:v>6567</c:v>
                </c:pt>
                <c:pt idx="17">
                  <c:v>7160</c:v>
                </c:pt>
                <c:pt idx="18">
                  <c:v>6452</c:v>
                </c:pt>
                <c:pt idx="19">
                  <c:v>6567</c:v>
                </c:pt>
                <c:pt idx="20">
                  <c:v>4539</c:v>
                </c:pt>
              </c:numCache>
            </c:numRef>
          </c:val>
          <c:extLst>
            <c:ext xmlns:c16="http://schemas.microsoft.com/office/drawing/2014/chart" uri="{C3380CC4-5D6E-409C-BE32-E72D297353CC}">
              <c16:uniqueId val="{00000008-F791-4E66-84B8-48618B05F6B8}"/>
            </c:ext>
          </c:extLst>
        </c:ser>
        <c:ser>
          <c:idx val="9"/>
          <c:order val="9"/>
          <c:tx>
            <c:strRef>
              <c:f>'Pivot Tables'!$K$44</c:f>
              <c:strCache>
                <c:ptCount val="1"/>
                <c:pt idx="0">
                  <c:v>October</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invertIfNegative val="0"/>
          <c:cat>
            <c:strRef>
              <c:f>'Pivot Tables'!$A$45:$A$66</c:f>
              <c:strCache>
                <c:ptCount val="21"/>
                <c:pt idx="0">
                  <c:v>KBH 207T MAN</c:v>
                </c:pt>
                <c:pt idx="1">
                  <c:v>KBH 308N CONTAINER</c:v>
                </c:pt>
                <c:pt idx="2">
                  <c:v>KBL 166Z MAN</c:v>
                </c:pt>
                <c:pt idx="3">
                  <c:v>KBM 661F CONTAINER</c:v>
                </c:pt>
                <c:pt idx="4">
                  <c:v>KBP 557N CONTAINER</c:v>
                </c:pt>
                <c:pt idx="5">
                  <c:v>KBZ 257E </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Tables'!$K$45:$K$66</c:f>
              <c:numCache>
                <c:formatCode>General</c:formatCode>
                <c:ptCount val="21"/>
                <c:pt idx="0">
                  <c:v>0</c:v>
                </c:pt>
                <c:pt idx="1">
                  <c:v>0</c:v>
                </c:pt>
                <c:pt idx="2">
                  <c:v>0</c:v>
                </c:pt>
                <c:pt idx="3">
                  <c:v>0</c:v>
                </c:pt>
                <c:pt idx="4">
                  <c:v>0</c:v>
                </c:pt>
                <c:pt idx="5">
                  <c:v>2018</c:v>
                </c:pt>
                <c:pt idx="6">
                  <c:v>6629</c:v>
                </c:pt>
                <c:pt idx="7">
                  <c:v>4316</c:v>
                </c:pt>
                <c:pt idx="8">
                  <c:v>3524</c:v>
                </c:pt>
                <c:pt idx="9">
                  <c:v>30</c:v>
                </c:pt>
                <c:pt idx="10">
                  <c:v>7836</c:v>
                </c:pt>
                <c:pt idx="11">
                  <c:v>6992</c:v>
                </c:pt>
                <c:pt idx="12">
                  <c:v>5535</c:v>
                </c:pt>
                <c:pt idx="13">
                  <c:v>1385</c:v>
                </c:pt>
                <c:pt idx="14">
                  <c:v>7569</c:v>
                </c:pt>
                <c:pt idx="15">
                  <c:v>7809</c:v>
                </c:pt>
                <c:pt idx="16">
                  <c:v>5891</c:v>
                </c:pt>
                <c:pt idx="17">
                  <c:v>6420</c:v>
                </c:pt>
                <c:pt idx="18">
                  <c:v>7196</c:v>
                </c:pt>
                <c:pt idx="19">
                  <c:v>6691</c:v>
                </c:pt>
                <c:pt idx="20">
                  <c:v>4370</c:v>
                </c:pt>
              </c:numCache>
            </c:numRef>
          </c:val>
          <c:extLst>
            <c:ext xmlns:c16="http://schemas.microsoft.com/office/drawing/2014/chart" uri="{C3380CC4-5D6E-409C-BE32-E72D297353CC}">
              <c16:uniqueId val="{00000009-F791-4E66-84B8-48618B05F6B8}"/>
            </c:ext>
          </c:extLst>
        </c:ser>
        <c:ser>
          <c:idx val="10"/>
          <c:order val="10"/>
          <c:tx>
            <c:strRef>
              <c:f>'Pivot Tables'!$L$44</c:f>
              <c:strCache>
                <c:ptCount val="1"/>
                <c:pt idx="0">
                  <c:v>November</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invertIfNegative val="0"/>
          <c:cat>
            <c:strRef>
              <c:f>'Pivot Tables'!$A$45:$A$66</c:f>
              <c:strCache>
                <c:ptCount val="21"/>
                <c:pt idx="0">
                  <c:v>KBH 207T MAN</c:v>
                </c:pt>
                <c:pt idx="1">
                  <c:v>KBH 308N CONTAINER</c:v>
                </c:pt>
                <c:pt idx="2">
                  <c:v>KBL 166Z MAN</c:v>
                </c:pt>
                <c:pt idx="3">
                  <c:v>KBM 661F CONTAINER</c:v>
                </c:pt>
                <c:pt idx="4">
                  <c:v>KBP 557N CONTAINER</c:v>
                </c:pt>
                <c:pt idx="5">
                  <c:v>KBZ 257E </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Tables'!$L$45:$L$66</c:f>
              <c:numCache>
                <c:formatCode>General</c:formatCode>
                <c:ptCount val="21"/>
                <c:pt idx="0">
                  <c:v>0</c:v>
                </c:pt>
                <c:pt idx="1">
                  <c:v>0</c:v>
                </c:pt>
                <c:pt idx="2">
                  <c:v>0</c:v>
                </c:pt>
                <c:pt idx="3">
                  <c:v>0</c:v>
                </c:pt>
                <c:pt idx="4">
                  <c:v>0</c:v>
                </c:pt>
                <c:pt idx="5">
                  <c:v>4657</c:v>
                </c:pt>
                <c:pt idx="6">
                  <c:v>5432</c:v>
                </c:pt>
                <c:pt idx="7">
                  <c:v>6445</c:v>
                </c:pt>
                <c:pt idx="8">
                  <c:v>5957</c:v>
                </c:pt>
                <c:pt idx="9">
                  <c:v>4338</c:v>
                </c:pt>
                <c:pt idx="10">
                  <c:v>5729</c:v>
                </c:pt>
                <c:pt idx="11">
                  <c:v>2974</c:v>
                </c:pt>
                <c:pt idx="12">
                  <c:v>6114</c:v>
                </c:pt>
                <c:pt idx="13">
                  <c:v>7490</c:v>
                </c:pt>
                <c:pt idx="14">
                  <c:v>7112</c:v>
                </c:pt>
                <c:pt idx="15">
                  <c:v>6997</c:v>
                </c:pt>
                <c:pt idx="16">
                  <c:v>6334</c:v>
                </c:pt>
                <c:pt idx="17">
                  <c:v>6889</c:v>
                </c:pt>
                <c:pt idx="18">
                  <c:v>6290</c:v>
                </c:pt>
                <c:pt idx="19">
                  <c:v>6104</c:v>
                </c:pt>
                <c:pt idx="20">
                  <c:v>6446</c:v>
                </c:pt>
              </c:numCache>
            </c:numRef>
          </c:val>
          <c:extLst>
            <c:ext xmlns:c16="http://schemas.microsoft.com/office/drawing/2014/chart" uri="{C3380CC4-5D6E-409C-BE32-E72D297353CC}">
              <c16:uniqueId val="{0000000A-F791-4E66-84B8-48618B05F6B8}"/>
            </c:ext>
          </c:extLst>
        </c:ser>
        <c:ser>
          <c:idx val="11"/>
          <c:order val="11"/>
          <c:tx>
            <c:strRef>
              <c:f>'Pivot Tables'!$M$44</c:f>
              <c:strCache>
                <c:ptCount val="1"/>
                <c:pt idx="0">
                  <c:v>December</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invertIfNegative val="0"/>
          <c:cat>
            <c:strRef>
              <c:f>'Pivot Tables'!$A$45:$A$66</c:f>
              <c:strCache>
                <c:ptCount val="21"/>
                <c:pt idx="0">
                  <c:v>KBH 207T MAN</c:v>
                </c:pt>
                <c:pt idx="1">
                  <c:v>KBH 308N CONTAINER</c:v>
                </c:pt>
                <c:pt idx="2">
                  <c:v>KBL 166Z MAN</c:v>
                </c:pt>
                <c:pt idx="3">
                  <c:v>KBM 661F CONTAINER</c:v>
                </c:pt>
                <c:pt idx="4">
                  <c:v>KBP 557N CONTAINER</c:v>
                </c:pt>
                <c:pt idx="5">
                  <c:v>KBZ 257E </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Tables'!$M$45:$M$66</c:f>
              <c:numCache>
                <c:formatCode>General</c:formatCode>
                <c:ptCount val="21"/>
                <c:pt idx="0">
                  <c:v>0</c:v>
                </c:pt>
                <c:pt idx="1">
                  <c:v>0</c:v>
                </c:pt>
                <c:pt idx="2">
                  <c:v>0</c:v>
                </c:pt>
                <c:pt idx="3">
                  <c:v>1427</c:v>
                </c:pt>
                <c:pt idx="4">
                  <c:v>1214</c:v>
                </c:pt>
                <c:pt idx="5">
                  <c:v>3022</c:v>
                </c:pt>
                <c:pt idx="6">
                  <c:v>3976</c:v>
                </c:pt>
                <c:pt idx="7">
                  <c:v>3298</c:v>
                </c:pt>
                <c:pt idx="8">
                  <c:v>4571</c:v>
                </c:pt>
                <c:pt idx="9">
                  <c:v>3065</c:v>
                </c:pt>
                <c:pt idx="10">
                  <c:v>3774</c:v>
                </c:pt>
                <c:pt idx="11">
                  <c:v>3063</c:v>
                </c:pt>
                <c:pt idx="12">
                  <c:v>3440</c:v>
                </c:pt>
                <c:pt idx="13">
                  <c:v>1797</c:v>
                </c:pt>
                <c:pt idx="14">
                  <c:v>1683</c:v>
                </c:pt>
                <c:pt idx="15">
                  <c:v>2944</c:v>
                </c:pt>
                <c:pt idx="16">
                  <c:v>5970</c:v>
                </c:pt>
                <c:pt idx="17">
                  <c:v>4583</c:v>
                </c:pt>
                <c:pt idx="18">
                  <c:v>4396</c:v>
                </c:pt>
                <c:pt idx="19">
                  <c:v>5974</c:v>
                </c:pt>
                <c:pt idx="20">
                  <c:v>4370</c:v>
                </c:pt>
              </c:numCache>
            </c:numRef>
          </c:val>
          <c:extLst>
            <c:ext xmlns:c16="http://schemas.microsoft.com/office/drawing/2014/chart" uri="{C3380CC4-5D6E-409C-BE32-E72D297353CC}">
              <c16:uniqueId val="{0000000B-F791-4E66-84B8-48618B05F6B8}"/>
            </c:ext>
          </c:extLst>
        </c:ser>
        <c:dLbls>
          <c:showLegendKey val="0"/>
          <c:showVal val="0"/>
          <c:showCatName val="0"/>
          <c:showSerName val="0"/>
          <c:showPercent val="0"/>
          <c:showBubbleSize val="0"/>
        </c:dLbls>
        <c:gapWidth val="150"/>
        <c:overlap val="100"/>
        <c:axId val="1571022432"/>
        <c:axId val="1339823520"/>
      </c:barChart>
      <c:catAx>
        <c:axId val="15710224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Trucks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1339823520"/>
        <c:crosses val="autoZero"/>
        <c:auto val="1"/>
        <c:lblAlgn val="ctr"/>
        <c:lblOffset val="100"/>
        <c:noMultiLvlLbl val="0"/>
      </c:catAx>
      <c:valAx>
        <c:axId val="133982352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Distance (Kms)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157102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[Operation_Dashboard_Project_Dashboard_ 2022 Report.xlsx]Pivot Tables!PivotTable10</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2022</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8F75"/>
          </a:solidFill>
          <a:ln>
            <a:noFill/>
          </a:ln>
          <a:effectLst>
            <a:outerShdw blurRad="254000" sx="102000" sy="102000" algn="ctr" rotWithShape="0">
              <a:prstClr val="black">
                <a:alpha val="20000"/>
              </a:prstClr>
            </a:outerShdw>
          </a:effectLst>
          <a:sp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MISSED REVENUE, 60,098,916</a:t>
                </a:r>
              </a:p>
              <a:p>
                <a:pPr>
                  <a:defRPr/>
                </a:pPr>
                <a:r>
                  <a:rPr lang="en-US"/>
                  <a:t> </a:t>
                </a:r>
                <a:fld id="{C51AE346-6367-4009-9831-0496BD55F01E}" type="PERCENTAGE">
                  <a:rPr lang="en-US"/>
                  <a:pPr>
                    <a:defRPr/>
                  </a:pPr>
                  <a:t>[PERCENTAGE]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3"/>
        <c:spPr>
          <a:solidFill>
            <a:schemeClr val="accent1"/>
          </a:solidFill>
          <a:ln>
            <a:noFill/>
          </a:ln>
          <a:effectLst>
            <a:outerShdw blurRad="254000" sx="102000" sy="102000" algn="ctr" rotWithShape="0">
              <a:prstClr val="black">
                <a:alpha val="20000"/>
              </a:prstClr>
            </a:outerShdw>
          </a:effectLst>
          <a:sp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ACHIEVED REVENUE, 119,901,084</a:t>
                </a:r>
              </a:p>
              <a:p>
                <a:pPr>
                  <a:defRPr/>
                </a:pPr>
                <a:r>
                  <a:rPr lang="en-US"/>
                  <a:t> </a:t>
                </a:r>
                <a:fld id="{03D8B3C6-75D4-475B-9D1D-504DF05F8BEA}" type="PERCENTAGE">
                  <a:rPr lang="en-US"/>
                  <a:pPr>
                    <a:defRPr/>
                  </a:pPr>
                  <a:t>[PERCENTAGE]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s>
    <c:view3D>
      <c:rotX val="50"/>
      <c:rotY val="287"/>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Tables'!$B$116</c:f>
              <c:strCache>
                <c:ptCount val="1"/>
                <c:pt idx="0">
                  <c:v>Total</c:v>
                </c:pt>
              </c:strCache>
            </c:strRef>
          </c:tx>
          <c:explosion val="9"/>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E-6BA5-4B07-BC40-917A7301EE76}"/>
              </c:ext>
            </c:extLst>
          </c:dPt>
          <c:dPt>
            <c:idx val="1"/>
            <c:bubble3D val="0"/>
            <c:spPr>
              <a:solidFill>
                <a:srgbClr val="FF8F7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6BA5-4B07-BC40-917A7301EE76}"/>
              </c:ext>
            </c:extLst>
          </c:dPt>
          <c:dLbls>
            <c:dLbl>
              <c:idx val="0"/>
              <c:tx>
                <c:rich>
                  <a:bodyPr/>
                  <a:lstStyle/>
                  <a:p>
                    <a:r>
                      <a:rPr lang="en-US"/>
                      <a:t>ACHIEVED REVENUE, 119,901,084</a:t>
                    </a:r>
                  </a:p>
                  <a:p>
                    <a:r>
                      <a:rPr lang="en-US"/>
                      <a:t> </a:t>
                    </a:r>
                    <a:fld id="{03D8B3C6-75D4-475B-9D1D-504DF05F8BEA}" type="PERCENTAGE">
                      <a:rPr lang="en-US"/>
                      <a:pPr/>
                      <a:t>[PERCENTAGE]</a:t>
                    </a:fld>
                    <a:endParaRPr lang="en-US"/>
                  </a:p>
                </c:rich>
              </c:tx>
              <c:dLblPos val="ct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E-6BA5-4B07-BC40-917A7301EE76}"/>
                </c:ext>
              </c:extLst>
            </c:dLbl>
            <c:dLbl>
              <c:idx val="1"/>
              <c:tx>
                <c:rich>
                  <a:bodyPr/>
                  <a:lstStyle/>
                  <a:p>
                    <a:r>
                      <a:rPr lang="en-US"/>
                      <a:t>MISSED REVENUE, 60,098,916</a:t>
                    </a:r>
                  </a:p>
                  <a:p>
                    <a:r>
                      <a:rPr lang="en-US"/>
                      <a:t> </a:t>
                    </a:r>
                    <a:fld id="{C51AE346-6367-4009-9831-0496BD55F01E}" type="PERCENTAGE">
                      <a:rPr lang="en-US"/>
                      <a:pPr/>
                      <a:t>[PERCENTAGE]</a:t>
                    </a:fld>
                    <a:endParaRPr lang="en-US"/>
                  </a:p>
                </c:rich>
              </c:tx>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6BA5-4B07-BC40-917A7301EE76}"/>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Tables'!$A$117:$A$119</c:f>
              <c:strCache>
                <c:ptCount val="2"/>
                <c:pt idx="0">
                  <c:v>TARGET </c:v>
                </c:pt>
                <c:pt idx="1">
                  <c:v>TOTAL</c:v>
                </c:pt>
              </c:strCache>
            </c:strRef>
          </c:cat>
          <c:val>
            <c:numRef>
              <c:f>'Pivot Tables'!$B$117:$B$119</c:f>
              <c:numCache>
                <c:formatCode>0</c:formatCode>
                <c:ptCount val="2"/>
                <c:pt idx="0">
                  <c:v>180000000</c:v>
                </c:pt>
                <c:pt idx="1">
                  <c:v>119901084.22000001</c:v>
                </c:pt>
              </c:numCache>
            </c:numRef>
          </c:val>
          <c:extLst>
            <c:ext xmlns:c16="http://schemas.microsoft.com/office/drawing/2014/chart" uri="{C3380CC4-5D6E-409C-BE32-E72D297353CC}">
              <c16:uniqueId val="{00000000-6BA5-4B07-BC40-917A7301EE76}"/>
            </c:ext>
          </c:extLst>
        </c:ser>
        <c:dLbls>
          <c:dLblPos val="ctr"/>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[Operation_Dashboard_Project_Dashboard_ 2022 Report.xlsx]Pivot Tables!PivotTable4</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Average Distance 2022</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KE"/>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Tables'!$B$90</c:f>
              <c:strCache>
                <c:ptCount val="1"/>
                <c:pt idx="0">
                  <c:v>Total</c:v>
                </c:pt>
              </c:strCache>
            </c:strRef>
          </c:tx>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Tables'!$A$91:$A$112</c:f>
              <c:strCache>
                <c:ptCount val="21"/>
                <c:pt idx="0">
                  <c:v>KBH 207T MAN</c:v>
                </c:pt>
                <c:pt idx="1">
                  <c:v>KBH 308N CONTAINER</c:v>
                </c:pt>
                <c:pt idx="2">
                  <c:v>KBL 166Z MAN</c:v>
                </c:pt>
                <c:pt idx="3">
                  <c:v>KBM 661F CONTAINER</c:v>
                </c:pt>
                <c:pt idx="4">
                  <c:v>KBP 557N CONTAINER</c:v>
                </c:pt>
                <c:pt idx="5">
                  <c:v>KBZ 257E </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Tables'!$B$91:$B$112</c:f>
              <c:numCache>
                <c:formatCode>0</c:formatCode>
                <c:ptCount val="21"/>
                <c:pt idx="0">
                  <c:v>2.5</c:v>
                </c:pt>
                <c:pt idx="1">
                  <c:v>931</c:v>
                </c:pt>
                <c:pt idx="2">
                  <c:v>2.5</c:v>
                </c:pt>
                <c:pt idx="3">
                  <c:v>2107.8333333333335</c:v>
                </c:pt>
                <c:pt idx="4">
                  <c:v>2776.1666666666665</c:v>
                </c:pt>
                <c:pt idx="5">
                  <c:v>1162.5</c:v>
                </c:pt>
                <c:pt idx="6">
                  <c:v>5189.833333333333</c:v>
                </c:pt>
                <c:pt idx="7">
                  <c:v>5751.833333333333</c:v>
                </c:pt>
                <c:pt idx="8">
                  <c:v>5138.333333333333</c:v>
                </c:pt>
                <c:pt idx="9">
                  <c:v>4019.0833333333335</c:v>
                </c:pt>
                <c:pt idx="10">
                  <c:v>6459.333333333333</c:v>
                </c:pt>
                <c:pt idx="11">
                  <c:v>4666.083333333333</c:v>
                </c:pt>
                <c:pt idx="12">
                  <c:v>4912.666666666667</c:v>
                </c:pt>
                <c:pt idx="13">
                  <c:v>4499.833333333333</c:v>
                </c:pt>
                <c:pt idx="14">
                  <c:v>4900.333333333333</c:v>
                </c:pt>
                <c:pt idx="15">
                  <c:v>5079.833333333333</c:v>
                </c:pt>
                <c:pt idx="16">
                  <c:v>6563.833333333333</c:v>
                </c:pt>
                <c:pt idx="17">
                  <c:v>5332</c:v>
                </c:pt>
                <c:pt idx="18">
                  <c:v>5980.166666666667</c:v>
                </c:pt>
                <c:pt idx="19">
                  <c:v>6352.166666666667</c:v>
                </c:pt>
                <c:pt idx="20">
                  <c:v>4947.666666666667</c:v>
                </c:pt>
              </c:numCache>
            </c:numRef>
          </c:val>
          <c:extLst>
            <c:ext xmlns:c16="http://schemas.microsoft.com/office/drawing/2014/chart" uri="{C3380CC4-5D6E-409C-BE32-E72D297353CC}">
              <c16:uniqueId val="{00000000-295A-4B50-B00D-8E0B075B48CF}"/>
            </c:ext>
          </c:extLst>
        </c:ser>
        <c:dLbls>
          <c:showLegendKey val="0"/>
          <c:showVal val="1"/>
          <c:showCatName val="0"/>
          <c:showSerName val="0"/>
          <c:showPercent val="0"/>
          <c:showBubbleSize val="0"/>
        </c:dLbls>
        <c:gapWidth val="160"/>
        <c:gapDepth val="0"/>
        <c:shape val="box"/>
        <c:axId val="1546481456"/>
        <c:axId val="1339817280"/>
        <c:axId val="156223040"/>
      </c:bar3DChart>
      <c:catAx>
        <c:axId val="1546481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39817280"/>
        <c:crosses val="autoZero"/>
        <c:auto val="1"/>
        <c:lblAlgn val="ctr"/>
        <c:lblOffset val="100"/>
        <c:noMultiLvlLbl val="0"/>
      </c:catAx>
      <c:valAx>
        <c:axId val="133981728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46481456"/>
        <c:crosses val="autoZero"/>
        <c:crossBetween val="between"/>
      </c:valAx>
      <c:serAx>
        <c:axId val="15622304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39817280"/>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[Operation_Dashboard_Project_Dashboard_ 2022 Report.xlsx]Pivot Tables!PivotTable5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Total Projected vs Total Actual Distance covered 2022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1"/>
          <c:showSerName val="0"/>
          <c:showPercent val="0"/>
          <c:showBubbleSize val="0"/>
          <c:extLst>
            <c:ext xmlns:c15="http://schemas.microsoft.com/office/drawing/2012/chart" uri="{CE6537A1-D6FC-4f65-9D91-7224C49458BB}"/>
          </c:extLst>
        </c:dLbl>
      </c:pivotFmt>
      <c:pivotFmt>
        <c:idx val="4"/>
        <c:dLbl>
          <c:idx val="0"/>
          <c:showLegendKey val="0"/>
          <c:showVal val="1"/>
          <c:showCatName val="1"/>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tx>
            <c:rich>
              <a:bodyPr/>
              <a:lstStyle/>
              <a:p>
                <a:r>
                  <a:rPr lang="en-US"/>
                  <a:t>Actual,</a:t>
                </a:r>
                <a:fld id="{DD77A2BD-1575-4284-992D-C41AB2A16BA3}" type="VALUE">
                  <a:rPr lang="en-US"/>
                  <a:pPr/>
                  <a:t>[VALUE]</a:t>
                </a:fld>
                <a:endParaRPr lang="en-US"/>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7"/>
        <c:dLbl>
          <c:idx val="0"/>
          <c:tx>
            <c:rich>
              <a:bodyPr/>
              <a:lstStyle/>
              <a:p>
                <a:r>
                  <a:rPr lang="en-US"/>
                  <a:t>Target, </a:t>
                </a:r>
                <a:fld id="{617ACA31-ECDF-4C6D-AEED-D6B8D3333350}" type="VALUE">
                  <a:rPr lang="en-US"/>
                  <a:pPr/>
                  <a:t>[VALUE]</a:t>
                </a:fld>
                <a:endParaRPr lang="en-US"/>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8"/>
        <c:dLbl>
          <c:idx val="0"/>
          <c:showLegendKey val="0"/>
          <c:showVal val="1"/>
          <c:showCatName val="1"/>
          <c:showSerName val="0"/>
          <c:showPercent val="0"/>
          <c:showBubbleSize val="0"/>
          <c:extLst>
            <c:ext xmlns:c15="http://schemas.microsoft.com/office/drawing/2012/chart" uri="{CE6537A1-D6FC-4f65-9D91-7224C49458BB}"/>
          </c:extLst>
        </c:dLbl>
      </c:pivotFmt>
      <c:pivotFmt>
        <c:idx val="9"/>
        <c:dLbl>
          <c:idx val="0"/>
          <c:tx>
            <c:rich>
              <a:bodyPr/>
              <a:lstStyle/>
              <a:p>
                <a:r>
                  <a:rPr lang="en-US"/>
                  <a:t>Actual,</a:t>
                </a:r>
                <a:fld id="{DD77A2BD-1575-4284-992D-C41AB2A16BA3}" type="VALUE">
                  <a:rPr lang="en-US"/>
                  <a:pPr/>
                  <a:t>[VALUE]</a:t>
                </a:fld>
                <a:endParaRPr lang="en-US"/>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0"/>
        <c:dLbl>
          <c:idx val="0"/>
          <c:showLegendKey val="0"/>
          <c:showVal val="1"/>
          <c:showCatName val="1"/>
          <c:showSerName val="0"/>
          <c:showPercent val="0"/>
          <c:showBubbleSize val="0"/>
          <c:extLst>
            <c:ext xmlns:c15="http://schemas.microsoft.com/office/drawing/2012/chart" uri="{CE6537A1-D6FC-4f65-9D91-7224C49458BB}"/>
          </c:extLst>
        </c:dLbl>
      </c:pivotFmt>
      <c:pivotFmt>
        <c:idx val="11"/>
        <c:dLbl>
          <c:idx val="0"/>
          <c:tx>
            <c:rich>
              <a:bodyPr/>
              <a:lstStyle/>
              <a:p>
                <a:r>
                  <a:rPr lang="en-US"/>
                  <a:t>Target, </a:t>
                </a:r>
                <a:fld id="{617ACA31-ECDF-4C6D-AEED-D6B8D3333350}" type="VALUE">
                  <a:rPr lang="en-US"/>
                  <a:pPr/>
                  <a:t>[VALUE]</a:t>
                </a:fld>
                <a:endParaRPr lang="en-US"/>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ACTUAL </a:t>
                </a:r>
              </a:p>
              <a:p>
                <a:pPr>
                  <a:defRPr/>
                </a:pPr>
                <a:r>
                  <a:rPr lang="en-US" baseline="0"/>
                  <a:t>, </a:t>
                </a:r>
                <a:fld id="{BC4C0C75-90FB-452A-8580-99849A9143DC}" type="VALUE">
                  <a:rPr lang="en-US" baseline="0"/>
                  <a:pPr>
                    <a:defRPr/>
                  </a:pPr>
                  <a:t>[VALUE]</a:t>
                </a:fld>
                <a:r>
                  <a:rPr lang="en-US" baseline="0"/>
                  <a:t> KMS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4"/>
        <c:spPr>
          <a:solidFill>
            <a:srgbClr val="FF8F75"/>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rgbClr val="FF8F75"/>
          </a:soli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PROJECTED</a:t>
                </a:r>
              </a:p>
              <a:p>
                <a:pPr>
                  <a:defRPr/>
                </a:pPr>
                <a:r>
                  <a:rPr lang="en-US" baseline="0"/>
                  <a:t> </a:t>
                </a:r>
                <a:fld id="{0218145A-F479-48CA-90AE-9EEF1AC60919}" type="VALUE">
                  <a:rPr lang="en-US" baseline="0"/>
                  <a:pPr>
                    <a:defRPr/>
                  </a:pPr>
                  <a:t>[VALUE]</a:t>
                </a:fld>
                <a:r>
                  <a:rPr lang="en-US" baseline="0"/>
                  <a:t> KMS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102739693261511"/>
                  <c:h val="0.10047621747120464"/>
                </c:manualLayout>
              </c15:layout>
              <c15:dlblFieldTable/>
              <c15:showDataLabelsRange val="0"/>
            </c:ext>
          </c:extLst>
        </c:dLbl>
      </c:pivotFmt>
    </c:pivotFmts>
    <c:plotArea>
      <c:layout>
        <c:manualLayout>
          <c:layoutTarget val="inner"/>
          <c:xMode val="edge"/>
          <c:yMode val="edge"/>
          <c:x val="0.15691030037846496"/>
          <c:y val="0.21681866285175466"/>
          <c:w val="0.65504509967363689"/>
          <c:h val="0.7074055115193334"/>
        </c:manualLayout>
      </c:layout>
      <c:barChart>
        <c:barDir val="col"/>
        <c:grouping val="clustered"/>
        <c:varyColors val="0"/>
        <c:ser>
          <c:idx val="0"/>
          <c:order val="0"/>
          <c:tx>
            <c:strRef>
              <c:f>'Pivot Tables'!$I$90</c:f>
              <c:strCache>
                <c:ptCount val="1"/>
                <c:pt idx="0">
                  <c:v>Sum of 2022 KM COVERED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tx>
                <c:rich>
                  <a:bodyPr/>
                  <a:lstStyle/>
                  <a:p>
                    <a:r>
                      <a:rPr lang="en-US" baseline="0"/>
                      <a:t>ACTUAL </a:t>
                    </a:r>
                  </a:p>
                  <a:p>
                    <a:r>
                      <a:rPr lang="en-US" baseline="0"/>
                      <a:t>, </a:t>
                    </a:r>
                    <a:fld id="{BC4C0C75-90FB-452A-8580-99849A9143DC}" type="VALUE">
                      <a:rPr lang="en-US" baseline="0"/>
                      <a:pPr/>
                      <a:t>[VALUE]</a:t>
                    </a:fld>
                    <a:r>
                      <a:rPr lang="en-US" baseline="0"/>
                      <a:t> KMS</a:t>
                    </a:r>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BB1A-4FF4-A469-1FD422FE17B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Tables'!$I$91</c:f>
              <c:strCache>
                <c:ptCount val="1"/>
                <c:pt idx="0">
                  <c:v>Total</c:v>
                </c:pt>
              </c:strCache>
            </c:strRef>
          </c:cat>
          <c:val>
            <c:numRef>
              <c:f>'Pivot Tables'!$I$91</c:f>
              <c:numCache>
                <c:formatCode>General</c:formatCode>
                <c:ptCount val="1"/>
                <c:pt idx="0">
                  <c:v>1041306</c:v>
                </c:pt>
              </c:numCache>
            </c:numRef>
          </c:val>
          <c:extLst>
            <c:ext xmlns:c16="http://schemas.microsoft.com/office/drawing/2014/chart" uri="{C3380CC4-5D6E-409C-BE32-E72D297353CC}">
              <c16:uniqueId val="{00000001-BB1A-4FF4-A469-1FD422FE17BC}"/>
            </c:ext>
          </c:extLst>
        </c:ser>
        <c:ser>
          <c:idx val="1"/>
          <c:order val="1"/>
          <c:tx>
            <c:strRef>
              <c:f>'Pivot Tables'!$J$90</c:f>
              <c:strCache>
                <c:ptCount val="1"/>
                <c:pt idx="0">
                  <c:v>Sum of EXP TOTAL</c:v>
                </c:pt>
              </c:strCache>
            </c:strRef>
          </c:tx>
          <c:spPr>
            <a:solidFill>
              <a:srgbClr val="FF8F75"/>
            </a:solidFill>
            <a:ln>
              <a:noFill/>
            </a:ln>
            <a:effectLst>
              <a:outerShdw blurRad="57150" dist="19050" dir="5400000" algn="ctr" rotWithShape="0">
                <a:srgbClr val="000000">
                  <a:alpha val="63000"/>
                </a:srgbClr>
              </a:outerShdw>
            </a:effectLst>
          </c:spPr>
          <c:invertIfNegative val="0"/>
          <c:dLbls>
            <c:dLbl>
              <c:idx val="0"/>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PROJECTED</a:t>
                    </a:r>
                  </a:p>
                  <a:p>
                    <a:pPr>
                      <a:defRPr/>
                    </a:pPr>
                    <a:r>
                      <a:rPr lang="en-US" baseline="0"/>
                      <a:t> </a:t>
                    </a:r>
                    <a:fld id="{0218145A-F479-48CA-90AE-9EEF1AC60919}" type="VALUE">
                      <a:rPr lang="en-US" baseline="0"/>
                      <a:pPr>
                        <a:defRPr/>
                      </a:pPr>
                      <a:t>[VALUE]</a:t>
                    </a:fld>
                    <a:r>
                      <a:rPr lang="en-US" baseline="0"/>
                      <a:t> KMS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102739693261511"/>
                      <c:h val="0.10047621747120464"/>
                    </c:manualLayout>
                  </c15:layout>
                  <c15:dlblFieldTable/>
                  <c15:showDataLabelsRange val="0"/>
                </c:ext>
                <c:ext xmlns:c16="http://schemas.microsoft.com/office/drawing/2014/chart" uri="{C3380CC4-5D6E-409C-BE32-E72D297353CC}">
                  <c16:uniqueId val="{00000002-BB1A-4FF4-A469-1FD422FE17B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Tables'!$I$91</c:f>
              <c:strCache>
                <c:ptCount val="1"/>
                <c:pt idx="0">
                  <c:v>Total</c:v>
                </c:pt>
              </c:strCache>
            </c:strRef>
          </c:cat>
          <c:val>
            <c:numRef>
              <c:f>'Pivot Tables'!$J$91</c:f>
              <c:numCache>
                <c:formatCode>General</c:formatCode>
                <c:ptCount val="1"/>
                <c:pt idx="0">
                  <c:v>2520000</c:v>
                </c:pt>
              </c:numCache>
            </c:numRef>
          </c:val>
          <c:extLst>
            <c:ext xmlns:c16="http://schemas.microsoft.com/office/drawing/2014/chart" uri="{C3380CC4-5D6E-409C-BE32-E72D297353CC}">
              <c16:uniqueId val="{00000003-BB1A-4FF4-A469-1FD422FE17BC}"/>
            </c:ext>
          </c:extLst>
        </c:ser>
        <c:dLbls>
          <c:showLegendKey val="0"/>
          <c:showVal val="0"/>
          <c:showCatName val="0"/>
          <c:showSerName val="0"/>
          <c:showPercent val="0"/>
          <c:showBubbleSize val="0"/>
        </c:dLbls>
        <c:gapWidth val="100"/>
        <c:overlap val="-24"/>
        <c:axId val="1340129936"/>
        <c:axId val="1339815840"/>
      </c:barChart>
      <c:catAx>
        <c:axId val="1340129936"/>
        <c:scaling>
          <c:orientation val="minMax"/>
        </c:scaling>
        <c:delete val="1"/>
        <c:axPos val="b"/>
        <c:numFmt formatCode="General" sourceLinked="1"/>
        <c:majorTickMark val="none"/>
        <c:minorTickMark val="none"/>
        <c:tickLblPos val="nextTo"/>
        <c:crossAx val="1339815840"/>
        <c:crosses val="autoZero"/>
        <c:auto val="1"/>
        <c:lblAlgn val="ctr"/>
        <c:lblOffset val="100"/>
        <c:noMultiLvlLbl val="0"/>
      </c:catAx>
      <c:valAx>
        <c:axId val="1339815840"/>
        <c:scaling>
          <c:orientation val="minMax"/>
        </c:scaling>
        <c:delete val="1"/>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crossAx val="134012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[Operation_Dashboard_Project_Dashboard_ 2022 Report.xlsx]Pivot Tables!PivotTable10</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2022</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8F75"/>
          </a:solidFill>
          <a:ln>
            <a:noFill/>
          </a:ln>
          <a:effectLst>
            <a:outerShdw blurRad="254000" sx="102000" sy="102000" algn="ctr" rotWithShape="0">
              <a:prstClr val="black">
                <a:alpha val="20000"/>
              </a:prstClr>
            </a:outerShdw>
          </a:effectLst>
          <a:sp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MISSED REVENUE, 60,098,916</a:t>
                </a:r>
              </a:p>
              <a:p>
                <a:pPr>
                  <a:defRPr sz="1000" b="1" i="0" u="none" strike="noStrike" kern="1200" baseline="0">
                    <a:solidFill>
                      <a:schemeClr val="lt1"/>
                    </a:solidFill>
                    <a:latin typeface="+mn-lt"/>
                    <a:ea typeface="+mn-ea"/>
                    <a:cs typeface="+mn-cs"/>
                  </a:defRPr>
                </a:pPr>
                <a:r>
                  <a:rPr lang="en-US"/>
                  <a:t> </a:t>
                </a:r>
                <a:fld id="{C51AE346-6367-4009-9831-0496BD55F01E}" type="PERCENTAGE">
                  <a:rPr lang="en-US"/>
                  <a:pPr>
                    <a:defRPr sz="1000" b="1" i="0" u="none" strike="noStrike" kern="1200" baseline="0">
                      <a:solidFill>
                        <a:schemeClr val="lt1"/>
                      </a:solidFill>
                      <a:latin typeface="+mn-lt"/>
                      <a:ea typeface="+mn-ea"/>
                      <a:cs typeface="+mn-cs"/>
                    </a:defRPr>
                  </a:pPr>
                  <a:t>[PERCENTAGE]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3"/>
        <c:spPr>
          <a:solidFill>
            <a:schemeClr val="accent1"/>
          </a:solidFill>
          <a:ln>
            <a:noFill/>
          </a:ln>
          <a:effectLst>
            <a:outerShdw blurRad="254000" sx="102000" sy="102000" algn="ctr" rotWithShape="0">
              <a:prstClr val="black">
                <a:alpha val="20000"/>
              </a:prstClr>
            </a:outerShdw>
          </a:effectLst>
          <a:sp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ACHIEVED REVENUE, 119,901,084</a:t>
                </a:r>
              </a:p>
              <a:p>
                <a:pPr>
                  <a:defRPr sz="1000" b="1" i="0" u="none" strike="noStrike" kern="1200" baseline="0">
                    <a:solidFill>
                      <a:schemeClr val="lt1"/>
                    </a:solidFill>
                    <a:latin typeface="+mn-lt"/>
                    <a:ea typeface="+mn-ea"/>
                    <a:cs typeface="+mn-cs"/>
                  </a:defRPr>
                </a:pPr>
                <a:r>
                  <a:rPr lang="en-US"/>
                  <a:t> </a:t>
                </a:r>
                <a:fld id="{03D8B3C6-75D4-475B-9D1D-504DF05F8BEA}" type="PERCENTAGE">
                  <a:rPr lang="en-US"/>
                  <a:pPr>
                    <a:defRPr sz="1000" b="1" i="0" u="none" strike="noStrike" kern="1200" baseline="0">
                      <a:solidFill>
                        <a:schemeClr val="lt1"/>
                      </a:solidFill>
                      <a:latin typeface="+mn-lt"/>
                      <a:ea typeface="+mn-ea"/>
                      <a:cs typeface="+mn-cs"/>
                    </a:defRPr>
                  </a:pPr>
                  <a:t>[PERCENTAGE]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a:sp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ACHIEVED REVENUE, 119,901,084</a:t>
                </a:r>
              </a:p>
              <a:p>
                <a:pPr>
                  <a:defRPr sz="1000" b="1" i="0" u="none" strike="noStrike" kern="1200" baseline="0">
                    <a:solidFill>
                      <a:schemeClr val="lt1"/>
                    </a:solidFill>
                    <a:latin typeface="+mn-lt"/>
                    <a:ea typeface="+mn-ea"/>
                    <a:cs typeface="+mn-cs"/>
                  </a:defRPr>
                </a:pPr>
                <a:r>
                  <a:rPr lang="en-US"/>
                  <a:t> </a:t>
                </a:r>
                <a:fld id="{03D8B3C6-75D4-475B-9D1D-504DF05F8BEA}" type="PERCENTAGE">
                  <a:rPr lang="en-US"/>
                  <a:pPr>
                    <a:defRPr sz="1000" b="1" i="0" u="none" strike="noStrike" kern="1200" baseline="0">
                      <a:solidFill>
                        <a:schemeClr val="lt1"/>
                      </a:solidFill>
                      <a:latin typeface="+mn-lt"/>
                      <a:ea typeface="+mn-ea"/>
                      <a:cs typeface="+mn-cs"/>
                    </a:defRPr>
                  </a:pPr>
                  <a:t>[PERCENTAGE]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6"/>
        <c:spPr>
          <a:solidFill>
            <a:srgbClr val="FF8F75"/>
          </a:solidFill>
          <a:ln>
            <a:noFill/>
          </a:ln>
          <a:effectLst>
            <a:outerShdw blurRad="254000" sx="102000" sy="102000" algn="ctr" rotWithShape="0">
              <a:prstClr val="black">
                <a:alpha val="20000"/>
              </a:prstClr>
            </a:outerShdw>
          </a:effectLst>
          <a:sp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MISSED REVENUE, 60,098,916</a:t>
                </a:r>
              </a:p>
              <a:p>
                <a:pPr>
                  <a:defRPr sz="1000" b="1" i="0" u="none" strike="noStrike" kern="1200" baseline="0">
                    <a:solidFill>
                      <a:schemeClr val="lt1"/>
                    </a:solidFill>
                    <a:latin typeface="+mn-lt"/>
                    <a:ea typeface="+mn-ea"/>
                    <a:cs typeface="+mn-cs"/>
                  </a:defRPr>
                </a:pPr>
                <a:r>
                  <a:rPr lang="en-US"/>
                  <a:t> </a:t>
                </a:r>
                <a:fld id="{C51AE346-6367-4009-9831-0496BD55F01E}" type="PERCENTAGE">
                  <a:rPr lang="en-US"/>
                  <a:pPr>
                    <a:defRPr sz="1000" b="1" i="0" u="none" strike="noStrike" kern="1200" baseline="0">
                      <a:solidFill>
                        <a:schemeClr val="lt1"/>
                      </a:solidFill>
                      <a:latin typeface="+mn-lt"/>
                      <a:ea typeface="+mn-ea"/>
                      <a:cs typeface="+mn-cs"/>
                    </a:defRPr>
                  </a:pPr>
                  <a:t>[PERCENTAGE]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a:sp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ACHIEVED REVENUE, 119,901,084</a:t>
                </a:r>
              </a:p>
              <a:p>
                <a:pPr>
                  <a:defRPr/>
                </a:pPr>
                <a:r>
                  <a:rPr lang="en-US"/>
                  <a:t> </a:t>
                </a:r>
                <a:fld id="{03D8B3C6-75D4-475B-9D1D-504DF05F8BEA}" type="PERCENTAGE">
                  <a:rPr lang="en-US"/>
                  <a:pPr>
                    <a:defRPr/>
                  </a:pPr>
                  <a:t>[PERCENTAGE]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9"/>
        <c:spPr>
          <a:solidFill>
            <a:srgbClr val="FF8F75"/>
          </a:solidFill>
          <a:ln>
            <a:noFill/>
          </a:ln>
          <a:effectLst>
            <a:outerShdw blurRad="254000" sx="102000" sy="102000" algn="ctr" rotWithShape="0">
              <a:prstClr val="black">
                <a:alpha val="20000"/>
              </a:prstClr>
            </a:outerShdw>
          </a:effectLst>
          <a:sp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MISSED REVENUE, 60,098,916</a:t>
                </a:r>
              </a:p>
              <a:p>
                <a:pPr>
                  <a:defRPr/>
                </a:pPr>
                <a:r>
                  <a:rPr lang="en-US"/>
                  <a:t> </a:t>
                </a:r>
                <a:fld id="{C51AE346-6367-4009-9831-0496BD55F01E}" type="PERCENTAGE">
                  <a:rPr lang="en-US"/>
                  <a:pPr>
                    <a:defRPr/>
                  </a:pPr>
                  <a:t>[PERCENTAGE]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s>
    <c:view3D>
      <c:rotX val="50"/>
      <c:rotY val="287"/>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Tables'!$B$116</c:f>
              <c:strCache>
                <c:ptCount val="1"/>
                <c:pt idx="0">
                  <c:v>Total</c:v>
                </c:pt>
              </c:strCache>
            </c:strRef>
          </c:tx>
          <c:explosion val="9"/>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E4C-4323-8696-493CD333BBE8}"/>
              </c:ext>
            </c:extLst>
          </c:dPt>
          <c:dPt>
            <c:idx val="1"/>
            <c:bubble3D val="0"/>
            <c:spPr>
              <a:solidFill>
                <a:srgbClr val="FF8F7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E4C-4323-8696-493CD333BBE8}"/>
              </c:ext>
            </c:extLst>
          </c:dPt>
          <c:dLbls>
            <c:dLbl>
              <c:idx val="0"/>
              <c:tx>
                <c:rich>
                  <a:bodyPr/>
                  <a:lstStyle/>
                  <a:p>
                    <a:r>
                      <a:rPr lang="en-US"/>
                      <a:t>ACHIEVED REVENUE, 119,901,084</a:t>
                    </a:r>
                  </a:p>
                  <a:p>
                    <a:r>
                      <a:rPr lang="en-US"/>
                      <a:t> </a:t>
                    </a:r>
                    <a:fld id="{03D8B3C6-75D4-475B-9D1D-504DF05F8BEA}" type="PERCENTAGE">
                      <a:rPr lang="en-US"/>
                      <a:pPr/>
                      <a:t>[PERCENTAGE]</a:t>
                    </a:fld>
                    <a:endParaRPr lang="en-US"/>
                  </a:p>
                </c:rich>
              </c:tx>
              <c:dLblPos val="ct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0E4C-4323-8696-493CD333BBE8}"/>
                </c:ext>
              </c:extLst>
            </c:dLbl>
            <c:dLbl>
              <c:idx val="1"/>
              <c:tx>
                <c:rich>
                  <a:bodyPr/>
                  <a:lstStyle/>
                  <a:p>
                    <a:r>
                      <a:rPr lang="en-US"/>
                      <a:t>MISSED REVENUE, 60,098,916</a:t>
                    </a:r>
                  </a:p>
                  <a:p>
                    <a:r>
                      <a:rPr lang="en-US"/>
                      <a:t> </a:t>
                    </a:r>
                    <a:fld id="{C51AE346-6367-4009-9831-0496BD55F01E}" type="PERCENTAGE">
                      <a:rPr lang="en-US"/>
                      <a:pPr/>
                      <a:t>[PERCENTAGE]</a:t>
                    </a:fld>
                    <a:endParaRPr lang="en-US"/>
                  </a:p>
                </c:rich>
              </c:tx>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E4C-4323-8696-493CD333BBE8}"/>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Tables'!$A$117:$A$119</c:f>
              <c:strCache>
                <c:ptCount val="2"/>
                <c:pt idx="0">
                  <c:v>TARGET </c:v>
                </c:pt>
                <c:pt idx="1">
                  <c:v>TOTAL</c:v>
                </c:pt>
              </c:strCache>
            </c:strRef>
          </c:cat>
          <c:val>
            <c:numRef>
              <c:f>'Pivot Tables'!$B$117:$B$119</c:f>
              <c:numCache>
                <c:formatCode>0</c:formatCode>
                <c:ptCount val="2"/>
                <c:pt idx="0">
                  <c:v>180000000</c:v>
                </c:pt>
                <c:pt idx="1">
                  <c:v>119901084.22000001</c:v>
                </c:pt>
              </c:numCache>
            </c:numRef>
          </c:val>
          <c:extLst>
            <c:ext xmlns:c16="http://schemas.microsoft.com/office/drawing/2014/chart" uri="{C3380CC4-5D6E-409C-BE32-E72D297353CC}">
              <c16:uniqueId val="{00000004-0E4C-4323-8696-493CD333BBE8}"/>
            </c:ext>
          </c:extLst>
        </c:ser>
        <c:dLbls>
          <c:dLblPos val="ctr"/>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[Operation_Dashboard_Project_Dashboard_ 2022 Report.xlsx]Pivot Tables!PivotTable1</c:name>
    <c:fmtId val="1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2022 Revenue Performance Truckwise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Tables'!$B$1</c:f>
              <c:strCache>
                <c:ptCount val="1"/>
                <c:pt idx="0">
                  <c:v>January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Tables'!$A$2:$A$23</c:f>
              <c:strCache>
                <c:ptCount val="21"/>
                <c:pt idx="0">
                  <c:v>KBH 207T TIP</c:v>
                </c:pt>
                <c:pt idx="1">
                  <c:v>KBH 308N CONT</c:v>
                </c:pt>
                <c:pt idx="2">
                  <c:v>KBL 166Z TIP</c:v>
                </c:pt>
                <c:pt idx="3">
                  <c:v>KBM 661F CONT</c:v>
                </c:pt>
                <c:pt idx="4">
                  <c:v>KBP 557N CONT</c:v>
                </c:pt>
                <c:pt idx="5">
                  <c:v>KBZ257E DROPSIDE</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Tables'!$B$2:$B$23</c:f>
              <c:numCache>
                <c:formatCode>0</c:formatCode>
                <c:ptCount val="21"/>
                <c:pt idx="0">
                  <c:v>0</c:v>
                </c:pt>
                <c:pt idx="1">
                  <c:v>190000</c:v>
                </c:pt>
                <c:pt idx="2">
                  <c:v>0</c:v>
                </c:pt>
                <c:pt idx="3">
                  <c:v>380000</c:v>
                </c:pt>
                <c:pt idx="4">
                  <c:v>380000</c:v>
                </c:pt>
                <c:pt idx="5">
                  <c:v>0</c:v>
                </c:pt>
                <c:pt idx="6">
                  <c:v>641459.46</c:v>
                </c:pt>
                <c:pt idx="7">
                  <c:v>620807.65</c:v>
                </c:pt>
                <c:pt idx="8">
                  <c:v>650048.16</c:v>
                </c:pt>
                <c:pt idx="9">
                  <c:v>0</c:v>
                </c:pt>
                <c:pt idx="10">
                  <c:v>310890.69999999995</c:v>
                </c:pt>
                <c:pt idx="11">
                  <c:v>308687.30000000005</c:v>
                </c:pt>
                <c:pt idx="12">
                  <c:v>198739.00000000003</c:v>
                </c:pt>
                <c:pt idx="13">
                  <c:v>0</c:v>
                </c:pt>
                <c:pt idx="14">
                  <c:v>0</c:v>
                </c:pt>
                <c:pt idx="15">
                  <c:v>176234.5</c:v>
                </c:pt>
                <c:pt idx="16">
                  <c:v>0</c:v>
                </c:pt>
                <c:pt idx="17">
                  <c:v>639724.43000000005</c:v>
                </c:pt>
                <c:pt idx="18">
                  <c:v>646736.52</c:v>
                </c:pt>
                <c:pt idx="19">
                  <c:v>280799.08000000007</c:v>
                </c:pt>
                <c:pt idx="20">
                  <c:v>351974.99999999994</c:v>
                </c:pt>
              </c:numCache>
            </c:numRef>
          </c:val>
          <c:extLst>
            <c:ext xmlns:c16="http://schemas.microsoft.com/office/drawing/2014/chart" uri="{C3380CC4-5D6E-409C-BE32-E72D297353CC}">
              <c16:uniqueId val="{00000000-2CDB-47B1-A045-93BCA7F2346C}"/>
            </c:ext>
          </c:extLst>
        </c:ser>
        <c:ser>
          <c:idx val="1"/>
          <c:order val="1"/>
          <c:tx>
            <c:strRef>
              <c:f>'Pivot Tables'!$C$1</c:f>
              <c:strCache>
                <c:ptCount val="1"/>
                <c:pt idx="0">
                  <c:v>February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Tables'!$A$2:$A$23</c:f>
              <c:strCache>
                <c:ptCount val="21"/>
                <c:pt idx="0">
                  <c:v>KBH 207T TIP</c:v>
                </c:pt>
                <c:pt idx="1">
                  <c:v>KBH 308N CONT</c:v>
                </c:pt>
                <c:pt idx="2">
                  <c:v>KBL 166Z TIP</c:v>
                </c:pt>
                <c:pt idx="3">
                  <c:v>KBM 661F CONT</c:v>
                </c:pt>
                <c:pt idx="4">
                  <c:v>KBP 557N CONT</c:v>
                </c:pt>
                <c:pt idx="5">
                  <c:v>KBZ257E DROPSIDE</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Tables'!$C$2:$C$23</c:f>
              <c:numCache>
                <c:formatCode>0</c:formatCode>
                <c:ptCount val="21"/>
                <c:pt idx="0">
                  <c:v>0</c:v>
                </c:pt>
                <c:pt idx="1">
                  <c:v>380000</c:v>
                </c:pt>
                <c:pt idx="2">
                  <c:v>117918.26</c:v>
                </c:pt>
                <c:pt idx="3">
                  <c:v>220000</c:v>
                </c:pt>
                <c:pt idx="4">
                  <c:v>380000</c:v>
                </c:pt>
                <c:pt idx="5">
                  <c:v>0</c:v>
                </c:pt>
                <c:pt idx="6">
                  <c:v>310721.74</c:v>
                </c:pt>
                <c:pt idx="7">
                  <c:v>309617.53999999998</c:v>
                </c:pt>
                <c:pt idx="8">
                  <c:v>309175.86000000004</c:v>
                </c:pt>
                <c:pt idx="9">
                  <c:v>645864.31000000006</c:v>
                </c:pt>
                <c:pt idx="10">
                  <c:v>309396.7</c:v>
                </c:pt>
                <c:pt idx="11">
                  <c:v>625418.60000000009</c:v>
                </c:pt>
                <c:pt idx="12">
                  <c:v>642997.96</c:v>
                </c:pt>
                <c:pt idx="13">
                  <c:v>365987.50000000006</c:v>
                </c:pt>
                <c:pt idx="14">
                  <c:v>641235.80000000005</c:v>
                </c:pt>
                <c:pt idx="15">
                  <c:v>364135</c:v>
                </c:pt>
                <c:pt idx="16">
                  <c:v>617468.36</c:v>
                </c:pt>
                <c:pt idx="17">
                  <c:v>309175.86000000004</c:v>
                </c:pt>
                <c:pt idx="18">
                  <c:v>310500.89999999997</c:v>
                </c:pt>
                <c:pt idx="19">
                  <c:v>619235.08000000007</c:v>
                </c:pt>
                <c:pt idx="20">
                  <c:v>366111</c:v>
                </c:pt>
              </c:numCache>
            </c:numRef>
          </c:val>
          <c:extLst>
            <c:ext xmlns:c16="http://schemas.microsoft.com/office/drawing/2014/chart" uri="{C3380CC4-5D6E-409C-BE32-E72D297353CC}">
              <c16:uniqueId val="{00000001-2CDB-47B1-A045-93BCA7F2346C}"/>
            </c:ext>
          </c:extLst>
        </c:ser>
        <c:ser>
          <c:idx val="2"/>
          <c:order val="2"/>
          <c:tx>
            <c:strRef>
              <c:f>'Pivot Tables'!$D$1</c:f>
              <c:strCache>
                <c:ptCount val="1"/>
                <c:pt idx="0">
                  <c:v>March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 Tables'!$A$2:$A$23</c:f>
              <c:strCache>
                <c:ptCount val="21"/>
                <c:pt idx="0">
                  <c:v>KBH 207T TIP</c:v>
                </c:pt>
                <c:pt idx="1">
                  <c:v>KBH 308N CONT</c:v>
                </c:pt>
                <c:pt idx="2">
                  <c:v>KBL 166Z TIP</c:v>
                </c:pt>
                <c:pt idx="3">
                  <c:v>KBM 661F CONT</c:v>
                </c:pt>
                <c:pt idx="4">
                  <c:v>KBP 557N CONT</c:v>
                </c:pt>
                <c:pt idx="5">
                  <c:v>KBZ257E DROPSIDE</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Tables'!$D$2:$D$23</c:f>
              <c:numCache>
                <c:formatCode>0</c:formatCode>
                <c:ptCount val="21"/>
                <c:pt idx="0">
                  <c:v>175987.5</c:v>
                </c:pt>
                <c:pt idx="1">
                  <c:v>75000</c:v>
                </c:pt>
                <c:pt idx="2">
                  <c:v>0</c:v>
                </c:pt>
                <c:pt idx="3">
                  <c:v>0</c:v>
                </c:pt>
                <c:pt idx="4">
                  <c:v>0</c:v>
                </c:pt>
                <c:pt idx="5">
                  <c:v>0</c:v>
                </c:pt>
                <c:pt idx="6">
                  <c:v>624359.69999999995</c:v>
                </c:pt>
                <c:pt idx="7">
                  <c:v>627480.4</c:v>
                </c:pt>
                <c:pt idx="8">
                  <c:v>624805.5</c:v>
                </c:pt>
                <c:pt idx="9">
                  <c:v>624136.80000000005</c:v>
                </c:pt>
                <c:pt idx="10">
                  <c:v>936651</c:v>
                </c:pt>
                <c:pt idx="11">
                  <c:v>628372.1</c:v>
                </c:pt>
                <c:pt idx="12">
                  <c:v>627034.6</c:v>
                </c:pt>
                <c:pt idx="13">
                  <c:v>292019.8</c:v>
                </c:pt>
                <c:pt idx="14">
                  <c:v>291777.40000000002</c:v>
                </c:pt>
                <c:pt idx="15">
                  <c:v>293163.7</c:v>
                </c:pt>
                <c:pt idx="16">
                  <c:v>631715.6</c:v>
                </c:pt>
                <c:pt idx="17">
                  <c:v>293163.7</c:v>
                </c:pt>
                <c:pt idx="18">
                  <c:v>627926.19999999995</c:v>
                </c:pt>
                <c:pt idx="19">
                  <c:v>627926.19999999995</c:v>
                </c:pt>
                <c:pt idx="20">
                  <c:v>293538.8</c:v>
                </c:pt>
              </c:numCache>
            </c:numRef>
          </c:val>
          <c:extLst>
            <c:ext xmlns:c16="http://schemas.microsoft.com/office/drawing/2014/chart" uri="{C3380CC4-5D6E-409C-BE32-E72D297353CC}">
              <c16:uniqueId val="{00000002-2CDB-47B1-A045-93BCA7F2346C}"/>
            </c:ext>
          </c:extLst>
        </c:ser>
        <c:ser>
          <c:idx val="3"/>
          <c:order val="3"/>
          <c:tx>
            <c:strRef>
              <c:f>'Pivot Tables'!$E$1</c:f>
              <c:strCache>
                <c:ptCount val="1"/>
                <c:pt idx="0">
                  <c:v>April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'Pivot Tables'!$A$2:$A$23</c:f>
              <c:strCache>
                <c:ptCount val="21"/>
                <c:pt idx="0">
                  <c:v>KBH 207T TIP</c:v>
                </c:pt>
                <c:pt idx="1">
                  <c:v>KBH 308N CONT</c:v>
                </c:pt>
                <c:pt idx="2">
                  <c:v>KBL 166Z TIP</c:v>
                </c:pt>
                <c:pt idx="3">
                  <c:v>KBM 661F CONT</c:v>
                </c:pt>
                <c:pt idx="4">
                  <c:v>KBP 557N CONT</c:v>
                </c:pt>
                <c:pt idx="5">
                  <c:v>KBZ257E DROPSIDE</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Tables'!$E$2:$E$23</c:f>
              <c:numCache>
                <c:formatCode>0</c:formatCode>
                <c:ptCount val="21"/>
                <c:pt idx="0">
                  <c:v>174969.7</c:v>
                </c:pt>
                <c:pt idx="1">
                  <c:v>0</c:v>
                </c:pt>
                <c:pt idx="2">
                  <c:v>174473.4</c:v>
                </c:pt>
                <c:pt idx="3">
                  <c:v>343625</c:v>
                </c:pt>
                <c:pt idx="4">
                  <c:v>343625</c:v>
                </c:pt>
                <c:pt idx="5">
                  <c:v>0</c:v>
                </c:pt>
                <c:pt idx="6">
                  <c:v>490140.4</c:v>
                </c:pt>
                <c:pt idx="7">
                  <c:v>492640.69999999995</c:v>
                </c:pt>
                <c:pt idx="8">
                  <c:v>492096.10000000003</c:v>
                </c:pt>
                <c:pt idx="9">
                  <c:v>648265.80000000005</c:v>
                </c:pt>
                <c:pt idx="10">
                  <c:v>652995.1</c:v>
                </c:pt>
                <c:pt idx="11">
                  <c:v>987188.60000000009</c:v>
                </c:pt>
                <c:pt idx="12">
                  <c:v>648249.69999999995</c:v>
                </c:pt>
                <c:pt idx="13">
                  <c:v>529376.5</c:v>
                </c:pt>
                <c:pt idx="14">
                  <c:v>527515.1</c:v>
                </c:pt>
                <c:pt idx="15">
                  <c:v>173728.8</c:v>
                </c:pt>
                <c:pt idx="16">
                  <c:v>987698.79999999993</c:v>
                </c:pt>
                <c:pt idx="17">
                  <c:v>535208.80000000005</c:v>
                </c:pt>
                <c:pt idx="18">
                  <c:v>488249.2</c:v>
                </c:pt>
                <c:pt idx="19">
                  <c:v>989578.5</c:v>
                </c:pt>
                <c:pt idx="20">
                  <c:v>355771.8</c:v>
                </c:pt>
              </c:numCache>
            </c:numRef>
          </c:val>
          <c:extLst>
            <c:ext xmlns:c16="http://schemas.microsoft.com/office/drawing/2014/chart" uri="{C3380CC4-5D6E-409C-BE32-E72D297353CC}">
              <c16:uniqueId val="{00000003-2CDB-47B1-A045-93BCA7F2346C}"/>
            </c:ext>
          </c:extLst>
        </c:ser>
        <c:ser>
          <c:idx val="4"/>
          <c:order val="4"/>
          <c:tx>
            <c:strRef>
              <c:f>'Pivot Tables'!$F$1</c:f>
              <c:strCache>
                <c:ptCount val="1"/>
                <c:pt idx="0">
                  <c:v>May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 Tables'!$A$2:$A$23</c:f>
              <c:strCache>
                <c:ptCount val="21"/>
                <c:pt idx="0">
                  <c:v>KBH 207T TIP</c:v>
                </c:pt>
                <c:pt idx="1">
                  <c:v>KBH 308N CONT</c:v>
                </c:pt>
                <c:pt idx="2">
                  <c:v>KBL 166Z TIP</c:v>
                </c:pt>
                <c:pt idx="3">
                  <c:v>KBM 661F CONT</c:v>
                </c:pt>
                <c:pt idx="4">
                  <c:v>KBP 557N CONT</c:v>
                </c:pt>
                <c:pt idx="5">
                  <c:v>KBZ257E DROPSIDE</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Tables'!$F$2:$F$23</c:f>
              <c:numCache>
                <c:formatCode>0</c:formatCode>
                <c:ptCount val="21"/>
                <c:pt idx="0">
                  <c:v>0</c:v>
                </c:pt>
                <c:pt idx="1">
                  <c:v>298740</c:v>
                </c:pt>
                <c:pt idx="2">
                  <c:v>0</c:v>
                </c:pt>
                <c:pt idx="3">
                  <c:v>264270</c:v>
                </c:pt>
                <c:pt idx="4">
                  <c:v>275760</c:v>
                </c:pt>
                <c:pt idx="5">
                  <c:v>0</c:v>
                </c:pt>
                <c:pt idx="6">
                  <c:v>340218.9</c:v>
                </c:pt>
                <c:pt idx="7">
                  <c:v>681605.2</c:v>
                </c:pt>
                <c:pt idx="8">
                  <c:v>338529.9</c:v>
                </c:pt>
                <c:pt idx="9">
                  <c:v>1028265.4</c:v>
                </c:pt>
                <c:pt idx="10">
                  <c:v>1011019</c:v>
                </c:pt>
                <c:pt idx="11">
                  <c:v>686936.5</c:v>
                </c:pt>
                <c:pt idx="12">
                  <c:v>1022481.3</c:v>
                </c:pt>
                <c:pt idx="13">
                  <c:v>693398.5</c:v>
                </c:pt>
                <c:pt idx="14">
                  <c:v>681345.5</c:v>
                </c:pt>
                <c:pt idx="15">
                  <c:v>693398.5</c:v>
                </c:pt>
                <c:pt idx="16">
                  <c:v>682046.4</c:v>
                </c:pt>
                <c:pt idx="17">
                  <c:v>696595</c:v>
                </c:pt>
                <c:pt idx="18">
                  <c:v>678473.1</c:v>
                </c:pt>
                <c:pt idx="19">
                  <c:v>685197</c:v>
                </c:pt>
                <c:pt idx="20">
                  <c:v>695611.5</c:v>
                </c:pt>
              </c:numCache>
            </c:numRef>
          </c:val>
          <c:extLst>
            <c:ext xmlns:c16="http://schemas.microsoft.com/office/drawing/2014/chart" uri="{C3380CC4-5D6E-409C-BE32-E72D297353CC}">
              <c16:uniqueId val="{00000004-2CDB-47B1-A045-93BCA7F2346C}"/>
            </c:ext>
          </c:extLst>
        </c:ser>
        <c:ser>
          <c:idx val="5"/>
          <c:order val="5"/>
          <c:tx>
            <c:strRef>
              <c:f>'Pivot Tables'!$G$1</c:f>
              <c:strCache>
                <c:ptCount val="1"/>
                <c:pt idx="0">
                  <c:v>June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 Tables'!$A$2:$A$23</c:f>
              <c:strCache>
                <c:ptCount val="21"/>
                <c:pt idx="0">
                  <c:v>KBH 207T TIP</c:v>
                </c:pt>
                <c:pt idx="1">
                  <c:v>KBH 308N CONT</c:v>
                </c:pt>
                <c:pt idx="2">
                  <c:v>KBL 166Z TIP</c:v>
                </c:pt>
                <c:pt idx="3">
                  <c:v>KBM 661F CONT</c:v>
                </c:pt>
                <c:pt idx="4">
                  <c:v>KBP 557N CONT</c:v>
                </c:pt>
                <c:pt idx="5">
                  <c:v>KBZ257E DROPSIDE</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Tables'!$G$2:$G$23</c:f>
              <c:numCache>
                <c:formatCode>0</c:formatCode>
                <c:ptCount val="21"/>
                <c:pt idx="0">
                  <c:v>0</c:v>
                </c:pt>
                <c:pt idx="1">
                  <c:v>0</c:v>
                </c:pt>
                <c:pt idx="2">
                  <c:v>0</c:v>
                </c:pt>
                <c:pt idx="3">
                  <c:v>0</c:v>
                </c:pt>
                <c:pt idx="4">
                  <c:v>0</c:v>
                </c:pt>
                <c:pt idx="5">
                  <c:v>0</c:v>
                </c:pt>
                <c:pt idx="6">
                  <c:v>1072416.8500000001</c:v>
                </c:pt>
                <c:pt idx="7">
                  <c:v>1082119.01</c:v>
                </c:pt>
                <c:pt idx="8">
                  <c:v>1076801.44</c:v>
                </c:pt>
                <c:pt idx="9">
                  <c:v>712586.82000000007</c:v>
                </c:pt>
                <c:pt idx="10">
                  <c:v>1082132.8</c:v>
                </c:pt>
                <c:pt idx="11">
                  <c:v>358189.26</c:v>
                </c:pt>
                <c:pt idx="12">
                  <c:v>713092.38</c:v>
                </c:pt>
                <c:pt idx="13">
                  <c:v>709047.9</c:v>
                </c:pt>
                <c:pt idx="14">
                  <c:v>716746.2</c:v>
                </c:pt>
                <c:pt idx="15">
                  <c:v>719614.1</c:v>
                </c:pt>
                <c:pt idx="16">
                  <c:v>1071175.9300000002</c:v>
                </c:pt>
                <c:pt idx="17">
                  <c:v>711575.7</c:v>
                </c:pt>
                <c:pt idx="18">
                  <c:v>710311.8</c:v>
                </c:pt>
                <c:pt idx="19">
                  <c:v>1067489.94</c:v>
                </c:pt>
                <c:pt idx="20">
                  <c:v>713345.15999999992</c:v>
                </c:pt>
              </c:numCache>
            </c:numRef>
          </c:val>
          <c:extLst>
            <c:ext xmlns:c16="http://schemas.microsoft.com/office/drawing/2014/chart" uri="{C3380CC4-5D6E-409C-BE32-E72D297353CC}">
              <c16:uniqueId val="{00000005-2CDB-47B1-A045-93BCA7F2346C}"/>
            </c:ext>
          </c:extLst>
        </c:ser>
        <c:ser>
          <c:idx val="6"/>
          <c:order val="6"/>
          <c:tx>
            <c:strRef>
              <c:f>'Pivot Tables'!$H$1</c:f>
              <c:strCache>
                <c:ptCount val="1"/>
                <c:pt idx="0">
                  <c:v>July</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strRef>
              <c:f>'Pivot Tables'!$A$2:$A$23</c:f>
              <c:strCache>
                <c:ptCount val="21"/>
                <c:pt idx="0">
                  <c:v>KBH 207T TIP</c:v>
                </c:pt>
                <c:pt idx="1">
                  <c:v>KBH 308N CONT</c:v>
                </c:pt>
                <c:pt idx="2">
                  <c:v>KBL 166Z TIP</c:v>
                </c:pt>
                <c:pt idx="3">
                  <c:v>KBM 661F CONT</c:v>
                </c:pt>
                <c:pt idx="4">
                  <c:v>KBP 557N CONT</c:v>
                </c:pt>
                <c:pt idx="5">
                  <c:v>KBZ257E DROPSIDE</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Tables'!$H$2:$H$23</c:f>
              <c:numCache>
                <c:formatCode>0</c:formatCode>
                <c:ptCount val="21"/>
                <c:pt idx="0">
                  <c:v>0</c:v>
                </c:pt>
                <c:pt idx="1">
                  <c:v>0</c:v>
                </c:pt>
                <c:pt idx="2">
                  <c:v>0</c:v>
                </c:pt>
                <c:pt idx="3">
                  <c:v>426240</c:v>
                </c:pt>
                <c:pt idx="4">
                  <c:v>622044</c:v>
                </c:pt>
                <c:pt idx="5">
                  <c:v>0</c:v>
                </c:pt>
                <c:pt idx="6">
                  <c:v>729890.56</c:v>
                </c:pt>
                <c:pt idx="7">
                  <c:v>1098343.68</c:v>
                </c:pt>
                <c:pt idx="8">
                  <c:v>735087.36</c:v>
                </c:pt>
                <c:pt idx="9">
                  <c:v>732229.12</c:v>
                </c:pt>
                <c:pt idx="10">
                  <c:v>1108477.4399999999</c:v>
                </c:pt>
                <c:pt idx="11">
                  <c:v>0</c:v>
                </c:pt>
                <c:pt idx="12">
                  <c:v>1093926.3999999999</c:v>
                </c:pt>
                <c:pt idx="13">
                  <c:v>1091847.6799999999</c:v>
                </c:pt>
                <c:pt idx="14">
                  <c:v>1094705.9200000002</c:v>
                </c:pt>
                <c:pt idx="15">
                  <c:v>1102501.1199999999</c:v>
                </c:pt>
                <c:pt idx="16">
                  <c:v>1107697.92</c:v>
                </c:pt>
                <c:pt idx="17">
                  <c:v>728071.67999999993</c:v>
                </c:pt>
                <c:pt idx="18">
                  <c:v>1094705.92</c:v>
                </c:pt>
                <c:pt idx="19">
                  <c:v>679978</c:v>
                </c:pt>
                <c:pt idx="20">
                  <c:v>1092367.3599999999</c:v>
                </c:pt>
              </c:numCache>
            </c:numRef>
          </c:val>
          <c:extLst>
            <c:ext xmlns:c16="http://schemas.microsoft.com/office/drawing/2014/chart" uri="{C3380CC4-5D6E-409C-BE32-E72D297353CC}">
              <c16:uniqueId val="{00000006-2CDB-47B1-A045-93BCA7F2346C}"/>
            </c:ext>
          </c:extLst>
        </c:ser>
        <c:ser>
          <c:idx val="7"/>
          <c:order val="7"/>
          <c:tx>
            <c:strRef>
              <c:f>'Pivot Tables'!$I$1</c:f>
              <c:strCache>
                <c:ptCount val="1"/>
                <c:pt idx="0">
                  <c:v>August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invertIfNegative val="0"/>
          <c:cat>
            <c:strRef>
              <c:f>'Pivot Tables'!$A$2:$A$23</c:f>
              <c:strCache>
                <c:ptCount val="21"/>
                <c:pt idx="0">
                  <c:v>KBH 207T TIP</c:v>
                </c:pt>
                <c:pt idx="1">
                  <c:v>KBH 308N CONT</c:v>
                </c:pt>
                <c:pt idx="2">
                  <c:v>KBL 166Z TIP</c:v>
                </c:pt>
                <c:pt idx="3">
                  <c:v>KBM 661F CONT</c:v>
                </c:pt>
                <c:pt idx="4">
                  <c:v>KBP 557N CONT</c:v>
                </c:pt>
                <c:pt idx="5">
                  <c:v>KBZ257E DROPSIDE</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Tables'!$I$2:$I$23</c:f>
              <c:numCache>
                <c:formatCode>0</c:formatCode>
                <c:ptCount val="21"/>
                <c:pt idx="0">
                  <c:v>0</c:v>
                </c:pt>
                <c:pt idx="1">
                  <c:v>0</c:v>
                </c:pt>
                <c:pt idx="2">
                  <c:v>0</c:v>
                </c:pt>
                <c:pt idx="3">
                  <c:v>106116</c:v>
                </c:pt>
                <c:pt idx="4">
                  <c:v>588369.80000000005</c:v>
                </c:pt>
                <c:pt idx="5">
                  <c:v>172413</c:v>
                </c:pt>
                <c:pt idx="6">
                  <c:v>314278</c:v>
                </c:pt>
                <c:pt idx="7">
                  <c:v>749174.4</c:v>
                </c:pt>
                <c:pt idx="8">
                  <c:v>314574</c:v>
                </c:pt>
                <c:pt idx="9">
                  <c:v>0</c:v>
                </c:pt>
                <c:pt idx="10">
                  <c:v>589802.80000000005</c:v>
                </c:pt>
                <c:pt idx="11">
                  <c:v>104414</c:v>
                </c:pt>
                <c:pt idx="12">
                  <c:v>373520</c:v>
                </c:pt>
                <c:pt idx="13">
                  <c:v>377255.2</c:v>
                </c:pt>
                <c:pt idx="14">
                  <c:v>373520</c:v>
                </c:pt>
                <c:pt idx="15">
                  <c:v>373786.8</c:v>
                </c:pt>
                <c:pt idx="16">
                  <c:v>478718.8</c:v>
                </c:pt>
                <c:pt idx="17">
                  <c:v>587859.19999999995</c:v>
                </c:pt>
                <c:pt idx="18">
                  <c:v>955500</c:v>
                </c:pt>
                <c:pt idx="19">
                  <c:v>748640.8</c:v>
                </c:pt>
                <c:pt idx="20">
                  <c:v>587343.19999999995</c:v>
                </c:pt>
              </c:numCache>
            </c:numRef>
          </c:val>
          <c:extLst>
            <c:ext xmlns:c16="http://schemas.microsoft.com/office/drawing/2014/chart" uri="{C3380CC4-5D6E-409C-BE32-E72D297353CC}">
              <c16:uniqueId val="{00000007-2CDB-47B1-A045-93BCA7F2346C}"/>
            </c:ext>
          </c:extLst>
        </c:ser>
        <c:ser>
          <c:idx val="8"/>
          <c:order val="8"/>
          <c:tx>
            <c:strRef>
              <c:f>'Pivot Tables'!$J$1</c:f>
              <c:strCache>
                <c:ptCount val="1"/>
                <c:pt idx="0">
                  <c:v>September</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invertIfNegative val="0"/>
          <c:cat>
            <c:strRef>
              <c:f>'Pivot Tables'!$A$2:$A$23</c:f>
              <c:strCache>
                <c:ptCount val="21"/>
                <c:pt idx="0">
                  <c:v>KBH 207T TIP</c:v>
                </c:pt>
                <c:pt idx="1">
                  <c:v>KBH 308N CONT</c:v>
                </c:pt>
                <c:pt idx="2">
                  <c:v>KBL 166Z TIP</c:v>
                </c:pt>
                <c:pt idx="3">
                  <c:v>KBM 661F CONT</c:v>
                </c:pt>
                <c:pt idx="4">
                  <c:v>KBP 557N CONT</c:v>
                </c:pt>
                <c:pt idx="5">
                  <c:v>KBZ257E DROPSIDE</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Tables'!$J$2:$J$23</c:f>
              <c:numCache>
                <c:formatCode>0</c:formatCode>
                <c:ptCount val="21"/>
                <c:pt idx="0">
                  <c:v>0</c:v>
                </c:pt>
                <c:pt idx="1">
                  <c:v>0</c:v>
                </c:pt>
                <c:pt idx="2">
                  <c:v>0</c:v>
                </c:pt>
                <c:pt idx="3">
                  <c:v>374854</c:v>
                </c:pt>
                <c:pt idx="4">
                  <c:v>344827.4</c:v>
                </c:pt>
                <c:pt idx="5">
                  <c:v>344827.4</c:v>
                </c:pt>
                <c:pt idx="6">
                  <c:v>751042</c:v>
                </c:pt>
                <c:pt idx="7">
                  <c:v>837500</c:v>
                </c:pt>
                <c:pt idx="8">
                  <c:v>747840.39999999991</c:v>
                </c:pt>
                <c:pt idx="9">
                  <c:v>0</c:v>
                </c:pt>
                <c:pt idx="10">
                  <c:v>834860</c:v>
                </c:pt>
                <c:pt idx="11">
                  <c:v>1130965.2000000002</c:v>
                </c:pt>
                <c:pt idx="12">
                  <c:v>837170</c:v>
                </c:pt>
                <c:pt idx="13">
                  <c:v>842120</c:v>
                </c:pt>
                <c:pt idx="14">
                  <c:v>757178.4</c:v>
                </c:pt>
                <c:pt idx="15">
                  <c:v>751042</c:v>
                </c:pt>
                <c:pt idx="16">
                  <c:v>752909.60000000009</c:v>
                </c:pt>
                <c:pt idx="17">
                  <c:v>1124562</c:v>
                </c:pt>
                <c:pt idx="18">
                  <c:v>832388.4</c:v>
                </c:pt>
                <c:pt idx="19">
                  <c:v>847835.2</c:v>
                </c:pt>
                <c:pt idx="20">
                  <c:v>747306.8</c:v>
                </c:pt>
              </c:numCache>
            </c:numRef>
          </c:val>
          <c:extLst>
            <c:ext xmlns:c16="http://schemas.microsoft.com/office/drawing/2014/chart" uri="{C3380CC4-5D6E-409C-BE32-E72D297353CC}">
              <c16:uniqueId val="{00000008-2CDB-47B1-A045-93BCA7F2346C}"/>
            </c:ext>
          </c:extLst>
        </c:ser>
        <c:ser>
          <c:idx val="9"/>
          <c:order val="9"/>
          <c:tx>
            <c:strRef>
              <c:f>'Pivot Tables'!$K$1</c:f>
              <c:strCache>
                <c:ptCount val="1"/>
                <c:pt idx="0">
                  <c:v>October</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invertIfNegative val="0"/>
          <c:cat>
            <c:strRef>
              <c:f>'Pivot Tables'!$A$2:$A$23</c:f>
              <c:strCache>
                <c:ptCount val="21"/>
                <c:pt idx="0">
                  <c:v>KBH 207T TIP</c:v>
                </c:pt>
                <c:pt idx="1">
                  <c:v>KBH 308N CONT</c:v>
                </c:pt>
                <c:pt idx="2">
                  <c:v>KBL 166Z TIP</c:v>
                </c:pt>
                <c:pt idx="3">
                  <c:v>KBM 661F CONT</c:v>
                </c:pt>
                <c:pt idx="4">
                  <c:v>KBP 557N CONT</c:v>
                </c:pt>
                <c:pt idx="5">
                  <c:v>KBZ257E DROPSIDE</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Tables'!$K$2:$K$23</c:f>
              <c:numCache>
                <c:formatCode>0</c:formatCode>
                <c:ptCount val="21"/>
                <c:pt idx="0">
                  <c:v>0</c:v>
                </c:pt>
                <c:pt idx="1">
                  <c:v>0</c:v>
                </c:pt>
                <c:pt idx="2">
                  <c:v>0</c:v>
                </c:pt>
                <c:pt idx="3">
                  <c:v>0</c:v>
                </c:pt>
                <c:pt idx="4">
                  <c:v>0</c:v>
                </c:pt>
                <c:pt idx="5">
                  <c:v>0</c:v>
                </c:pt>
                <c:pt idx="6">
                  <c:v>842720</c:v>
                </c:pt>
                <c:pt idx="7">
                  <c:v>387504</c:v>
                </c:pt>
                <c:pt idx="8">
                  <c:v>866880</c:v>
                </c:pt>
                <c:pt idx="9">
                  <c:v>0</c:v>
                </c:pt>
                <c:pt idx="10">
                  <c:v>821596.8</c:v>
                </c:pt>
                <c:pt idx="11">
                  <c:v>821906.4</c:v>
                </c:pt>
                <c:pt idx="12">
                  <c:v>392472</c:v>
                </c:pt>
                <c:pt idx="13">
                  <c:v>433440</c:v>
                </c:pt>
                <c:pt idx="14">
                  <c:v>823905.6</c:v>
                </c:pt>
                <c:pt idx="15">
                  <c:v>1226088</c:v>
                </c:pt>
                <c:pt idx="16">
                  <c:v>776112</c:v>
                </c:pt>
                <c:pt idx="17">
                  <c:v>823670.4</c:v>
                </c:pt>
                <c:pt idx="18">
                  <c:v>883690.4</c:v>
                </c:pt>
                <c:pt idx="19">
                  <c:v>819705.6</c:v>
                </c:pt>
                <c:pt idx="20">
                  <c:v>1163064</c:v>
                </c:pt>
              </c:numCache>
            </c:numRef>
          </c:val>
          <c:extLst>
            <c:ext xmlns:c16="http://schemas.microsoft.com/office/drawing/2014/chart" uri="{C3380CC4-5D6E-409C-BE32-E72D297353CC}">
              <c16:uniqueId val="{00000009-2CDB-47B1-A045-93BCA7F2346C}"/>
            </c:ext>
          </c:extLst>
        </c:ser>
        <c:ser>
          <c:idx val="10"/>
          <c:order val="10"/>
          <c:tx>
            <c:strRef>
              <c:f>'Pivot Tables'!$L$1</c:f>
              <c:strCache>
                <c:ptCount val="1"/>
                <c:pt idx="0">
                  <c:v>November</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invertIfNegative val="0"/>
          <c:cat>
            <c:strRef>
              <c:f>'Pivot Tables'!$A$2:$A$23</c:f>
              <c:strCache>
                <c:ptCount val="21"/>
                <c:pt idx="0">
                  <c:v>KBH 207T TIP</c:v>
                </c:pt>
                <c:pt idx="1">
                  <c:v>KBH 308N CONT</c:v>
                </c:pt>
                <c:pt idx="2">
                  <c:v>KBL 166Z TIP</c:v>
                </c:pt>
                <c:pt idx="3">
                  <c:v>KBM 661F CONT</c:v>
                </c:pt>
                <c:pt idx="4">
                  <c:v>KBP 557N CONT</c:v>
                </c:pt>
                <c:pt idx="5">
                  <c:v>KBZ257E DROPSIDE</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Tables'!$L$2:$L$23</c:f>
              <c:numCache>
                <c:formatCode>0</c:formatCode>
                <c:ptCount val="21"/>
                <c:pt idx="0">
                  <c:v>0</c:v>
                </c:pt>
                <c:pt idx="1">
                  <c:v>0</c:v>
                </c:pt>
                <c:pt idx="2">
                  <c:v>0</c:v>
                </c:pt>
                <c:pt idx="3">
                  <c:v>600000</c:v>
                </c:pt>
                <c:pt idx="4">
                  <c:v>780000</c:v>
                </c:pt>
                <c:pt idx="5">
                  <c:v>193168</c:v>
                </c:pt>
                <c:pt idx="6">
                  <c:v>768801.6</c:v>
                </c:pt>
                <c:pt idx="7">
                  <c:v>462000</c:v>
                </c:pt>
                <c:pt idx="8">
                  <c:v>435607.2</c:v>
                </c:pt>
                <c:pt idx="9">
                  <c:v>448936</c:v>
                </c:pt>
                <c:pt idx="10">
                  <c:v>872762.39999999991</c:v>
                </c:pt>
                <c:pt idx="11">
                  <c:v>871214.39999999991</c:v>
                </c:pt>
                <c:pt idx="12">
                  <c:v>863712</c:v>
                </c:pt>
                <c:pt idx="13">
                  <c:v>827385.6</c:v>
                </c:pt>
                <c:pt idx="14">
                  <c:v>875548.8</c:v>
                </c:pt>
                <c:pt idx="15">
                  <c:v>462000</c:v>
                </c:pt>
                <c:pt idx="16">
                  <c:v>771871.2</c:v>
                </c:pt>
                <c:pt idx="17">
                  <c:v>874620</c:v>
                </c:pt>
                <c:pt idx="18">
                  <c:v>830959.2</c:v>
                </c:pt>
                <c:pt idx="19">
                  <c:v>871833.59999999998</c:v>
                </c:pt>
                <c:pt idx="20">
                  <c:v>767992.8</c:v>
                </c:pt>
              </c:numCache>
            </c:numRef>
          </c:val>
          <c:extLst>
            <c:ext xmlns:c16="http://schemas.microsoft.com/office/drawing/2014/chart" uri="{C3380CC4-5D6E-409C-BE32-E72D297353CC}">
              <c16:uniqueId val="{0000000A-2CDB-47B1-A045-93BCA7F2346C}"/>
            </c:ext>
          </c:extLst>
        </c:ser>
        <c:ser>
          <c:idx val="11"/>
          <c:order val="11"/>
          <c:tx>
            <c:strRef>
              <c:f>'Pivot Tables'!$M$1</c:f>
              <c:strCache>
                <c:ptCount val="1"/>
                <c:pt idx="0">
                  <c:v>December</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invertIfNegative val="0"/>
          <c:cat>
            <c:strRef>
              <c:f>'Pivot Tables'!$A$2:$A$23</c:f>
              <c:strCache>
                <c:ptCount val="21"/>
                <c:pt idx="0">
                  <c:v>KBH 207T TIP</c:v>
                </c:pt>
                <c:pt idx="1">
                  <c:v>KBH 308N CONT</c:v>
                </c:pt>
                <c:pt idx="2">
                  <c:v>KBL 166Z TIP</c:v>
                </c:pt>
                <c:pt idx="3">
                  <c:v>KBM 661F CONT</c:v>
                </c:pt>
                <c:pt idx="4">
                  <c:v>KBP 557N CONT</c:v>
                </c:pt>
                <c:pt idx="5">
                  <c:v>KBZ257E DROPSIDE</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Tables'!$M$2:$M$23</c:f>
              <c:numCache>
                <c:formatCode>0</c:formatCode>
                <c:ptCount val="21"/>
                <c:pt idx="0">
                  <c:v>0</c:v>
                </c:pt>
                <c:pt idx="1">
                  <c:v>0</c:v>
                </c:pt>
                <c:pt idx="2">
                  <c:v>0</c:v>
                </c:pt>
                <c:pt idx="3">
                  <c:v>305000</c:v>
                </c:pt>
                <c:pt idx="4">
                  <c:v>305000</c:v>
                </c:pt>
                <c:pt idx="5">
                  <c:v>69272</c:v>
                </c:pt>
                <c:pt idx="6">
                  <c:v>262304</c:v>
                </c:pt>
                <c:pt idx="7">
                  <c:v>549000</c:v>
                </c:pt>
                <c:pt idx="8">
                  <c:v>112000</c:v>
                </c:pt>
                <c:pt idx="9">
                  <c:v>529480</c:v>
                </c:pt>
                <c:pt idx="10">
                  <c:v>262304</c:v>
                </c:pt>
                <c:pt idx="11">
                  <c:v>0</c:v>
                </c:pt>
                <c:pt idx="12">
                  <c:v>112000</c:v>
                </c:pt>
                <c:pt idx="13">
                  <c:v>262304</c:v>
                </c:pt>
                <c:pt idx="14">
                  <c:v>112000</c:v>
                </c:pt>
                <c:pt idx="15">
                  <c:v>262304</c:v>
                </c:pt>
                <c:pt idx="16">
                  <c:v>549000</c:v>
                </c:pt>
                <c:pt idx="17">
                  <c:v>262304</c:v>
                </c:pt>
                <c:pt idx="18">
                  <c:v>112000</c:v>
                </c:pt>
                <c:pt idx="19">
                  <c:v>529480</c:v>
                </c:pt>
                <c:pt idx="20">
                  <c:v>529480</c:v>
                </c:pt>
              </c:numCache>
            </c:numRef>
          </c:val>
          <c:extLst>
            <c:ext xmlns:c16="http://schemas.microsoft.com/office/drawing/2014/chart" uri="{C3380CC4-5D6E-409C-BE32-E72D297353CC}">
              <c16:uniqueId val="{0000000B-2CDB-47B1-A045-93BCA7F2346C}"/>
            </c:ext>
          </c:extLst>
        </c:ser>
        <c:dLbls>
          <c:showLegendKey val="0"/>
          <c:showVal val="0"/>
          <c:showCatName val="0"/>
          <c:showSerName val="0"/>
          <c:showPercent val="0"/>
          <c:showBubbleSize val="0"/>
        </c:dLbls>
        <c:gapWidth val="150"/>
        <c:overlap val="100"/>
        <c:axId val="889309264"/>
        <c:axId val="889432432"/>
      </c:barChart>
      <c:catAx>
        <c:axId val="8893092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Trucks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889432432"/>
        <c:crosses val="autoZero"/>
        <c:auto val="1"/>
        <c:lblAlgn val="ctr"/>
        <c:lblOffset val="100"/>
        <c:noMultiLvlLbl val="0"/>
      </c:catAx>
      <c:valAx>
        <c:axId val="88943243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Revenue (Ksh)</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K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88930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[Operation_Dashboard_Project_Dashboard_ 2022 Report.xlsx]Pivot Tables!PivotTable1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2022 Revenue Performance Truckwise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KE"/>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4">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5">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6">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Tables'!$B$1</c:f>
              <c:strCache>
                <c:ptCount val="1"/>
                <c:pt idx="0">
                  <c:v>January</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Tables'!$A$2:$A$23</c:f>
              <c:strCache>
                <c:ptCount val="21"/>
                <c:pt idx="0">
                  <c:v>KBH 207T TIP</c:v>
                </c:pt>
                <c:pt idx="1">
                  <c:v>KBH 308N CONT</c:v>
                </c:pt>
                <c:pt idx="2">
                  <c:v>KBL 166Z TIP</c:v>
                </c:pt>
                <c:pt idx="3">
                  <c:v>KBM 661F CONT</c:v>
                </c:pt>
                <c:pt idx="4">
                  <c:v>KBP 557N CONT</c:v>
                </c:pt>
                <c:pt idx="5">
                  <c:v>KBZ257E DROPSIDE</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Tables'!$B$2:$B$23</c:f>
              <c:numCache>
                <c:formatCode>0</c:formatCode>
                <c:ptCount val="21"/>
                <c:pt idx="0">
                  <c:v>0</c:v>
                </c:pt>
                <c:pt idx="1">
                  <c:v>190000</c:v>
                </c:pt>
                <c:pt idx="2">
                  <c:v>0</c:v>
                </c:pt>
                <c:pt idx="3">
                  <c:v>380000</c:v>
                </c:pt>
                <c:pt idx="4">
                  <c:v>380000</c:v>
                </c:pt>
                <c:pt idx="5">
                  <c:v>0</c:v>
                </c:pt>
                <c:pt idx="6">
                  <c:v>641459.46</c:v>
                </c:pt>
                <c:pt idx="7">
                  <c:v>620807.65</c:v>
                </c:pt>
                <c:pt idx="8">
                  <c:v>650048.16</c:v>
                </c:pt>
                <c:pt idx="9">
                  <c:v>0</c:v>
                </c:pt>
                <c:pt idx="10">
                  <c:v>310890.69999999995</c:v>
                </c:pt>
                <c:pt idx="11">
                  <c:v>308687.30000000005</c:v>
                </c:pt>
                <c:pt idx="12">
                  <c:v>198739.00000000003</c:v>
                </c:pt>
                <c:pt idx="13">
                  <c:v>0</c:v>
                </c:pt>
                <c:pt idx="14">
                  <c:v>0</c:v>
                </c:pt>
                <c:pt idx="15">
                  <c:v>176234.5</c:v>
                </c:pt>
                <c:pt idx="16">
                  <c:v>0</c:v>
                </c:pt>
                <c:pt idx="17">
                  <c:v>639724.43000000005</c:v>
                </c:pt>
                <c:pt idx="18">
                  <c:v>646736.52</c:v>
                </c:pt>
                <c:pt idx="19">
                  <c:v>280799.08000000007</c:v>
                </c:pt>
                <c:pt idx="20">
                  <c:v>351974.99999999994</c:v>
                </c:pt>
              </c:numCache>
            </c:numRef>
          </c:val>
          <c:extLst>
            <c:ext xmlns:c16="http://schemas.microsoft.com/office/drawing/2014/chart" uri="{C3380CC4-5D6E-409C-BE32-E72D297353CC}">
              <c16:uniqueId val="{00000000-7B38-4E62-999A-C428F0893485}"/>
            </c:ext>
          </c:extLst>
        </c:ser>
        <c:ser>
          <c:idx val="1"/>
          <c:order val="1"/>
          <c:tx>
            <c:strRef>
              <c:f>'Pivot Tables'!$C$1</c:f>
              <c:strCache>
                <c:ptCount val="1"/>
                <c:pt idx="0">
                  <c:v>February</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Tables'!$A$2:$A$23</c:f>
              <c:strCache>
                <c:ptCount val="21"/>
                <c:pt idx="0">
                  <c:v>KBH 207T TIP</c:v>
                </c:pt>
                <c:pt idx="1">
                  <c:v>KBH 308N CONT</c:v>
                </c:pt>
                <c:pt idx="2">
                  <c:v>KBL 166Z TIP</c:v>
                </c:pt>
                <c:pt idx="3">
                  <c:v>KBM 661F CONT</c:v>
                </c:pt>
                <c:pt idx="4">
                  <c:v>KBP 557N CONT</c:v>
                </c:pt>
                <c:pt idx="5">
                  <c:v>KBZ257E DROPSIDE</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Tables'!$C$2:$C$23</c:f>
              <c:numCache>
                <c:formatCode>0</c:formatCode>
                <c:ptCount val="21"/>
                <c:pt idx="0">
                  <c:v>0</c:v>
                </c:pt>
                <c:pt idx="1">
                  <c:v>380000</c:v>
                </c:pt>
                <c:pt idx="2">
                  <c:v>117918.26</c:v>
                </c:pt>
                <c:pt idx="3">
                  <c:v>220000</c:v>
                </c:pt>
                <c:pt idx="4">
                  <c:v>380000</c:v>
                </c:pt>
                <c:pt idx="5">
                  <c:v>0</c:v>
                </c:pt>
                <c:pt idx="6">
                  <c:v>310721.74</c:v>
                </c:pt>
                <c:pt idx="7">
                  <c:v>309617.53999999998</c:v>
                </c:pt>
                <c:pt idx="8">
                  <c:v>309175.86000000004</c:v>
                </c:pt>
                <c:pt idx="9">
                  <c:v>645864.31000000006</c:v>
                </c:pt>
                <c:pt idx="10">
                  <c:v>309396.7</c:v>
                </c:pt>
                <c:pt idx="11">
                  <c:v>625418.60000000009</c:v>
                </c:pt>
                <c:pt idx="12">
                  <c:v>642997.96</c:v>
                </c:pt>
                <c:pt idx="13">
                  <c:v>365987.50000000006</c:v>
                </c:pt>
                <c:pt idx="14">
                  <c:v>641235.80000000005</c:v>
                </c:pt>
                <c:pt idx="15">
                  <c:v>364135</c:v>
                </c:pt>
                <c:pt idx="16">
                  <c:v>617468.36</c:v>
                </c:pt>
                <c:pt idx="17">
                  <c:v>309175.86000000004</c:v>
                </c:pt>
                <c:pt idx="18">
                  <c:v>310500.89999999997</c:v>
                </c:pt>
                <c:pt idx="19">
                  <c:v>619235.08000000007</c:v>
                </c:pt>
                <c:pt idx="20">
                  <c:v>366111</c:v>
                </c:pt>
              </c:numCache>
            </c:numRef>
          </c:val>
          <c:extLst>
            <c:ext xmlns:c16="http://schemas.microsoft.com/office/drawing/2014/chart" uri="{C3380CC4-5D6E-409C-BE32-E72D297353CC}">
              <c16:uniqueId val="{00000001-7B38-4E62-999A-C428F0893485}"/>
            </c:ext>
          </c:extLst>
        </c:ser>
        <c:ser>
          <c:idx val="2"/>
          <c:order val="2"/>
          <c:tx>
            <c:strRef>
              <c:f>'Pivot Tables'!$D$1</c:f>
              <c:strCache>
                <c:ptCount val="1"/>
                <c:pt idx="0">
                  <c:v>March</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'Pivot Tables'!$A$2:$A$23</c:f>
              <c:strCache>
                <c:ptCount val="21"/>
                <c:pt idx="0">
                  <c:v>KBH 207T TIP</c:v>
                </c:pt>
                <c:pt idx="1">
                  <c:v>KBH 308N CONT</c:v>
                </c:pt>
                <c:pt idx="2">
                  <c:v>KBL 166Z TIP</c:v>
                </c:pt>
                <c:pt idx="3">
                  <c:v>KBM 661F CONT</c:v>
                </c:pt>
                <c:pt idx="4">
                  <c:v>KBP 557N CONT</c:v>
                </c:pt>
                <c:pt idx="5">
                  <c:v>KBZ257E DROPSIDE</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Tables'!$D$2:$D$23</c:f>
              <c:numCache>
                <c:formatCode>0</c:formatCode>
                <c:ptCount val="21"/>
                <c:pt idx="0">
                  <c:v>175987.5</c:v>
                </c:pt>
                <c:pt idx="1">
                  <c:v>75000</c:v>
                </c:pt>
                <c:pt idx="2">
                  <c:v>0</c:v>
                </c:pt>
                <c:pt idx="3">
                  <c:v>0</c:v>
                </c:pt>
                <c:pt idx="4">
                  <c:v>0</c:v>
                </c:pt>
                <c:pt idx="5">
                  <c:v>0</c:v>
                </c:pt>
                <c:pt idx="6">
                  <c:v>624359.69999999995</c:v>
                </c:pt>
                <c:pt idx="7">
                  <c:v>627480.4</c:v>
                </c:pt>
                <c:pt idx="8">
                  <c:v>624805.5</c:v>
                </c:pt>
                <c:pt idx="9">
                  <c:v>624136.80000000005</c:v>
                </c:pt>
                <c:pt idx="10">
                  <c:v>936651</c:v>
                </c:pt>
                <c:pt idx="11">
                  <c:v>628372.1</c:v>
                </c:pt>
                <c:pt idx="12">
                  <c:v>627034.6</c:v>
                </c:pt>
                <c:pt idx="13">
                  <c:v>292019.8</c:v>
                </c:pt>
                <c:pt idx="14">
                  <c:v>291777.40000000002</c:v>
                </c:pt>
                <c:pt idx="15">
                  <c:v>293163.7</c:v>
                </c:pt>
                <c:pt idx="16">
                  <c:v>631715.6</c:v>
                </c:pt>
                <c:pt idx="17">
                  <c:v>293163.7</c:v>
                </c:pt>
                <c:pt idx="18">
                  <c:v>627926.19999999995</c:v>
                </c:pt>
                <c:pt idx="19">
                  <c:v>627926.19999999995</c:v>
                </c:pt>
                <c:pt idx="20">
                  <c:v>293538.8</c:v>
                </c:pt>
              </c:numCache>
            </c:numRef>
          </c:val>
          <c:extLst>
            <c:ext xmlns:c16="http://schemas.microsoft.com/office/drawing/2014/chart" uri="{C3380CC4-5D6E-409C-BE32-E72D297353CC}">
              <c16:uniqueId val="{00000002-7B38-4E62-999A-C428F0893485}"/>
            </c:ext>
          </c:extLst>
        </c:ser>
        <c:ser>
          <c:idx val="3"/>
          <c:order val="3"/>
          <c:tx>
            <c:strRef>
              <c:f>'Pivot Tables'!$E$1</c:f>
              <c:strCache>
                <c:ptCount val="1"/>
                <c:pt idx="0">
                  <c:v>April</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'Pivot Tables'!$A$2:$A$23</c:f>
              <c:strCache>
                <c:ptCount val="21"/>
                <c:pt idx="0">
                  <c:v>KBH 207T TIP</c:v>
                </c:pt>
                <c:pt idx="1">
                  <c:v>KBH 308N CONT</c:v>
                </c:pt>
                <c:pt idx="2">
                  <c:v>KBL 166Z TIP</c:v>
                </c:pt>
                <c:pt idx="3">
                  <c:v>KBM 661F CONT</c:v>
                </c:pt>
                <c:pt idx="4">
                  <c:v>KBP 557N CONT</c:v>
                </c:pt>
                <c:pt idx="5">
                  <c:v>KBZ257E DROPSIDE</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Tables'!$E$2:$E$23</c:f>
              <c:numCache>
                <c:formatCode>0</c:formatCode>
                <c:ptCount val="21"/>
                <c:pt idx="0">
                  <c:v>174969.7</c:v>
                </c:pt>
                <c:pt idx="1">
                  <c:v>0</c:v>
                </c:pt>
                <c:pt idx="2">
                  <c:v>174473.4</c:v>
                </c:pt>
                <c:pt idx="3">
                  <c:v>343625</c:v>
                </c:pt>
                <c:pt idx="4">
                  <c:v>343625</c:v>
                </c:pt>
                <c:pt idx="5">
                  <c:v>0</c:v>
                </c:pt>
                <c:pt idx="6">
                  <c:v>490140.4</c:v>
                </c:pt>
                <c:pt idx="7">
                  <c:v>492640.69999999995</c:v>
                </c:pt>
                <c:pt idx="8">
                  <c:v>492096.10000000003</c:v>
                </c:pt>
                <c:pt idx="9">
                  <c:v>648265.80000000005</c:v>
                </c:pt>
                <c:pt idx="10">
                  <c:v>652995.1</c:v>
                </c:pt>
                <c:pt idx="11">
                  <c:v>987188.60000000009</c:v>
                </c:pt>
                <c:pt idx="12">
                  <c:v>648249.69999999995</c:v>
                </c:pt>
                <c:pt idx="13">
                  <c:v>529376.5</c:v>
                </c:pt>
                <c:pt idx="14">
                  <c:v>527515.1</c:v>
                </c:pt>
                <c:pt idx="15">
                  <c:v>173728.8</c:v>
                </c:pt>
                <c:pt idx="16">
                  <c:v>987698.79999999993</c:v>
                </c:pt>
                <c:pt idx="17">
                  <c:v>535208.80000000005</c:v>
                </c:pt>
                <c:pt idx="18">
                  <c:v>488249.2</c:v>
                </c:pt>
                <c:pt idx="19">
                  <c:v>989578.5</c:v>
                </c:pt>
                <c:pt idx="20">
                  <c:v>355771.8</c:v>
                </c:pt>
              </c:numCache>
            </c:numRef>
          </c:val>
          <c:extLst>
            <c:ext xmlns:c16="http://schemas.microsoft.com/office/drawing/2014/chart" uri="{C3380CC4-5D6E-409C-BE32-E72D297353CC}">
              <c16:uniqueId val="{00000003-7B38-4E62-999A-C428F0893485}"/>
            </c:ext>
          </c:extLst>
        </c:ser>
        <c:ser>
          <c:idx val="4"/>
          <c:order val="4"/>
          <c:tx>
            <c:strRef>
              <c:f>'Pivot Tables'!$F$1</c:f>
              <c:strCache>
                <c:ptCount val="1"/>
                <c:pt idx="0">
                  <c:v>May</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'Pivot Tables'!$A$2:$A$23</c:f>
              <c:strCache>
                <c:ptCount val="21"/>
                <c:pt idx="0">
                  <c:v>KBH 207T TIP</c:v>
                </c:pt>
                <c:pt idx="1">
                  <c:v>KBH 308N CONT</c:v>
                </c:pt>
                <c:pt idx="2">
                  <c:v>KBL 166Z TIP</c:v>
                </c:pt>
                <c:pt idx="3">
                  <c:v>KBM 661F CONT</c:v>
                </c:pt>
                <c:pt idx="4">
                  <c:v>KBP 557N CONT</c:v>
                </c:pt>
                <c:pt idx="5">
                  <c:v>KBZ257E DROPSIDE</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Tables'!$F$2:$F$23</c:f>
              <c:numCache>
                <c:formatCode>0</c:formatCode>
                <c:ptCount val="21"/>
                <c:pt idx="0">
                  <c:v>0</c:v>
                </c:pt>
                <c:pt idx="1">
                  <c:v>298740</c:v>
                </c:pt>
                <c:pt idx="2">
                  <c:v>0</c:v>
                </c:pt>
                <c:pt idx="3">
                  <c:v>264270</c:v>
                </c:pt>
                <c:pt idx="4">
                  <c:v>275760</c:v>
                </c:pt>
                <c:pt idx="5">
                  <c:v>0</c:v>
                </c:pt>
                <c:pt idx="6">
                  <c:v>340218.9</c:v>
                </c:pt>
                <c:pt idx="7">
                  <c:v>681605.2</c:v>
                </c:pt>
                <c:pt idx="8">
                  <c:v>338529.9</c:v>
                </c:pt>
                <c:pt idx="9">
                  <c:v>1028265.4</c:v>
                </c:pt>
                <c:pt idx="10">
                  <c:v>1011019</c:v>
                </c:pt>
                <c:pt idx="11">
                  <c:v>686936.5</c:v>
                </c:pt>
                <c:pt idx="12">
                  <c:v>1022481.3</c:v>
                </c:pt>
                <c:pt idx="13">
                  <c:v>693398.5</c:v>
                </c:pt>
                <c:pt idx="14">
                  <c:v>681345.5</c:v>
                </c:pt>
                <c:pt idx="15">
                  <c:v>693398.5</c:v>
                </c:pt>
                <c:pt idx="16">
                  <c:v>682046.4</c:v>
                </c:pt>
                <c:pt idx="17">
                  <c:v>696595</c:v>
                </c:pt>
                <c:pt idx="18">
                  <c:v>678473.1</c:v>
                </c:pt>
                <c:pt idx="19">
                  <c:v>685197</c:v>
                </c:pt>
                <c:pt idx="20">
                  <c:v>695611.5</c:v>
                </c:pt>
              </c:numCache>
            </c:numRef>
          </c:val>
          <c:extLst>
            <c:ext xmlns:c16="http://schemas.microsoft.com/office/drawing/2014/chart" uri="{C3380CC4-5D6E-409C-BE32-E72D297353CC}">
              <c16:uniqueId val="{00000004-7B38-4E62-999A-C428F0893485}"/>
            </c:ext>
          </c:extLst>
        </c:ser>
        <c:ser>
          <c:idx val="5"/>
          <c:order val="5"/>
          <c:tx>
            <c:strRef>
              <c:f>'Pivot Tables'!$G$1</c:f>
              <c:strCache>
                <c:ptCount val="1"/>
                <c:pt idx="0">
                  <c:v>June</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'Pivot Tables'!$A$2:$A$23</c:f>
              <c:strCache>
                <c:ptCount val="21"/>
                <c:pt idx="0">
                  <c:v>KBH 207T TIP</c:v>
                </c:pt>
                <c:pt idx="1">
                  <c:v>KBH 308N CONT</c:v>
                </c:pt>
                <c:pt idx="2">
                  <c:v>KBL 166Z TIP</c:v>
                </c:pt>
                <c:pt idx="3">
                  <c:v>KBM 661F CONT</c:v>
                </c:pt>
                <c:pt idx="4">
                  <c:v>KBP 557N CONT</c:v>
                </c:pt>
                <c:pt idx="5">
                  <c:v>KBZ257E DROPSIDE</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Tables'!$G$2:$G$23</c:f>
              <c:numCache>
                <c:formatCode>0</c:formatCode>
                <c:ptCount val="21"/>
                <c:pt idx="0">
                  <c:v>0</c:v>
                </c:pt>
                <c:pt idx="1">
                  <c:v>0</c:v>
                </c:pt>
                <c:pt idx="2">
                  <c:v>0</c:v>
                </c:pt>
                <c:pt idx="3">
                  <c:v>0</c:v>
                </c:pt>
                <c:pt idx="4">
                  <c:v>0</c:v>
                </c:pt>
                <c:pt idx="5">
                  <c:v>0</c:v>
                </c:pt>
                <c:pt idx="6">
                  <c:v>1072416.8500000001</c:v>
                </c:pt>
                <c:pt idx="7">
                  <c:v>1082119.01</c:v>
                </c:pt>
                <c:pt idx="8">
                  <c:v>1076801.44</c:v>
                </c:pt>
                <c:pt idx="9">
                  <c:v>712586.82000000007</c:v>
                </c:pt>
                <c:pt idx="10">
                  <c:v>1082132.8</c:v>
                </c:pt>
                <c:pt idx="11">
                  <c:v>358189.26</c:v>
                </c:pt>
                <c:pt idx="12">
                  <c:v>713092.38</c:v>
                </c:pt>
                <c:pt idx="13">
                  <c:v>709047.9</c:v>
                </c:pt>
                <c:pt idx="14">
                  <c:v>716746.2</c:v>
                </c:pt>
                <c:pt idx="15">
                  <c:v>719614.1</c:v>
                </c:pt>
                <c:pt idx="16">
                  <c:v>1071175.9300000002</c:v>
                </c:pt>
                <c:pt idx="17">
                  <c:v>711575.7</c:v>
                </c:pt>
                <c:pt idx="18">
                  <c:v>710311.8</c:v>
                </c:pt>
                <c:pt idx="19">
                  <c:v>1067489.94</c:v>
                </c:pt>
                <c:pt idx="20">
                  <c:v>713345.15999999992</c:v>
                </c:pt>
              </c:numCache>
            </c:numRef>
          </c:val>
          <c:extLst>
            <c:ext xmlns:c16="http://schemas.microsoft.com/office/drawing/2014/chart" uri="{C3380CC4-5D6E-409C-BE32-E72D297353CC}">
              <c16:uniqueId val="{00000005-7B38-4E62-999A-C428F0893485}"/>
            </c:ext>
          </c:extLst>
        </c:ser>
        <c:ser>
          <c:idx val="6"/>
          <c:order val="6"/>
          <c:tx>
            <c:strRef>
              <c:f>'Pivot Tables'!$H$1</c:f>
              <c:strCache>
                <c:ptCount val="1"/>
                <c:pt idx="0">
                  <c:v>July</c:v>
                </c:pt>
              </c:strCache>
            </c:strRef>
          </c:tx>
          <c:spPr>
            <a:pattFill prst="narHorz">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invertIfNegative val="0"/>
          <c:cat>
            <c:strRef>
              <c:f>'Pivot Tables'!$A$2:$A$23</c:f>
              <c:strCache>
                <c:ptCount val="21"/>
                <c:pt idx="0">
                  <c:v>KBH 207T TIP</c:v>
                </c:pt>
                <c:pt idx="1">
                  <c:v>KBH 308N CONT</c:v>
                </c:pt>
                <c:pt idx="2">
                  <c:v>KBL 166Z TIP</c:v>
                </c:pt>
                <c:pt idx="3">
                  <c:v>KBM 661F CONT</c:v>
                </c:pt>
                <c:pt idx="4">
                  <c:v>KBP 557N CONT</c:v>
                </c:pt>
                <c:pt idx="5">
                  <c:v>KBZ257E DROPSIDE</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Tables'!$H$2:$H$23</c:f>
              <c:numCache>
                <c:formatCode>0</c:formatCode>
                <c:ptCount val="21"/>
                <c:pt idx="0">
                  <c:v>0</c:v>
                </c:pt>
                <c:pt idx="1">
                  <c:v>0</c:v>
                </c:pt>
                <c:pt idx="2">
                  <c:v>0</c:v>
                </c:pt>
                <c:pt idx="3">
                  <c:v>426240</c:v>
                </c:pt>
                <c:pt idx="4">
                  <c:v>622044</c:v>
                </c:pt>
                <c:pt idx="5">
                  <c:v>0</c:v>
                </c:pt>
                <c:pt idx="6">
                  <c:v>729890.56</c:v>
                </c:pt>
                <c:pt idx="7">
                  <c:v>1098343.68</c:v>
                </c:pt>
                <c:pt idx="8">
                  <c:v>735087.36</c:v>
                </c:pt>
                <c:pt idx="9">
                  <c:v>732229.12</c:v>
                </c:pt>
                <c:pt idx="10">
                  <c:v>1108477.4399999999</c:v>
                </c:pt>
                <c:pt idx="11">
                  <c:v>0</c:v>
                </c:pt>
                <c:pt idx="12">
                  <c:v>1093926.3999999999</c:v>
                </c:pt>
                <c:pt idx="13">
                  <c:v>1091847.6799999999</c:v>
                </c:pt>
                <c:pt idx="14">
                  <c:v>1094705.9200000002</c:v>
                </c:pt>
                <c:pt idx="15">
                  <c:v>1102501.1199999999</c:v>
                </c:pt>
                <c:pt idx="16">
                  <c:v>1107697.92</c:v>
                </c:pt>
                <c:pt idx="17">
                  <c:v>728071.67999999993</c:v>
                </c:pt>
                <c:pt idx="18">
                  <c:v>1094705.92</c:v>
                </c:pt>
                <c:pt idx="19">
                  <c:v>679978</c:v>
                </c:pt>
                <c:pt idx="20">
                  <c:v>1092367.3599999999</c:v>
                </c:pt>
              </c:numCache>
            </c:numRef>
          </c:val>
          <c:extLst>
            <c:ext xmlns:c16="http://schemas.microsoft.com/office/drawing/2014/chart" uri="{C3380CC4-5D6E-409C-BE32-E72D297353CC}">
              <c16:uniqueId val="{00000006-7B38-4E62-999A-C428F0893485}"/>
            </c:ext>
          </c:extLst>
        </c:ser>
        <c:ser>
          <c:idx val="7"/>
          <c:order val="7"/>
          <c:tx>
            <c:strRef>
              <c:f>'Pivot Tables'!$I$1</c:f>
              <c:strCache>
                <c:ptCount val="1"/>
                <c:pt idx="0">
                  <c:v>August</c:v>
                </c:pt>
              </c:strCache>
            </c:strRef>
          </c:tx>
          <c:spPr>
            <a:pattFill prst="narHorz">
              <a:fgClr>
                <a:schemeClr val="accent2">
                  <a:lumMod val="60000"/>
                </a:schemeClr>
              </a:fgClr>
              <a:bgClr>
                <a:schemeClr val="accent2">
                  <a:lumMod val="60000"/>
                  <a:lumMod val="20000"/>
                  <a:lumOff val="80000"/>
                </a:schemeClr>
              </a:bgClr>
            </a:pattFill>
            <a:ln>
              <a:noFill/>
            </a:ln>
            <a:effectLst>
              <a:innerShdw blurRad="114300">
                <a:schemeClr val="accent2">
                  <a:lumMod val="60000"/>
                </a:schemeClr>
              </a:innerShdw>
            </a:effectLst>
          </c:spPr>
          <c:invertIfNegative val="0"/>
          <c:cat>
            <c:strRef>
              <c:f>'Pivot Tables'!$A$2:$A$23</c:f>
              <c:strCache>
                <c:ptCount val="21"/>
                <c:pt idx="0">
                  <c:v>KBH 207T TIP</c:v>
                </c:pt>
                <c:pt idx="1">
                  <c:v>KBH 308N CONT</c:v>
                </c:pt>
                <c:pt idx="2">
                  <c:v>KBL 166Z TIP</c:v>
                </c:pt>
                <c:pt idx="3">
                  <c:v>KBM 661F CONT</c:v>
                </c:pt>
                <c:pt idx="4">
                  <c:v>KBP 557N CONT</c:v>
                </c:pt>
                <c:pt idx="5">
                  <c:v>KBZ257E DROPSIDE</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Tables'!$I$2:$I$23</c:f>
              <c:numCache>
                <c:formatCode>0</c:formatCode>
                <c:ptCount val="21"/>
                <c:pt idx="0">
                  <c:v>0</c:v>
                </c:pt>
                <c:pt idx="1">
                  <c:v>0</c:v>
                </c:pt>
                <c:pt idx="2">
                  <c:v>0</c:v>
                </c:pt>
                <c:pt idx="3">
                  <c:v>106116</c:v>
                </c:pt>
                <c:pt idx="4">
                  <c:v>588369.80000000005</c:v>
                </c:pt>
                <c:pt idx="5">
                  <c:v>172413</c:v>
                </c:pt>
                <c:pt idx="6">
                  <c:v>314278</c:v>
                </c:pt>
                <c:pt idx="7">
                  <c:v>749174.4</c:v>
                </c:pt>
                <c:pt idx="8">
                  <c:v>314574</c:v>
                </c:pt>
                <c:pt idx="9">
                  <c:v>0</c:v>
                </c:pt>
                <c:pt idx="10">
                  <c:v>589802.80000000005</c:v>
                </c:pt>
                <c:pt idx="11">
                  <c:v>104414</c:v>
                </c:pt>
                <c:pt idx="12">
                  <c:v>373520</c:v>
                </c:pt>
                <c:pt idx="13">
                  <c:v>377255.2</c:v>
                </c:pt>
                <c:pt idx="14">
                  <c:v>373520</c:v>
                </c:pt>
                <c:pt idx="15">
                  <c:v>373786.8</c:v>
                </c:pt>
                <c:pt idx="16">
                  <c:v>478718.8</c:v>
                </c:pt>
                <c:pt idx="17">
                  <c:v>587859.19999999995</c:v>
                </c:pt>
                <c:pt idx="18">
                  <c:v>955500</c:v>
                </c:pt>
                <c:pt idx="19">
                  <c:v>748640.8</c:v>
                </c:pt>
                <c:pt idx="20">
                  <c:v>587343.19999999995</c:v>
                </c:pt>
              </c:numCache>
            </c:numRef>
          </c:val>
          <c:extLst>
            <c:ext xmlns:c16="http://schemas.microsoft.com/office/drawing/2014/chart" uri="{C3380CC4-5D6E-409C-BE32-E72D297353CC}">
              <c16:uniqueId val="{00000007-7B38-4E62-999A-C428F0893485}"/>
            </c:ext>
          </c:extLst>
        </c:ser>
        <c:ser>
          <c:idx val="8"/>
          <c:order val="8"/>
          <c:tx>
            <c:strRef>
              <c:f>'Pivot Tables'!$J$1</c:f>
              <c:strCache>
                <c:ptCount val="1"/>
                <c:pt idx="0">
                  <c:v>September</c:v>
                </c:pt>
              </c:strCache>
            </c:strRef>
          </c:tx>
          <c:spPr>
            <a:pattFill prst="narHorz">
              <a:fgClr>
                <a:schemeClr val="accent3">
                  <a:lumMod val="60000"/>
                </a:schemeClr>
              </a:fgClr>
              <a:bgClr>
                <a:schemeClr val="accent3">
                  <a:lumMod val="60000"/>
                  <a:lumMod val="20000"/>
                  <a:lumOff val="80000"/>
                </a:schemeClr>
              </a:bgClr>
            </a:pattFill>
            <a:ln>
              <a:noFill/>
            </a:ln>
            <a:effectLst>
              <a:innerShdw blurRad="114300">
                <a:schemeClr val="accent3">
                  <a:lumMod val="60000"/>
                </a:schemeClr>
              </a:innerShdw>
            </a:effectLst>
          </c:spPr>
          <c:invertIfNegative val="0"/>
          <c:cat>
            <c:strRef>
              <c:f>'Pivot Tables'!$A$2:$A$23</c:f>
              <c:strCache>
                <c:ptCount val="21"/>
                <c:pt idx="0">
                  <c:v>KBH 207T TIP</c:v>
                </c:pt>
                <c:pt idx="1">
                  <c:v>KBH 308N CONT</c:v>
                </c:pt>
                <c:pt idx="2">
                  <c:v>KBL 166Z TIP</c:v>
                </c:pt>
                <c:pt idx="3">
                  <c:v>KBM 661F CONT</c:v>
                </c:pt>
                <c:pt idx="4">
                  <c:v>KBP 557N CONT</c:v>
                </c:pt>
                <c:pt idx="5">
                  <c:v>KBZ257E DROPSIDE</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Tables'!$J$2:$J$23</c:f>
              <c:numCache>
                <c:formatCode>0</c:formatCode>
                <c:ptCount val="21"/>
                <c:pt idx="0">
                  <c:v>0</c:v>
                </c:pt>
                <c:pt idx="1">
                  <c:v>0</c:v>
                </c:pt>
                <c:pt idx="2">
                  <c:v>0</c:v>
                </c:pt>
                <c:pt idx="3">
                  <c:v>374854</c:v>
                </c:pt>
                <c:pt idx="4">
                  <c:v>344827.4</c:v>
                </c:pt>
                <c:pt idx="5">
                  <c:v>344827.4</c:v>
                </c:pt>
                <c:pt idx="6">
                  <c:v>751042</c:v>
                </c:pt>
                <c:pt idx="7">
                  <c:v>837500</c:v>
                </c:pt>
                <c:pt idx="8">
                  <c:v>747840.39999999991</c:v>
                </c:pt>
                <c:pt idx="9">
                  <c:v>0</c:v>
                </c:pt>
                <c:pt idx="10">
                  <c:v>834860</c:v>
                </c:pt>
                <c:pt idx="11">
                  <c:v>1130965.2000000002</c:v>
                </c:pt>
                <c:pt idx="12">
                  <c:v>837170</c:v>
                </c:pt>
                <c:pt idx="13">
                  <c:v>842120</c:v>
                </c:pt>
                <c:pt idx="14">
                  <c:v>757178.4</c:v>
                </c:pt>
                <c:pt idx="15">
                  <c:v>751042</c:v>
                </c:pt>
                <c:pt idx="16">
                  <c:v>752909.60000000009</c:v>
                </c:pt>
                <c:pt idx="17">
                  <c:v>1124562</c:v>
                </c:pt>
                <c:pt idx="18">
                  <c:v>832388.4</c:v>
                </c:pt>
                <c:pt idx="19">
                  <c:v>847835.2</c:v>
                </c:pt>
                <c:pt idx="20">
                  <c:v>747306.8</c:v>
                </c:pt>
              </c:numCache>
            </c:numRef>
          </c:val>
          <c:extLst>
            <c:ext xmlns:c16="http://schemas.microsoft.com/office/drawing/2014/chart" uri="{C3380CC4-5D6E-409C-BE32-E72D297353CC}">
              <c16:uniqueId val="{00000008-7B38-4E62-999A-C428F0893485}"/>
            </c:ext>
          </c:extLst>
        </c:ser>
        <c:ser>
          <c:idx val="9"/>
          <c:order val="9"/>
          <c:tx>
            <c:strRef>
              <c:f>'Pivot Tables'!$K$1</c:f>
              <c:strCache>
                <c:ptCount val="1"/>
                <c:pt idx="0">
                  <c:v>October</c:v>
                </c:pt>
              </c:strCache>
            </c:strRef>
          </c:tx>
          <c:spPr>
            <a:pattFill prst="narHorz">
              <a:fgClr>
                <a:schemeClr val="accent4">
                  <a:lumMod val="60000"/>
                </a:schemeClr>
              </a:fgClr>
              <a:bgClr>
                <a:schemeClr val="accent4">
                  <a:lumMod val="60000"/>
                  <a:lumMod val="20000"/>
                  <a:lumOff val="80000"/>
                </a:schemeClr>
              </a:bgClr>
            </a:pattFill>
            <a:ln>
              <a:noFill/>
            </a:ln>
            <a:effectLst>
              <a:innerShdw blurRad="114300">
                <a:schemeClr val="accent4">
                  <a:lumMod val="60000"/>
                </a:schemeClr>
              </a:innerShdw>
            </a:effectLst>
          </c:spPr>
          <c:invertIfNegative val="0"/>
          <c:cat>
            <c:strRef>
              <c:f>'Pivot Tables'!$A$2:$A$23</c:f>
              <c:strCache>
                <c:ptCount val="21"/>
                <c:pt idx="0">
                  <c:v>KBH 207T TIP</c:v>
                </c:pt>
                <c:pt idx="1">
                  <c:v>KBH 308N CONT</c:v>
                </c:pt>
                <c:pt idx="2">
                  <c:v>KBL 166Z TIP</c:v>
                </c:pt>
                <c:pt idx="3">
                  <c:v>KBM 661F CONT</c:v>
                </c:pt>
                <c:pt idx="4">
                  <c:v>KBP 557N CONT</c:v>
                </c:pt>
                <c:pt idx="5">
                  <c:v>KBZ257E DROPSIDE</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Tables'!$K$2:$K$23</c:f>
              <c:numCache>
                <c:formatCode>0</c:formatCode>
                <c:ptCount val="21"/>
                <c:pt idx="0">
                  <c:v>0</c:v>
                </c:pt>
                <c:pt idx="1">
                  <c:v>0</c:v>
                </c:pt>
                <c:pt idx="2">
                  <c:v>0</c:v>
                </c:pt>
                <c:pt idx="3">
                  <c:v>0</c:v>
                </c:pt>
                <c:pt idx="4">
                  <c:v>0</c:v>
                </c:pt>
                <c:pt idx="5">
                  <c:v>0</c:v>
                </c:pt>
                <c:pt idx="6">
                  <c:v>842720</c:v>
                </c:pt>
                <c:pt idx="7">
                  <c:v>387504</c:v>
                </c:pt>
                <c:pt idx="8">
                  <c:v>866880</c:v>
                </c:pt>
                <c:pt idx="9">
                  <c:v>0</c:v>
                </c:pt>
                <c:pt idx="10">
                  <c:v>821596.8</c:v>
                </c:pt>
                <c:pt idx="11">
                  <c:v>821906.4</c:v>
                </c:pt>
                <c:pt idx="12">
                  <c:v>392472</c:v>
                </c:pt>
                <c:pt idx="13">
                  <c:v>433440</c:v>
                </c:pt>
                <c:pt idx="14">
                  <c:v>823905.6</c:v>
                </c:pt>
                <c:pt idx="15">
                  <c:v>1226088</c:v>
                </c:pt>
                <c:pt idx="16">
                  <c:v>776112</c:v>
                </c:pt>
                <c:pt idx="17">
                  <c:v>823670.4</c:v>
                </c:pt>
                <c:pt idx="18">
                  <c:v>883690.4</c:v>
                </c:pt>
                <c:pt idx="19">
                  <c:v>819705.6</c:v>
                </c:pt>
                <c:pt idx="20">
                  <c:v>1163064</c:v>
                </c:pt>
              </c:numCache>
            </c:numRef>
          </c:val>
          <c:extLst>
            <c:ext xmlns:c16="http://schemas.microsoft.com/office/drawing/2014/chart" uri="{C3380CC4-5D6E-409C-BE32-E72D297353CC}">
              <c16:uniqueId val="{00000009-7B38-4E62-999A-C428F0893485}"/>
            </c:ext>
          </c:extLst>
        </c:ser>
        <c:ser>
          <c:idx val="10"/>
          <c:order val="10"/>
          <c:tx>
            <c:strRef>
              <c:f>'Pivot Tables'!$L$1</c:f>
              <c:strCache>
                <c:ptCount val="1"/>
                <c:pt idx="0">
                  <c:v>November</c:v>
                </c:pt>
              </c:strCache>
            </c:strRef>
          </c:tx>
          <c:spPr>
            <a:pattFill prst="narHorz">
              <a:fgClr>
                <a:schemeClr val="accent5">
                  <a:lumMod val="60000"/>
                </a:schemeClr>
              </a:fgClr>
              <a:bgClr>
                <a:schemeClr val="accent5">
                  <a:lumMod val="60000"/>
                  <a:lumMod val="20000"/>
                  <a:lumOff val="80000"/>
                </a:schemeClr>
              </a:bgClr>
            </a:pattFill>
            <a:ln>
              <a:noFill/>
            </a:ln>
            <a:effectLst>
              <a:innerShdw blurRad="114300">
                <a:schemeClr val="accent5">
                  <a:lumMod val="60000"/>
                </a:schemeClr>
              </a:innerShdw>
            </a:effectLst>
          </c:spPr>
          <c:invertIfNegative val="0"/>
          <c:cat>
            <c:strRef>
              <c:f>'Pivot Tables'!$A$2:$A$23</c:f>
              <c:strCache>
                <c:ptCount val="21"/>
                <c:pt idx="0">
                  <c:v>KBH 207T TIP</c:v>
                </c:pt>
                <c:pt idx="1">
                  <c:v>KBH 308N CONT</c:v>
                </c:pt>
                <c:pt idx="2">
                  <c:v>KBL 166Z TIP</c:v>
                </c:pt>
                <c:pt idx="3">
                  <c:v>KBM 661F CONT</c:v>
                </c:pt>
                <c:pt idx="4">
                  <c:v>KBP 557N CONT</c:v>
                </c:pt>
                <c:pt idx="5">
                  <c:v>KBZ257E DROPSIDE</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Tables'!$L$2:$L$23</c:f>
              <c:numCache>
                <c:formatCode>0</c:formatCode>
                <c:ptCount val="21"/>
                <c:pt idx="0">
                  <c:v>0</c:v>
                </c:pt>
                <c:pt idx="1">
                  <c:v>0</c:v>
                </c:pt>
                <c:pt idx="2">
                  <c:v>0</c:v>
                </c:pt>
                <c:pt idx="3">
                  <c:v>600000</c:v>
                </c:pt>
                <c:pt idx="4">
                  <c:v>780000</c:v>
                </c:pt>
                <c:pt idx="5">
                  <c:v>193168</c:v>
                </c:pt>
                <c:pt idx="6">
                  <c:v>768801.6</c:v>
                </c:pt>
                <c:pt idx="7">
                  <c:v>462000</c:v>
                </c:pt>
                <c:pt idx="8">
                  <c:v>435607.2</c:v>
                </c:pt>
                <c:pt idx="9">
                  <c:v>448936</c:v>
                </c:pt>
                <c:pt idx="10">
                  <c:v>872762.39999999991</c:v>
                </c:pt>
                <c:pt idx="11">
                  <c:v>871214.39999999991</c:v>
                </c:pt>
                <c:pt idx="12">
                  <c:v>863712</c:v>
                </c:pt>
                <c:pt idx="13">
                  <c:v>827385.6</c:v>
                </c:pt>
                <c:pt idx="14">
                  <c:v>875548.8</c:v>
                </c:pt>
                <c:pt idx="15">
                  <c:v>462000</c:v>
                </c:pt>
                <c:pt idx="16">
                  <c:v>771871.2</c:v>
                </c:pt>
                <c:pt idx="17">
                  <c:v>874620</c:v>
                </c:pt>
                <c:pt idx="18">
                  <c:v>830959.2</c:v>
                </c:pt>
                <c:pt idx="19">
                  <c:v>871833.59999999998</c:v>
                </c:pt>
                <c:pt idx="20">
                  <c:v>767992.8</c:v>
                </c:pt>
              </c:numCache>
            </c:numRef>
          </c:val>
          <c:extLst>
            <c:ext xmlns:c16="http://schemas.microsoft.com/office/drawing/2014/chart" uri="{C3380CC4-5D6E-409C-BE32-E72D297353CC}">
              <c16:uniqueId val="{0000000A-7B38-4E62-999A-C428F0893485}"/>
            </c:ext>
          </c:extLst>
        </c:ser>
        <c:ser>
          <c:idx val="11"/>
          <c:order val="11"/>
          <c:tx>
            <c:strRef>
              <c:f>'Pivot Tables'!$M$1</c:f>
              <c:strCache>
                <c:ptCount val="1"/>
                <c:pt idx="0">
                  <c:v>December</c:v>
                </c:pt>
              </c:strCache>
            </c:strRef>
          </c:tx>
          <c:spPr>
            <a:pattFill prst="narHorz">
              <a:fgClr>
                <a:schemeClr val="accent6">
                  <a:lumMod val="60000"/>
                </a:schemeClr>
              </a:fgClr>
              <a:bgClr>
                <a:schemeClr val="accent6">
                  <a:lumMod val="60000"/>
                  <a:lumMod val="20000"/>
                  <a:lumOff val="80000"/>
                </a:schemeClr>
              </a:bgClr>
            </a:pattFill>
            <a:ln>
              <a:noFill/>
            </a:ln>
            <a:effectLst>
              <a:innerShdw blurRad="114300">
                <a:schemeClr val="accent6">
                  <a:lumMod val="60000"/>
                </a:schemeClr>
              </a:innerShdw>
            </a:effectLst>
          </c:spPr>
          <c:invertIfNegative val="0"/>
          <c:cat>
            <c:strRef>
              <c:f>'Pivot Tables'!$A$2:$A$23</c:f>
              <c:strCache>
                <c:ptCount val="21"/>
                <c:pt idx="0">
                  <c:v>KBH 207T TIP</c:v>
                </c:pt>
                <c:pt idx="1">
                  <c:v>KBH 308N CONT</c:v>
                </c:pt>
                <c:pt idx="2">
                  <c:v>KBL 166Z TIP</c:v>
                </c:pt>
                <c:pt idx="3">
                  <c:v>KBM 661F CONT</c:v>
                </c:pt>
                <c:pt idx="4">
                  <c:v>KBP 557N CONT</c:v>
                </c:pt>
                <c:pt idx="5">
                  <c:v>KBZ257E DROPSIDE</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Tables'!$M$2:$M$23</c:f>
              <c:numCache>
                <c:formatCode>0</c:formatCode>
                <c:ptCount val="21"/>
                <c:pt idx="0">
                  <c:v>0</c:v>
                </c:pt>
                <c:pt idx="1">
                  <c:v>0</c:v>
                </c:pt>
                <c:pt idx="2">
                  <c:v>0</c:v>
                </c:pt>
                <c:pt idx="3">
                  <c:v>305000</c:v>
                </c:pt>
                <c:pt idx="4">
                  <c:v>305000</c:v>
                </c:pt>
                <c:pt idx="5">
                  <c:v>69272</c:v>
                </c:pt>
                <c:pt idx="6">
                  <c:v>262304</c:v>
                </c:pt>
                <c:pt idx="7">
                  <c:v>549000</c:v>
                </c:pt>
                <c:pt idx="8">
                  <c:v>112000</c:v>
                </c:pt>
                <c:pt idx="9">
                  <c:v>529480</c:v>
                </c:pt>
                <c:pt idx="10">
                  <c:v>262304</c:v>
                </c:pt>
                <c:pt idx="11">
                  <c:v>0</c:v>
                </c:pt>
                <c:pt idx="12">
                  <c:v>112000</c:v>
                </c:pt>
                <c:pt idx="13">
                  <c:v>262304</c:v>
                </c:pt>
                <c:pt idx="14">
                  <c:v>112000</c:v>
                </c:pt>
                <c:pt idx="15">
                  <c:v>262304</c:v>
                </c:pt>
                <c:pt idx="16">
                  <c:v>549000</c:v>
                </c:pt>
                <c:pt idx="17">
                  <c:v>262304</c:v>
                </c:pt>
                <c:pt idx="18">
                  <c:v>112000</c:v>
                </c:pt>
                <c:pt idx="19">
                  <c:v>529480</c:v>
                </c:pt>
                <c:pt idx="20">
                  <c:v>529480</c:v>
                </c:pt>
              </c:numCache>
            </c:numRef>
          </c:val>
          <c:extLst>
            <c:ext xmlns:c16="http://schemas.microsoft.com/office/drawing/2014/chart" uri="{C3380CC4-5D6E-409C-BE32-E72D297353CC}">
              <c16:uniqueId val="{0000000B-7B38-4E62-999A-C428F0893485}"/>
            </c:ext>
          </c:extLst>
        </c:ser>
        <c:dLbls>
          <c:showLegendKey val="0"/>
          <c:showVal val="0"/>
          <c:showCatName val="0"/>
          <c:showSerName val="0"/>
          <c:showPercent val="0"/>
          <c:showBubbleSize val="0"/>
        </c:dLbls>
        <c:gapWidth val="150"/>
        <c:overlap val="100"/>
        <c:axId val="889309264"/>
        <c:axId val="889432432"/>
      </c:barChart>
      <c:catAx>
        <c:axId val="8893092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Trucks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89432432"/>
        <c:crosses val="autoZero"/>
        <c:auto val="1"/>
        <c:lblAlgn val="ctr"/>
        <c:lblOffset val="100"/>
        <c:noMultiLvlLbl val="0"/>
      </c:catAx>
      <c:valAx>
        <c:axId val="889432432"/>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Revenue (Ksh)</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89309264"/>
        <c:crosses val="autoZero"/>
        <c:crossBetween val="between"/>
      </c:valAx>
      <c:spPr>
        <a:noFill/>
        <a:ln>
          <a:noFill/>
        </a:ln>
        <a:effectLst/>
      </c:spPr>
    </c:plotArea>
    <c:legend>
      <c:legendPos val="r"/>
      <c:layout>
        <c:manualLayout>
          <c:xMode val="edge"/>
          <c:yMode val="edge"/>
          <c:x val="0.90462667265402708"/>
          <c:y val="3.0770133003416359E-2"/>
          <c:w val="8.6399352931692625E-2"/>
          <c:h val="0.817414303964388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[Operation_Dashboard_Project_Dashboard_ 2022 Report.xlsx]Pivot Tables!PivotTable3</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Mileage covered 2022</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KE"/>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4">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5">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6">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064079634127081E-2"/>
          <c:y val="0.10855901109060929"/>
          <c:w val="0.74777752170917622"/>
          <c:h val="0.57277865643054304"/>
        </c:manualLayout>
      </c:layout>
      <c:barChart>
        <c:barDir val="col"/>
        <c:grouping val="stacked"/>
        <c:varyColors val="0"/>
        <c:ser>
          <c:idx val="0"/>
          <c:order val="0"/>
          <c:tx>
            <c:strRef>
              <c:f>'Pivot Tables'!$B$44</c:f>
              <c:strCache>
                <c:ptCount val="1"/>
                <c:pt idx="0">
                  <c:v>January</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Tables'!$A$45:$A$66</c:f>
              <c:strCache>
                <c:ptCount val="21"/>
                <c:pt idx="0">
                  <c:v>KBH 207T MAN</c:v>
                </c:pt>
                <c:pt idx="1">
                  <c:v>KBH 308N CONTAINER</c:v>
                </c:pt>
                <c:pt idx="2">
                  <c:v>KBL 166Z MAN</c:v>
                </c:pt>
                <c:pt idx="3">
                  <c:v>KBM 661F CONTAINER</c:v>
                </c:pt>
                <c:pt idx="4">
                  <c:v>KBP 557N CONTAINER</c:v>
                </c:pt>
                <c:pt idx="5">
                  <c:v>KBZ 257E </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Tables'!$B$45:$B$66</c:f>
              <c:numCache>
                <c:formatCode>General</c:formatCode>
                <c:ptCount val="21"/>
                <c:pt idx="0">
                  <c:v>0</c:v>
                </c:pt>
                <c:pt idx="1">
                  <c:v>3079</c:v>
                </c:pt>
                <c:pt idx="2">
                  <c:v>0</c:v>
                </c:pt>
                <c:pt idx="3">
                  <c:v>3723</c:v>
                </c:pt>
                <c:pt idx="4">
                  <c:v>3294</c:v>
                </c:pt>
                <c:pt idx="5">
                  <c:v>0</c:v>
                </c:pt>
                <c:pt idx="6">
                  <c:v>4591</c:v>
                </c:pt>
                <c:pt idx="7">
                  <c:v>4580</c:v>
                </c:pt>
                <c:pt idx="8">
                  <c:v>4571</c:v>
                </c:pt>
                <c:pt idx="9">
                  <c:v>3065</c:v>
                </c:pt>
                <c:pt idx="10">
                  <c:v>3774</c:v>
                </c:pt>
                <c:pt idx="11">
                  <c:v>3063</c:v>
                </c:pt>
                <c:pt idx="12">
                  <c:v>3440</c:v>
                </c:pt>
                <c:pt idx="13">
                  <c:v>1797</c:v>
                </c:pt>
                <c:pt idx="14">
                  <c:v>1683</c:v>
                </c:pt>
                <c:pt idx="15">
                  <c:v>2944</c:v>
                </c:pt>
                <c:pt idx="16">
                  <c:v>3537</c:v>
                </c:pt>
                <c:pt idx="17">
                  <c:v>2899</c:v>
                </c:pt>
                <c:pt idx="18">
                  <c:v>4686</c:v>
                </c:pt>
                <c:pt idx="19">
                  <c:v>3377</c:v>
                </c:pt>
                <c:pt idx="20">
                  <c:v>3514</c:v>
                </c:pt>
              </c:numCache>
            </c:numRef>
          </c:val>
          <c:extLst>
            <c:ext xmlns:c16="http://schemas.microsoft.com/office/drawing/2014/chart" uri="{C3380CC4-5D6E-409C-BE32-E72D297353CC}">
              <c16:uniqueId val="{00000000-5313-462D-BA8F-19D95CDE88DB}"/>
            </c:ext>
          </c:extLst>
        </c:ser>
        <c:ser>
          <c:idx val="1"/>
          <c:order val="1"/>
          <c:tx>
            <c:strRef>
              <c:f>'Pivot Tables'!$C$44</c:f>
              <c:strCache>
                <c:ptCount val="1"/>
                <c:pt idx="0">
                  <c:v>February</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Tables'!$A$45:$A$66</c:f>
              <c:strCache>
                <c:ptCount val="21"/>
                <c:pt idx="0">
                  <c:v>KBH 207T MAN</c:v>
                </c:pt>
                <c:pt idx="1">
                  <c:v>KBH 308N CONTAINER</c:v>
                </c:pt>
                <c:pt idx="2">
                  <c:v>KBL 166Z MAN</c:v>
                </c:pt>
                <c:pt idx="3">
                  <c:v>KBM 661F CONTAINER</c:v>
                </c:pt>
                <c:pt idx="4">
                  <c:v>KBP 557N CONTAINER</c:v>
                </c:pt>
                <c:pt idx="5">
                  <c:v>KBZ 257E </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Tables'!$C$45:$C$66</c:f>
              <c:numCache>
                <c:formatCode>General</c:formatCode>
                <c:ptCount val="21"/>
                <c:pt idx="0">
                  <c:v>0</c:v>
                </c:pt>
                <c:pt idx="1">
                  <c:v>3305</c:v>
                </c:pt>
                <c:pt idx="2">
                  <c:v>0</c:v>
                </c:pt>
                <c:pt idx="3">
                  <c:v>3563</c:v>
                </c:pt>
                <c:pt idx="4">
                  <c:v>5147</c:v>
                </c:pt>
                <c:pt idx="5">
                  <c:v>0</c:v>
                </c:pt>
                <c:pt idx="6">
                  <c:v>4469</c:v>
                </c:pt>
                <c:pt idx="7">
                  <c:v>4465</c:v>
                </c:pt>
                <c:pt idx="8">
                  <c:v>4460</c:v>
                </c:pt>
                <c:pt idx="9">
                  <c:v>5085</c:v>
                </c:pt>
                <c:pt idx="10">
                  <c:v>4448</c:v>
                </c:pt>
                <c:pt idx="11">
                  <c:v>5968</c:v>
                </c:pt>
                <c:pt idx="12">
                  <c:v>3614</c:v>
                </c:pt>
                <c:pt idx="13">
                  <c:v>3710</c:v>
                </c:pt>
                <c:pt idx="14">
                  <c:v>5844</c:v>
                </c:pt>
                <c:pt idx="15">
                  <c:v>4546</c:v>
                </c:pt>
                <c:pt idx="16">
                  <c:v>5970</c:v>
                </c:pt>
                <c:pt idx="17">
                  <c:v>4583</c:v>
                </c:pt>
                <c:pt idx="18">
                  <c:v>4396</c:v>
                </c:pt>
                <c:pt idx="19">
                  <c:v>5974</c:v>
                </c:pt>
                <c:pt idx="20">
                  <c:v>4370</c:v>
                </c:pt>
              </c:numCache>
            </c:numRef>
          </c:val>
          <c:extLst>
            <c:ext xmlns:c16="http://schemas.microsoft.com/office/drawing/2014/chart" uri="{C3380CC4-5D6E-409C-BE32-E72D297353CC}">
              <c16:uniqueId val="{00000001-5313-462D-BA8F-19D95CDE88DB}"/>
            </c:ext>
          </c:extLst>
        </c:ser>
        <c:ser>
          <c:idx val="2"/>
          <c:order val="2"/>
          <c:tx>
            <c:strRef>
              <c:f>'Pivot Tables'!$D$44</c:f>
              <c:strCache>
                <c:ptCount val="1"/>
                <c:pt idx="0">
                  <c:v>March</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'Pivot Tables'!$A$45:$A$66</c:f>
              <c:strCache>
                <c:ptCount val="21"/>
                <c:pt idx="0">
                  <c:v>KBH 207T MAN</c:v>
                </c:pt>
                <c:pt idx="1">
                  <c:v>KBH 308N CONTAINER</c:v>
                </c:pt>
                <c:pt idx="2">
                  <c:v>KBL 166Z MAN</c:v>
                </c:pt>
                <c:pt idx="3">
                  <c:v>KBM 661F CONTAINER</c:v>
                </c:pt>
                <c:pt idx="4">
                  <c:v>KBP 557N CONTAINER</c:v>
                </c:pt>
                <c:pt idx="5">
                  <c:v>KBZ 257E </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Tables'!$D$45:$D$66</c:f>
              <c:numCache>
                <c:formatCode>General</c:formatCode>
                <c:ptCount val="21"/>
                <c:pt idx="0">
                  <c:v>0</c:v>
                </c:pt>
                <c:pt idx="1">
                  <c:v>2730</c:v>
                </c:pt>
                <c:pt idx="2">
                  <c:v>0</c:v>
                </c:pt>
                <c:pt idx="3">
                  <c:v>1427</c:v>
                </c:pt>
                <c:pt idx="4">
                  <c:v>1214</c:v>
                </c:pt>
                <c:pt idx="5">
                  <c:v>0</c:v>
                </c:pt>
                <c:pt idx="6">
                  <c:v>5008</c:v>
                </c:pt>
                <c:pt idx="7">
                  <c:v>5014</c:v>
                </c:pt>
                <c:pt idx="8">
                  <c:v>4980</c:v>
                </c:pt>
                <c:pt idx="9">
                  <c:v>5948</c:v>
                </c:pt>
                <c:pt idx="10">
                  <c:v>8097</c:v>
                </c:pt>
                <c:pt idx="11">
                  <c:v>8163</c:v>
                </c:pt>
                <c:pt idx="12">
                  <c:v>1324</c:v>
                </c:pt>
                <c:pt idx="13">
                  <c:v>3673</c:v>
                </c:pt>
                <c:pt idx="14">
                  <c:v>3246</c:v>
                </c:pt>
                <c:pt idx="15">
                  <c:v>3529</c:v>
                </c:pt>
                <c:pt idx="16">
                  <c:v>8161</c:v>
                </c:pt>
                <c:pt idx="17">
                  <c:v>2866</c:v>
                </c:pt>
                <c:pt idx="18">
                  <c:v>5009</c:v>
                </c:pt>
                <c:pt idx="19">
                  <c:v>8110</c:v>
                </c:pt>
                <c:pt idx="20">
                  <c:v>3466</c:v>
                </c:pt>
              </c:numCache>
            </c:numRef>
          </c:val>
          <c:extLst>
            <c:ext xmlns:c16="http://schemas.microsoft.com/office/drawing/2014/chart" uri="{C3380CC4-5D6E-409C-BE32-E72D297353CC}">
              <c16:uniqueId val="{00000002-5313-462D-BA8F-19D95CDE88DB}"/>
            </c:ext>
          </c:extLst>
        </c:ser>
        <c:ser>
          <c:idx val="3"/>
          <c:order val="3"/>
          <c:tx>
            <c:strRef>
              <c:f>'Pivot Tables'!$E$44</c:f>
              <c:strCache>
                <c:ptCount val="1"/>
                <c:pt idx="0">
                  <c:v>April</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'Pivot Tables'!$A$45:$A$66</c:f>
              <c:strCache>
                <c:ptCount val="21"/>
                <c:pt idx="0">
                  <c:v>KBH 207T MAN</c:v>
                </c:pt>
                <c:pt idx="1">
                  <c:v>KBH 308N CONTAINER</c:v>
                </c:pt>
                <c:pt idx="2">
                  <c:v>KBL 166Z MAN</c:v>
                </c:pt>
                <c:pt idx="3">
                  <c:v>KBM 661F CONTAINER</c:v>
                </c:pt>
                <c:pt idx="4">
                  <c:v>KBP 557N CONTAINER</c:v>
                </c:pt>
                <c:pt idx="5">
                  <c:v>KBZ 257E </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Tables'!$E$45:$E$66</c:f>
              <c:numCache>
                <c:formatCode>General</c:formatCode>
                <c:ptCount val="21"/>
                <c:pt idx="0">
                  <c:v>30</c:v>
                </c:pt>
                <c:pt idx="1">
                  <c:v>152</c:v>
                </c:pt>
                <c:pt idx="2">
                  <c:v>30</c:v>
                </c:pt>
                <c:pt idx="3">
                  <c:v>2095</c:v>
                </c:pt>
                <c:pt idx="4">
                  <c:v>3242</c:v>
                </c:pt>
                <c:pt idx="5">
                  <c:v>30</c:v>
                </c:pt>
                <c:pt idx="6">
                  <c:v>6182</c:v>
                </c:pt>
                <c:pt idx="7">
                  <c:v>5729</c:v>
                </c:pt>
                <c:pt idx="8">
                  <c:v>5717</c:v>
                </c:pt>
                <c:pt idx="9">
                  <c:v>6465</c:v>
                </c:pt>
                <c:pt idx="10">
                  <c:v>7220</c:v>
                </c:pt>
                <c:pt idx="11">
                  <c:v>7289</c:v>
                </c:pt>
                <c:pt idx="12">
                  <c:v>5261</c:v>
                </c:pt>
                <c:pt idx="13">
                  <c:v>5271</c:v>
                </c:pt>
                <c:pt idx="14">
                  <c:v>4714</c:v>
                </c:pt>
                <c:pt idx="15">
                  <c:v>2734</c:v>
                </c:pt>
                <c:pt idx="16">
                  <c:v>7153</c:v>
                </c:pt>
                <c:pt idx="17">
                  <c:v>4498</c:v>
                </c:pt>
                <c:pt idx="18">
                  <c:v>6190</c:v>
                </c:pt>
                <c:pt idx="19">
                  <c:v>6466</c:v>
                </c:pt>
                <c:pt idx="20">
                  <c:v>4069</c:v>
                </c:pt>
              </c:numCache>
            </c:numRef>
          </c:val>
          <c:extLst>
            <c:ext xmlns:c16="http://schemas.microsoft.com/office/drawing/2014/chart" uri="{C3380CC4-5D6E-409C-BE32-E72D297353CC}">
              <c16:uniqueId val="{00000003-5313-462D-BA8F-19D95CDE88DB}"/>
            </c:ext>
          </c:extLst>
        </c:ser>
        <c:ser>
          <c:idx val="4"/>
          <c:order val="4"/>
          <c:tx>
            <c:strRef>
              <c:f>'Pivot Tables'!$F$44</c:f>
              <c:strCache>
                <c:ptCount val="1"/>
                <c:pt idx="0">
                  <c:v>May</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'Pivot Tables'!$A$45:$A$66</c:f>
              <c:strCache>
                <c:ptCount val="21"/>
                <c:pt idx="0">
                  <c:v>KBH 207T MAN</c:v>
                </c:pt>
                <c:pt idx="1">
                  <c:v>KBH 308N CONTAINER</c:v>
                </c:pt>
                <c:pt idx="2">
                  <c:v>KBL 166Z MAN</c:v>
                </c:pt>
                <c:pt idx="3">
                  <c:v>KBM 661F CONTAINER</c:v>
                </c:pt>
                <c:pt idx="4">
                  <c:v>KBP 557N CONTAINER</c:v>
                </c:pt>
                <c:pt idx="5">
                  <c:v>KBZ 257E </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Tables'!$F$45:$F$66</c:f>
              <c:numCache>
                <c:formatCode>General</c:formatCode>
                <c:ptCount val="21"/>
                <c:pt idx="0">
                  <c:v>0</c:v>
                </c:pt>
                <c:pt idx="1">
                  <c:v>826</c:v>
                </c:pt>
                <c:pt idx="2">
                  <c:v>0</c:v>
                </c:pt>
                <c:pt idx="3">
                  <c:v>3213</c:v>
                </c:pt>
                <c:pt idx="4">
                  <c:v>1197</c:v>
                </c:pt>
                <c:pt idx="5">
                  <c:v>0</c:v>
                </c:pt>
                <c:pt idx="6">
                  <c:v>5193</c:v>
                </c:pt>
                <c:pt idx="7">
                  <c:v>6570</c:v>
                </c:pt>
                <c:pt idx="8">
                  <c:v>5635</c:v>
                </c:pt>
                <c:pt idx="9">
                  <c:v>8369</c:v>
                </c:pt>
                <c:pt idx="10">
                  <c:v>9573</c:v>
                </c:pt>
                <c:pt idx="11">
                  <c:v>7300</c:v>
                </c:pt>
                <c:pt idx="12">
                  <c:v>7903</c:v>
                </c:pt>
                <c:pt idx="13">
                  <c:v>6516</c:v>
                </c:pt>
                <c:pt idx="14">
                  <c:v>7044</c:v>
                </c:pt>
                <c:pt idx="15">
                  <c:v>5121</c:v>
                </c:pt>
                <c:pt idx="16">
                  <c:v>8105</c:v>
                </c:pt>
                <c:pt idx="17">
                  <c:v>6349</c:v>
                </c:pt>
                <c:pt idx="18">
                  <c:v>5843</c:v>
                </c:pt>
                <c:pt idx="19">
                  <c:v>6969</c:v>
                </c:pt>
                <c:pt idx="20">
                  <c:v>6008</c:v>
                </c:pt>
              </c:numCache>
            </c:numRef>
          </c:val>
          <c:extLst>
            <c:ext xmlns:c16="http://schemas.microsoft.com/office/drawing/2014/chart" uri="{C3380CC4-5D6E-409C-BE32-E72D297353CC}">
              <c16:uniqueId val="{00000004-5313-462D-BA8F-19D95CDE88DB}"/>
            </c:ext>
          </c:extLst>
        </c:ser>
        <c:ser>
          <c:idx val="5"/>
          <c:order val="5"/>
          <c:tx>
            <c:strRef>
              <c:f>'Pivot Tables'!$G$44</c:f>
              <c:strCache>
                <c:ptCount val="1"/>
                <c:pt idx="0">
                  <c:v>June</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'Pivot Tables'!$A$45:$A$66</c:f>
              <c:strCache>
                <c:ptCount val="21"/>
                <c:pt idx="0">
                  <c:v>KBH 207T MAN</c:v>
                </c:pt>
                <c:pt idx="1">
                  <c:v>KBH 308N CONTAINER</c:v>
                </c:pt>
                <c:pt idx="2">
                  <c:v>KBL 166Z MAN</c:v>
                </c:pt>
                <c:pt idx="3">
                  <c:v>KBM 661F CONTAINER</c:v>
                </c:pt>
                <c:pt idx="4">
                  <c:v>KBP 557N CONTAINER</c:v>
                </c:pt>
                <c:pt idx="5">
                  <c:v>KBZ 257E </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Tables'!$G$45:$G$66</c:f>
              <c:numCache>
                <c:formatCode>General</c:formatCode>
                <c:ptCount val="21"/>
                <c:pt idx="0">
                  <c:v>0</c:v>
                </c:pt>
                <c:pt idx="1">
                  <c:v>0</c:v>
                </c:pt>
                <c:pt idx="2">
                  <c:v>0</c:v>
                </c:pt>
                <c:pt idx="3">
                  <c:v>2150</c:v>
                </c:pt>
                <c:pt idx="4">
                  <c:v>497</c:v>
                </c:pt>
                <c:pt idx="5">
                  <c:v>0</c:v>
                </c:pt>
                <c:pt idx="6">
                  <c:v>6151</c:v>
                </c:pt>
                <c:pt idx="7">
                  <c:v>8209</c:v>
                </c:pt>
                <c:pt idx="8">
                  <c:v>5957</c:v>
                </c:pt>
                <c:pt idx="9">
                  <c:v>6263</c:v>
                </c:pt>
                <c:pt idx="10">
                  <c:v>8130</c:v>
                </c:pt>
                <c:pt idx="11">
                  <c:v>2974</c:v>
                </c:pt>
                <c:pt idx="12">
                  <c:v>7002</c:v>
                </c:pt>
                <c:pt idx="13">
                  <c:v>7490</c:v>
                </c:pt>
                <c:pt idx="14">
                  <c:v>3205</c:v>
                </c:pt>
                <c:pt idx="15">
                  <c:v>7063</c:v>
                </c:pt>
                <c:pt idx="16">
                  <c:v>8150</c:v>
                </c:pt>
                <c:pt idx="17">
                  <c:v>7004</c:v>
                </c:pt>
                <c:pt idx="18">
                  <c:v>7872</c:v>
                </c:pt>
                <c:pt idx="19">
                  <c:v>8355</c:v>
                </c:pt>
                <c:pt idx="20">
                  <c:v>6446</c:v>
                </c:pt>
              </c:numCache>
            </c:numRef>
          </c:val>
          <c:extLst>
            <c:ext xmlns:c16="http://schemas.microsoft.com/office/drawing/2014/chart" uri="{C3380CC4-5D6E-409C-BE32-E72D297353CC}">
              <c16:uniqueId val="{00000005-5313-462D-BA8F-19D95CDE88DB}"/>
            </c:ext>
          </c:extLst>
        </c:ser>
        <c:ser>
          <c:idx val="6"/>
          <c:order val="6"/>
          <c:tx>
            <c:strRef>
              <c:f>'Pivot Tables'!$H$44</c:f>
              <c:strCache>
                <c:ptCount val="1"/>
                <c:pt idx="0">
                  <c:v>July</c:v>
                </c:pt>
              </c:strCache>
            </c:strRef>
          </c:tx>
          <c:spPr>
            <a:pattFill prst="narHorz">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invertIfNegative val="0"/>
          <c:cat>
            <c:strRef>
              <c:f>'Pivot Tables'!$A$45:$A$66</c:f>
              <c:strCache>
                <c:ptCount val="21"/>
                <c:pt idx="0">
                  <c:v>KBH 207T MAN</c:v>
                </c:pt>
                <c:pt idx="1">
                  <c:v>KBH 308N CONTAINER</c:v>
                </c:pt>
                <c:pt idx="2">
                  <c:v>KBL 166Z MAN</c:v>
                </c:pt>
                <c:pt idx="3">
                  <c:v>KBM 661F CONTAINER</c:v>
                </c:pt>
                <c:pt idx="4">
                  <c:v>KBP 557N CONTAINER</c:v>
                </c:pt>
                <c:pt idx="5">
                  <c:v>KBZ 257E </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Tables'!$H$45:$H$66</c:f>
              <c:numCache>
                <c:formatCode>General</c:formatCode>
                <c:ptCount val="21"/>
                <c:pt idx="0">
                  <c:v>0</c:v>
                </c:pt>
                <c:pt idx="1">
                  <c:v>1</c:v>
                </c:pt>
                <c:pt idx="2">
                  <c:v>0</c:v>
                </c:pt>
                <c:pt idx="3">
                  <c:v>3103</c:v>
                </c:pt>
                <c:pt idx="4">
                  <c:v>5633</c:v>
                </c:pt>
                <c:pt idx="5">
                  <c:v>0</c:v>
                </c:pt>
                <c:pt idx="6">
                  <c:v>6354</c:v>
                </c:pt>
                <c:pt idx="7">
                  <c:v>8170</c:v>
                </c:pt>
                <c:pt idx="8">
                  <c:v>6524</c:v>
                </c:pt>
                <c:pt idx="9">
                  <c:v>5370</c:v>
                </c:pt>
                <c:pt idx="10">
                  <c:v>8603</c:v>
                </c:pt>
                <c:pt idx="11">
                  <c:v>0</c:v>
                </c:pt>
                <c:pt idx="12">
                  <c:v>8481</c:v>
                </c:pt>
                <c:pt idx="13">
                  <c:v>6988</c:v>
                </c:pt>
                <c:pt idx="14">
                  <c:v>7882</c:v>
                </c:pt>
                <c:pt idx="15">
                  <c:v>8033</c:v>
                </c:pt>
                <c:pt idx="16">
                  <c:v>8669</c:v>
                </c:pt>
                <c:pt idx="17">
                  <c:v>5716</c:v>
                </c:pt>
                <c:pt idx="18">
                  <c:v>6802</c:v>
                </c:pt>
                <c:pt idx="19">
                  <c:v>6104</c:v>
                </c:pt>
                <c:pt idx="20">
                  <c:v>7228</c:v>
                </c:pt>
              </c:numCache>
            </c:numRef>
          </c:val>
          <c:extLst>
            <c:ext xmlns:c16="http://schemas.microsoft.com/office/drawing/2014/chart" uri="{C3380CC4-5D6E-409C-BE32-E72D297353CC}">
              <c16:uniqueId val="{00000006-5313-462D-BA8F-19D95CDE88DB}"/>
            </c:ext>
          </c:extLst>
        </c:ser>
        <c:ser>
          <c:idx val="7"/>
          <c:order val="7"/>
          <c:tx>
            <c:strRef>
              <c:f>'Pivot Tables'!$I$44</c:f>
              <c:strCache>
                <c:ptCount val="1"/>
                <c:pt idx="0">
                  <c:v>August</c:v>
                </c:pt>
              </c:strCache>
            </c:strRef>
          </c:tx>
          <c:spPr>
            <a:pattFill prst="narHorz">
              <a:fgClr>
                <a:schemeClr val="accent2">
                  <a:lumMod val="60000"/>
                </a:schemeClr>
              </a:fgClr>
              <a:bgClr>
                <a:schemeClr val="accent2">
                  <a:lumMod val="60000"/>
                  <a:lumMod val="20000"/>
                  <a:lumOff val="80000"/>
                </a:schemeClr>
              </a:bgClr>
            </a:pattFill>
            <a:ln>
              <a:noFill/>
            </a:ln>
            <a:effectLst>
              <a:innerShdw blurRad="114300">
                <a:schemeClr val="accent2">
                  <a:lumMod val="60000"/>
                </a:schemeClr>
              </a:innerShdw>
            </a:effectLst>
          </c:spPr>
          <c:invertIfNegative val="0"/>
          <c:cat>
            <c:strRef>
              <c:f>'Pivot Tables'!$A$45:$A$66</c:f>
              <c:strCache>
                <c:ptCount val="21"/>
                <c:pt idx="0">
                  <c:v>KBH 207T MAN</c:v>
                </c:pt>
                <c:pt idx="1">
                  <c:v>KBH 308N CONTAINER</c:v>
                </c:pt>
                <c:pt idx="2">
                  <c:v>KBL 166Z MAN</c:v>
                </c:pt>
                <c:pt idx="3">
                  <c:v>KBM 661F CONTAINER</c:v>
                </c:pt>
                <c:pt idx="4">
                  <c:v>KBP 557N CONTAINER</c:v>
                </c:pt>
                <c:pt idx="5">
                  <c:v>KBZ 257E </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Tables'!$I$45:$I$66</c:f>
              <c:numCache>
                <c:formatCode>General</c:formatCode>
                <c:ptCount val="21"/>
                <c:pt idx="0">
                  <c:v>0</c:v>
                </c:pt>
                <c:pt idx="1">
                  <c:v>649</c:v>
                </c:pt>
                <c:pt idx="2">
                  <c:v>0</c:v>
                </c:pt>
                <c:pt idx="3">
                  <c:v>2429</c:v>
                </c:pt>
                <c:pt idx="4">
                  <c:v>5136</c:v>
                </c:pt>
                <c:pt idx="5">
                  <c:v>0</c:v>
                </c:pt>
                <c:pt idx="6">
                  <c:v>3814</c:v>
                </c:pt>
                <c:pt idx="7">
                  <c:v>5893</c:v>
                </c:pt>
                <c:pt idx="8">
                  <c:v>3791</c:v>
                </c:pt>
                <c:pt idx="9">
                  <c:v>231</c:v>
                </c:pt>
                <c:pt idx="10">
                  <c:v>4638</c:v>
                </c:pt>
                <c:pt idx="11">
                  <c:v>1463</c:v>
                </c:pt>
                <c:pt idx="12">
                  <c:v>1907</c:v>
                </c:pt>
                <c:pt idx="13">
                  <c:v>2649</c:v>
                </c:pt>
                <c:pt idx="14">
                  <c:v>4648</c:v>
                </c:pt>
                <c:pt idx="15">
                  <c:v>4003</c:v>
                </c:pt>
                <c:pt idx="16">
                  <c:v>4259</c:v>
                </c:pt>
                <c:pt idx="17">
                  <c:v>5017</c:v>
                </c:pt>
                <c:pt idx="18">
                  <c:v>6630</c:v>
                </c:pt>
                <c:pt idx="19">
                  <c:v>5535</c:v>
                </c:pt>
                <c:pt idx="20">
                  <c:v>4546</c:v>
                </c:pt>
              </c:numCache>
            </c:numRef>
          </c:val>
          <c:extLst>
            <c:ext xmlns:c16="http://schemas.microsoft.com/office/drawing/2014/chart" uri="{C3380CC4-5D6E-409C-BE32-E72D297353CC}">
              <c16:uniqueId val="{00000007-5313-462D-BA8F-19D95CDE88DB}"/>
            </c:ext>
          </c:extLst>
        </c:ser>
        <c:ser>
          <c:idx val="8"/>
          <c:order val="8"/>
          <c:tx>
            <c:strRef>
              <c:f>'Pivot Tables'!$J$44</c:f>
              <c:strCache>
                <c:ptCount val="1"/>
                <c:pt idx="0">
                  <c:v>September</c:v>
                </c:pt>
              </c:strCache>
            </c:strRef>
          </c:tx>
          <c:spPr>
            <a:pattFill prst="narHorz">
              <a:fgClr>
                <a:schemeClr val="accent3">
                  <a:lumMod val="60000"/>
                </a:schemeClr>
              </a:fgClr>
              <a:bgClr>
                <a:schemeClr val="accent3">
                  <a:lumMod val="60000"/>
                  <a:lumMod val="20000"/>
                  <a:lumOff val="80000"/>
                </a:schemeClr>
              </a:bgClr>
            </a:pattFill>
            <a:ln>
              <a:noFill/>
            </a:ln>
            <a:effectLst>
              <a:innerShdw blurRad="114300">
                <a:schemeClr val="accent3">
                  <a:lumMod val="60000"/>
                </a:schemeClr>
              </a:innerShdw>
            </a:effectLst>
          </c:spPr>
          <c:invertIfNegative val="0"/>
          <c:cat>
            <c:strRef>
              <c:f>'Pivot Tables'!$A$45:$A$66</c:f>
              <c:strCache>
                <c:ptCount val="21"/>
                <c:pt idx="0">
                  <c:v>KBH 207T MAN</c:v>
                </c:pt>
                <c:pt idx="1">
                  <c:v>KBH 308N CONTAINER</c:v>
                </c:pt>
                <c:pt idx="2">
                  <c:v>KBL 166Z MAN</c:v>
                </c:pt>
                <c:pt idx="3">
                  <c:v>KBM 661F CONTAINER</c:v>
                </c:pt>
                <c:pt idx="4">
                  <c:v>KBP 557N CONTAINER</c:v>
                </c:pt>
                <c:pt idx="5">
                  <c:v>KBZ 257E </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Tables'!$J$45:$J$66</c:f>
              <c:numCache>
                <c:formatCode>General</c:formatCode>
                <c:ptCount val="21"/>
                <c:pt idx="0">
                  <c:v>0</c:v>
                </c:pt>
                <c:pt idx="1">
                  <c:v>430</c:v>
                </c:pt>
                <c:pt idx="2">
                  <c:v>0</c:v>
                </c:pt>
                <c:pt idx="3">
                  <c:v>2164</c:v>
                </c:pt>
                <c:pt idx="4">
                  <c:v>6740</c:v>
                </c:pt>
                <c:pt idx="5">
                  <c:v>4223</c:v>
                </c:pt>
                <c:pt idx="6">
                  <c:v>4479</c:v>
                </c:pt>
                <c:pt idx="7">
                  <c:v>6333</c:v>
                </c:pt>
                <c:pt idx="8">
                  <c:v>5973</c:v>
                </c:pt>
                <c:pt idx="9">
                  <c:v>0</c:v>
                </c:pt>
                <c:pt idx="10">
                  <c:v>5690</c:v>
                </c:pt>
                <c:pt idx="11">
                  <c:v>6744</c:v>
                </c:pt>
                <c:pt idx="12">
                  <c:v>4931</c:v>
                </c:pt>
                <c:pt idx="13">
                  <c:v>5232</c:v>
                </c:pt>
                <c:pt idx="14">
                  <c:v>4174</c:v>
                </c:pt>
                <c:pt idx="15">
                  <c:v>5235</c:v>
                </c:pt>
                <c:pt idx="16">
                  <c:v>6567</c:v>
                </c:pt>
                <c:pt idx="17">
                  <c:v>7160</c:v>
                </c:pt>
                <c:pt idx="18">
                  <c:v>6452</c:v>
                </c:pt>
                <c:pt idx="19">
                  <c:v>6567</c:v>
                </c:pt>
                <c:pt idx="20">
                  <c:v>4539</c:v>
                </c:pt>
              </c:numCache>
            </c:numRef>
          </c:val>
          <c:extLst>
            <c:ext xmlns:c16="http://schemas.microsoft.com/office/drawing/2014/chart" uri="{C3380CC4-5D6E-409C-BE32-E72D297353CC}">
              <c16:uniqueId val="{00000008-5313-462D-BA8F-19D95CDE88DB}"/>
            </c:ext>
          </c:extLst>
        </c:ser>
        <c:ser>
          <c:idx val="9"/>
          <c:order val="9"/>
          <c:tx>
            <c:strRef>
              <c:f>'Pivot Tables'!$K$44</c:f>
              <c:strCache>
                <c:ptCount val="1"/>
                <c:pt idx="0">
                  <c:v>October</c:v>
                </c:pt>
              </c:strCache>
            </c:strRef>
          </c:tx>
          <c:spPr>
            <a:pattFill prst="narHorz">
              <a:fgClr>
                <a:schemeClr val="accent4">
                  <a:lumMod val="60000"/>
                </a:schemeClr>
              </a:fgClr>
              <a:bgClr>
                <a:schemeClr val="accent4">
                  <a:lumMod val="60000"/>
                  <a:lumMod val="20000"/>
                  <a:lumOff val="80000"/>
                </a:schemeClr>
              </a:bgClr>
            </a:pattFill>
            <a:ln>
              <a:noFill/>
            </a:ln>
            <a:effectLst>
              <a:innerShdw blurRad="114300">
                <a:schemeClr val="accent4">
                  <a:lumMod val="60000"/>
                </a:schemeClr>
              </a:innerShdw>
            </a:effectLst>
          </c:spPr>
          <c:invertIfNegative val="0"/>
          <c:cat>
            <c:strRef>
              <c:f>'Pivot Tables'!$A$45:$A$66</c:f>
              <c:strCache>
                <c:ptCount val="21"/>
                <c:pt idx="0">
                  <c:v>KBH 207T MAN</c:v>
                </c:pt>
                <c:pt idx="1">
                  <c:v>KBH 308N CONTAINER</c:v>
                </c:pt>
                <c:pt idx="2">
                  <c:v>KBL 166Z MAN</c:v>
                </c:pt>
                <c:pt idx="3">
                  <c:v>KBM 661F CONTAINER</c:v>
                </c:pt>
                <c:pt idx="4">
                  <c:v>KBP 557N CONTAINER</c:v>
                </c:pt>
                <c:pt idx="5">
                  <c:v>KBZ 257E </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Tables'!$K$45:$K$66</c:f>
              <c:numCache>
                <c:formatCode>General</c:formatCode>
                <c:ptCount val="21"/>
                <c:pt idx="0">
                  <c:v>0</c:v>
                </c:pt>
                <c:pt idx="1">
                  <c:v>0</c:v>
                </c:pt>
                <c:pt idx="2">
                  <c:v>0</c:v>
                </c:pt>
                <c:pt idx="3">
                  <c:v>0</c:v>
                </c:pt>
                <c:pt idx="4">
                  <c:v>0</c:v>
                </c:pt>
                <c:pt idx="5">
                  <c:v>2018</c:v>
                </c:pt>
                <c:pt idx="6">
                  <c:v>6629</c:v>
                </c:pt>
                <c:pt idx="7">
                  <c:v>4316</c:v>
                </c:pt>
                <c:pt idx="8">
                  <c:v>3524</c:v>
                </c:pt>
                <c:pt idx="9">
                  <c:v>30</c:v>
                </c:pt>
                <c:pt idx="10">
                  <c:v>7836</c:v>
                </c:pt>
                <c:pt idx="11">
                  <c:v>6992</c:v>
                </c:pt>
                <c:pt idx="12">
                  <c:v>5535</c:v>
                </c:pt>
                <c:pt idx="13">
                  <c:v>1385</c:v>
                </c:pt>
                <c:pt idx="14">
                  <c:v>7569</c:v>
                </c:pt>
                <c:pt idx="15">
                  <c:v>7809</c:v>
                </c:pt>
                <c:pt idx="16">
                  <c:v>5891</c:v>
                </c:pt>
                <c:pt idx="17">
                  <c:v>6420</c:v>
                </c:pt>
                <c:pt idx="18">
                  <c:v>7196</c:v>
                </c:pt>
                <c:pt idx="19">
                  <c:v>6691</c:v>
                </c:pt>
                <c:pt idx="20">
                  <c:v>4370</c:v>
                </c:pt>
              </c:numCache>
            </c:numRef>
          </c:val>
          <c:extLst>
            <c:ext xmlns:c16="http://schemas.microsoft.com/office/drawing/2014/chart" uri="{C3380CC4-5D6E-409C-BE32-E72D297353CC}">
              <c16:uniqueId val="{00000009-5313-462D-BA8F-19D95CDE88DB}"/>
            </c:ext>
          </c:extLst>
        </c:ser>
        <c:ser>
          <c:idx val="10"/>
          <c:order val="10"/>
          <c:tx>
            <c:strRef>
              <c:f>'Pivot Tables'!$L$44</c:f>
              <c:strCache>
                <c:ptCount val="1"/>
                <c:pt idx="0">
                  <c:v>November</c:v>
                </c:pt>
              </c:strCache>
            </c:strRef>
          </c:tx>
          <c:spPr>
            <a:pattFill prst="narHorz">
              <a:fgClr>
                <a:schemeClr val="accent5">
                  <a:lumMod val="60000"/>
                </a:schemeClr>
              </a:fgClr>
              <a:bgClr>
                <a:schemeClr val="accent5">
                  <a:lumMod val="60000"/>
                  <a:lumMod val="20000"/>
                  <a:lumOff val="80000"/>
                </a:schemeClr>
              </a:bgClr>
            </a:pattFill>
            <a:ln>
              <a:noFill/>
            </a:ln>
            <a:effectLst>
              <a:innerShdw blurRad="114300">
                <a:schemeClr val="accent5">
                  <a:lumMod val="60000"/>
                </a:schemeClr>
              </a:innerShdw>
            </a:effectLst>
          </c:spPr>
          <c:invertIfNegative val="0"/>
          <c:cat>
            <c:strRef>
              <c:f>'Pivot Tables'!$A$45:$A$66</c:f>
              <c:strCache>
                <c:ptCount val="21"/>
                <c:pt idx="0">
                  <c:v>KBH 207T MAN</c:v>
                </c:pt>
                <c:pt idx="1">
                  <c:v>KBH 308N CONTAINER</c:v>
                </c:pt>
                <c:pt idx="2">
                  <c:v>KBL 166Z MAN</c:v>
                </c:pt>
                <c:pt idx="3">
                  <c:v>KBM 661F CONTAINER</c:v>
                </c:pt>
                <c:pt idx="4">
                  <c:v>KBP 557N CONTAINER</c:v>
                </c:pt>
                <c:pt idx="5">
                  <c:v>KBZ 257E </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Tables'!$L$45:$L$66</c:f>
              <c:numCache>
                <c:formatCode>General</c:formatCode>
                <c:ptCount val="21"/>
                <c:pt idx="0">
                  <c:v>0</c:v>
                </c:pt>
                <c:pt idx="1">
                  <c:v>0</c:v>
                </c:pt>
                <c:pt idx="2">
                  <c:v>0</c:v>
                </c:pt>
                <c:pt idx="3">
                  <c:v>0</c:v>
                </c:pt>
                <c:pt idx="4">
                  <c:v>0</c:v>
                </c:pt>
                <c:pt idx="5">
                  <c:v>4657</c:v>
                </c:pt>
                <c:pt idx="6">
                  <c:v>5432</c:v>
                </c:pt>
                <c:pt idx="7">
                  <c:v>6445</c:v>
                </c:pt>
                <c:pt idx="8">
                  <c:v>5957</c:v>
                </c:pt>
                <c:pt idx="9">
                  <c:v>4338</c:v>
                </c:pt>
                <c:pt idx="10">
                  <c:v>5729</c:v>
                </c:pt>
                <c:pt idx="11">
                  <c:v>2974</c:v>
                </c:pt>
                <c:pt idx="12">
                  <c:v>6114</c:v>
                </c:pt>
                <c:pt idx="13">
                  <c:v>7490</c:v>
                </c:pt>
                <c:pt idx="14">
                  <c:v>7112</c:v>
                </c:pt>
                <c:pt idx="15">
                  <c:v>6997</c:v>
                </c:pt>
                <c:pt idx="16">
                  <c:v>6334</c:v>
                </c:pt>
                <c:pt idx="17">
                  <c:v>6889</c:v>
                </c:pt>
                <c:pt idx="18">
                  <c:v>6290</c:v>
                </c:pt>
                <c:pt idx="19">
                  <c:v>6104</c:v>
                </c:pt>
                <c:pt idx="20">
                  <c:v>6446</c:v>
                </c:pt>
              </c:numCache>
            </c:numRef>
          </c:val>
          <c:extLst>
            <c:ext xmlns:c16="http://schemas.microsoft.com/office/drawing/2014/chart" uri="{C3380CC4-5D6E-409C-BE32-E72D297353CC}">
              <c16:uniqueId val="{0000000A-5313-462D-BA8F-19D95CDE88DB}"/>
            </c:ext>
          </c:extLst>
        </c:ser>
        <c:ser>
          <c:idx val="11"/>
          <c:order val="11"/>
          <c:tx>
            <c:strRef>
              <c:f>'Pivot Tables'!$M$44</c:f>
              <c:strCache>
                <c:ptCount val="1"/>
                <c:pt idx="0">
                  <c:v>December</c:v>
                </c:pt>
              </c:strCache>
            </c:strRef>
          </c:tx>
          <c:spPr>
            <a:pattFill prst="narHorz">
              <a:fgClr>
                <a:schemeClr val="accent6">
                  <a:lumMod val="60000"/>
                </a:schemeClr>
              </a:fgClr>
              <a:bgClr>
                <a:schemeClr val="accent6">
                  <a:lumMod val="60000"/>
                  <a:lumMod val="20000"/>
                  <a:lumOff val="80000"/>
                </a:schemeClr>
              </a:bgClr>
            </a:pattFill>
            <a:ln>
              <a:noFill/>
            </a:ln>
            <a:effectLst>
              <a:innerShdw blurRad="114300">
                <a:schemeClr val="accent6">
                  <a:lumMod val="60000"/>
                </a:schemeClr>
              </a:innerShdw>
            </a:effectLst>
          </c:spPr>
          <c:invertIfNegative val="0"/>
          <c:cat>
            <c:strRef>
              <c:f>'Pivot Tables'!$A$45:$A$66</c:f>
              <c:strCache>
                <c:ptCount val="21"/>
                <c:pt idx="0">
                  <c:v>KBH 207T MAN</c:v>
                </c:pt>
                <c:pt idx="1">
                  <c:v>KBH 308N CONTAINER</c:v>
                </c:pt>
                <c:pt idx="2">
                  <c:v>KBL 166Z MAN</c:v>
                </c:pt>
                <c:pt idx="3">
                  <c:v>KBM 661F CONTAINER</c:v>
                </c:pt>
                <c:pt idx="4">
                  <c:v>KBP 557N CONTAINER</c:v>
                </c:pt>
                <c:pt idx="5">
                  <c:v>KBZ 257E </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Tables'!$M$45:$M$66</c:f>
              <c:numCache>
                <c:formatCode>General</c:formatCode>
                <c:ptCount val="21"/>
                <c:pt idx="0">
                  <c:v>0</c:v>
                </c:pt>
                <c:pt idx="1">
                  <c:v>0</c:v>
                </c:pt>
                <c:pt idx="2">
                  <c:v>0</c:v>
                </c:pt>
                <c:pt idx="3">
                  <c:v>1427</c:v>
                </c:pt>
                <c:pt idx="4">
                  <c:v>1214</c:v>
                </c:pt>
                <c:pt idx="5">
                  <c:v>3022</c:v>
                </c:pt>
                <c:pt idx="6">
                  <c:v>3976</c:v>
                </c:pt>
                <c:pt idx="7">
                  <c:v>3298</c:v>
                </c:pt>
                <c:pt idx="8">
                  <c:v>4571</c:v>
                </c:pt>
                <c:pt idx="9">
                  <c:v>3065</c:v>
                </c:pt>
                <c:pt idx="10">
                  <c:v>3774</c:v>
                </c:pt>
                <c:pt idx="11">
                  <c:v>3063</c:v>
                </c:pt>
                <c:pt idx="12">
                  <c:v>3440</c:v>
                </c:pt>
                <c:pt idx="13">
                  <c:v>1797</c:v>
                </c:pt>
                <c:pt idx="14">
                  <c:v>1683</c:v>
                </c:pt>
                <c:pt idx="15">
                  <c:v>2944</c:v>
                </c:pt>
                <c:pt idx="16">
                  <c:v>5970</c:v>
                </c:pt>
                <c:pt idx="17">
                  <c:v>4583</c:v>
                </c:pt>
                <c:pt idx="18">
                  <c:v>4396</c:v>
                </c:pt>
                <c:pt idx="19">
                  <c:v>5974</c:v>
                </c:pt>
                <c:pt idx="20">
                  <c:v>4370</c:v>
                </c:pt>
              </c:numCache>
            </c:numRef>
          </c:val>
          <c:extLst>
            <c:ext xmlns:c16="http://schemas.microsoft.com/office/drawing/2014/chart" uri="{C3380CC4-5D6E-409C-BE32-E72D297353CC}">
              <c16:uniqueId val="{0000000B-5313-462D-BA8F-19D95CDE88DB}"/>
            </c:ext>
          </c:extLst>
        </c:ser>
        <c:dLbls>
          <c:showLegendKey val="0"/>
          <c:showVal val="0"/>
          <c:showCatName val="0"/>
          <c:showSerName val="0"/>
          <c:showPercent val="0"/>
          <c:showBubbleSize val="0"/>
        </c:dLbls>
        <c:gapWidth val="150"/>
        <c:overlap val="100"/>
        <c:axId val="1571022432"/>
        <c:axId val="1339823520"/>
      </c:barChart>
      <c:catAx>
        <c:axId val="157102243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39823520"/>
        <c:crosses val="autoZero"/>
        <c:auto val="1"/>
        <c:lblAlgn val="ctr"/>
        <c:lblOffset val="100"/>
        <c:noMultiLvlLbl val="0"/>
      </c:catAx>
      <c:valAx>
        <c:axId val="1339823520"/>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7102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[Operation_Dashboard_Project_Dashboard_ 2022 Report.xlsx]Pivot Tables!PivotTable4</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 Distance 2022</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6350" cap="flat" cmpd="sng" algn="ctr">
            <a:solidFill>
              <a:schemeClr val="accent1"/>
            </a:solidFill>
            <a:prstDash val="solid"/>
            <a:miter lim="800000"/>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6350" cap="flat" cmpd="sng" algn="ctr">
              <a:solidFill>
                <a:schemeClr val="accent1"/>
              </a:solidFill>
              <a:prstDash val="solid"/>
              <a:miter lim="800000"/>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Tables'!$A$91:$A$112</c:f>
              <c:strCache>
                <c:ptCount val="21"/>
                <c:pt idx="0">
                  <c:v>KBH 207T MAN</c:v>
                </c:pt>
                <c:pt idx="1">
                  <c:v>KBH 308N CONTAINER</c:v>
                </c:pt>
                <c:pt idx="2">
                  <c:v>KBL 166Z MAN</c:v>
                </c:pt>
                <c:pt idx="3">
                  <c:v>KBM 661F CONTAINER</c:v>
                </c:pt>
                <c:pt idx="4">
                  <c:v>KBP 557N CONTAINER</c:v>
                </c:pt>
                <c:pt idx="5">
                  <c:v>KBZ 257E </c:v>
                </c:pt>
                <c:pt idx="6">
                  <c:v>KCG 574P MAN</c:v>
                </c:pt>
                <c:pt idx="7">
                  <c:v>KCG 576P MAN</c:v>
                </c:pt>
                <c:pt idx="8">
                  <c:v>KCG 577P MAN</c:v>
                </c:pt>
                <c:pt idx="9">
                  <c:v>KCG 585P MAN</c:v>
                </c:pt>
                <c:pt idx="10">
                  <c:v>KCG 586P MAN</c:v>
                </c:pt>
                <c:pt idx="11">
                  <c:v>KCG 587P MAN</c:v>
                </c:pt>
                <c:pt idx="12">
                  <c:v>KCG 588P MAN</c:v>
                </c:pt>
                <c:pt idx="13">
                  <c:v>KCG 589P MAN</c:v>
                </c:pt>
                <c:pt idx="14">
                  <c:v>KCG 590P MAN</c:v>
                </c:pt>
                <c:pt idx="15">
                  <c:v>KCG 626Q MAN</c:v>
                </c:pt>
                <c:pt idx="16">
                  <c:v>KCG 633Q MAN</c:v>
                </c:pt>
                <c:pt idx="17">
                  <c:v>KCG 634Q MAN</c:v>
                </c:pt>
                <c:pt idx="18">
                  <c:v>KCG 635Q MAN</c:v>
                </c:pt>
                <c:pt idx="19">
                  <c:v>KCG 636Q MAN</c:v>
                </c:pt>
                <c:pt idx="20">
                  <c:v>KCG 637Q MAN</c:v>
                </c:pt>
              </c:strCache>
            </c:strRef>
          </c:cat>
          <c:val>
            <c:numRef>
              <c:f>'Pivot Tables'!$B$91:$B$112</c:f>
              <c:numCache>
                <c:formatCode>0</c:formatCode>
                <c:ptCount val="21"/>
                <c:pt idx="0">
                  <c:v>2.5</c:v>
                </c:pt>
                <c:pt idx="1">
                  <c:v>931</c:v>
                </c:pt>
                <c:pt idx="2">
                  <c:v>2.5</c:v>
                </c:pt>
                <c:pt idx="3">
                  <c:v>2107.8333333333335</c:v>
                </c:pt>
                <c:pt idx="4">
                  <c:v>2776.1666666666665</c:v>
                </c:pt>
                <c:pt idx="5">
                  <c:v>1162.5</c:v>
                </c:pt>
                <c:pt idx="6">
                  <c:v>5189.833333333333</c:v>
                </c:pt>
                <c:pt idx="7">
                  <c:v>5751.833333333333</c:v>
                </c:pt>
                <c:pt idx="8">
                  <c:v>5138.333333333333</c:v>
                </c:pt>
                <c:pt idx="9">
                  <c:v>4019.0833333333335</c:v>
                </c:pt>
                <c:pt idx="10">
                  <c:v>6459.333333333333</c:v>
                </c:pt>
                <c:pt idx="11">
                  <c:v>4666.083333333333</c:v>
                </c:pt>
                <c:pt idx="12">
                  <c:v>4912.666666666667</c:v>
                </c:pt>
                <c:pt idx="13">
                  <c:v>4499.833333333333</c:v>
                </c:pt>
                <c:pt idx="14">
                  <c:v>4900.333333333333</c:v>
                </c:pt>
                <c:pt idx="15">
                  <c:v>5079.833333333333</c:v>
                </c:pt>
                <c:pt idx="16">
                  <c:v>6563.833333333333</c:v>
                </c:pt>
                <c:pt idx="17">
                  <c:v>5332</c:v>
                </c:pt>
                <c:pt idx="18">
                  <c:v>5980.166666666667</c:v>
                </c:pt>
                <c:pt idx="19">
                  <c:v>6352.166666666667</c:v>
                </c:pt>
                <c:pt idx="20">
                  <c:v>4947.666666666667</c:v>
                </c:pt>
              </c:numCache>
            </c:numRef>
          </c:val>
          <c:extLst>
            <c:ext xmlns:c16="http://schemas.microsoft.com/office/drawing/2014/chart" uri="{C3380CC4-5D6E-409C-BE32-E72D297353CC}">
              <c16:uniqueId val="{00000000-C25B-4627-AA41-51880CE6800B}"/>
            </c:ext>
          </c:extLst>
        </c:ser>
        <c:dLbls>
          <c:showLegendKey val="0"/>
          <c:showVal val="1"/>
          <c:showCatName val="0"/>
          <c:showSerName val="0"/>
          <c:showPercent val="0"/>
          <c:showBubbleSize val="0"/>
        </c:dLbls>
        <c:gapWidth val="150"/>
        <c:overlap val="-25"/>
        <c:axId val="1546481456"/>
        <c:axId val="1339817280"/>
      </c:barChart>
      <c:catAx>
        <c:axId val="154648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ysClr val="windowText" lastClr="000000"/>
                </a:solidFill>
                <a:latin typeface="+mn-lt"/>
                <a:ea typeface="+mn-ea"/>
                <a:cs typeface="+mn-cs"/>
              </a:defRPr>
            </a:pPr>
            <a:endParaRPr lang="en-KE"/>
          </a:p>
        </c:txPr>
        <c:crossAx val="1339817280"/>
        <c:crosses val="autoZero"/>
        <c:auto val="1"/>
        <c:lblAlgn val="ctr"/>
        <c:lblOffset val="100"/>
        <c:noMultiLvlLbl val="0"/>
      </c:catAx>
      <c:valAx>
        <c:axId val="1339817280"/>
        <c:scaling>
          <c:orientation val="minMax"/>
        </c:scaling>
        <c:delete val="1"/>
        <c:axPos val="l"/>
        <c:numFmt formatCode="0" sourceLinked="1"/>
        <c:majorTickMark val="none"/>
        <c:minorTickMark val="none"/>
        <c:tickLblPos val="nextTo"/>
        <c:crossAx val="15464814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[Operation_Dashboard_Project_Dashboard_ 2022 Report.xlsx]Pivot Tables!PivotTable5</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Total Projected vs Total Actual Distance covered 2022</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Actual,</a:t>
                </a:r>
                <a:fld id="{DD77A2BD-1575-4284-992D-C41AB2A16BA3}" type="VALUE">
                  <a:rPr lang="en-US"/>
                  <a:pPr>
                    <a:defRPr/>
                  </a:pPr>
                  <a:t>[VALUE]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pattFill prst="narHorz">
            <a:fgClr>
              <a:schemeClr val="accent2"/>
            </a:fgClr>
            <a:bgClr>
              <a:schemeClr val="accent2">
                <a:lumMod val="20000"/>
                <a:lumOff val="80000"/>
              </a:schemeClr>
            </a:bgClr>
          </a:pattFill>
          <a:ln>
            <a:noFill/>
          </a:ln>
          <a:effectLst>
            <a:innerShdw blurRad="114300">
              <a:schemeClr val="accent2"/>
            </a:inn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Target, </a:t>
                </a:r>
                <a:fld id="{617ACA31-ECDF-4C6D-AEED-D6B8D3333350}" type="VALUE">
                  <a:rPr lang="en-US"/>
                  <a:pPr>
                    <a:defRPr/>
                  </a:pPr>
                  <a:t>[VALUE]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6.0409417932901978E-2"/>
          <c:y val="0.21039421212235826"/>
          <c:w val="0.65504509967363689"/>
          <c:h val="0.7074055115193334"/>
        </c:manualLayout>
      </c:layout>
      <c:barChart>
        <c:barDir val="col"/>
        <c:grouping val="clustered"/>
        <c:varyColors val="0"/>
        <c:ser>
          <c:idx val="0"/>
          <c:order val="0"/>
          <c:tx>
            <c:strRef>
              <c:f>'Pivot Tables'!$I$90</c:f>
              <c:strCache>
                <c:ptCount val="1"/>
                <c:pt idx="0">
                  <c:v>Sum of 2022 KM COVERED</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dLbl>
              <c:idx val="0"/>
              <c:tx>
                <c:rich>
                  <a:bodyPr/>
                  <a:lstStyle/>
                  <a:p>
                    <a:r>
                      <a:rPr lang="en-US"/>
                      <a:t>Actual,</a:t>
                    </a:r>
                    <a:fld id="{DD77A2BD-1575-4284-992D-C41AB2A16BA3}" type="VALUE">
                      <a:rPr lang="en-US"/>
                      <a:pPr/>
                      <a:t>[VALUE]</a:t>
                    </a:fld>
                    <a:endParaRPr lang="en-US"/>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A4B-4CEB-9D1A-8A4C8850BA9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Tables'!$I$91</c:f>
              <c:strCache>
                <c:ptCount val="1"/>
                <c:pt idx="0">
                  <c:v>Total</c:v>
                </c:pt>
              </c:strCache>
            </c:strRef>
          </c:cat>
          <c:val>
            <c:numRef>
              <c:f>'Pivot Tables'!$I$91</c:f>
              <c:numCache>
                <c:formatCode>General</c:formatCode>
                <c:ptCount val="1"/>
                <c:pt idx="0">
                  <c:v>1041306</c:v>
                </c:pt>
              </c:numCache>
            </c:numRef>
          </c:val>
          <c:extLst>
            <c:ext xmlns:c16="http://schemas.microsoft.com/office/drawing/2014/chart" uri="{C3380CC4-5D6E-409C-BE32-E72D297353CC}">
              <c16:uniqueId val="{00000004-EA4B-4CEB-9D1A-8A4C8850BA9A}"/>
            </c:ext>
          </c:extLst>
        </c:ser>
        <c:ser>
          <c:idx val="1"/>
          <c:order val="1"/>
          <c:tx>
            <c:strRef>
              <c:f>'Pivot Tables'!$J$90</c:f>
              <c:strCache>
                <c:ptCount val="1"/>
                <c:pt idx="0">
                  <c:v>Sum of EXP 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dLbl>
              <c:idx val="0"/>
              <c:tx>
                <c:rich>
                  <a:bodyPr/>
                  <a:lstStyle/>
                  <a:p>
                    <a:r>
                      <a:rPr lang="en-US"/>
                      <a:t>Target, </a:t>
                    </a:r>
                    <a:fld id="{617ACA31-ECDF-4C6D-AEED-D6B8D3333350}" type="VALUE">
                      <a:rPr lang="en-US"/>
                      <a:pPr/>
                      <a:t>[VALUE]</a:t>
                    </a:fld>
                    <a:endParaRPr lang="en-US"/>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A4B-4CEB-9D1A-8A4C8850BA9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Tables'!$I$91</c:f>
              <c:strCache>
                <c:ptCount val="1"/>
                <c:pt idx="0">
                  <c:v>Total</c:v>
                </c:pt>
              </c:strCache>
            </c:strRef>
          </c:cat>
          <c:val>
            <c:numRef>
              <c:f>'Pivot Tables'!$J$91</c:f>
              <c:numCache>
                <c:formatCode>General</c:formatCode>
                <c:ptCount val="1"/>
                <c:pt idx="0">
                  <c:v>2520000</c:v>
                </c:pt>
              </c:numCache>
            </c:numRef>
          </c:val>
          <c:extLst>
            <c:ext xmlns:c16="http://schemas.microsoft.com/office/drawing/2014/chart" uri="{C3380CC4-5D6E-409C-BE32-E72D297353CC}">
              <c16:uniqueId val="{00000005-EA4B-4CEB-9D1A-8A4C8850BA9A}"/>
            </c:ext>
          </c:extLst>
        </c:ser>
        <c:dLbls>
          <c:showLegendKey val="0"/>
          <c:showVal val="0"/>
          <c:showCatName val="0"/>
          <c:showSerName val="0"/>
          <c:showPercent val="0"/>
          <c:showBubbleSize val="0"/>
        </c:dLbls>
        <c:gapWidth val="164"/>
        <c:overlap val="-22"/>
        <c:axId val="1340129936"/>
        <c:axId val="1339815840"/>
      </c:barChart>
      <c:catAx>
        <c:axId val="1340129936"/>
        <c:scaling>
          <c:orientation val="minMax"/>
        </c:scaling>
        <c:delete val="1"/>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Actual</a:t>
                </a:r>
                <a:r>
                  <a:rPr lang="en-GB" baseline="0"/>
                  <a:t> Vs Target</a:t>
                </a:r>
                <a:endParaRPr lang="en-GB"/>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crossAx val="1339815840"/>
        <c:crosses val="autoZero"/>
        <c:auto val="1"/>
        <c:lblAlgn val="ctr"/>
        <c:lblOffset val="100"/>
        <c:noMultiLvlLbl val="0"/>
      </c:catAx>
      <c:valAx>
        <c:axId val="1339815840"/>
        <c:scaling>
          <c:orientation val="minMax"/>
        </c:scaling>
        <c:delete val="1"/>
        <c:axPos val="l"/>
        <c:numFmt formatCode="General" sourceLinked="1"/>
        <c:majorTickMark val="none"/>
        <c:minorTickMark val="none"/>
        <c:tickLblPos val="nextTo"/>
        <c:crossAx val="134012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22</xdr:row>
      <xdr:rowOff>0</xdr:rowOff>
    </xdr:from>
    <xdr:to>
      <xdr:col>11</xdr:col>
      <xdr:colOff>542925</xdr:colOff>
      <xdr:row>45</xdr:row>
      <xdr:rowOff>163488</xdr:rowOff>
    </xdr:to>
    <xdr:graphicFrame macro="">
      <xdr:nvGraphicFramePr>
        <xdr:cNvPr id="9" name="Chart 8">
          <a:extLst>
            <a:ext uri="{FF2B5EF4-FFF2-40B4-BE49-F238E27FC236}">
              <a16:creationId xmlns:a16="http://schemas.microsoft.com/office/drawing/2014/main" id="{2FE17033-C20A-44A9-AFE6-5A91BBF07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46</xdr:row>
      <xdr:rowOff>5332</xdr:rowOff>
    </xdr:from>
    <xdr:to>
      <xdr:col>11</xdr:col>
      <xdr:colOff>547688</xdr:colOff>
      <xdr:row>69</xdr:row>
      <xdr:rowOff>170334</xdr:rowOff>
    </xdr:to>
    <xdr:graphicFrame macro="">
      <xdr:nvGraphicFramePr>
        <xdr:cNvPr id="11" name="Chart 10">
          <a:extLst>
            <a:ext uri="{FF2B5EF4-FFF2-40B4-BE49-F238E27FC236}">
              <a16:creationId xmlns:a16="http://schemas.microsoft.com/office/drawing/2014/main" id="{2DCAB89C-E8B3-4009-82BA-0CE81F97A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378586</xdr:colOff>
      <xdr:row>21</xdr:row>
      <xdr:rowOff>169104</xdr:rowOff>
    </xdr:from>
    <xdr:to>
      <xdr:col>23</xdr:col>
      <xdr:colOff>221424</xdr:colOff>
      <xdr:row>45</xdr:row>
      <xdr:rowOff>149271</xdr:rowOff>
    </xdr:to>
    <xdr:graphicFrame macro="">
      <xdr:nvGraphicFramePr>
        <xdr:cNvPr id="12" name="Chart 11">
          <a:extLst>
            <a:ext uri="{FF2B5EF4-FFF2-40B4-BE49-F238E27FC236}">
              <a16:creationId xmlns:a16="http://schemas.microsoft.com/office/drawing/2014/main" id="{A948F8D4-BB63-4043-ADFD-7B6BD2B75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379932</xdr:colOff>
      <xdr:row>0</xdr:row>
      <xdr:rowOff>0</xdr:rowOff>
    </xdr:from>
    <xdr:to>
      <xdr:col>23</xdr:col>
      <xdr:colOff>211413</xdr:colOff>
      <xdr:row>21</xdr:row>
      <xdr:rowOff>156380</xdr:rowOff>
    </xdr:to>
    <xdr:graphicFrame macro="">
      <xdr:nvGraphicFramePr>
        <xdr:cNvPr id="14" name="Chart 13">
          <a:extLst>
            <a:ext uri="{FF2B5EF4-FFF2-40B4-BE49-F238E27FC236}">
              <a16:creationId xmlns:a16="http://schemas.microsoft.com/office/drawing/2014/main" id="{6E6727B4-75ED-4646-A4CF-92FB79148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565240</xdr:colOff>
      <xdr:row>22</xdr:row>
      <xdr:rowOff>14217</xdr:rowOff>
    </xdr:from>
    <xdr:to>
      <xdr:col>15</xdr:col>
      <xdr:colOff>369625</xdr:colOff>
      <xdr:row>45</xdr:row>
      <xdr:rowOff>135055</xdr:rowOff>
    </xdr:to>
    <mc:AlternateContent xmlns:mc="http://schemas.openxmlformats.org/markup-compatibility/2006">
      <mc:Choice xmlns:a14="http://schemas.microsoft.com/office/drawing/2010/main" Requires="a14">
        <xdr:graphicFrame macro="">
          <xdr:nvGraphicFramePr>
            <xdr:cNvPr id="19" name="MILEAGE DATA">
              <a:extLst>
                <a:ext uri="{FF2B5EF4-FFF2-40B4-BE49-F238E27FC236}">
                  <a16:creationId xmlns:a16="http://schemas.microsoft.com/office/drawing/2014/main" id="{47DCE7AC-A63B-D435-AC68-87D0077D3ECB}"/>
                </a:ext>
              </a:extLst>
            </xdr:cNvPr>
            <xdr:cNvGraphicFramePr/>
          </xdr:nvGraphicFramePr>
          <xdr:xfrm>
            <a:off x="0" y="0"/>
            <a:ext cx="0" cy="0"/>
          </xdr:xfrm>
          <a:graphic>
            <a:graphicData uri="http://schemas.microsoft.com/office/drawing/2010/slicer">
              <sle:slicer xmlns:sle="http://schemas.microsoft.com/office/drawing/2010/slicer" name="MILEAGE DATA"/>
            </a:graphicData>
          </a:graphic>
        </xdr:graphicFrame>
      </mc:Choice>
      <mc:Fallback>
        <xdr:sp macro="" textlink="">
          <xdr:nvSpPr>
            <xdr:cNvPr id="0" name=""/>
            <xdr:cNvSpPr>
              <a:spLocks noTextEdit="1"/>
            </xdr:cNvSpPr>
          </xdr:nvSpPr>
          <xdr:spPr>
            <a:xfrm>
              <a:off x="7700780" y="3988441"/>
              <a:ext cx="2399126" cy="427570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11</xdr:col>
      <xdr:colOff>561548</xdr:colOff>
      <xdr:row>22</xdr:row>
      <xdr:rowOff>7108</xdr:rowOff>
    </xdr:to>
    <xdr:graphicFrame macro="">
      <xdr:nvGraphicFramePr>
        <xdr:cNvPr id="23" name="Chart 22">
          <a:extLst>
            <a:ext uri="{FF2B5EF4-FFF2-40B4-BE49-F238E27FC236}">
              <a16:creationId xmlns:a16="http://schemas.microsoft.com/office/drawing/2014/main" id="{39D61D5D-0BAA-4DB3-AC84-342F327C6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564390</xdr:colOff>
      <xdr:row>0</xdr:row>
      <xdr:rowOff>11869</xdr:rowOff>
    </xdr:from>
    <xdr:to>
      <xdr:col>15</xdr:col>
      <xdr:colOff>355409</xdr:colOff>
      <xdr:row>21</xdr:row>
      <xdr:rowOff>156380</xdr:rowOff>
    </xdr:to>
    <mc:AlternateContent xmlns:mc="http://schemas.openxmlformats.org/markup-compatibility/2006">
      <mc:Choice xmlns:a14="http://schemas.microsoft.com/office/drawing/2010/main" Requires="a14">
        <xdr:graphicFrame macro="">
          <xdr:nvGraphicFramePr>
            <xdr:cNvPr id="24" name="TRUCK REG NO">
              <a:extLst>
                <a:ext uri="{FF2B5EF4-FFF2-40B4-BE49-F238E27FC236}">
                  <a16:creationId xmlns:a16="http://schemas.microsoft.com/office/drawing/2014/main" id="{D2588258-7281-D003-7B19-9AA38E5E1497}"/>
                </a:ext>
              </a:extLst>
            </xdr:cNvPr>
            <xdr:cNvGraphicFramePr/>
          </xdr:nvGraphicFramePr>
          <xdr:xfrm>
            <a:off x="0" y="0"/>
            <a:ext cx="0" cy="0"/>
          </xdr:xfrm>
          <a:graphic>
            <a:graphicData uri="http://schemas.microsoft.com/office/drawing/2010/slicer">
              <sle:slicer xmlns:sle="http://schemas.microsoft.com/office/drawing/2010/slicer" name="TRUCK REG NO"/>
            </a:graphicData>
          </a:graphic>
        </xdr:graphicFrame>
      </mc:Choice>
      <mc:Fallback>
        <xdr:sp macro="" textlink="">
          <xdr:nvSpPr>
            <xdr:cNvPr id="0" name=""/>
            <xdr:cNvSpPr>
              <a:spLocks noTextEdit="1"/>
            </xdr:cNvSpPr>
          </xdr:nvSpPr>
          <xdr:spPr>
            <a:xfrm>
              <a:off x="7699930" y="11869"/>
              <a:ext cx="2385760" cy="393808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572352</xdr:colOff>
      <xdr:row>46</xdr:row>
      <xdr:rowOff>19831</xdr:rowOff>
    </xdr:from>
    <xdr:to>
      <xdr:col>15</xdr:col>
      <xdr:colOff>362518</xdr:colOff>
      <xdr:row>70</xdr:row>
      <xdr:rowOff>14216</xdr:rowOff>
    </xdr:to>
    <mc:AlternateContent xmlns:mc="http://schemas.openxmlformats.org/markup-compatibility/2006">
      <mc:Choice xmlns:a14="http://schemas.microsoft.com/office/drawing/2010/main" Requires="a14">
        <xdr:graphicFrame macro="">
          <xdr:nvGraphicFramePr>
            <xdr:cNvPr id="27" name="TRUCK REG NO 1">
              <a:extLst>
                <a:ext uri="{FF2B5EF4-FFF2-40B4-BE49-F238E27FC236}">
                  <a16:creationId xmlns:a16="http://schemas.microsoft.com/office/drawing/2014/main" id="{CC74121C-B81E-2D13-C1C1-EB02F85DCFCC}"/>
                </a:ext>
              </a:extLst>
            </xdr:cNvPr>
            <xdr:cNvGraphicFramePr/>
          </xdr:nvGraphicFramePr>
          <xdr:xfrm>
            <a:off x="0" y="0"/>
            <a:ext cx="0" cy="0"/>
          </xdr:xfrm>
          <a:graphic>
            <a:graphicData uri="http://schemas.microsoft.com/office/drawing/2010/slicer">
              <sle:slicer xmlns:sle="http://schemas.microsoft.com/office/drawing/2010/slicer" name="TRUCK REG NO 1"/>
            </a:graphicData>
          </a:graphic>
        </xdr:graphicFrame>
      </mc:Choice>
      <mc:Fallback>
        <xdr:sp macro="" textlink="">
          <xdr:nvSpPr>
            <xdr:cNvPr id="0" name=""/>
            <xdr:cNvSpPr>
              <a:spLocks noTextEdit="1"/>
            </xdr:cNvSpPr>
          </xdr:nvSpPr>
          <xdr:spPr>
            <a:xfrm>
              <a:off x="7707892" y="8329572"/>
              <a:ext cx="2384907" cy="432990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201186</xdr:colOff>
      <xdr:row>21</xdr:row>
      <xdr:rowOff>161459</xdr:rowOff>
    </xdr:from>
    <xdr:to>
      <xdr:col>26</xdr:col>
      <xdr:colOff>400746</xdr:colOff>
      <xdr:row>45</xdr:row>
      <xdr:rowOff>145197</xdr:rowOff>
    </xdr:to>
    <mc:AlternateContent xmlns:mc="http://schemas.openxmlformats.org/markup-compatibility/2006">
      <mc:Choice xmlns:a14="http://schemas.microsoft.com/office/drawing/2010/main" Requires="a14">
        <xdr:graphicFrame macro="">
          <xdr:nvGraphicFramePr>
            <xdr:cNvPr id="28" name="TRUCK REG NO 2">
              <a:extLst>
                <a:ext uri="{FF2B5EF4-FFF2-40B4-BE49-F238E27FC236}">
                  <a16:creationId xmlns:a16="http://schemas.microsoft.com/office/drawing/2014/main" id="{C6438653-1985-478E-25C6-3B0E7B76FA6B}"/>
                </a:ext>
              </a:extLst>
            </xdr:cNvPr>
            <xdr:cNvGraphicFramePr/>
          </xdr:nvGraphicFramePr>
          <xdr:xfrm>
            <a:off x="0" y="0"/>
            <a:ext cx="0" cy="0"/>
          </xdr:xfrm>
          <a:graphic>
            <a:graphicData uri="http://schemas.microsoft.com/office/drawing/2010/slicer">
              <sle:slicer xmlns:sle="http://schemas.microsoft.com/office/drawing/2010/slicer" name="TRUCK REG NO 2"/>
            </a:graphicData>
          </a:graphic>
        </xdr:graphicFrame>
      </mc:Choice>
      <mc:Fallback>
        <xdr:sp macro="" textlink="">
          <xdr:nvSpPr>
            <xdr:cNvPr id="0" name=""/>
            <xdr:cNvSpPr>
              <a:spLocks noTextEdit="1"/>
            </xdr:cNvSpPr>
          </xdr:nvSpPr>
          <xdr:spPr>
            <a:xfrm>
              <a:off x="15120950" y="3955037"/>
              <a:ext cx="2145615" cy="431925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11826</xdr:colOff>
      <xdr:row>23</xdr:row>
      <xdr:rowOff>10240</xdr:rowOff>
    </xdr:from>
    <xdr:to>
      <xdr:col>12</xdr:col>
      <xdr:colOff>639961</xdr:colOff>
      <xdr:row>42</xdr:row>
      <xdr:rowOff>163709</xdr:rowOff>
    </xdr:to>
    <xdr:graphicFrame macro="">
      <xdr:nvGraphicFramePr>
        <xdr:cNvPr id="2" name="Chart 1">
          <a:extLst>
            <a:ext uri="{FF2B5EF4-FFF2-40B4-BE49-F238E27FC236}">
              <a16:creationId xmlns:a16="http://schemas.microsoft.com/office/drawing/2014/main" id="{B4006A4E-6C91-F4D6-07D3-C2086E4997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66</xdr:row>
      <xdr:rowOff>819</xdr:rowOff>
    </xdr:from>
    <xdr:to>
      <xdr:col>12</xdr:col>
      <xdr:colOff>644922</xdr:colOff>
      <xdr:row>88</xdr:row>
      <xdr:rowOff>89297</xdr:rowOff>
    </xdr:to>
    <xdr:graphicFrame macro="">
      <xdr:nvGraphicFramePr>
        <xdr:cNvPr id="3" name="Chart 2">
          <a:extLst>
            <a:ext uri="{FF2B5EF4-FFF2-40B4-BE49-F238E27FC236}">
              <a16:creationId xmlns:a16="http://schemas.microsoft.com/office/drawing/2014/main" id="{EFC8C1C9-4C29-2D35-3620-D6C7C92C96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19053</xdr:colOff>
      <xdr:row>91</xdr:row>
      <xdr:rowOff>10123</xdr:rowOff>
    </xdr:from>
    <xdr:to>
      <xdr:col>10</xdr:col>
      <xdr:colOff>99218</xdr:colOff>
      <xdr:row>114</xdr:row>
      <xdr:rowOff>158749</xdr:rowOff>
    </xdr:to>
    <xdr:graphicFrame macro="">
      <xdr:nvGraphicFramePr>
        <xdr:cNvPr id="4" name="Chart 3">
          <a:extLst>
            <a:ext uri="{FF2B5EF4-FFF2-40B4-BE49-F238E27FC236}">
              <a16:creationId xmlns:a16="http://schemas.microsoft.com/office/drawing/2014/main" id="{03C2268C-D39C-0F10-A6D7-C7E108582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126107</xdr:colOff>
      <xdr:row>88</xdr:row>
      <xdr:rowOff>152670</xdr:rowOff>
    </xdr:from>
    <xdr:to>
      <xdr:col>14</xdr:col>
      <xdr:colOff>987225</xdr:colOff>
      <xdr:row>108</xdr:row>
      <xdr:rowOff>152012</xdr:rowOff>
    </xdr:to>
    <xdr:graphicFrame macro="">
      <xdr:nvGraphicFramePr>
        <xdr:cNvPr id="6" name="Chart 5">
          <a:extLst>
            <a:ext uri="{FF2B5EF4-FFF2-40B4-BE49-F238E27FC236}">
              <a16:creationId xmlns:a16="http://schemas.microsoft.com/office/drawing/2014/main" id="{CA74C974-318B-61F9-7449-707B6090DD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18353</xdr:colOff>
      <xdr:row>119</xdr:row>
      <xdr:rowOff>7540</xdr:rowOff>
    </xdr:from>
    <xdr:to>
      <xdr:col>6</xdr:col>
      <xdr:colOff>709413</xdr:colOff>
      <xdr:row>144</xdr:row>
      <xdr:rowOff>74413</xdr:rowOff>
    </xdr:to>
    <xdr:graphicFrame macro="">
      <xdr:nvGraphicFramePr>
        <xdr:cNvPr id="9" name="Chart 8">
          <a:extLst>
            <a:ext uri="{FF2B5EF4-FFF2-40B4-BE49-F238E27FC236}">
              <a16:creationId xmlns:a16="http://schemas.microsoft.com/office/drawing/2014/main" id="{154A0312-7C8C-9CC9-AA91-4A7EE9DAD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dekia bundotich" refreshedDate="45166.541918981478" createdVersion="8" refreshedVersion="8" minRefreshableVersion="3" recordCount="24" xr:uid="{90243412-D023-4631-A1D3-6CC5B37CCE01}">
  <cacheSource type="worksheet">
    <worksheetSource ref="B1:O25" sheet="Working Sheet"/>
  </cacheSource>
  <cacheFields count="14">
    <cacheField name="TRUCK REG NO" numFmtId="0">
      <sharedItems count="25">
        <s v="KCG 574P MAN"/>
        <s v="KCG 576P MAN"/>
        <s v="KCG 577P MAN"/>
        <s v="KCG 585P MAN"/>
        <s v="KCG 586P MAN"/>
        <s v="KCG 587P MAN"/>
        <s v="KCG 588P MAN"/>
        <s v="KCG 589P MAN"/>
        <s v="KCG 590P MAN"/>
        <s v="KCG 626Q MAN"/>
        <s v="KCG 633Q MAN"/>
        <s v="KCG 634Q MAN"/>
        <s v="KCG 635Q MAN"/>
        <s v="KCG 636Q MAN"/>
        <s v="KCG 637Q MAN"/>
        <s v="KBH 207T TIP"/>
        <s v="KBH 308N CONT"/>
        <s v="KBL 166Z TIP"/>
        <s v="KBM 661F CONT"/>
        <s v="KBP 557N CONT"/>
        <s v="KBZ257E DROPSIDE"/>
        <s v="TOTAL"/>
        <s v="TARGET "/>
        <s v="PERFORMANCE %"/>
        <s v="GRAND TOTAL" u="1"/>
      </sharedItems>
    </cacheField>
    <cacheField name="Jan-22" numFmtId="0">
      <sharedItems containsSemiMixedTypes="0" containsString="0" containsNumber="1" minValue="0" maxValue="15000000"/>
    </cacheField>
    <cacheField name="Feb-22" numFmtId="0">
      <sharedItems containsSemiMixedTypes="0" containsString="0" containsNumber="1" minValue="0" maxValue="15000000"/>
    </cacheField>
    <cacheField name="Mar-22" numFmtId="0">
      <sharedItems containsSemiMixedTypes="0" containsString="0" containsNumber="1" minValue="0" maxValue="15000000"/>
    </cacheField>
    <cacheField name="Apr-22" numFmtId="0">
      <sharedItems containsSemiMixedTypes="0" containsString="0" containsNumber="1" minValue="0" maxValue="15000000"/>
    </cacheField>
    <cacheField name="May-22" numFmtId="0">
      <sharedItems containsSemiMixedTypes="0" containsString="0" containsNumber="1" minValue="0" maxValue="15000000"/>
    </cacheField>
    <cacheField name="Jun-22" numFmtId="0">
      <sharedItems containsSemiMixedTypes="0" containsString="0" containsNumber="1" minValue="0" maxValue="15000000"/>
    </cacheField>
    <cacheField name="Jul-22" numFmtId="0">
      <sharedItems containsSemiMixedTypes="0" containsString="0" containsNumber="1" minValue="0" maxValue="15000000"/>
    </cacheField>
    <cacheField name="Aug-22" numFmtId="0">
      <sharedItems containsSemiMixedTypes="0" containsString="0" containsNumber="1" minValue="0" maxValue="15000000"/>
    </cacheField>
    <cacheField name="Sep-22" numFmtId="0">
      <sharedItems containsSemiMixedTypes="0" containsString="0" containsNumber="1" minValue="0" maxValue="15000000"/>
    </cacheField>
    <cacheField name="Oct-22" numFmtId="0">
      <sharedItems containsSemiMixedTypes="0" containsString="0" containsNumber="1" minValue="0" maxValue="15000000"/>
    </cacheField>
    <cacheField name="Nov-22" numFmtId="0">
      <sharedItems containsSemiMixedTypes="0" containsString="0" containsNumber="1" minValue="0" maxValue="15000000"/>
    </cacheField>
    <cacheField name="Dec-22" numFmtId="0">
      <sharedItems containsSemiMixedTypes="0" containsString="0" containsNumber="1" minValue="0" maxValue="15000000"/>
    </cacheField>
    <cacheField name="2022 REV YTD" numFmtId="0">
      <sharedItems containsSemiMixedTypes="0" containsString="0" containsNumber="1" minValue="0.66611713455555566" maxValue="180000000"/>
    </cacheField>
  </cacheFields>
  <extLst>
    <ext xmlns:x14="http://schemas.microsoft.com/office/spreadsheetml/2009/9/main" uri="{725AE2AE-9491-48be-B2B4-4EB974FC3084}">
      <x14:pivotCacheDefinition pivotCacheId="12143420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dekia bundotich" refreshedDate="45166.564991898151" createdVersion="8" refreshedVersion="8" minRefreshableVersion="3" recordCount="21" xr:uid="{6AEEC7EC-6236-4A18-A644-1DEF6CF02D66}">
  <cacheSource type="worksheet">
    <worksheetSource ref="B27:R48" sheet="Working Sheet"/>
  </cacheSource>
  <cacheFields count="17">
    <cacheField name="TRUCK REG NO" numFmtId="0">
      <sharedItems count="21">
        <s v="KBH 207T MAN"/>
        <s v="KBH 308N CONTAINER"/>
        <s v="KBL 166Z MAN"/>
        <s v="KBM 661F CONTAINER"/>
        <s v="KBP 557N CONTAINER"/>
        <s v="KBZ 257E "/>
        <s v="KCG 574P MAN"/>
        <s v="KCG 576P MAN"/>
        <s v="KCG 577P MAN"/>
        <s v="KCG 585P MAN"/>
        <s v="KCG 586P MAN"/>
        <s v="KCG 587P MAN"/>
        <s v="KCG 588P MAN"/>
        <s v="KCG 589P MAN"/>
        <s v="KCG 590P MAN"/>
        <s v="KCG 626Q MAN"/>
        <s v="KCG 633Q MAN"/>
        <s v="KCG 634Q MAN"/>
        <s v="KCG 635Q MAN"/>
        <s v="KCG 636Q MAN"/>
        <s v="KCG 637Q MAN"/>
      </sharedItems>
    </cacheField>
    <cacheField name="Jan-22" numFmtId="1">
      <sharedItems containsSemiMixedTypes="0" containsString="0" containsNumber="1" containsInteger="1" minValue="0" maxValue="4686"/>
    </cacheField>
    <cacheField name="Feb-22" numFmtId="1">
      <sharedItems containsSemiMixedTypes="0" containsString="0" containsNumber="1" containsInteger="1" minValue="0" maxValue="5974"/>
    </cacheField>
    <cacheField name="Mar-22" numFmtId="1">
      <sharedItems containsSemiMixedTypes="0" containsString="0" containsNumber="1" containsInteger="1" minValue="0" maxValue="8163"/>
    </cacheField>
    <cacheField name="Apr-22" numFmtId="1">
      <sharedItems containsSemiMixedTypes="0" containsString="0" containsNumber="1" containsInteger="1" minValue="30" maxValue="7289"/>
    </cacheField>
    <cacheField name="May-22" numFmtId="1">
      <sharedItems containsSemiMixedTypes="0" containsString="0" containsNumber="1" containsInteger="1" minValue="0" maxValue="9573"/>
    </cacheField>
    <cacheField name="Jun-22" numFmtId="1">
      <sharedItems containsSemiMixedTypes="0" containsString="0" containsNumber="1" containsInteger="1" minValue="0" maxValue="8355"/>
    </cacheField>
    <cacheField name="Jul-22" numFmtId="1">
      <sharedItems containsSemiMixedTypes="0" containsString="0" containsNumber="1" containsInteger="1" minValue="0" maxValue="8669"/>
    </cacheField>
    <cacheField name="Aug-22" numFmtId="1">
      <sharedItems containsSemiMixedTypes="0" containsString="0" containsNumber="1" containsInteger="1" minValue="0" maxValue="6630"/>
    </cacheField>
    <cacheField name="Sep-22" numFmtId="1">
      <sharedItems containsSemiMixedTypes="0" containsString="0" containsNumber="1" containsInteger="1" minValue="0" maxValue="7160"/>
    </cacheField>
    <cacheField name="Oct-22" numFmtId="1">
      <sharedItems containsSemiMixedTypes="0" containsString="0" containsNumber="1" containsInteger="1" minValue="0" maxValue="7836"/>
    </cacheField>
    <cacheField name="Nov-22" numFmtId="1">
      <sharedItems containsSemiMixedTypes="0" containsString="0" containsNumber="1" containsInteger="1" minValue="0" maxValue="7490"/>
    </cacheField>
    <cacheField name="Dec-22" numFmtId="1">
      <sharedItems containsSemiMixedTypes="0" containsString="0" containsNumber="1" containsInteger="1" minValue="0" maxValue="5974"/>
    </cacheField>
    <cacheField name="AVERAGE" numFmtId="1">
      <sharedItems containsSemiMixedTypes="0" containsString="0" containsNumber="1" minValue="2.5" maxValue="6563.833333333333" count="20">
        <n v="2.5"/>
        <n v="931"/>
        <n v="2107.8333333333335"/>
        <n v="2776.1666666666665"/>
        <n v="1162.5"/>
        <n v="5189.833333333333"/>
        <n v="5751.833333333333"/>
        <n v="5138.333333333333"/>
        <n v="4019.0833333333335"/>
        <n v="6459.333333333333"/>
        <n v="4666.083333333333"/>
        <n v="4912.666666666667"/>
        <n v="4499.833333333333"/>
        <n v="4900.333333333333"/>
        <n v="5079.833333333333"/>
        <n v="6563.833333333333"/>
        <n v="5332"/>
        <n v="5980.166666666667"/>
        <n v="6352.166666666667"/>
        <n v="4947.666666666667"/>
      </sharedItems>
    </cacheField>
    <cacheField name="PERCENTAGE" numFmtId="1">
      <sharedItems containsSemiMixedTypes="0" containsString="0" containsNumber="1" minValue="2.5000000000000001E-4" maxValue="0.65638333333333332" count="20">
        <n v="2.5000000000000001E-4"/>
        <n v="9.3100000000000002E-2"/>
        <n v="0.21078333333333332"/>
        <n v="0.27761666666666668"/>
        <n v="0.11625000000000001"/>
        <n v="0.51898333333333335"/>
        <n v="0.57518333333333338"/>
        <n v="0.51383333333333336"/>
        <n v="0.40190833333333331"/>
        <n v="0.64593333333333336"/>
        <n v="0.46660833333333335"/>
        <n v="0.49126666666666668"/>
        <n v="0.44998333333333335"/>
        <n v="0.49003333333333332"/>
        <n v="0.50798333333333334"/>
        <n v="0.65638333333333332"/>
        <n v="0.53320000000000001"/>
        <n v="0.59801666666666664"/>
        <n v="0.63521666666666665"/>
        <n v="0.49476666666666669"/>
      </sharedItems>
    </cacheField>
    <cacheField name="EXP TOTAL" numFmtId="1">
      <sharedItems containsSemiMixedTypes="0" containsString="0" containsNumber="1" containsInteger="1" minValue="120000" maxValue="120000"/>
    </cacheField>
    <cacheField name="2022 KM COVERED" numFmtId="1">
      <sharedItems containsSemiMixedTypes="0" containsString="0" containsNumber="1" containsInteger="1" minValue="30" maxValue="78766"/>
    </cacheField>
  </cacheFields>
  <extLst>
    <ext xmlns:x14="http://schemas.microsoft.com/office/spreadsheetml/2009/9/main" uri="{725AE2AE-9491-48be-B2B4-4EB974FC3084}">
      <x14:pivotCacheDefinition pivotCacheId="126571806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dekia bundotich" refreshedDate="45166.582096180558" createdVersion="8" refreshedVersion="8" minRefreshableVersion="3" recordCount="21" xr:uid="{A9734C8B-1E7F-4D5E-AD4A-954795BEB248}">
  <cacheSource type="worksheet">
    <worksheetSource ref="B1:N22" sheet="Working Sheet"/>
  </cacheSource>
  <cacheFields count="13">
    <cacheField name="TRUCK REG NO" numFmtId="0">
      <sharedItems count="21">
        <s v="KCG 574P MAN"/>
        <s v="KCG 576P MAN"/>
        <s v="KCG 577P MAN"/>
        <s v="KCG 585P MAN"/>
        <s v="KCG 586P MAN"/>
        <s v="KCG 587P MAN"/>
        <s v="KCG 588P MAN"/>
        <s v="KCG 589P MAN"/>
        <s v="KCG 590P MAN"/>
        <s v="KCG 626Q MAN"/>
        <s v="KCG 633Q MAN"/>
        <s v="KCG 634Q MAN"/>
        <s v="KCG 635Q MAN"/>
        <s v="KCG 636Q MAN"/>
        <s v="KCG 637Q MAN"/>
        <s v="KBH 207T TIP"/>
        <s v="KBH 308N CONT"/>
        <s v="KBL 166Z TIP"/>
        <s v="KBM 661F CONT"/>
        <s v="KBP 557N CONT"/>
        <s v="KBZ257E DROPSIDE"/>
      </sharedItems>
    </cacheField>
    <cacheField name="Jan-22" numFmtId="1">
      <sharedItems containsSemiMixedTypes="0" containsString="0" containsNumber="1" minValue="0" maxValue="650048.16"/>
    </cacheField>
    <cacheField name="Feb-22" numFmtId="1">
      <sharedItems containsSemiMixedTypes="0" containsString="0" containsNumber="1" minValue="0" maxValue="645864.31000000006"/>
    </cacheField>
    <cacheField name="Mar-22" numFmtId="1">
      <sharedItems containsSemiMixedTypes="0" containsString="0" containsNumber="1" minValue="0" maxValue="936651"/>
    </cacheField>
    <cacheField name="Apr-22" numFmtId="1">
      <sharedItems containsSemiMixedTypes="0" containsString="0" containsNumber="1" minValue="0" maxValue="989578.5"/>
    </cacheField>
    <cacheField name="May-22" numFmtId="1">
      <sharedItems containsSemiMixedTypes="0" containsString="0" containsNumber="1" minValue="0" maxValue="1028265.4"/>
    </cacheField>
    <cacheField name="Jun-22" numFmtId="1">
      <sharedItems containsSemiMixedTypes="0" containsString="0" containsNumber="1" minValue="0" maxValue="1082132.8"/>
    </cacheField>
    <cacheField name="Jul-22" numFmtId="1">
      <sharedItems containsSemiMixedTypes="0" containsString="0" containsNumber="1" minValue="0" maxValue="1108477.4399999999"/>
    </cacheField>
    <cacheField name="Aug-22" numFmtId="1">
      <sharedItems containsSemiMixedTypes="0" containsString="0" containsNumber="1" minValue="0" maxValue="955500"/>
    </cacheField>
    <cacheField name="Sep-22" numFmtId="1">
      <sharedItems containsSemiMixedTypes="0" containsString="0" containsNumber="1" minValue="0" maxValue="1130965.2000000002"/>
    </cacheField>
    <cacheField name="Oct-22" numFmtId="1">
      <sharedItems containsSemiMixedTypes="0" containsString="0" containsNumber="1" minValue="0" maxValue="1226088"/>
    </cacheField>
    <cacheField name="Nov-22" numFmtId="1">
      <sharedItems containsSemiMixedTypes="0" containsString="0" containsNumber="1" minValue="0" maxValue="875548.8"/>
    </cacheField>
    <cacheField name="Dec-22" numFmtId="1">
      <sharedItems containsSemiMixedTypes="0" containsString="0" containsNumber="1" containsInteger="1" minValue="0" maxValue="549000"/>
    </cacheField>
  </cacheFields>
  <extLst>
    <ext xmlns:x14="http://schemas.microsoft.com/office/spreadsheetml/2009/9/main" uri="{725AE2AE-9491-48be-B2B4-4EB974FC3084}">
      <x14:pivotCacheDefinition pivotCacheId="4611981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n v="641459.46"/>
    <n v="310721.74"/>
    <n v="624359.69999999995"/>
    <n v="490140.4"/>
    <n v="340218.9"/>
    <n v="1072416.8500000001"/>
    <n v="729890.56"/>
    <n v="314278"/>
    <n v="751042"/>
    <n v="842720"/>
    <n v="768801.6"/>
    <n v="262304"/>
    <n v="7148353.209999999"/>
  </r>
  <r>
    <x v="1"/>
    <n v="620807.65"/>
    <n v="309617.53999999998"/>
    <n v="627480.4"/>
    <n v="492640.69999999995"/>
    <n v="681605.2"/>
    <n v="1082119.01"/>
    <n v="1098343.68"/>
    <n v="749174.4"/>
    <n v="837500"/>
    <n v="387504"/>
    <n v="462000"/>
    <n v="549000"/>
    <n v="7897792.5800000001"/>
  </r>
  <r>
    <x v="2"/>
    <n v="650048.16"/>
    <n v="309175.86000000004"/>
    <n v="624805.5"/>
    <n v="492096.10000000003"/>
    <n v="338529.9"/>
    <n v="1076801.44"/>
    <n v="735087.36"/>
    <n v="314574"/>
    <n v="747840.39999999991"/>
    <n v="866880"/>
    <n v="435607.2"/>
    <n v="112000"/>
    <n v="6703445.9200000009"/>
  </r>
  <r>
    <x v="3"/>
    <n v="0"/>
    <n v="645864.31000000006"/>
    <n v="624136.80000000005"/>
    <n v="648265.80000000005"/>
    <n v="1028265.4"/>
    <n v="712586.82000000007"/>
    <n v="732229.12"/>
    <n v="0"/>
    <n v="0"/>
    <n v="0"/>
    <n v="448936"/>
    <n v="529480"/>
    <n v="5369764.25"/>
  </r>
  <r>
    <x v="4"/>
    <n v="310890.69999999995"/>
    <n v="309396.7"/>
    <n v="936651"/>
    <n v="652995.1"/>
    <n v="1011019"/>
    <n v="1082132.8"/>
    <n v="1108477.4399999999"/>
    <n v="589802.80000000005"/>
    <n v="834860"/>
    <n v="821596.8"/>
    <n v="872762.39999999991"/>
    <n v="262304"/>
    <n v="8792888.7400000002"/>
  </r>
  <r>
    <x v="5"/>
    <n v="308687.30000000005"/>
    <n v="625418.60000000009"/>
    <n v="628372.1"/>
    <n v="987188.60000000009"/>
    <n v="686936.5"/>
    <n v="358189.26"/>
    <n v="0"/>
    <n v="104414"/>
    <n v="1130965.2000000002"/>
    <n v="821906.4"/>
    <n v="871214.39999999991"/>
    <n v="0"/>
    <n v="6523292.3600000013"/>
  </r>
  <r>
    <x v="6"/>
    <n v="198739.00000000003"/>
    <n v="642997.96"/>
    <n v="627034.6"/>
    <n v="648249.69999999995"/>
    <n v="1022481.3"/>
    <n v="713092.38"/>
    <n v="1093926.3999999999"/>
    <n v="373520"/>
    <n v="837170"/>
    <n v="392472"/>
    <n v="863712"/>
    <n v="112000"/>
    <n v="7525395.3399999999"/>
  </r>
  <r>
    <x v="7"/>
    <n v="0"/>
    <n v="365987.50000000006"/>
    <n v="292019.8"/>
    <n v="529376.5"/>
    <n v="693398.5"/>
    <n v="709047.9"/>
    <n v="1091847.6799999999"/>
    <n v="377255.2"/>
    <n v="842120"/>
    <n v="433440"/>
    <n v="827385.6"/>
    <n v="262304"/>
    <n v="6424182.6799999997"/>
  </r>
  <r>
    <x v="8"/>
    <n v="0"/>
    <n v="641235.80000000005"/>
    <n v="291777.40000000002"/>
    <n v="527515.1"/>
    <n v="681345.5"/>
    <n v="716746.2"/>
    <n v="1094705.9200000002"/>
    <n v="373520"/>
    <n v="757178.4"/>
    <n v="823905.6"/>
    <n v="875548.8"/>
    <n v="112000"/>
    <n v="6895478.7199999997"/>
  </r>
  <r>
    <x v="9"/>
    <n v="176234.5"/>
    <n v="364135"/>
    <n v="293163.7"/>
    <n v="173728.8"/>
    <n v="693398.5"/>
    <n v="719614.1"/>
    <n v="1102501.1199999999"/>
    <n v="373786.8"/>
    <n v="751042"/>
    <n v="1226088"/>
    <n v="462000"/>
    <n v="262304"/>
    <n v="6597996.5199999996"/>
  </r>
  <r>
    <x v="10"/>
    <n v="0"/>
    <n v="617468.36"/>
    <n v="631715.6"/>
    <n v="987698.79999999993"/>
    <n v="682046.4"/>
    <n v="1071175.9300000002"/>
    <n v="1107697.92"/>
    <n v="478718.8"/>
    <n v="752909.60000000009"/>
    <n v="776112"/>
    <n v="771871.2"/>
    <n v="549000"/>
    <n v="8426414.6099999994"/>
  </r>
  <r>
    <x v="11"/>
    <n v="639724.43000000005"/>
    <n v="309175.86000000004"/>
    <n v="293163.7"/>
    <n v="535208.80000000005"/>
    <n v="696595"/>
    <n v="711575.7"/>
    <n v="728071.67999999993"/>
    <n v="587859.19999999995"/>
    <n v="1124562"/>
    <n v="823670.4"/>
    <n v="874620"/>
    <n v="262304"/>
    <n v="7586530.7700000005"/>
  </r>
  <r>
    <x v="12"/>
    <n v="646736.52"/>
    <n v="310500.89999999997"/>
    <n v="627926.19999999995"/>
    <n v="488249.2"/>
    <n v="678473.1"/>
    <n v="710311.8"/>
    <n v="1094705.92"/>
    <n v="955500"/>
    <n v="832388.4"/>
    <n v="883690.4"/>
    <n v="830959.2"/>
    <n v="112000"/>
    <n v="8171441.6400000006"/>
  </r>
  <r>
    <x v="13"/>
    <n v="280799.08000000007"/>
    <n v="619235.08000000007"/>
    <n v="627926.19999999995"/>
    <n v="989578.5"/>
    <n v="685197"/>
    <n v="1067489.94"/>
    <n v="679978"/>
    <n v="748640.8"/>
    <n v="847835.2"/>
    <n v="819705.6"/>
    <n v="871833.59999999998"/>
    <n v="529480"/>
    <n v="8767699"/>
  </r>
  <r>
    <x v="14"/>
    <n v="351974.99999999994"/>
    <n v="366111"/>
    <n v="293538.8"/>
    <n v="355771.8"/>
    <n v="695611.5"/>
    <n v="713345.15999999992"/>
    <n v="1092367.3599999999"/>
    <n v="587343.19999999995"/>
    <n v="747306.8"/>
    <n v="1163064"/>
    <n v="767992.8"/>
    <n v="529480"/>
    <n v="7663907.419999999"/>
  </r>
  <r>
    <x v="15"/>
    <n v="0"/>
    <n v="0"/>
    <n v="175987.5"/>
    <n v="174969.7"/>
    <n v="0"/>
    <n v="0"/>
    <n v="0"/>
    <n v="0"/>
    <n v="0"/>
    <n v="0"/>
    <n v="0"/>
    <n v="0"/>
    <n v="350957.2"/>
  </r>
  <r>
    <x v="16"/>
    <n v="190000"/>
    <n v="380000"/>
    <n v="75000"/>
    <n v="0"/>
    <n v="298740"/>
    <n v="0"/>
    <n v="0"/>
    <n v="0"/>
    <n v="0"/>
    <n v="0"/>
    <n v="0"/>
    <n v="0"/>
    <n v="943740"/>
  </r>
  <r>
    <x v="17"/>
    <n v="0"/>
    <n v="117918.26"/>
    <n v="0"/>
    <n v="174473.4"/>
    <n v="0"/>
    <n v="0"/>
    <n v="0"/>
    <n v="0"/>
    <n v="0"/>
    <n v="0"/>
    <n v="0"/>
    <n v="0"/>
    <n v="292391.65999999997"/>
  </r>
  <r>
    <x v="18"/>
    <n v="380000"/>
    <n v="220000"/>
    <n v="0"/>
    <n v="343625"/>
    <n v="264270"/>
    <n v="0"/>
    <n v="426240"/>
    <n v="106116"/>
    <n v="374854"/>
    <n v="0"/>
    <n v="600000"/>
    <n v="305000"/>
    <n v="3020105"/>
  </r>
  <r>
    <x v="19"/>
    <n v="380000"/>
    <n v="380000"/>
    <n v="0"/>
    <n v="343625"/>
    <n v="275760"/>
    <n v="0"/>
    <n v="622044"/>
    <n v="588369.80000000005"/>
    <n v="344827.4"/>
    <n v="0"/>
    <n v="780000"/>
    <n v="305000"/>
    <n v="4019626.1999999997"/>
  </r>
  <r>
    <x v="20"/>
    <n v="0"/>
    <n v="0"/>
    <n v="0"/>
    <n v="0"/>
    <n v="0"/>
    <n v="0"/>
    <n v="0"/>
    <n v="172413"/>
    <n v="344827.4"/>
    <n v="0"/>
    <n v="193168"/>
    <n v="69272"/>
    <n v="779680.4"/>
  </r>
  <r>
    <x v="21"/>
    <n v="5776101.7999999998"/>
    <n v="7844960.4700000007"/>
    <n v="8295059.0000000009"/>
    <n v="10035397"/>
    <n v="11453891.700000001"/>
    <n v="12516645.289999999"/>
    <n v="14538114.159999998"/>
    <n v="7795286"/>
    <n v="12859228.800000001"/>
    <n v="11082755.199999999"/>
    <n v="12578412.799999999"/>
    <n v="5125232"/>
    <n v="119901084.22000001"/>
  </r>
  <r>
    <x v="22"/>
    <n v="15000000"/>
    <n v="15000000"/>
    <n v="15000000"/>
    <n v="15000000"/>
    <n v="15000000"/>
    <n v="15000000"/>
    <n v="15000000"/>
    <n v="15000000"/>
    <n v="15000000"/>
    <n v="15000000"/>
    <n v="15000000"/>
    <n v="15000000"/>
    <n v="180000000"/>
  </r>
  <r>
    <x v="23"/>
    <n v="0.38507345333333332"/>
    <n v="0.52299736466666669"/>
    <n v="0.55300393333333342"/>
    <n v="0.66902646666666665"/>
    <n v="0.76359278000000008"/>
    <n v="0.83444301933333331"/>
    <n v="0.9692076106666665"/>
    <n v="0.51968573333333334"/>
    <n v="0.85728192000000003"/>
    <n v="0.7388503466666666"/>
    <n v="0.8385608533333333"/>
    <n v="0.34168213333333336"/>
    <n v="0.666117134555555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n v="0"/>
    <n v="0"/>
    <n v="0"/>
    <n v="30"/>
    <n v="0"/>
    <n v="0"/>
    <n v="0"/>
    <n v="0"/>
    <n v="0"/>
    <n v="0"/>
    <n v="0"/>
    <n v="0"/>
    <x v="0"/>
    <x v="0"/>
    <n v="120000"/>
    <n v="30"/>
  </r>
  <r>
    <x v="1"/>
    <n v="3079"/>
    <n v="3305"/>
    <n v="2730"/>
    <n v="152"/>
    <n v="826"/>
    <n v="0"/>
    <n v="1"/>
    <n v="649"/>
    <n v="430"/>
    <n v="0"/>
    <n v="0"/>
    <n v="0"/>
    <x v="1"/>
    <x v="1"/>
    <n v="120000"/>
    <n v="11172"/>
  </r>
  <r>
    <x v="2"/>
    <n v="0"/>
    <n v="0"/>
    <n v="0"/>
    <n v="30"/>
    <n v="0"/>
    <n v="0"/>
    <n v="0"/>
    <n v="0"/>
    <n v="0"/>
    <n v="0"/>
    <n v="0"/>
    <n v="0"/>
    <x v="0"/>
    <x v="0"/>
    <n v="120000"/>
    <n v="30"/>
  </r>
  <r>
    <x v="3"/>
    <n v="3723"/>
    <n v="3563"/>
    <n v="1427"/>
    <n v="2095"/>
    <n v="3213"/>
    <n v="2150"/>
    <n v="3103"/>
    <n v="2429"/>
    <n v="2164"/>
    <n v="0"/>
    <n v="0"/>
    <n v="1427"/>
    <x v="2"/>
    <x v="2"/>
    <n v="120000"/>
    <n v="25294"/>
  </r>
  <r>
    <x v="4"/>
    <n v="3294"/>
    <n v="5147"/>
    <n v="1214"/>
    <n v="3242"/>
    <n v="1197"/>
    <n v="497"/>
    <n v="5633"/>
    <n v="5136"/>
    <n v="6740"/>
    <n v="0"/>
    <n v="0"/>
    <n v="1214"/>
    <x v="3"/>
    <x v="3"/>
    <n v="120000"/>
    <n v="33314"/>
  </r>
  <r>
    <x v="5"/>
    <n v="0"/>
    <n v="0"/>
    <n v="0"/>
    <n v="30"/>
    <n v="0"/>
    <n v="0"/>
    <n v="0"/>
    <n v="0"/>
    <n v="4223"/>
    <n v="2018"/>
    <n v="4657"/>
    <n v="3022"/>
    <x v="4"/>
    <x v="4"/>
    <n v="120000"/>
    <n v="13950"/>
  </r>
  <r>
    <x v="6"/>
    <n v="4591"/>
    <n v="4469"/>
    <n v="5008"/>
    <n v="6182"/>
    <n v="5193"/>
    <n v="6151"/>
    <n v="6354"/>
    <n v="3814"/>
    <n v="4479"/>
    <n v="6629"/>
    <n v="5432"/>
    <n v="3976"/>
    <x v="5"/>
    <x v="5"/>
    <n v="120000"/>
    <n v="62278"/>
  </r>
  <r>
    <x v="7"/>
    <n v="4580"/>
    <n v="4465"/>
    <n v="5014"/>
    <n v="5729"/>
    <n v="6570"/>
    <n v="8209"/>
    <n v="8170"/>
    <n v="5893"/>
    <n v="6333"/>
    <n v="4316"/>
    <n v="6445"/>
    <n v="3298"/>
    <x v="6"/>
    <x v="6"/>
    <n v="120000"/>
    <n v="69022"/>
  </r>
  <r>
    <x v="8"/>
    <n v="4571"/>
    <n v="4460"/>
    <n v="4980"/>
    <n v="5717"/>
    <n v="5635"/>
    <n v="5957"/>
    <n v="6524"/>
    <n v="3791"/>
    <n v="5973"/>
    <n v="3524"/>
    <n v="5957"/>
    <n v="4571"/>
    <x v="7"/>
    <x v="7"/>
    <n v="120000"/>
    <n v="61660"/>
  </r>
  <r>
    <x v="9"/>
    <n v="3065"/>
    <n v="5085"/>
    <n v="5948"/>
    <n v="6465"/>
    <n v="8369"/>
    <n v="6263"/>
    <n v="5370"/>
    <n v="231"/>
    <n v="0"/>
    <n v="30"/>
    <n v="4338"/>
    <n v="3065"/>
    <x v="8"/>
    <x v="8"/>
    <n v="120000"/>
    <n v="48229"/>
  </r>
  <r>
    <x v="10"/>
    <n v="3774"/>
    <n v="4448"/>
    <n v="8097"/>
    <n v="7220"/>
    <n v="9573"/>
    <n v="8130"/>
    <n v="8603"/>
    <n v="4638"/>
    <n v="5690"/>
    <n v="7836"/>
    <n v="5729"/>
    <n v="3774"/>
    <x v="9"/>
    <x v="9"/>
    <n v="120000"/>
    <n v="77512"/>
  </r>
  <r>
    <x v="11"/>
    <n v="3063"/>
    <n v="5968"/>
    <n v="8163"/>
    <n v="7289"/>
    <n v="7300"/>
    <n v="2974"/>
    <n v="0"/>
    <n v="1463"/>
    <n v="6744"/>
    <n v="6992"/>
    <n v="2974"/>
    <n v="3063"/>
    <x v="10"/>
    <x v="10"/>
    <n v="120000"/>
    <n v="55993"/>
  </r>
  <r>
    <x v="12"/>
    <n v="3440"/>
    <n v="3614"/>
    <n v="1324"/>
    <n v="5261"/>
    <n v="7903"/>
    <n v="7002"/>
    <n v="8481"/>
    <n v="1907"/>
    <n v="4931"/>
    <n v="5535"/>
    <n v="6114"/>
    <n v="3440"/>
    <x v="11"/>
    <x v="11"/>
    <n v="120000"/>
    <n v="58952"/>
  </r>
  <r>
    <x v="13"/>
    <n v="1797"/>
    <n v="3710"/>
    <n v="3673"/>
    <n v="5271"/>
    <n v="6516"/>
    <n v="7490"/>
    <n v="6988"/>
    <n v="2649"/>
    <n v="5232"/>
    <n v="1385"/>
    <n v="7490"/>
    <n v="1797"/>
    <x v="12"/>
    <x v="12"/>
    <n v="120000"/>
    <n v="53998"/>
  </r>
  <r>
    <x v="14"/>
    <n v="1683"/>
    <n v="5844"/>
    <n v="3246"/>
    <n v="4714"/>
    <n v="7044"/>
    <n v="3205"/>
    <n v="7882"/>
    <n v="4648"/>
    <n v="4174"/>
    <n v="7569"/>
    <n v="7112"/>
    <n v="1683"/>
    <x v="13"/>
    <x v="13"/>
    <n v="120000"/>
    <n v="58804"/>
  </r>
  <r>
    <x v="15"/>
    <n v="2944"/>
    <n v="4546"/>
    <n v="3529"/>
    <n v="2734"/>
    <n v="5121"/>
    <n v="7063"/>
    <n v="8033"/>
    <n v="4003"/>
    <n v="5235"/>
    <n v="7809"/>
    <n v="6997"/>
    <n v="2944"/>
    <x v="14"/>
    <x v="14"/>
    <n v="120000"/>
    <n v="60958"/>
  </r>
  <r>
    <x v="16"/>
    <n v="3537"/>
    <n v="5970"/>
    <n v="8161"/>
    <n v="7153"/>
    <n v="8105"/>
    <n v="8150"/>
    <n v="8669"/>
    <n v="4259"/>
    <n v="6567"/>
    <n v="5891"/>
    <n v="6334"/>
    <n v="5970"/>
    <x v="15"/>
    <x v="15"/>
    <n v="120000"/>
    <n v="78766"/>
  </r>
  <r>
    <x v="17"/>
    <n v="2899"/>
    <n v="4583"/>
    <n v="2866"/>
    <n v="4498"/>
    <n v="6349"/>
    <n v="7004"/>
    <n v="5716"/>
    <n v="5017"/>
    <n v="7160"/>
    <n v="6420"/>
    <n v="6889"/>
    <n v="4583"/>
    <x v="16"/>
    <x v="16"/>
    <n v="120000"/>
    <n v="63984"/>
  </r>
  <r>
    <x v="18"/>
    <n v="4686"/>
    <n v="4396"/>
    <n v="5009"/>
    <n v="6190"/>
    <n v="5843"/>
    <n v="7872"/>
    <n v="6802"/>
    <n v="6630"/>
    <n v="6452"/>
    <n v="7196"/>
    <n v="6290"/>
    <n v="4396"/>
    <x v="17"/>
    <x v="17"/>
    <n v="120000"/>
    <n v="71762"/>
  </r>
  <r>
    <x v="19"/>
    <n v="3377"/>
    <n v="5974"/>
    <n v="8110"/>
    <n v="6466"/>
    <n v="6969"/>
    <n v="8355"/>
    <n v="6104"/>
    <n v="5535"/>
    <n v="6567"/>
    <n v="6691"/>
    <n v="6104"/>
    <n v="5974"/>
    <x v="18"/>
    <x v="18"/>
    <n v="120000"/>
    <n v="76226"/>
  </r>
  <r>
    <x v="20"/>
    <n v="3514"/>
    <n v="4370"/>
    <n v="3466"/>
    <n v="4069"/>
    <n v="6008"/>
    <n v="6446"/>
    <n v="7228"/>
    <n v="4546"/>
    <n v="4539"/>
    <n v="4370"/>
    <n v="6446"/>
    <n v="4370"/>
    <x v="19"/>
    <x v="19"/>
    <n v="120000"/>
    <n v="5937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n v="641459.46"/>
    <n v="310721.74"/>
    <n v="624359.69999999995"/>
    <n v="490140.4"/>
    <n v="340218.9"/>
    <n v="1072416.8500000001"/>
    <n v="729890.56"/>
    <n v="314278"/>
    <n v="751042"/>
    <n v="842720"/>
    <n v="768801.6"/>
    <n v="262304"/>
  </r>
  <r>
    <x v="1"/>
    <n v="620807.65"/>
    <n v="309617.53999999998"/>
    <n v="627480.4"/>
    <n v="492640.69999999995"/>
    <n v="681605.2"/>
    <n v="1082119.01"/>
    <n v="1098343.68"/>
    <n v="749174.4"/>
    <n v="837500"/>
    <n v="387504"/>
    <n v="462000"/>
    <n v="549000"/>
  </r>
  <r>
    <x v="2"/>
    <n v="650048.16"/>
    <n v="309175.86000000004"/>
    <n v="624805.5"/>
    <n v="492096.10000000003"/>
    <n v="338529.9"/>
    <n v="1076801.44"/>
    <n v="735087.36"/>
    <n v="314574"/>
    <n v="747840.39999999991"/>
    <n v="866880"/>
    <n v="435607.2"/>
    <n v="112000"/>
  </r>
  <r>
    <x v="3"/>
    <n v="0"/>
    <n v="645864.31000000006"/>
    <n v="624136.80000000005"/>
    <n v="648265.80000000005"/>
    <n v="1028265.4"/>
    <n v="712586.82000000007"/>
    <n v="732229.12"/>
    <n v="0"/>
    <n v="0"/>
    <n v="0"/>
    <n v="448936"/>
    <n v="529480"/>
  </r>
  <r>
    <x v="4"/>
    <n v="310890.69999999995"/>
    <n v="309396.7"/>
    <n v="936651"/>
    <n v="652995.1"/>
    <n v="1011019"/>
    <n v="1082132.8"/>
    <n v="1108477.4399999999"/>
    <n v="589802.80000000005"/>
    <n v="834860"/>
    <n v="821596.8"/>
    <n v="872762.39999999991"/>
    <n v="262304"/>
  </r>
  <r>
    <x v="5"/>
    <n v="308687.30000000005"/>
    <n v="625418.60000000009"/>
    <n v="628372.1"/>
    <n v="987188.60000000009"/>
    <n v="686936.5"/>
    <n v="358189.26"/>
    <n v="0"/>
    <n v="104414"/>
    <n v="1130965.2000000002"/>
    <n v="821906.4"/>
    <n v="871214.39999999991"/>
    <n v="0"/>
  </r>
  <r>
    <x v="6"/>
    <n v="198739.00000000003"/>
    <n v="642997.96"/>
    <n v="627034.6"/>
    <n v="648249.69999999995"/>
    <n v="1022481.3"/>
    <n v="713092.38"/>
    <n v="1093926.3999999999"/>
    <n v="373520"/>
    <n v="837170"/>
    <n v="392472"/>
    <n v="863712"/>
    <n v="112000"/>
  </r>
  <r>
    <x v="7"/>
    <n v="0"/>
    <n v="365987.50000000006"/>
    <n v="292019.8"/>
    <n v="529376.5"/>
    <n v="693398.5"/>
    <n v="709047.9"/>
    <n v="1091847.6799999999"/>
    <n v="377255.2"/>
    <n v="842120"/>
    <n v="433440"/>
    <n v="827385.6"/>
    <n v="262304"/>
  </r>
  <r>
    <x v="8"/>
    <n v="0"/>
    <n v="641235.80000000005"/>
    <n v="291777.40000000002"/>
    <n v="527515.1"/>
    <n v="681345.5"/>
    <n v="716746.2"/>
    <n v="1094705.9200000002"/>
    <n v="373520"/>
    <n v="757178.4"/>
    <n v="823905.6"/>
    <n v="875548.8"/>
    <n v="112000"/>
  </r>
  <r>
    <x v="9"/>
    <n v="176234.5"/>
    <n v="364135"/>
    <n v="293163.7"/>
    <n v="173728.8"/>
    <n v="693398.5"/>
    <n v="719614.1"/>
    <n v="1102501.1199999999"/>
    <n v="373786.8"/>
    <n v="751042"/>
    <n v="1226088"/>
    <n v="462000"/>
    <n v="262304"/>
  </r>
  <r>
    <x v="10"/>
    <n v="0"/>
    <n v="617468.36"/>
    <n v="631715.6"/>
    <n v="987698.79999999993"/>
    <n v="682046.4"/>
    <n v="1071175.9300000002"/>
    <n v="1107697.92"/>
    <n v="478718.8"/>
    <n v="752909.60000000009"/>
    <n v="776112"/>
    <n v="771871.2"/>
    <n v="549000"/>
  </r>
  <r>
    <x v="11"/>
    <n v="639724.43000000005"/>
    <n v="309175.86000000004"/>
    <n v="293163.7"/>
    <n v="535208.80000000005"/>
    <n v="696595"/>
    <n v="711575.7"/>
    <n v="728071.67999999993"/>
    <n v="587859.19999999995"/>
    <n v="1124562"/>
    <n v="823670.4"/>
    <n v="874620"/>
    <n v="262304"/>
  </r>
  <r>
    <x v="12"/>
    <n v="646736.52"/>
    <n v="310500.89999999997"/>
    <n v="627926.19999999995"/>
    <n v="488249.2"/>
    <n v="678473.1"/>
    <n v="710311.8"/>
    <n v="1094705.92"/>
    <n v="955500"/>
    <n v="832388.4"/>
    <n v="883690.4"/>
    <n v="830959.2"/>
    <n v="112000"/>
  </r>
  <r>
    <x v="13"/>
    <n v="280799.08000000007"/>
    <n v="619235.08000000007"/>
    <n v="627926.19999999995"/>
    <n v="989578.5"/>
    <n v="685197"/>
    <n v="1067489.94"/>
    <n v="679978"/>
    <n v="748640.8"/>
    <n v="847835.2"/>
    <n v="819705.6"/>
    <n v="871833.59999999998"/>
    <n v="529480"/>
  </r>
  <r>
    <x v="14"/>
    <n v="351974.99999999994"/>
    <n v="366111"/>
    <n v="293538.8"/>
    <n v="355771.8"/>
    <n v="695611.5"/>
    <n v="713345.15999999992"/>
    <n v="1092367.3599999999"/>
    <n v="587343.19999999995"/>
    <n v="747306.8"/>
    <n v="1163064"/>
    <n v="767992.8"/>
    <n v="529480"/>
  </r>
  <r>
    <x v="15"/>
    <n v="0"/>
    <n v="0"/>
    <n v="175987.5"/>
    <n v="174969.7"/>
    <n v="0"/>
    <n v="0"/>
    <n v="0"/>
    <n v="0"/>
    <n v="0"/>
    <n v="0"/>
    <n v="0"/>
    <n v="0"/>
  </r>
  <r>
    <x v="16"/>
    <n v="190000"/>
    <n v="380000"/>
    <n v="75000"/>
    <n v="0"/>
    <n v="298740"/>
    <n v="0"/>
    <n v="0"/>
    <n v="0"/>
    <n v="0"/>
    <n v="0"/>
    <n v="0"/>
    <n v="0"/>
  </r>
  <r>
    <x v="17"/>
    <n v="0"/>
    <n v="117918.26"/>
    <n v="0"/>
    <n v="174473.4"/>
    <n v="0"/>
    <n v="0"/>
    <n v="0"/>
    <n v="0"/>
    <n v="0"/>
    <n v="0"/>
    <n v="0"/>
    <n v="0"/>
  </r>
  <r>
    <x v="18"/>
    <n v="380000"/>
    <n v="220000"/>
    <n v="0"/>
    <n v="343625"/>
    <n v="264270"/>
    <n v="0"/>
    <n v="426240"/>
    <n v="106116"/>
    <n v="374854"/>
    <n v="0"/>
    <n v="600000"/>
    <n v="305000"/>
  </r>
  <r>
    <x v="19"/>
    <n v="380000"/>
    <n v="380000"/>
    <n v="0"/>
    <n v="343625"/>
    <n v="275760"/>
    <n v="0"/>
    <n v="622044"/>
    <n v="588369.80000000005"/>
    <n v="344827.4"/>
    <n v="0"/>
    <n v="780000"/>
    <n v="305000"/>
  </r>
  <r>
    <x v="20"/>
    <n v="0"/>
    <n v="0"/>
    <n v="0"/>
    <n v="0"/>
    <n v="0"/>
    <n v="0"/>
    <n v="0"/>
    <n v="172413"/>
    <n v="344827.4"/>
    <n v="0"/>
    <n v="193168"/>
    <n v="692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F1FB61-DEC4-4B58-AE21-8494DEC4FC1A}" name="PivotTable10"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16:B119" firstHeaderRow="1" firstDataRow="1" firstDataCol="1"/>
  <pivotFields count="14">
    <pivotField axis="axisRow" showAll="0">
      <items count="26">
        <item m="1" x="24"/>
        <item h="1" x="15"/>
        <item h="1" x="16"/>
        <item h="1" x="17"/>
        <item h="1" x="18"/>
        <item h="1" x="19"/>
        <item h="1" x="20"/>
        <item h="1" x="0"/>
        <item h="1" x="1"/>
        <item h="1" x="2"/>
        <item h="1" x="3"/>
        <item h="1" x="4"/>
        <item h="1" x="5"/>
        <item h="1" x="6"/>
        <item h="1" x="7"/>
        <item h="1" x="8"/>
        <item h="1" x="9"/>
        <item h="1" x="10"/>
        <item h="1" x="11"/>
        <item h="1" x="12"/>
        <item h="1" x="13"/>
        <item h="1" x="14"/>
        <item h="1" x="23"/>
        <item x="22"/>
        <item x="2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3">
    <i>
      <x v="23"/>
    </i>
    <i>
      <x v="24"/>
    </i>
    <i t="grand">
      <x/>
    </i>
  </rowItems>
  <colItems count="1">
    <i/>
  </colItems>
  <dataFields count="1">
    <dataField name="Sum of 2022 REV YTD" fld="13" baseField="0" baseItem="0"/>
  </dataFields>
  <formats count="1">
    <format dxfId="0">
      <pivotArea collapsedLevelsAreSubtotals="1" fieldPosition="0">
        <references count="1">
          <reference field="0" count="0"/>
        </references>
      </pivotArea>
    </format>
  </formats>
  <chartFormats count="6">
    <chartFormat chart="0" format="0" series="1">
      <pivotArea type="data" outline="0" fieldPosition="0">
        <references count="1">
          <reference field="4294967294" count="1" selected="0">
            <x v="0"/>
          </reference>
        </references>
      </pivotArea>
    </chartFormat>
    <chartFormat chart="0" format="12">
      <pivotArea type="data" outline="0" fieldPosition="0">
        <references count="2">
          <reference field="4294967294" count="1" selected="0">
            <x v="0"/>
          </reference>
          <reference field="0" count="1" selected="0">
            <x v="24"/>
          </reference>
        </references>
      </pivotArea>
    </chartFormat>
    <chartFormat chart="0" format="13">
      <pivotArea type="data" outline="0" fieldPosition="0">
        <references count="2">
          <reference field="4294967294" count="1" selected="0">
            <x v="0"/>
          </reference>
          <reference field="0" count="1" selected="0">
            <x v="23"/>
          </reference>
        </references>
      </pivotArea>
    </chartFormat>
    <chartFormat chart="3" format="17" series="1">
      <pivotArea type="data" outline="0" fieldPosition="0">
        <references count="1">
          <reference field="4294967294" count="1" selected="0">
            <x v="0"/>
          </reference>
        </references>
      </pivotArea>
    </chartFormat>
    <chartFormat chart="3" format="18">
      <pivotArea type="data" outline="0" fieldPosition="0">
        <references count="2">
          <reference field="4294967294" count="1" selected="0">
            <x v="0"/>
          </reference>
          <reference field="0" count="1" selected="0">
            <x v="23"/>
          </reference>
        </references>
      </pivotArea>
    </chartFormat>
    <chartFormat chart="3" format="19">
      <pivotArea type="data" outline="0" fieldPosition="0">
        <references count="2">
          <reference field="4294967294" count="1" selected="0">
            <x v="0"/>
          </reference>
          <reference field="0" count="1" selected="0">
            <x v="2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7282FD-1649-4D6B-8938-0C193EC7DD54}" name="PivotTable5"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90:J91" firstHeaderRow="0" firstDataRow="1" firstDataCol="0"/>
  <pivotFields count="17">
    <pivotField showAll="0">
      <items count="22">
        <item x="0"/>
        <item x="1"/>
        <item x="2"/>
        <item x="3"/>
        <item x="4"/>
        <item x="5"/>
        <item x="6"/>
        <item x="7"/>
        <item x="8"/>
        <item x="9"/>
        <item x="10"/>
        <item x="11"/>
        <item x="12"/>
        <item x="13"/>
        <item x="14"/>
        <item x="15"/>
        <item x="16"/>
        <item x="17"/>
        <item x="18"/>
        <item x="19"/>
        <item x="20"/>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dataField="1" numFmtId="1" showAll="0"/>
    <pivotField dataField="1" numFmtId="1" showAll="0"/>
  </pivotFields>
  <rowItems count="1">
    <i/>
  </rowItems>
  <colFields count="1">
    <field x="-2"/>
  </colFields>
  <colItems count="2">
    <i>
      <x/>
    </i>
    <i i="1">
      <x v="1"/>
    </i>
  </colItems>
  <dataFields count="2">
    <dataField name="Sum of 2022 KM COVERED" fld="16" baseField="0" baseItem="0"/>
    <dataField name="Sum of EXP TOTAL" fld="15" baseField="0" baseItem="0"/>
  </dataFields>
  <formats count="1">
    <format dxfId="3">
      <pivotArea dataOnly="0" labelOnly="1" outline="0" fieldPosition="0">
        <references count="1">
          <reference field="4294967294" count="2">
            <x v="0"/>
            <x v="1"/>
          </reference>
        </references>
      </pivotArea>
    </format>
  </formats>
  <chartFormats count="12">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6">
      <pivotArea type="data" outline="0" fieldPosition="0">
        <references count="1">
          <reference field="4294967294" count="1" selected="0">
            <x v="0"/>
          </reference>
        </references>
      </pivotArea>
    </chartFormat>
    <chartFormat chart="0" format="7">
      <pivotArea type="data" outline="0" fieldPosition="0">
        <references count="1">
          <reference field="4294967294" count="1" selected="0">
            <x v="1"/>
          </reference>
        </references>
      </pivotArea>
    </chartFormat>
    <chartFormat chart="1" format="8" series="1">
      <pivotArea type="data" outline="0" fieldPosition="0">
        <references count="1">
          <reference field="4294967294" count="1" selected="0">
            <x v="0"/>
          </reference>
        </references>
      </pivotArea>
    </chartFormat>
    <chartFormat chart="1" format="9">
      <pivotArea type="data" outline="0" fieldPosition="0">
        <references count="1">
          <reference field="4294967294" count="1" selected="0">
            <x v="0"/>
          </reference>
        </references>
      </pivotArea>
    </chartFormat>
    <chartFormat chart="1" format="10" series="1">
      <pivotArea type="data" outline="0" fieldPosition="0">
        <references count="1">
          <reference field="4294967294" count="1" selected="0">
            <x v="1"/>
          </reference>
        </references>
      </pivotArea>
    </chartFormat>
    <chartFormat chart="1" format="1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1"/>
          </reference>
        </references>
      </pivotArea>
    </chartFormat>
    <chartFormat chart="2" format="15">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94C1AD-6FA7-44B5-8CBA-C8129ECA17F9}" name="PivotTable4"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0:B112" firstHeaderRow="1" firstDataRow="1" firstDataCol="1"/>
  <pivotFields count="17">
    <pivotField axis="axisRow" showAll="0">
      <items count="22">
        <item x="0"/>
        <item x="1"/>
        <item x="2"/>
        <item x="3"/>
        <item x="4"/>
        <item x="5"/>
        <item x="6"/>
        <item x="7"/>
        <item x="8"/>
        <item x="9"/>
        <item x="10"/>
        <item x="11"/>
        <item x="12"/>
        <item x="13"/>
        <item x="14"/>
        <item x="15"/>
        <item x="16"/>
        <item x="17"/>
        <item x="18"/>
        <item x="19"/>
        <item x="20"/>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dataField="1" numFmtId="1" showAll="0">
      <items count="21">
        <item x="0"/>
        <item x="1"/>
        <item x="4"/>
        <item x="2"/>
        <item x="3"/>
        <item x="8"/>
        <item x="12"/>
        <item x="10"/>
        <item x="13"/>
        <item x="11"/>
        <item x="19"/>
        <item x="14"/>
        <item x="7"/>
        <item x="5"/>
        <item x="16"/>
        <item x="6"/>
        <item x="17"/>
        <item x="18"/>
        <item x="9"/>
        <item x="15"/>
        <item t="default"/>
      </items>
    </pivotField>
    <pivotField numFmtId="1" showAll="0">
      <items count="21">
        <item x="0"/>
        <item x="1"/>
        <item x="4"/>
        <item x="2"/>
        <item x="3"/>
        <item x="8"/>
        <item x="12"/>
        <item x="10"/>
        <item x="13"/>
        <item x="11"/>
        <item x="19"/>
        <item x="14"/>
        <item x="7"/>
        <item x="5"/>
        <item x="16"/>
        <item x="6"/>
        <item x="17"/>
        <item x="18"/>
        <item x="9"/>
        <item x="15"/>
        <item t="default"/>
      </items>
    </pivotField>
    <pivotField numFmtId="1" showAll="0"/>
    <pivotField numFmtId="1"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AVERAGE" fld="13" baseField="0" baseItem="0"/>
  </dataFields>
  <formats count="3">
    <format dxfId="6">
      <pivotArea collapsedLevelsAreSubtotals="1" fieldPosition="0">
        <references count="1">
          <reference field="0" count="0"/>
        </references>
      </pivotArea>
    </format>
    <format dxfId="2">
      <pivotArea field="0" type="button" dataOnly="0" labelOnly="1" outline="0" axis="axisRow" fieldPosition="0"/>
    </format>
    <format dxfId="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6B226D-045C-41CF-BA0C-16E8FB26A40A}" name="PivotTable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M66" firstHeaderRow="0" firstDataRow="1" firstDataCol="1"/>
  <pivotFields count="17">
    <pivotField axis="axisRow" showAll="0">
      <items count="22">
        <item x="0"/>
        <item x="1"/>
        <item x="2"/>
        <item x="3"/>
        <item x="4"/>
        <item x="5"/>
        <item x="6"/>
        <item x="7"/>
        <item x="8"/>
        <item x="9"/>
        <item x="10"/>
        <item x="11"/>
        <item x="12"/>
        <item x="13"/>
        <item x="14"/>
        <item x="15"/>
        <item x="16"/>
        <item x="17"/>
        <item x="18"/>
        <item x="19"/>
        <item x="20"/>
        <item t="default"/>
      </items>
    </pivotField>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numFmtId="1" showAll="0"/>
    <pivotField numFmtId="1" showAll="0"/>
    <pivotField numFmtId="1" showAll="0"/>
    <pivotField numFmtId="1"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12">
    <i>
      <x/>
    </i>
    <i i="1">
      <x v="1"/>
    </i>
    <i i="2">
      <x v="2"/>
    </i>
    <i i="3">
      <x v="3"/>
    </i>
    <i i="4">
      <x v="4"/>
    </i>
    <i i="5">
      <x v="5"/>
    </i>
    <i i="6">
      <x v="6"/>
    </i>
    <i i="7">
      <x v="7"/>
    </i>
    <i i="8">
      <x v="8"/>
    </i>
    <i i="9">
      <x v="9"/>
    </i>
    <i i="10">
      <x v="10"/>
    </i>
    <i i="11">
      <x v="11"/>
    </i>
  </colItems>
  <dataFields count="12">
    <dataField name="January" fld="1" baseField="9" baseItem="0"/>
    <dataField name="February" fld="2" baseField="9" baseItem="0"/>
    <dataField name="March" fld="3" baseField="9" baseItem="0"/>
    <dataField name="April" fld="4" baseField="9" baseItem="0"/>
    <dataField name="May" fld="5" baseField="9" baseItem="0"/>
    <dataField name="June" fld="6" baseField="9" baseItem="0"/>
    <dataField name="July" fld="7" baseField="9" baseItem="0"/>
    <dataField name="August" fld="8" baseField="9" baseItem="0"/>
    <dataField name="September" fld="9" baseField="9" baseItem="0"/>
    <dataField name="October" fld="10" baseField="9" baseItem="0"/>
    <dataField name="November" fld="11" baseField="9" baseItem="0"/>
    <dataField name="December" fld="12" baseField="9" baseItem="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3" format="28" series="1">
      <pivotArea type="data" outline="0" fieldPosition="0">
        <references count="1">
          <reference field="4294967294" count="1" selected="0">
            <x v="0"/>
          </reference>
        </references>
      </pivotArea>
    </chartFormat>
    <chartFormat chart="3" format="29" series="1">
      <pivotArea type="data" outline="0" fieldPosition="0">
        <references count="1">
          <reference field="4294967294" count="1" selected="0">
            <x v="1"/>
          </reference>
        </references>
      </pivotArea>
    </chartFormat>
    <chartFormat chart="3" format="30" series="1">
      <pivotArea type="data" outline="0" fieldPosition="0">
        <references count="1">
          <reference field="4294967294" count="1" selected="0">
            <x v="2"/>
          </reference>
        </references>
      </pivotArea>
    </chartFormat>
    <chartFormat chart="3" format="31" series="1">
      <pivotArea type="data" outline="0" fieldPosition="0">
        <references count="1">
          <reference field="4294967294" count="1" selected="0">
            <x v="3"/>
          </reference>
        </references>
      </pivotArea>
    </chartFormat>
    <chartFormat chart="3" format="32" series="1">
      <pivotArea type="data" outline="0" fieldPosition="0">
        <references count="1">
          <reference field="4294967294" count="1" selected="0">
            <x v="4"/>
          </reference>
        </references>
      </pivotArea>
    </chartFormat>
    <chartFormat chart="3" format="33" series="1">
      <pivotArea type="data" outline="0" fieldPosition="0">
        <references count="1">
          <reference field="4294967294" count="1" selected="0">
            <x v="5"/>
          </reference>
        </references>
      </pivotArea>
    </chartFormat>
    <chartFormat chart="3" format="34" series="1">
      <pivotArea type="data" outline="0" fieldPosition="0">
        <references count="1">
          <reference field="4294967294" count="1" selected="0">
            <x v="6"/>
          </reference>
        </references>
      </pivotArea>
    </chartFormat>
    <chartFormat chart="3" format="35" series="1">
      <pivotArea type="data" outline="0" fieldPosition="0">
        <references count="1">
          <reference field="4294967294" count="1" selected="0">
            <x v="7"/>
          </reference>
        </references>
      </pivotArea>
    </chartFormat>
    <chartFormat chart="3" format="36" series="1">
      <pivotArea type="data" outline="0" fieldPosition="0">
        <references count="1">
          <reference field="4294967294" count="1" selected="0">
            <x v="8"/>
          </reference>
        </references>
      </pivotArea>
    </chartFormat>
    <chartFormat chart="3" format="37" series="1">
      <pivotArea type="data" outline="0" fieldPosition="0">
        <references count="1">
          <reference field="4294967294" count="1" selected="0">
            <x v="9"/>
          </reference>
        </references>
      </pivotArea>
    </chartFormat>
    <chartFormat chart="3" format="38" series="1">
      <pivotArea type="data" outline="0" fieldPosition="0">
        <references count="1">
          <reference field="4294967294" count="1" selected="0">
            <x v="10"/>
          </reference>
        </references>
      </pivotArea>
    </chartFormat>
    <chartFormat chart="3" format="39"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CE09C0-1660-496D-BFE2-21FD0D27AC28}" name="PivotTable1"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M23" firstHeaderRow="0" firstDataRow="1" firstDataCol="1"/>
  <pivotFields count="13">
    <pivotField axis="axisRow" showAll="0">
      <items count="22">
        <item x="15"/>
        <item x="16"/>
        <item x="17"/>
        <item x="18"/>
        <item x="19"/>
        <item x="20"/>
        <item x="0"/>
        <item x="1"/>
        <item x="2"/>
        <item x="3"/>
        <item x="4"/>
        <item x="5"/>
        <item x="6"/>
        <item x="7"/>
        <item x="8"/>
        <item x="9"/>
        <item x="10"/>
        <item x="11"/>
        <item x="12"/>
        <item x="13"/>
        <item x="14"/>
        <item t="default"/>
      </items>
    </pivotField>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12">
    <i>
      <x/>
    </i>
    <i i="1">
      <x v="1"/>
    </i>
    <i i="2">
      <x v="2"/>
    </i>
    <i i="3">
      <x v="3"/>
    </i>
    <i i="4">
      <x v="4"/>
    </i>
    <i i="5">
      <x v="5"/>
    </i>
    <i i="6">
      <x v="6"/>
    </i>
    <i i="7">
      <x v="7"/>
    </i>
    <i i="8">
      <x v="8"/>
    </i>
    <i i="9">
      <x v="9"/>
    </i>
    <i i="10">
      <x v="10"/>
    </i>
    <i i="11">
      <x v="11"/>
    </i>
  </colItems>
  <dataFields count="12">
    <dataField name="January" fld="1" baseField="1" baseItem="1" numFmtId="1"/>
    <dataField name="February" fld="2" baseField="1" baseItem="14" numFmtId="1"/>
    <dataField name="March" fld="3" baseField="1" baseItem="1" numFmtId="1"/>
    <dataField name="April" fld="4" baseField="1" baseItem="1" numFmtId="1"/>
    <dataField name="May" fld="5" baseField="1" baseItem="1" numFmtId="1"/>
    <dataField name="June" fld="6" baseField="1" baseItem="1" numFmtId="1"/>
    <dataField name="July" fld="7" baseField="1" baseItem="1" numFmtId="1"/>
    <dataField name="August" fld="8" baseField="1" baseItem="1" numFmtId="1"/>
    <dataField name="September" fld="9" baseField="1" baseItem="1" numFmtId="1"/>
    <dataField name="October" fld="10" baseField="1" baseItem="1" numFmtId="1"/>
    <dataField name="November" fld="11" baseField="1" baseItem="1" numFmtId="1"/>
    <dataField name="December" fld="12" baseField="1" baseItem="1" numFmtId="1"/>
  </dataFields>
  <formats count="2">
    <format dxfId="4">
      <pivotArea outline="0" collapsedLevelsAreSubtotals="1" fieldPosition="0">
        <references count="1">
          <reference field="4294967294" count="1" selected="0">
            <x v="0"/>
          </reference>
        </references>
      </pivotArea>
    </format>
    <format dxfId="5">
      <pivotArea outline="0" collapsedLevelsAreSubtotals="1" fieldPosition="0">
        <references count="1">
          <reference field="4294967294" count="11" selected="0">
            <x v="1"/>
            <x v="2"/>
            <x v="3"/>
            <x v="4"/>
            <x v="5"/>
            <x v="6"/>
            <x v="7"/>
            <x v="8"/>
            <x v="9"/>
            <x v="10"/>
            <x v="11"/>
          </reference>
        </references>
      </pivotArea>
    </format>
  </format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15" format="24" series="1">
      <pivotArea type="data" outline="0" fieldPosition="0">
        <references count="1">
          <reference field="4294967294" count="1" selected="0">
            <x v="0"/>
          </reference>
        </references>
      </pivotArea>
    </chartFormat>
    <chartFormat chart="15" format="25" series="1">
      <pivotArea type="data" outline="0" fieldPosition="0">
        <references count="1">
          <reference field="4294967294" count="1" selected="0">
            <x v="1"/>
          </reference>
        </references>
      </pivotArea>
    </chartFormat>
    <chartFormat chart="15" format="26" series="1">
      <pivotArea type="data" outline="0" fieldPosition="0">
        <references count="1">
          <reference field="4294967294" count="1" selected="0">
            <x v="2"/>
          </reference>
        </references>
      </pivotArea>
    </chartFormat>
    <chartFormat chart="15" format="27" series="1">
      <pivotArea type="data" outline="0" fieldPosition="0">
        <references count="1">
          <reference field="4294967294" count="1" selected="0">
            <x v="3"/>
          </reference>
        </references>
      </pivotArea>
    </chartFormat>
    <chartFormat chart="15" format="28" series="1">
      <pivotArea type="data" outline="0" fieldPosition="0">
        <references count="1">
          <reference field="4294967294" count="1" selected="0">
            <x v="4"/>
          </reference>
        </references>
      </pivotArea>
    </chartFormat>
    <chartFormat chart="15" format="29" series="1">
      <pivotArea type="data" outline="0" fieldPosition="0">
        <references count="1">
          <reference field="4294967294" count="1" selected="0">
            <x v="5"/>
          </reference>
        </references>
      </pivotArea>
    </chartFormat>
    <chartFormat chart="15" format="30" series="1">
      <pivotArea type="data" outline="0" fieldPosition="0">
        <references count="1">
          <reference field="4294967294" count="1" selected="0">
            <x v="6"/>
          </reference>
        </references>
      </pivotArea>
    </chartFormat>
    <chartFormat chart="15" format="31" series="1">
      <pivotArea type="data" outline="0" fieldPosition="0">
        <references count="1">
          <reference field="4294967294" count="1" selected="0">
            <x v="7"/>
          </reference>
        </references>
      </pivotArea>
    </chartFormat>
    <chartFormat chart="15" format="32" series="1">
      <pivotArea type="data" outline="0" fieldPosition="0">
        <references count="1">
          <reference field="4294967294" count="1" selected="0">
            <x v="8"/>
          </reference>
        </references>
      </pivotArea>
    </chartFormat>
    <chartFormat chart="15" format="33" series="1">
      <pivotArea type="data" outline="0" fieldPosition="0">
        <references count="1">
          <reference field="4294967294" count="1" selected="0">
            <x v="9"/>
          </reference>
        </references>
      </pivotArea>
    </chartFormat>
    <chartFormat chart="15" format="34" series="1">
      <pivotArea type="data" outline="0" fieldPosition="0">
        <references count="1">
          <reference field="4294967294" count="1" selected="0">
            <x v="10"/>
          </reference>
        </references>
      </pivotArea>
    </chartFormat>
    <chartFormat chart="15" format="35"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UCK_REG_NO1" xr10:uid="{2D6BE479-9B77-4470-B1EC-126BD467EF72}" sourceName="TRUCK REG NO">
  <pivotTables>
    <pivotTable tabId="23" name="PivotTable3"/>
  </pivotTables>
  <data>
    <tabular pivotCacheId="1265718063">
      <items count="21">
        <i x="0" s="1"/>
        <i x="1" s="1"/>
        <i x="2" s="1"/>
        <i x="3" s="1"/>
        <i x="4" s="1"/>
        <i x="5" s="1"/>
        <i x="6" s="1"/>
        <i x="7" s="1"/>
        <i x="8" s="1"/>
        <i x="9" s="1"/>
        <i x="10" s="1"/>
        <i x="11" s="1"/>
        <i x="12" s="1"/>
        <i x="13" s="1"/>
        <i x="14" s="1"/>
        <i x="15" s="1"/>
        <i x="16" s="1"/>
        <i x="17" s="1"/>
        <i x="18" s="1"/>
        <i x="19" s="1"/>
        <i x="2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UCK_REG_NO" xr10:uid="{AD10FCDB-A628-4868-A24C-309E429693B7}" sourceName="TRUCK REG NO">
  <pivotTables>
    <pivotTable tabId="23" name="PivotTable1"/>
  </pivotTables>
  <data>
    <tabular pivotCacheId="461198140">
      <items count="21">
        <i x="15" s="1"/>
        <i x="16" s="1"/>
        <i x="17" s="1"/>
        <i x="18" s="1"/>
        <i x="19" s="1"/>
        <i x="20" s="1"/>
        <i x="0" s="1"/>
        <i x="1" s="1"/>
        <i x="2" s="1"/>
        <i x="3" s="1"/>
        <i x="4" s="1"/>
        <i x="5" s="1"/>
        <i x="6" s="1"/>
        <i x="7" s="1"/>
        <i x="8" s="1"/>
        <i x="9" s="1"/>
        <i x="10" s="1"/>
        <i x="11" s="1"/>
        <i x="12" s="1"/>
        <i x="13"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UCK_REG_NO2" xr10:uid="{A63F973F-1267-42F9-A8EC-DD3DAC9C44B3}" sourceName="TRUCK REG NO">
  <pivotTables>
    <pivotTable tabId="23" name="PivotTable4"/>
  </pivotTables>
  <data>
    <tabular pivotCacheId="1265718063">
      <items count="21">
        <i x="0" s="1"/>
        <i x="1" s="1"/>
        <i x="2" s="1"/>
        <i x="3" s="1"/>
        <i x="4" s="1"/>
        <i x="5" s="1"/>
        <i x="6" s="1"/>
        <i x="7" s="1"/>
        <i x="8" s="1"/>
        <i x="9" s="1"/>
        <i x="10" s="1"/>
        <i x="11" s="1"/>
        <i x="12" s="1"/>
        <i x="13" s="1"/>
        <i x="14" s="1"/>
        <i x="15" s="1"/>
        <i x="16" s="1"/>
        <i x="17" s="1"/>
        <i x="18" s="1"/>
        <i x="19" s="1"/>
        <i x="2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UCK_REG_NO3" xr10:uid="{E70E0A64-EE2D-4898-84F7-9E7794F90CCF}" sourceName="TRUCK REG NO">
  <pivotTables>
    <pivotTable tabId="23" name="PivotTable5"/>
  </pivotTables>
  <data>
    <tabular pivotCacheId="1265718063">
      <items count="21">
        <i x="0" s="1"/>
        <i x="1" s="1"/>
        <i x="2" s="1"/>
        <i x="3" s="1"/>
        <i x="4" s="1"/>
        <i x="5" s="1"/>
        <i x="6" s="1"/>
        <i x="7" s="1"/>
        <i x="8" s="1"/>
        <i x="9" s="1"/>
        <i x="10" s="1"/>
        <i x="11" s="1"/>
        <i x="12" s="1"/>
        <i x="13" s="1"/>
        <i x="14" s="1"/>
        <i x="15" s="1"/>
        <i x="16" s="1"/>
        <i x="17" s="1"/>
        <i x="18" s="1"/>
        <i x="19" s="1"/>
        <i x="2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ILEAGE DATA" xr10:uid="{8B01FD4B-4591-4A4C-8DFC-37D3BA5F4352}" cache="Slicer_TRUCK_REG_NO1" caption="MILEAGE" rowHeight="241300"/>
  <slicer name="TRUCK REG NO" xr10:uid="{5B831236-B2A5-44BF-BF08-E09EF33E17CA}" cache="Slicer_TRUCK_REG_NO" caption="REVENUE" rowHeight="241300"/>
  <slicer name="TRUCK REG NO 1" xr10:uid="{6F44B26C-848A-4F91-A701-17EAF243EDEE}" cache="Slicer_TRUCK_REG_NO2" caption="TRUCK REG NO" startItem="2" rowHeight="241300"/>
  <slicer name="TRUCK REG NO 2" xr10:uid="{4A2D501E-1908-4876-816E-C36816BA77F3}" cache="Slicer_TRUCK_REG_NO3" caption="PROJECTED VS ACTUA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3FB81-E29F-4F05-BB8E-5D77C398E0F7}">
  <dimension ref="B1:R21"/>
  <sheetViews>
    <sheetView zoomScaleNormal="100" workbookViewId="0">
      <selection activeCell="V14" sqref="V14"/>
    </sheetView>
  </sheetViews>
  <sheetFormatPr defaultRowHeight="14.25"/>
  <cols>
    <col min="2" max="2" width="12.59765625" bestFit="1" customWidth="1"/>
    <col min="3" max="3" width="3" hidden="1" customWidth="1"/>
    <col min="4" max="6" width="2" hidden="1" customWidth="1"/>
    <col min="7" max="10" width="0" hidden="1" customWidth="1"/>
    <col min="11" max="11" width="12" bestFit="1" customWidth="1"/>
    <col min="12" max="12" width="15" bestFit="1" customWidth="1"/>
    <col min="14" max="14" width="4" bestFit="1" customWidth="1"/>
    <col min="15" max="15" width="14.3984375" bestFit="1" customWidth="1"/>
    <col min="16" max="16" width="16" bestFit="1" customWidth="1"/>
    <col min="17" max="17" width="20.3984375" bestFit="1" customWidth="1"/>
    <col min="18" max="18" width="17" bestFit="1" customWidth="1"/>
  </cols>
  <sheetData>
    <row r="1" spans="2:18" ht="14.65" thickBot="1"/>
    <row r="2" spans="2:18" ht="14.65" thickBot="1">
      <c r="B2" s="78" t="s">
        <v>62</v>
      </c>
      <c r="C2" s="79"/>
      <c r="D2" s="79"/>
      <c r="E2" s="79"/>
      <c r="F2" s="79"/>
      <c r="G2" s="79"/>
      <c r="H2" s="79"/>
      <c r="I2" s="79"/>
      <c r="J2" s="79"/>
      <c r="K2" s="80" t="s">
        <v>65</v>
      </c>
      <c r="L2" s="80" t="s">
        <v>66</v>
      </c>
      <c r="M2" s="80"/>
      <c r="N2" s="79"/>
      <c r="O2" s="79"/>
      <c r="P2" s="79"/>
      <c r="Q2" s="79"/>
      <c r="R2" s="81"/>
    </row>
    <row r="3" spans="2:18">
      <c r="B3" s="75" t="s">
        <v>8</v>
      </c>
      <c r="C3" s="76">
        <v>29</v>
      </c>
      <c r="D3" s="76"/>
      <c r="E3" s="76"/>
      <c r="F3" s="76"/>
      <c r="G3" s="76"/>
      <c r="H3" s="76"/>
      <c r="I3" s="76"/>
      <c r="J3" s="76"/>
      <c r="K3" s="76">
        <f>SUM(C3:J3)</f>
        <v>29</v>
      </c>
      <c r="L3" s="76">
        <v>0</v>
      </c>
      <c r="M3" s="76"/>
      <c r="N3" s="76"/>
      <c r="O3" s="76"/>
      <c r="P3" s="76"/>
      <c r="Q3" s="76"/>
      <c r="R3" s="77"/>
    </row>
    <row r="4" spans="2:18">
      <c r="B4" s="71" t="s">
        <v>3</v>
      </c>
      <c r="C4" s="70">
        <v>25</v>
      </c>
      <c r="D4" s="70"/>
      <c r="E4" s="70"/>
      <c r="F4" s="70"/>
      <c r="G4" s="70"/>
      <c r="H4" s="70"/>
      <c r="I4" s="70"/>
      <c r="J4" s="70"/>
      <c r="K4" s="70">
        <f>SUM(C4:J4)</f>
        <v>25</v>
      </c>
      <c r="L4" s="70">
        <v>0</v>
      </c>
      <c r="M4" s="70"/>
      <c r="N4" s="70"/>
      <c r="O4" s="70" t="s">
        <v>19</v>
      </c>
      <c r="P4" s="70"/>
      <c r="Q4" s="70"/>
      <c r="R4" s="72"/>
    </row>
    <row r="5" spans="2:18">
      <c r="B5" s="71" t="s">
        <v>1</v>
      </c>
      <c r="C5" s="70">
        <v>10</v>
      </c>
      <c r="D5" s="70">
        <v>1</v>
      </c>
      <c r="E5" s="70">
        <v>2</v>
      </c>
      <c r="F5" s="70">
        <v>2</v>
      </c>
      <c r="G5" s="70"/>
      <c r="H5" s="70"/>
      <c r="I5" s="70"/>
      <c r="J5" s="70"/>
      <c r="K5" s="70">
        <v>16</v>
      </c>
      <c r="L5" s="70">
        <v>1</v>
      </c>
      <c r="M5" s="70"/>
      <c r="N5" s="70"/>
      <c r="O5" s="70" t="s">
        <v>69</v>
      </c>
      <c r="P5" s="70" t="s">
        <v>70</v>
      </c>
      <c r="Q5" s="70" t="s">
        <v>71</v>
      </c>
      <c r="R5" s="72"/>
    </row>
    <row r="6" spans="2:18">
      <c r="B6" s="71" t="s">
        <v>15</v>
      </c>
      <c r="C6" s="70">
        <v>14</v>
      </c>
      <c r="D6" s="70"/>
      <c r="E6" s="70"/>
      <c r="F6" s="70"/>
      <c r="G6" s="70"/>
      <c r="H6" s="70"/>
      <c r="I6" s="70"/>
      <c r="J6" s="70"/>
      <c r="K6" s="70">
        <f>SUM(C6:J6)</f>
        <v>14</v>
      </c>
      <c r="L6" s="70">
        <v>3</v>
      </c>
      <c r="M6" s="70"/>
      <c r="N6" s="70"/>
      <c r="O6" s="70" t="s">
        <v>19</v>
      </c>
      <c r="P6" s="70" t="s">
        <v>68</v>
      </c>
      <c r="Q6" s="70" t="s">
        <v>72</v>
      </c>
      <c r="R6" s="72" t="s">
        <v>63</v>
      </c>
    </row>
    <row r="7" spans="2:18">
      <c r="B7" s="71" t="s">
        <v>4</v>
      </c>
      <c r="C7" s="70">
        <v>1</v>
      </c>
      <c r="D7" s="70">
        <v>3</v>
      </c>
      <c r="E7" s="70">
        <v>3</v>
      </c>
      <c r="F7" s="70">
        <v>5</v>
      </c>
      <c r="G7" s="70"/>
      <c r="H7" s="70"/>
      <c r="I7" s="70"/>
      <c r="J7" s="70"/>
      <c r="K7" s="70">
        <v>13</v>
      </c>
      <c r="L7" s="70">
        <v>1</v>
      </c>
      <c r="M7" s="70"/>
      <c r="N7" s="70"/>
      <c r="O7" s="70" t="s">
        <v>19</v>
      </c>
      <c r="P7" s="70" t="s">
        <v>68</v>
      </c>
      <c r="Q7" s="70" t="s">
        <v>72</v>
      </c>
      <c r="R7" s="72" t="s">
        <v>63</v>
      </c>
    </row>
    <row r="8" spans="2:18">
      <c r="B8" s="71" t="s">
        <v>2</v>
      </c>
      <c r="C8" s="70">
        <v>9</v>
      </c>
      <c r="D8" s="70">
        <v>3</v>
      </c>
      <c r="E8" s="70">
        <v>1</v>
      </c>
      <c r="F8" s="70"/>
      <c r="G8" s="70"/>
      <c r="H8" s="70"/>
      <c r="I8" s="70"/>
      <c r="J8" s="70"/>
      <c r="K8" s="70">
        <v>12</v>
      </c>
      <c r="L8" s="70">
        <v>1</v>
      </c>
      <c r="M8" s="70"/>
      <c r="N8" s="70"/>
      <c r="O8" s="70" t="s">
        <v>69</v>
      </c>
      <c r="P8" s="70" t="s">
        <v>70</v>
      </c>
      <c r="Q8" s="70" t="s">
        <v>71</v>
      </c>
      <c r="R8" s="72"/>
    </row>
    <row r="9" spans="2:18">
      <c r="B9" s="71" t="s">
        <v>6</v>
      </c>
      <c r="C9" s="70">
        <v>12</v>
      </c>
      <c r="D9" s="70"/>
      <c r="E9" s="70"/>
      <c r="F9" s="70"/>
      <c r="G9" s="70"/>
      <c r="H9" s="70"/>
      <c r="I9" s="70"/>
      <c r="J9" s="70"/>
      <c r="K9" s="70">
        <f t="shared" ref="K9:K16" si="0">SUM(C9:J9)</f>
        <v>12</v>
      </c>
      <c r="L9" s="70">
        <v>4</v>
      </c>
      <c r="M9" s="70"/>
      <c r="N9" s="70"/>
      <c r="O9" s="70" t="s">
        <v>19</v>
      </c>
      <c r="P9" s="70" t="s">
        <v>68</v>
      </c>
      <c r="Q9" s="70" t="s">
        <v>72</v>
      </c>
      <c r="R9" s="72" t="s">
        <v>63</v>
      </c>
    </row>
    <row r="10" spans="2:18">
      <c r="B10" s="71" t="s">
        <v>7</v>
      </c>
      <c r="C10" s="70">
        <v>12</v>
      </c>
      <c r="D10" s="70"/>
      <c r="E10" s="70"/>
      <c r="F10" s="70"/>
      <c r="G10" s="70"/>
      <c r="H10" s="70"/>
      <c r="I10" s="70"/>
      <c r="J10" s="70"/>
      <c r="K10" s="70">
        <f t="shared" si="0"/>
        <v>12</v>
      </c>
      <c r="L10" s="70">
        <v>3</v>
      </c>
      <c r="M10" s="70"/>
      <c r="N10" s="70"/>
      <c r="O10" s="70" t="s">
        <v>19</v>
      </c>
      <c r="P10" s="70" t="s">
        <v>68</v>
      </c>
      <c r="Q10" s="70" t="s">
        <v>72</v>
      </c>
      <c r="R10" s="72" t="s">
        <v>63</v>
      </c>
    </row>
    <row r="11" spans="2:18">
      <c r="B11" s="71" t="s">
        <v>16</v>
      </c>
      <c r="C11" s="70">
        <v>12</v>
      </c>
      <c r="D11" s="70"/>
      <c r="E11" s="70"/>
      <c r="F11" s="70"/>
      <c r="G11" s="70"/>
      <c r="H11" s="70"/>
      <c r="I11" s="70"/>
      <c r="J11" s="70"/>
      <c r="K11" s="70">
        <f t="shared" si="0"/>
        <v>12</v>
      </c>
      <c r="L11" s="70">
        <v>1</v>
      </c>
      <c r="M11" s="70"/>
      <c r="N11" s="70"/>
      <c r="O11" s="70" t="s">
        <v>19</v>
      </c>
      <c r="P11" s="70" t="s">
        <v>68</v>
      </c>
      <c r="Q11" s="70" t="s">
        <v>72</v>
      </c>
      <c r="R11" s="70" t="s">
        <v>71</v>
      </c>
    </row>
    <row r="12" spans="2:18">
      <c r="B12" s="71" t="s">
        <v>17</v>
      </c>
      <c r="C12" s="70">
        <v>12</v>
      </c>
      <c r="D12" s="70"/>
      <c r="E12" s="70"/>
      <c r="F12" s="70"/>
      <c r="G12" s="70"/>
      <c r="H12" s="70"/>
      <c r="I12" s="70"/>
      <c r="J12" s="70"/>
      <c r="K12" s="70">
        <f t="shared" si="0"/>
        <v>12</v>
      </c>
      <c r="L12" s="70">
        <v>5</v>
      </c>
      <c r="M12" s="70"/>
      <c r="N12" s="70"/>
      <c r="O12" s="70" t="s">
        <v>19</v>
      </c>
      <c r="P12" s="70" t="s">
        <v>68</v>
      </c>
      <c r="Q12" s="70" t="s">
        <v>72</v>
      </c>
      <c r="R12" s="72" t="s">
        <v>63</v>
      </c>
    </row>
    <row r="13" spans="2:18">
      <c r="B13" s="71" t="s">
        <v>9</v>
      </c>
      <c r="C13" s="70">
        <v>11</v>
      </c>
      <c r="D13" s="70"/>
      <c r="E13" s="70"/>
      <c r="F13" s="70"/>
      <c r="G13" s="70"/>
      <c r="H13" s="70"/>
      <c r="I13" s="70"/>
      <c r="J13" s="70"/>
      <c r="K13" s="70">
        <f t="shared" si="0"/>
        <v>11</v>
      </c>
      <c r="L13" s="70">
        <v>2</v>
      </c>
      <c r="M13" s="70"/>
      <c r="N13" s="70"/>
      <c r="O13" s="70" t="s">
        <v>19</v>
      </c>
      <c r="P13" s="70" t="s">
        <v>68</v>
      </c>
      <c r="Q13" s="70" t="s">
        <v>72</v>
      </c>
      <c r="R13" s="72" t="s">
        <v>63</v>
      </c>
    </row>
    <row r="14" spans="2:18">
      <c r="B14" s="71" t="s">
        <v>10</v>
      </c>
      <c r="C14" s="70">
        <v>11</v>
      </c>
      <c r="D14" s="70"/>
      <c r="E14" s="70"/>
      <c r="F14" s="70"/>
      <c r="G14" s="70"/>
      <c r="H14" s="70"/>
      <c r="I14" s="70"/>
      <c r="J14" s="70"/>
      <c r="K14" s="70">
        <f t="shared" si="0"/>
        <v>11</v>
      </c>
      <c r="L14" s="70">
        <v>0</v>
      </c>
      <c r="M14" s="70"/>
      <c r="N14" s="70"/>
      <c r="O14" s="70" t="s">
        <v>19</v>
      </c>
      <c r="P14" s="70" t="s">
        <v>68</v>
      </c>
      <c r="Q14" s="70" t="s">
        <v>72</v>
      </c>
      <c r="R14" s="70" t="s">
        <v>71</v>
      </c>
    </row>
    <row r="15" spans="2:18">
      <c r="B15" s="71" t="s">
        <v>13</v>
      </c>
      <c r="C15" s="70">
        <v>11</v>
      </c>
      <c r="D15" s="70"/>
      <c r="E15" s="70"/>
      <c r="F15" s="70"/>
      <c r="G15" s="70"/>
      <c r="H15" s="70"/>
      <c r="I15" s="70"/>
      <c r="J15" s="70"/>
      <c r="K15" s="70">
        <f t="shared" si="0"/>
        <v>11</v>
      </c>
      <c r="L15" s="70">
        <v>0</v>
      </c>
      <c r="M15" s="70"/>
      <c r="N15" s="70"/>
      <c r="O15" s="70" t="s">
        <v>19</v>
      </c>
      <c r="P15" s="70" t="s">
        <v>68</v>
      </c>
      <c r="Q15" s="70" t="s">
        <v>72</v>
      </c>
      <c r="R15" s="72" t="s">
        <v>63</v>
      </c>
    </row>
    <row r="16" spans="2:18">
      <c r="B16" s="71" t="s">
        <v>12</v>
      </c>
      <c r="C16" s="70">
        <v>10</v>
      </c>
      <c r="D16" s="70"/>
      <c r="E16" s="70"/>
      <c r="F16" s="70"/>
      <c r="G16" s="70"/>
      <c r="H16" s="70"/>
      <c r="I16" s="70"/>
      <c r="J16" s="70"/>
      <c r="K16" s="70">
        <f t="shared" si="0"/>
        <v>10</v>
      </c>
      <c r="L16" s="70">
        <v>1</v>
      </c>
      <c r="M16" s="70"/>
      <c r="N16" s="70"/>
      <c r="O16" s="70" t="s">
        <v>19</v>
      </c>
      <c r="P16" s="70" t="s">
        <v>68</v>
      </c>
      <c r="Q16" s="70" t="s">
        <v>72</v>
      </c>
      <c r="R16" s="70" t="s">
        <v>71</v>
      </c>
    </row>
    <row r="17" spans="2:18">
      <c r="B17" s="71" t="s">
        <v>5</v>
      </c>
      <c r="C17" s="70">
        <v>9</v>
      </c>
      <c r="D17" s="70"/>
      <c r="E17" s="70"/>
      <c r="F17" s="70"/>
      <c r="G17" s="70"/>
      <c r="H17" s="70"/>
      <c r="I17" s="70"/>
      <c r="J17" s="70"/>
      <c r="K17" s="70">
        <v>9</v>
      </c>
      <c r="L17" s="70">
        <v>0</v>
      </c>
      <c r="M17" s="70"/>
      <c r="N17" s="70" t="s">
        <v>64</v>
      </c>
      <c r="O17" s="70" t="s">
        <v>19</v>
      </c>
      <c r="P17" s="70" t="s">
        <v>67</v>
      </c>
      <c r="Q17" s="70"/>
      <c r="R17" s="70" t="s">
        <v>68</v>
      </c>
    </row>
    <row r="18" spans="2:18">
      <c r="B18" s="71" t="s">
        <v>11</v>
      </c>
      <c r="C18" s="70">
        <v>9</v>
      </c>
      <c r="D18" s="70"/>
      <c r="E18" s="70"/>
      <c r="F18" s="70"/>
      <c r="G18" s="70"/>
      <c r="H18" s="70"/>
      <c r="I18" s="70"/>
      <c r="J18" s="70"/>
      <c r="K18" s="70">
        <f>SUM(C18:J18)</f>
        <v>9</v>
      </c>
      <c r="L18" s="70">
        <v>1</v>
      </c>
      <c r="M18" s="70"/>
      <c r="N18" s="70"/>
      <c r="O18" s="70" t="s">
        <v>19</v>
      </c>
      <c r="P18" s="70" t="s">
        <v>68</v>
      </c>
      <c r="Q18" s="70" t="s">
        <v>72</v>
      </c>
      <c r="R18" s="70" t="s">
        <v>71</v>
      </c>
    </row>
    <row r="19" spans="2:18">
      <c r="B19" s="71" t="s">
        <v>14</v>
      </c>
      <c r="C19" s="70">
        <v>7</v>
      </c>
      <c r="D19" s="70"/>
      <c r="E19" s="70"/>
      <c r="F19" s="70"/>
      <c r="G19" s="70"/>
      <c r="H19" s="70"/>
      <c r="I19" s="70"/>
      <c r="J19" s="70"/>
      <c r="K19" s="70">
        <f>SUM(C19:J19)</f>
        <v>7</v>
      </c>
      <c r="L19" s="70">
        <v>1</v>
      </c>
      <c r="M19" s="70"/>
      <c r="N19" s="70"/>
      <c r="O19" s="70" t="s">
        <v>19</v>
      </c>
      <c r="P19" s="70" t="s">
        <v>68</v>
      </c>
      <c r="Q19" s="70" t="s">
        <v>72</v>
      </c>
      <c r="R19" s="70" t="s">
        <v>71</v>
      </c>
    </row>
    <row r="20" spans="2:18">
      <c r="B20" s="82" t="s">
        <v>18</v>
      </c>
      <c r="C20" s="83"/>
      <c r="D20" s="83"/>
      <c r="E20" s="83"/>
      <c r="F20" s="83"/>
      <c r="G20" s="83"/>
      <c r="H20" s="83"/>
      <c r="I20" s="83"/>
      <c r="J20" s="83"/>
      <c r="K20" s="83">
        <f>SUM(K3:K19)</f>
        <v>225</v>
      </c>
      <c r="L20" s="84">
        <f>K20*40000</f>
        <v>9000000</v>
      </c>
      <c r="M20" s="70"/>
      <c r="N20" s="70"/>
      <c r="O20" s="70"/>
      <c r="P20" s="70"/>
      <c r="Q20" s="70"/>
      <c r="R20" s="72"/>
    </row>
    <row r="21" spans="2:18" ht="14.65" thickBot="1">
      <c r="B21" s="85" t="s">
        <v>23</v>
      </c>
      <c r="C21" s="86"/>
      <c r="D21" s="86"/>
      <c r="E21" s="86"/>
      <c r="F21" s="86"/>
      <c r="G21" s="86"/>
      <c r="H21" s="86"/>
      <c r="I21" s="86"/>
      <c r="J21" s="86"/>
      <c r="K21" s="86">
        <f>AVERAGE(K3:K19)</f>
        <v>13.235294117647058</v>
      </c>
      <c r="L21" s="86"/>
      <c r="M21" s="73"/>
      <c r="N21" s="73"/>
      <c r="O21" s="73"/>
      <c r="P21" s="73"/>
      <c r="Q21" s="73"/>
      <c r="R21" s="74"/>
    </row>
  </sheetData>
  <autoFilter ref="B2:R19" xr:uid="{5D83FB81-E29F-4F05-BB8E-5D77C398E0F7}">
    <sortState xmlns:xlrd2="http://schemas.microsoft.com/office/spreadsheetml/2017/richdata2" ref="B3:R19">
      <sortCondition descending="1" ref="K2:K19"/>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2C4AB-1302-452B-9AB5-30DCE8682521}">
  <dimension ref="A1:DM31"/>
  <sheetViews>
    <sheetView zoomScale="87" zoomScaleNormal="87" workbookViewId="0">
      <pane xSplit="2" ySplit="3" topLeftCell="C4" activePane="bottomRight" state="frozen"/>
      <selection pane="topRight" activeCell="C1" sqref="C1"/>
      <selection pane="bottomLeft" activeCell="A4" sqref="A4"/>
      <selection pane="bottomRight" activeCell="D28" sqref="D28"/>
    </sheetView>
  </sheetViews>
  <sheetFormatPr defaultColWidth="12.3984375" defaultRowHeight="17.649999999999999"/>
  <cols>
    <col min="1" max="1" width="6.73046875" style="29" customWidth="1"/>
    <col min="2" max="2" width="35.3984375" style="29" bestFit="1" customWidth="1"/>
    <col min="3" max="3" width="14.1328125" style="29" customWidth="1"/>
    <col min="4" max="6" width="15.3984375" style="29" bestFit="1" customWidth="1"/>
    <col min="7" max="7" width="16.73046875" style="29" bestFit="1" customWidth="1"/>
    <col min="8" max="9" width="16.265625" style="29" bestFit="1" customWidth="1"/>
    <col min="10" max="11" width="15.3984375" style="29" bestFit="1" customWidth="1"/>
    <col min="12" max="12" width="15.3984375" style="29" customWidth="1"/>
    <col min="13" max="13" width="16.3984375" style="29" bestFit="1" customWidth="1"/>
    <col min="14" max="14" width="15.3984375" style="29" customWidth="1"/>
    <col min="15" max="15" width="15" style="29" bestFit="1" customWidth="1"/>
    <col min="16" max="16" width="17.53125" style="29" bestFit="1" customWidth="1"/>
    <col min="17" max="17" width="18.86328125" style="29" bestFit="1" customWidth="1"/>
    <col min="18" max="18" width="17.73046875" style="29" bestFit="1" customWidth="1"/>
    <col min="19" max="19" width="1.86328125" style="29" customWidth="1"/>
    <col min="20" max="20" width="32" style="1" customWidth="1"/>
    <col min="21" max="16384" width="12.3984375" style="29"/>
  </cols>
  <sheetData>
    <row r="1" spans="1:20" s="1" customFormat="1" ht="35.25">
      <c r="A1" s="118" t="s">
        <v>20</v>
      </c>
      <c r="B1" s="118"/>
      <c r="C1" s="118"/>
      <c r="D1" s="118"/>
      <c r="E1" s="118"/>
      <c r="F1" s="118"/>
      <c r="G1" s="118"/>
      <c r="H1" s="118"/>
      <c r="I1" s="118"/>
      <c r="J1" s="118"/>
      <c r="K1" s="118"/>
      <c r="L1" s="118"/>
      <c r="M1" s="118"/>
      <c r="N1" s="118"/>
      <c r="O1" s="118"/>
      <c r="P1" s="118"/>
      <c r="Q1" s="118"/>
      <c r="R1" s="118"/>
      <c r="S1" s="118"/>
      <c r="T1" s="118"/>
    </row>
    <row r="2" spans="1:20" s="1" customFormat="1" ht="35.65" thickBot="1">
      <c r="A2" s="2" t="s">
        <v>21</v>
      </c>
      <c r="B2" s="3"/>
      <c r="C2" s="4"/>
      <c r="D2" s="4"/>
      <c r="E2" s="4"/>
      <c r="F2" s="4"/>
      <c r="G2" s="4"/>
      <c r="H2" s="4"/>
      <c r="I2" s="4"/>
      <c r="J2" s="4"/>
      <c r="K2" s="4"/>
      <c r="L2" s="4"/>
      <c r="M2" s="4"/>
      <c r="N2" s="4"/>
      <c r="O2" s="4"/>
      <c r="P2" s="4"/>
      <c r="Q2" s="4"/>
      <c r="R2" s="4"/>
      <c r="S2" s="4"/>
      <c r="T2" s="4"/>
    </row>
    <row r="3" spans="1:20" s="9" customFormat="1" ht="35.25">
      <c r="A3" s="5" t="s">
        <v>0</v>
      </c>
      <c r="B3" s="6" t="s">
        <v>22</v>
      </c>
      <c r="C3" s="7">
        <v>44562</v>
      </c>
      <c r="D3" s="7">
        <v>44593</v>
      </c>
      <c r="E3" s="7">
        <v>44621</v>
      </c>
      <c r="F3" s="7">
        <v>44652</v>
      </c>
      <c r="G3" s="7">
        <v>44682</v>
      </c>
      <c r="H3" s="7">
        <v>44713</v>
      </c>
      <c r="I3" s="7">
        <v>44743</v>
      </c>
      <c r="J3" s="7">
        <v>44774</v>
      </c>
      <c r="K3" s="7">
        <v>44805</v>
      </c>
      <c r="L3" s="7">
        <v>44835</v>
      </c>
      <c r="M3" s="7">
        <v>44866</v>
      </c>
      <c r="N3" s="7">
        <v>44896</v>
      </c>
      <c r="O3" s="8" t="s">
        <v>23</v>
      </c>
      <c r="P3" s="7" t="s">
        <v>24</v>
      </c>
      <c r="Q3" s="7" t="s">
        <v>25</v>
      </c>
      <c r="R3" s="6" t="s">
        <v>26</v>
      </c>
      <c r="T3" s="10" t="s">
        <v>27</v>
      </c>
    </row>
    <row r="4" spans="1:20" s="18" customFormat="1">
      <c r="A4" s="11">
        <v>1</v>
      </c>
      <c r="B4" s="12" t="s">
        <v>28</v>
      </c>
      <c r="C4" s="13">
        <v>0</v>
      </c>
      <c r="D4" s="13">
        <v>0</v>
      </c>
      <c r="E4" s="13">
        <v>0</v>
      </c>
      <c r="F4" s="13">
        <v>30</v>
      </c>
      <c r="G4" s="13">
        <v>0</v>
      </c>
      <c r="H4" s="13">
        <v>0</v>
      </c>
      <c r="I4" s="13">
        <v>0</v>
      </c>
      <c r="J4" s="13">
        <v>0</v>
      </c>
      <c r="K4" s="13">
        <v>0</v>
      </c>
      <c r="L4" s="13">
        <v>0</v>
      </c>
      <c r="M4" s="13">
        <v>0</v>
      </c>
      <c r="N4" s="13">
        <v>0</v>
      </c>
      <c r="O4" s="14">
        <f>AVERAGE(C4:N4)</f>
        <v>2.5</v>
      </c>
      <c r="P4" s="126">
        <f>R4/Q4</f>
        <v>2.5000000000000001E-4</v>
      </c>
      <c r="Q4" s="13">
        <v>120000</v>
      </c>
      <c r="R4" s="15">
        <f>SUM(C4:N4)</f>
        <v>30</v>
      </c>
      <c r="S4" s="16"/>
      <c r="T4" s="17">
        <f>R4</f>
        <v>30</v>
      </c>
    </row>
    <row r="5" spans="1:20" s="18" customFormat="1">
      <c r="A5" s="11">
        <v>2</v>
      </c>
      <c r="B5" s="19" t="s">
        <v>29</v>
      </c>
      <c r="C5" s="13">
        <v>3079</v>
      </c>
      <c r="D5" s="13">
        <v>3305</v>
      </c>
      <c r="E5" s="13">
        <v>2730</v>
      </c>
      <c r="F5" s="13">
        <v>152</v>
      </c>
      <c r="G5" s="13">
        <v>826</v>
      </c>
      <c r="H5" s="13">
        <v>0</v>
      </c>
      <c r="I5" s="13">
        <v>1</v>
      </c>
      <c r="J5" s="13">
        <v>649</v>
      </c>
      <c r="K5" s="13">
        <v>430</v>
      </c>
      <c r="L5" s="13">
        <v>0</v>
      </c>
      <c r="M5" s="13">
        <v>0</v>
      </c>
      <c r="N5" s="13">
        <v>0</v>
      </c>
      <c r="O5" s="14">
        <f t="shared" ref="O5:O24" si="0">AVERAGE(C5:N5)</f>
        <v>931</v>
      </c>
      <c r="P5" s="126">
        <f t="shared" ref="P5:P25" si="1">R5/Q5</f>
        <v>9.3100000000000002E-2</v>
      </c>
      <c r="Q5" s="13">
        <v>120000</v>
      </c>
      <c r="R5" s="15">
        <f t="shared" ref="R5:R24" si="2">SUM(C5:N5)</f>
        <v>11172</v>
      </c>
      <c r="S5" s="16"/>
      <c r="T5" s="17">
        <f t="shared" ref="T5:T25" si="3">R5</f>
        <v>11172</v>
      </c>
    </row>
    <row r="6" spans="1:20" s="18" customFormat="1">
      <c r="A6" s="11">
        <v>3</v>
      </c>
      <c r="B6" s="20" t="s">
        <v>30</v>
      </c>
      <c r="C6" s="13">
        <v>0</v>
      </c>
      <c r="D6" s="13">
        <v>0</v>
      </c>
      <c r="E6" s="13">
        <v>0</v>
      </c>
      <c r="F6" s="13">
        <v>30</v>
      </c>
      <c r="G6" s="13">
        <v>0</v>
      </c>
      <c r="H6" s="13">
        <v>0</v>
      </c>
      <c r="I6" s="13">
        <v>0</v>
      </c>
      <c r="J6" s="13">
        <v>0</v>
      </c>
      <c r="K6" s="13">
        <v>0</v>
      </c>
      <c r="L6" s="13">
        <v>0</v>
      </c>
      <c r="M6" s="13">
        <v>0</v>
      </c>
      <c r="N6" s="13">
        <v>0</v>
      </c>
      <c r="O6" s="14">
        <f t="shared" si="0"/>
        <v>2.5</v>
      </c>
      <c r="P6" s="126">
        <f t="shared" si="1"/>
        <v>2.5000000000000001E-4</v>
      </c>
      <c r="Q6" s="13">
        <v>120000</v>
      </c>
      <c r="R6" s="15">
        <f t="shared" si="2"/>
        <v>30</v>
      </c>
      <c r="S6" s="16"/>
      <c r="T6" s="17">
        <f t="shared" si="3"/>
        <v>30</v>
      </c>
    </row>
    <row r="7" spans="1:20" s="18" customFormat="1">
      <c r="A7" s="11">
        <v>4</v>
      </c>
      <c r="B7" s="21" t="s">
        <v>31</v>
      </c>
      <c r="C7" s="13">
        <v>3723</v>
      </c>
      <c r="D7" s="13">
        <v>3563</v>
      </c>
      <c r="E7" s="13">
        <v>1427</v>
      </c>
      <c r="F7" s="13">
        <v>2095</v>
      </c>
      <c r="G7" s="13">
        <v>3213</v>
      </c>
      <c r="H7" s="13">
        <v>2150</v>
      </c>
      <c r="I7" s="13">
        <v>3103</v>
      </c>
      <c r="J7" s="13">
        <v>2429</v>
      </c>
      <c r="K7" s="13">
        <v>2164</v>
      </c>
      <c r="L7" s="13">
        <v>0</v>
      </c>
      <c r="M7" s="13">
        <v>0</v>
      </c>
      <c r="N7" s="13">
        <v>1427</v>
      </c>
      <c r="O7" s="14">
        <f t="shared" si="0"/>
        <v>2107.8333333333335</v>
      </c>
      <c r="P7" s="126">
        <f t="shared" si="1"/>
        <v>0.21078333333333332</v>
      </c>
      <c r="Q7" s="13">
        <v>120000</v>
      </c>
      <c r="R7" s="15">
        <f t="shared" si="2"/>
        <v>25294</v>
      </c>
      <c r="S7" s="16"/>
      <c r="T7" s="17">
        <f t="shared" si="3"/>
        <v>25294</v>
      </c>
    </row>
    <row r="8" spans="1:20" s="18" customFormat="1">
      <c r="A8" s="11">
        <v>5</v>
      </c>
      <c r="B8" s="21" t="s">
        <v>32</v>
      </c>
      <c r="C8" s="13">
        <v>3294</v>
      </c>
      <c r="D8" s="13">
        <v>5147</v>
      </c>
      <c r="E8" s="13">
        <v>1214</v>
      </c>
      <c r="F8" s="13">
        <v>3242</v>
      </c>
      <c r="G8" s="13">
        <v>1197</v>
      </c>
      <c r="H8" s="13">
        <v>497</v>
      </c>
      <c r="I8" s="13">
        <v>5633</v>
      </c>
      <c r="J8" s="13">
        <v>5136</v>
      </c>
      <c r="K8" s="13">
        <v>6740</v>
      </c>
      <c r="L8" s="13">
        <v>0</v>
      </c>
      <c r="M8" s="13">
        <v>0</v>
      </c>
      <c r="N8" s="13">
        <v>1214</v>
      </c>
      <c r="O8" s="14">
        <f t="shared" si="0"/>
        <v>2776.1666666666665</v>
      </c>
      <c r="P8" s="126">
        <f t="shared" si="1"/>
        <v>0.27761666666666668</v>
      </c>
      <c r="Q8" s="13">
        <v>120000</v>
      </c>
      <c r="R8" s="15">
        <f t="shared" si="2"/>
        <v>33314</v>
      </c>
      <c r="S8" s="16"/>
      <c r="T8" s="17">
        <f t="shared" si="3"/>
        <v>33314</v>
      </c>
    </row>
    <row r="9" spans="1:20" s="18" customFormat="1">
      <c r="A9" s="11">
        <v>6</v>
      </c>
      <c r="B9" s="19" t="s">
        <v>33</v>
      </c>
      <c r="C9" s="13">
        <v>0</v>
      </c>
      <c r="D9" s="13">
        <v>0</v>
      </c>
      <c r="E9" s="13">
        <v>0</v>
      </c>
      <c r="F9" s="13">
        <v>30</v>
      </c>
      <c r="G9" s="13">
        <v>0</v>
      </c>
      <c r="H9" s="13">
        <v>0</v>
      </c>
      <c r="I9" s="13">
        <v>0</v>
      </c>
      <c r="J9" s="13">
        <v>0</v>
      </c>
      <c r="K9" s="13">
        <v>4223</v>
      </c>
      <c r="L9" s="13">
        <v>2018</v>
      </c>
      <c r="M9" s="13">
        <v>4657</v>
      </c>
      <c r="N9" s="13">
        <v>3022</v>
      </c>
      <c r="O9" s="14">
        <f t="shared" si="0"/>
        <v>1162.5</v>
      </c>
      <c r="P9" s="126">
        <f t="shared" si="1"/>
        <v>0.11625000000000001</v>
      </c>
      <c r="Q9" s="13">
        <v>120000</v>
      </c>
      <c r="R9" s="15">
        <f t="shared" si="2"/>
        <v>13950</v>
      </c>
      <c r="S9" s="16"/>
      <c r="T9" s="17">
        <f t="shared" si="3"/>
        <v>13950</v>
      </c>
    </row>
    <row r="10" spans="1:20" s="18" customFormat="1">
      <c r="A10" s="11">
        <v>7</v>
      </c>
      <c r="B10" s="21" t="s">
        <v>34</v>
      </c>
      <c r="C10" s="13">
        <v>4591</v>
      </c>
      <c r="D10" s="13">
        <v>4469</v>
      </c>
      <c r="E10" s="13">
        <v>5008</v>
      </c>
      <c r="F10" s="13">
        <v>6182</v>
      </c>
      <c r="G10" s="13">
        <v>5193</v>
      </c>
      <c r="H10" s="13">
        <v>6151</v>
      </c>
      <c r="I10" s="13">
        <v>6354</v>
      </c>
      <c r="J10" s="13">
        <v>3814</v>
      </c>
      <c r="K10" s="13">
        <v>4479</v>
      </c>
      <c r="L10" s="13">
        <v>6629</v>
      </c>
      <c r="M10" s="13">
        <v>5432</v>
      </c>
      <c r="N10" s="13">
        <v>3976</v>
      </c>
      <c r="O10" s="14">
        <f t="shared" si="0"/>
        <v>5189.833333333333</v>
      </c>
      <c r="P10" s="126">
        <f t="shared" si="1"/>
        <v>0.51898333333333335</v>
      </c>
      <c r="Q10" s="13">
        <v>120000</v>
      </c>
      <c r="R10" s="15">
        <f t="shared" si="2"/>
        <v>62278</v>
      </c>
      <c r="S10" s="16"/>
      <c r="T10" s="17">
        <f t="shared" si="3"/>
        <v>62278</v>
      </c>
    </row>
    <row r="11" spans="1:20" s="18" customFormat="1">
      <c r="A11" s="11">
        <v>8</v>
      </c>
      <c r="B11" s="21" t="s">
        <v>35</v>
      </c>
      <c r="C11" s="13">
        <v>4580</v>
      </c>
      <c r="D11" s="13">
        <v>4465</v>
      </c>
      <c r="E11" s="13">
        <v>5014</v>
      </c>
      <c r="F11" s="13">
        <v>5729</v>
      </c>
      <c r="G11" s="13">
        <v>6570</v>
      </c>
      <c r="H11" s="13">
        <v>8209</v>
      </c>
      <c r="I11" s="13">
        <v>8170</v>
      </c>
      <c r="J11" s="13">
        <v>5893</v>
      </c>
      <c r="K11" s="13">
        <v>6333</v>
      </c>
      <c r="L11" s="13">
        <v>4316</v>
      </c>
      <c r="M11" s="13">
        <v>6445</v>
      </c>
      <c r="N11" s="13">
        <v>3298</v>
      </c>
      <c r="O11" s="14">
        <f t="shared" si="0"/>
        <v>5751.833333333333</v>
      </c>
      <c r="P11" s="126">
        <f t="shared" si="1"/>
        <v>0.57518333333333338</v>
      </c>
      <c r="Q11" s="13">
        <v>120000</v>
      </c>
      <c r="R11" s="15">
        <f t="shared" si="2"/>
        <v>69022</v>
      </c>
      <c r="S11" s="16"/>
      <c r="T11" s="17">
        <f t="shared" si="3"/>
        <v>69022</v>
      </c>
    </row>
    <row r="12" spans="1:20" s="18" customFormat="1">
      <c r="A12" s="11">
        <v>9</v>
      </c>
      <c r="B12" s="21" t="s">
        <v>36</v>
      </c>
      <c r="C12" s="13">
        <v>4571</v>
      </c>
      <c r="D12" s="13">
        <v>4460</v>
      </c>
      <c r="E12" s="13">
        <v>4980</v>
      </c>
      <c r="F12" s="13">
        <v>5717</v>
      </c>
      <c r="G12" s="13">
        <v>5635</v>
      </c>
      <c r="H12" s="13">
        <v>5957</v>
      </c>
      <c r="I12" s="13">
        <v>6524</v>
      </c>
      <c r="J12" s="13">
        <v>3791</v>
      </c>
      <c r="K12" s="13">
        <v>5973</v>
      </c>
      <c r="L12" s="13">
        <v>3524</v>
      </c>
      <c r="M12" s="13">
        <v>5957</v>
      </c>
      <c r="N12" s="13">
        <v>4571</v>
      </c>
      <c r="O12" s="14">
        <f t="shared" si="0"/>
        <v>5138.333333333333</v>
      </c>
      <c r="P12" s="126">
        <f t="shared" si="1"/>
        <v>0.51383333333333336</v>
      </c>
      <c r="Q12" s="13">
        <v>120000</v>
      </c>
      <c r="R12" s="15">
        <f t="shared" si="2"/>
        <v>61660</v>
      </c>
      <c r="S12" s="16"/>
      <c r="T12" s="17">
        <f t="shared" si="3"/>
        <v>61660</v>
      </c>
    </row>
    <row r="13" spans="1:20" s="18" customFormat="1">
      <c r="A13" s="11">
        <v>10</v>
      </c>
      <c r="B13" s="22" t="s">
        <v>37</v>
      </c>
      <c r="C13" s="13">
        <v>3065</v>
      </c>
      <c r="D13" s="13">
        <v>5085</v>
      </c>
      <c r="E13" s="13">
        <v>5948</v>
      </c>
      <c r="F13" s="13">
        <v>6465</v>
      </c>
      <c r="G13" s="13">
        <v>8369</v>
      </c>
      <c r="H13" s="13">
        <v>6263</v>
      </c>
      <c r="I13" s="13">
        <v>5370</v>
      </c>
      <c r="J13" s="13">
        <v>231</v>
      </c>
      <c r="K13" s="13">
        <v>0</v>
      </c>
      <c r="L13" s="13">
        <v>30</v>
      </c>
      <c r="M13" s="13">
        <v>4338</v>
      </c>
      <c r="N13" s="13">
        <v>3065</v>
      </c>
      <c r="O13" s="14">
        <f t="shared" si="0"/>
        <v>4019.0833333333335</v>
      </c>
      <c r="P13" s="126">
        <f t="shared" si="1"/>
        <v>0.40190833333333331</v>
      </c>
      <c r="Q13" s="13">
        <v>120000</v>
      </c>
      <c r="R13" s="15">
        <f t="shared" si="2"/>
        <v>48229</v>
      </c>
      <c r="S13" s="16"/>
      <c r="T13" s="17">
        <f t="shared" si="3"/>
        <v>48229</v>
      </c>
    </row>
    <row r="14" spans="1:20" s="18" customFormat="1">
      <c r="A14" s="11">
        <v>11</v>
      </c>
      <c r="B14" s="19" t="s">
        <v>38</v>
      </c>
      <c r="C14" s="13">
        <v>3774</v>
      </c>
      <c r="D14" s="13">
        <v>4448</v>
      </c>
      <c r="E14" s="13">
        <v>8097</v>
      </c>
      <c r="F14" s="13">
        <v>7220</v>
      </c>
      <c r="G14" s="13">
        <v>9573</v>
      </c>
      <c r="H14" s="13">
        <v>8130</v>
      </c>
      <c r="I14" s="13">
        <v>8603</v>
      </c>
      <c r="J14" s="13">
        <v>4638</v>
      </c>
      <c r="K14" s="13">
        <v>5690</v>
      </c>
      <c r="L14" s="13">
        <v>7836</v>
      </c>
      <c r="M14" s="13">
        <v>5729</v>
      </c>
      <c r="N14" s="13">
        <v>3774</v>
      </c>
      <c r="O14" s="14">
        <f t="shared" si="0"/>
        <v>6459.333333333333</v>
      </c>
      <c r="P14" s="126">
        <f t="shared" si="1"/>
        <v>0.64593333333333336</v>
      </c>
      <c r="Q14" s="13">
        <v>120000</v>
      </c>
      <c r="R14" s="15">
        <f t="shared" si="2"/>
        <v>77512</v>
      </c>
      <c r="S14" s="16"/>
      <c r="T14" s="17">
        <f t="shared" si="3"/>
        <v>77512</v>
      </c>
    </row>
    <row r="15" spans="1:20" s="18" customFormat="1">
      <c r="A15" s="11">
        <v>12</v>
      </c>
      <c r="B15" s="21" t="s">
        <v>39</v>
      </c>
      <c r="C15" s="13">
        <v>3063</v>
      </c>
      <c r="D15" s="13">
        <v>5968</v>
      </c>
      <c r="E15" s="13">
        <v>8163</v>
      </c>
      <c r="F15" s="13">
        <v>7289</v>
      </c>
      <c r="G15" s="13">
        <v>7300</v>
      </c>
      <c r="H15" s="13">
        <v>2974</v>
      </c>
      <c r="I15" s="13">
        <v>0</v>
      </c>
      <c r="J15" s="13">
        <v>1463</v>
      </c>
      <c r="K15" s="13">
        <v>6744</v>
      </c>
      <c r="L15" s="13">
        <v>6992</v>
      </c>
      <c r="M15" s="13">
        <v>2974</v>
      </c>
      <c r="N15" s="13">
        <v>3063</v>
      </c>
      <c r="O15" s="14">
        <f t="shared" si="0"/>
        <v>4666.083333333333</v>
      </c>
      <c r="P15" s="126">
        <f t="shared" si="1"/>
        <v>0.46660833333333335</v>
      </c>
      <c r="Q15" s="13">
        <v>120000</v>
      </c>
      <c r="R15" s="15">
        <f t="shared" si="2"/>
        <v>55993</v>
      </c>
      <c r="S15" s="16"/>
      <c r="T15" s="17">
        <f t="shared" si="3"/>
        <v>55993</v>
      </c>
    </row>
    <row r="16" spans="1:20" s="18" customFormat="1">
      <c r="A16" s="11">
        <v>13</v>
      </c>
      <c r="B16" s="21" t="s">
        <v>40</v>
      </c>
      <c r="C16" s="13">
        <v>3440</v>
      </c>
      <c r="D16" s="13">
        <v>3614</v>
      </c>
      <c r="E16" s="13">
        <v>1324</v>
      </c>
      <c r="F16" s="13">
        <v>5261</v>
      </c>
      <c r="G16" s="13">
        <v>7903</v>
      </c>
      <c r="H16" s="13">
        <v>7002</v>
      </c>
      <c r="I16" s="13">
        <v>8481</v>
      </c>
      <c r="J16" s="13">
        <v>1907</v>
      </c>
      <c r="K16" s="13">
        <v>4931</v>
      </c>
      <c r="L16" s="13">
        <v>5535</v>
      </c>
      <c r="M16" s="13">
        <v>6114</v>
      </c>
      <c r="N16" s="13">
        <v>3440</v>
      </c>
      <c r="O16" s="14">
        <f t="shared" si="0"/>
        <v>4912.666666666667</v>
      </c>
      <c r="P16" s="126">
        <f t="shared" si="1"/>
        <v>0.49126666666666668</v>
      </c>
      <c r="Q16" s="13">
        <v>120000</v>
      </c>
      <c r="R16" s="15">
        <f t="shared" si="2"/>
        <v>58952</v>
      </c>
      <c r="S16" s="16"/>
      <c r="T16" s="17">
        <f t="shared" si="3"/>
        <v>58952</v>
      </c>
    </row>
    <row r="17" spans="1:117" s="18" customFormat="1">
      <c r="A17" s="11">
        <v>14</v>
      </c>
      <c r="B17" s="21" t="s">
        <v>41</v>
      </c>
      <c r="C17" s="13">
        <v>1797</v>
      </c>
      <c r="D17" s="13">
        <v>3710</v>
      </c>
      <c r="E17" s="13">
        <v>3673</v>
      </c>
      <c r="F17" s="13">
        <v>5271</v>
      </c>
      <c r="G17" s="13">
        <v>6516</v>
      </c>
      <c r="H17" s="13">
        <v>7490</v>
      </c>
      <c r="I17" s="13">
        <v>6988</v>
      </c>
      <c r="J17" s="13">
        <v>2649</v>
      </c>
      <c r="K17" s="13">
        <v>5232</v>
      </c>
      <c r="L17" s="13">
        <v>1385</v>
      </c>
      <c r="M17" s="13">
        <v>7490</v>
      </c>
      <c r="N17" s="13">
        <v>1797</v>
      </c>
      <c r="O17" s="14">
        <f t="shared" si="0"/>
        <v>4499.833333333333</v>
      </c>
      <c r="P17" s="126">
        <f t="shared" si="1"/>
        <v>0.44998333333333335</v>
      </c>
      <c r="Q17" s="13">
        <v>120000</v>
      </c>
      <c r="R17" s="15">
        <f t="shared" si="2"/>
        <v>53998</v>
      </c>
      <c r="S17" s="16"/>
      <c r="T17" s="17">
        <f t="shared" si="3"/>
        <v>53998</v>
      </c>
    </row>
    <row r="18" spans="1:117" s="18" customFormat="1">
      <c r="A18" s="11">
        <v>15</v>
      </c>
      <c r="B18" s="21" t="s">
        <v>42</v>
      </c>
      <c r="C18" s="13">
        <v>1683</v>
      </c>
      <c r="D18" s="13">
        <v>5844</v>
      </c>
      <c r="E18" s="13">
        <v>3246</v>
      </c>
      <c r="F18" s="13">
        <v>4714</v>
      </c>
      <c r="G18" s="13">
        <v>7044</v>
      </c>
      <c r="H18" s="13">
        <v>3205</v>
      </c>
      <c r="I18" s="13">
        <v>7882</v>
      </c>
      <c r="J18" s="13">
        <v>4648</v>
      </c>
      <c r="K18" s="13">
        <v>4174</v>
      </c>
      <c r="L18" s="13">
        <v>7569</v>
      </c>
      <c r="M18" s="13">
        <v>7112</v>
      </c>
      <c r="N18" s="13">
        <v>1683</v>
      </c>
      <c r="O18" s="14">
        <f t="shared" si="0"/>
        <v>4900.333333333333</v>
      </c>
      <c r="P18" s="126">
        <f t="shared" si="1"/>
        <v>0.49003333333333332</v>
      </c>
      <c r="Q18" s="13">
        <v>120000</v>
      </c>
      <c r="R18" s="15">
        <f t="shared" si="2"/>
        <v>58804</v>
      </c>
      <c r="S18" s="16"/>
      <c r="T18" s="17">
        <f t="shared" si="3"/>
        <v>58804</v>
      </c>
    </row>
    <row r="19" spans="1:117" s="18" customFormat="1">
      <c r="A19" s="11">
        <v>16</v>
      </c>
      <c r="B19" s="21" t="s">
        <v>43</v>
      </c>
      <c r="C19" s="13">
        <v>2944</v>
      </c>
      <c r="D19" s="13">
        <v>4546</v>
      </c>
      <c r="E19" s="13">
        <v>3529</v>
      </c>
      <c r="F19" s="13">
        <v>2734</v>
      </c>
      <c r="G19" s="13">
        <v>5121</v>
      </c>
      <c r="H19" s="13">
        <v>7063</v>
      </c>
      <c r="I19" s="13">
        <v>8033</v>
      </c>
      <c r="J19" s="13">
        <v>4003</v>
      </c>
      <c r="K19" s="13">
        <v>5235</v>
      </c>
      <c r="L19" s="13">
        <v>7809</v>
      </c>
      <c r="M19" s="13">
        <v>6997</v>
      </c>
      <c r="N19" s="13">
        <v>2944</v>
      </c>
      <c r="O19" s="14">
        <f t="shared" si="0"/>
        <v>5079.833333333333</v>
      </c>
      <c r="P19" s="126">
        <f t="shared" si="1"/>
        <v>0.50798333333333334</v>
      </c>
      <c r="Q19" s="13">
        <v>120000</v>
      </c>
      <c r="R19" s="15">
        <f t="shared" si="2"/>
        <v>60958</v>
      </c>
      <c r="S19" s="16"/>
      <c r="T19" s="17">
        <f t="shared" si="3"/>
        <v>60958</v>
      </c>
    </row>
    <row r="20" spans="1:117" s="18" customFormat="1">
      <c r="A20" s="11">
        <v>17</v>
      </c>
      <c r="B20" s="21" t="s">
        <v>44</v>
      </c>
      <c r="C20" s="13">
        <v>3537</v>
      </c>
      <c r="D20" s="13">
        <v>5970</v>
      </c>
      <c r="E20" s="13">
        <v>8161</v>
      </c>
      <c r="F20" s="13">
        <v>7153</v>
      </c>
      <c r="G20" s="13">
        <v>8105</v>
      </c>
      <c r="H20" s="13">
        <v>8150</v>
      </c>
      <c r="I20" s="13">
        <v>8669</v>
      </c>
      <c r="J20" s="13">
        <v>4259</v>
      </c>
      <c r="K20" s="13">
        <v>6567</v>
      </c>
      <c r="L20" s="13">
        <v>5891</v>
      </c>
      <c r="M20" s="13">
        <v>6334</v>
      </c>
      <c r="N20" s="13">
        <v>5970</v>
      </c>
      <c r="O20" s="14">
        <f t="shared" si="0"/>
        <v>6563.833333333333</v>
      </c>
      <c r="P20" s="126">
        <f t="shared" si="1"/>
        <v>0.65638333333333332</v>
      </c>
      <c r="Q20" s="13">
        <v>120000</v>
      </c>
      <c r="R20" s="15">
        <f t="shared" si="2"/>
        <v>78766</v>
      </c>
      <c r="S20" s="16"/>
      <c r="T20" s="17">
        <f t="shared" si="3"/>
        <v>78766</v>
      </c>
    </row>
    <row r="21" spans="1:117" s="18" customFormat="1">
      <c r="A21" s="11">
        <v>18</v>
      </c>
      <c r="B21" s="21" t="s">
        <v>45</v>
      </c>
      <c r="C21" s="13">
        <v>2899</v>
      </c>
      <c r="D21" s="13">
        <v>4583</v>
      </c>
      <c r="E21" s="13">
        <v>2866</v>
      </c>
      <c r="F21" s="13">
        <v>4498</v>
      </c>
      <c r="G21" s="13">
        <v>6349</v>
      </c>
      <c r="H21" s="13">
        <v>7004</v>
      </c>
      <c r="I21" s="13">
        <v>5716</v>
      </c>
      <c r="J21" s="13">
        <v>5017</v>
      </c>
      <c r="K21" s="13">
        <v>7160</v>
      </c>
      <c r="L21" s="13">
        <v>6420</v>
      </c>
      <c r="M21" s="13">
        <v>6889</v>
      </c>
      <c r="N21" s="13">
        <v>4583</v>
      </c>
      <c r="O21" s="14">
        <f t="shared" si="0"/>
        <v>5332</v>
      </c>
      <c r="P21" s="126">
        <f t="shared" si="1"/>
        <v>0.53320000000000001</v>
      </c>
      <c r="Q21" s="13">
        <v>120000</v>
      </c>
      <c r="R21" s="15">
        <f t="shared" si="2"/>
        <v>63984</v>
      </c>
      <c r="S21" s="16"/>
      <c r="T21" s="17">
        <f t="shared" si="3"/>
        <v>63984</v>
      </c>
    </row>
    <row r="22" spans="1:117" s="18" customFormat="1">
      <c r="A22" s="11">
        <v>19</v>
      </c>
      <c r="B22" s="20" t="s">
        <v>46</v>
      </c>
      <c r="C22" s="13">
        <v>4686</v>
      </c>
      <c r="D22" s="13">
        <v>4396</v>
      </c>
      <c r="E22" s="13">
        <v>5009</v>
      </c>
      <c r="F22" s="13">
        <v>6190</v>
      </c>
      <c r="G22" s="13">
        <v>5843</v>
      </c>
      <c r="H22" s="13">
        <v>7872</v>
      </c>
      <c r="I22" s="13">
        <v>6802</v>
      </c>
      <c r="J22" s="13">
        <v>6630</v>
      </c>
      <c r="K22" s="13">
        <v>6452</v>
      </c>
      <c r="L22" s="13">
        <v>7196</v>
      </c>
      <c r="M22" s="13">
        <v>6290</v>
      </c>
      <c r="N22" s="13">
        <v>4396</v>
      </c>
      <c r="O22" s="14">
        <f t="shared" si="0"/>
        <v>5980.166666666667</v>
      </c>
      <c r="P22" s="126">
        <f t="shared" si="1"/>
        <v>0.59801666666666664</v>
      </c>
      <c r="Q22" s="13">
        <v>120000</v>
      </c>
      <c r="R22" s="15">
        <f t="shared" si="2"/>
        <v>71762</v>
      </c>
      <c r="S22" s="16"/>
      <c r="T22" s="17">
        <f t="shared" si="3"/>
        <v>71762</v>
      </c>
    </row>
    <row r="23" spans="1:117" s="18" customFormat="1">
      <c r="A23" s="11">
        <v>20</v>
      </c>
      <c r="B23" s="21" t="s">
        <v>47</v>
      </c>
      <c r="C23" s="13">
        <v>3377</v>
      </c>
      <c r="D23" s="13">
        <v>5974</v>
      </c>
      <c r="E23" s="13">
        <v>8110</v>
      </c>
      <c r="F23" s="13">
        <v>6466</v>
      </c>
      <c r="G23" s="13">
        <v>6969</v>
      </c>
      <c r="H23" s="13">
        <v>8355</v>
      </c>
      <c r="I23" s="13">
        <v>6104</v>
      </c>
      <c r="J23" s="13">
        <v>5535</v>
      </c>
      <c r="K23" s="13">
        <v>6567</v>
      </c>
      <c r="L23" s="13">
        <v>6691</v>
      </c>
      <c r="M23" s="13">
        <v>6104</v>
      </c>
      <c r="N23" s="13">
        <v>5974</v>
      </c>
      <c r="O23" s="14">
        <f t="shared" si="0"/>
        <v>6352.166666666667</v>
      </c>
      <c r="P23" s="126">
        <f t="shared" si="1"/>
        <v>0.63521666666666665</v>
      </c>
      <c r="Q23" s="13">
        <v>120000</v>
      </c>
      <c r="R23" s="15">
        <f t="shared" si="2"/>
        <v>76226</v>
      </c>
      <c r="S23" s="16"/>
      <c r="T23" s="17">
        <f t="shared" si="3"/>
        <v>76226</v>
      </c>
    </row>
    <row r="24" spans="1:117" s="18" customFormat="1">
      <c r="A24" s="11">
        <v>21</v>
      </c>
      <c r="B24" s="12" t="s">
        <v>48</v>
      </c>
      <c r="C24" s="13">
        <v>3514</v>
      </c>
      <c r="D24" s="13">
        <v>4370</v>
      </c>
      <c r="E24" s="13">
        <v>3466</v>
      </c>
      <c r="F24" s="13">
        <v>4069</v>
      </c>
      <c r="G24" s="13">
        <v>6008</v>
      </c>
      <c r="H24" s="13">
        <v>6446</v>
      </c>
      <c r="I24" s="13">
        <v>7228</v>
      </c>
      <c r="J24" s="13">
        <v>4546</v>
      </c>
      <c r="K24" s="13">
        <v>4539</v>
      </c>
      <c r="L24" s="13">
        <v>4370</v>
      </c>
      <c r="M24" s="13">
        <v>6446</v>
      </c>
      <c r="N24" s="13">
        <v>4370</v>
      </c>
      <c r="O24" s="14">
        <f t="shared" si="0"/>
        <v>4947.666666666667</v>
      </c>
      <c r="P24" s="126">
        <f t="shared" si="1"/>
        <v>0.49476666666666669</v>
      </c>
      <c r="Q24" s="13">
        <v>120000</v>
      </c>
      <c r="R24" s="15">
        <f t="shared" si="2"/>
        <v>59372</v>
      </c>
      <c r="S24" s="16"/>
      <c r="T24" s="17">
        <f t="shared" si="3"/>
        <v>59372</v>
      </c>
    </row>
    <row r="25" spans="1:117" s="25" customFormat="1">
      <c r="A25" s="119" t="s">
        <v>49</v>
      </c>
      <c r="B25" s="120"/>
      <c r="C25" s="23">
        <f t="shared" ref="C25:O25" si="4">SUM(C4:C24)</f>
        <v>61617</v>
      </c>
      <c r="D25" s="23">
        <f t="shared" si="4"/>
        <v>83917</v>
      </c>
      <c r="E25" s="23">
        <f t="shared" si="4"/>
        <v>81965</v>
      </c>
      <c r="F25" s="23">
        <f t="shared" si="4"/>
        <v>90537</v>
      </c>
      <c r="G25" s="23">
        <f t="shared" si="4"/>
        <v>107734</v>
      </c>
      <c r="H25" s="23">
        <f>SUM(H4:H24)</f>
        <v>102918</v>
      </c>
      <c r="I25" s="23">
        <f t="shared" si="4"/>
        <v>109661</v>
      </c>
      <c r="J25" s="23">
        <f t="shared" si="4"/>
        <v>67238</v>
      </c>
      <c r="K25" s="23">
        <f>SUM(K4:K24)</f>
        <v>93633</v>
      </c>
      <c r="L25" s="23">
        <f>SUM(L4:L24)</f>
        <v>84211</v>
      </c>
      <c r="M25" s="23">
        <f>SUM(M4:M24)</f>
        <v>95308</v>
      </c>
      <c r="N25" s="23">
        <f>SUM(N4:N24)</f>
        <v>62567</v>
      </c>
      <c r="O25" s="23">
        <f t="shared" si="4"/>
        <v>86775.500000000015</v>
      </c>
      <c r="P25" s="24">
        <f t="shared" si="1"/>
        <v>0.41321666666666668</v>
      </c>
      <c r="Q25" s="23">
        <f>SUM(Q4:Q24)</f>
        <v>2520000</v>
      </c>
      <c r="R25" s="23">
        <f>SUM(R4:R24)</f>
        <v>1041306</v>
      </c>
      <c r="S25" s="16"/>
      <c r="T25" s="17">
        <f t="shared" si="3"/>
        <v>1041306</v>
      </c>
    </row>
    <row r="26" spans="1:117" s="26" customFormat="1" ht="18" thickBot="1">
      <c r="S26" s="27"/>
      <c r="T26" s="28"/>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c r="DI26" s="29"/>
      <c r="DJ26" s="29"/>
      <c r="DK26" s="29"/>
      <c r="DL26" s="29"/>
      <c r="DM26" s="29"/>
    </row>
    <row r="27" spans="1:117">
      <c r="S27" s="27"/>
    </row>
    <row r="28" spans="1:117">
      <c r="S28" s="27"/>
    </row>
    <row r="29" spans="1:117">
      <c r="S29" s="27"/>
    </row>
    <row r="30" spans="1:117">
      <c r="S30" s="27"/>
    </row>
    <row r="31" spans="1:117">
      <c r="S31" s="27"/>
    </row>
  </sheetData>
  <mergeCells count="2">
    <mergeCell ref="A1:T1"/>
    <mergeCell ref="A25:B25"/>
  </mergeCells>
  <conditionalFormatting sqref="C4:P24">
    <cfRule type="colorScale" priority="1">
      <colorScale>
        <cfvo type="min"/>
        <cfvo type="percentile" val="70"/>
        <cfvo type="max"/>
        <color theme="5" tint="0.79998168889431442"/>
        <color theme="9" tint="0.79998168889431442"/>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C37A-D7F2-4D0F-8437-CB7B9FED6362}">
  <dimension ref="A1:DO33"/>
  <sheetViews>
    <sheetView tabSelected="1" zoomScale="62" zoomScaleNormal="62" workbookViewId="0">
      <pane xSplit="2" ySplit="3" topLeftCell="G4" activePane="bottomRight" state="frozen"/>
      <selection pane="topRight" activeCell="C1" sqref="C1"/>
      <selection pane="bottomLeft" activeCell="A4" sqref="A4"/>
      <selection pane="bottomRight" activeCell="M22" sqref="M22"/>
    </sheetView>
  </sheetViews>
  <sheetFormatPr defaultColWidth="12.3984375" defaultRowHeight="18.95" customHeight="1"/>
  <cols>
    <col min="1" max="1" width="6.73046875" style="30" customWidth="1"/>
    <col min="2" max="2" width="24.59765625" style="30" customWidth="1"/>
    <col min="3" max="5" width="14.1328125" style="30" hidden="1" customWidth="1"/>
    <col min="6" max="6" width="17.59765625" style="31" hidden="1" customWidth="1"/>
    <col min="7" max="7" width="2.1328125" style="30" customWidth="1"/>
    <col min="8" max="8" width="27.3984375" style="30" bestFit="1" customWidth="1"/>
    <col min="9" max="10" width="27" style="30" bestFit="1" customWidth="1"/>
    <col min="11" max="11" width="29.3984375" style="30" bestFit="1" customWidth="1"/>
    <col min="12" max="12" width="28.265625" style="30" bestFit="1" customWidth="1"/>
    <col min="13" max="13" width="27.73046875" style="30" bestFit="1" customWidth="1"/>
    <col min="14" max="14" width="26.73046875" style="30" bestFit="1" customWidth="1"/>
    <col min="15" max="15" width="27" style="30" bestFit="1" customWidth="1"/>
    <col min="16" max="16" width="28.1328125" style="30" bestFit="1" customWidth="1"/>
    <col min="17" max="18" width="27.73046875" style="30" bestFit="1" customWidth="1"/>
    <col min="19" max="19" width="26.59765625" style="30" bestFit="1" customWidth="1"/>
    <col min="20" max="20" width="30.73046875" style="30" bestFit="1" customWidth="1"/>
    <col min="21" max="21" width="1.86328125" style="30" customWidth="1"/>
    <col min="22" max="22" width="32" style="31" customWidth="1"/>
    <col min="23" max="23" width="12.3984375" style="30"/>
    <col min="24" max="24" width="24.3984375" style="30" bestFit="1" customWidth="1"/>
    <col min="25" max="16384" width="12.3984375" style="30"/>
  </cols>
  <sheetData>
    <row r="1" spans="1:22" s="31" customFormat="1" ht="45.95" customHeight="1">
      <c r="A1" s="121" t="s">
        <v>20</v>
      </c>
      <c r="B1" s="121"/>
      <c r="C1" s="121"/>
      <c r="D1" s="121"/>
      <c r="E1" s="121"/>
      <c r="F1" s="121"/>
      <c r="G1" s="121"/>
      <c r="H1" s="121"/>
      <c r="I1" s="121"/>
      <c r="J1" s="121"/>
      <c r="K1" s="121"/>
      <c r="L1" s="121"/>
      <c r="M1" s="121"/>
      <c r="N1" s="121"/>
      <c r="O1" s="121"/>
      <c r="P1" s="121"/>
      <c r="Q1" s="121"/>
      <c r="R1" s="121"/>
      <c r="S1" s="121"/>
      <c r="T1" s="121"/>
      <c r="U1" s="121"/>
      <c r="V1" s="121"/>
    </row>
    <row r="2" spans="1:22" s="31" customFormat="1" ht="36" customHeight="1" thickBot="1">
      <c r="A2" s="66" t="s">
        <v>50</v>
      </c>
      <c r="B2" s="65"/>
      <c r="C2" s="65"/>
      <c r="D2" s="64"/>
      <c r="E2" s="64"/>
      <c r="F2" s="64"/>
      <c r="G2" s="64"/>
      <c r="H2" s="64"/>
      <c r="I2" s="64"/>
      <c r="J2" s="64"/>
      <c r="K2" s="64"/>
      <c r="L2" s="64"/>
      <c r="M2" s="64"/>
      <c r="N2" s="64"/>
      <c r="O2" s="64"/>
      <c r="P2" s="64"/>
      <c r="Q2" s="64"/>
      <c r="R2" s="64"/>
      <c r="S2" s="64"/>
      <c r="T2" s="64"/>
      <c r="U2" s="64"/>
      <c r="V2" s="64"/>
    </row>
    <row r="3" spans="1:22" s="59" customFormat="1" ht="45" customHeight="1">
      <c r="A3" s="63" t="s">
        <v>0</v>
      </c>
      <c r="B3" s="61" t="s">
        <v>22</v>
      </c>
      <c r="C3" s="62">
        <v>44470</v>
      </c>
      <c r="D3" s="62">
        <v>44501</v>
      </c>
      <c r="E3" s="62">
        <v>44531</v>
      </c>
      <c r="F3" s="61" t="s">
        <v>51</v>
      </c>
      <c r="G3" s="31"/>
      <c r="H3" s="62">
        <v>44562</v>
      </c>
      <c r="I3" s="62">
        <v>44593</v>
      </c>
      <c r="J3" s="62">
        <v>44621</v>
      </c>
      <c r="K3" s="62">
        <v>44652</v>
      </c>
      <c r="L3" s="62">
        <v>44682</v>
      </c>
      <c r="M3" s="62">
        <v>44713</v>
      </c>
      <c r="N3" s="62">
        <v>44743</v>
      </c>
      <c r="O3" s="62">
        <v>44774</v>
      </c>
      <c r="P3" s="62">
        <v>44805</v>
      </c>
      <c r="Q3" s="62">
        <v>44835</v>
      </c>
      <c r="R3" s="62">
        <v>44866</v>
      </c>
      <c r="S3" s="62">
        <v>44896</v>
      </c>
      <c r="T3" s="61" t="s">
        <v>52</v>
      </c>
      <c r="V3" s="60" t="s">
        <v>53</v>
      </c>
    </row>
    <row r="4" spans="1:22" s="48" customFormat="1" ht="29.1" customHeight="1">
      <c r="A4" s="53">
        <v>1</v>
      </c>
      <c r="B4" s="58" t="s">
        <v>34</v>
      </c>
      <c r="C4" s="51"/>
      <c r="D4" s="51"/>
      <c r="E4" s="51"/>
      <c r="F4" s="52">
        <f t="shared" ref="F4:F24" si="0">SUM(C4:E4)</f>
        <v>0</v>
      </c>
      <c r="G4" s="31"/>
      <c r="H4" s="51">
        <v>641459.46</v>
      </c>
      <c r="I4" s="51">
        <v>310721.74</v>
      </c>
      <c r="J4" s="51">
        <v>624359.69999999995</v>
      </c>
      <c r="K4" s="51">
        <v>490140.4</v>
      </c>
      <c r="L4" s="51">
        <v>340218.9</v>
      </c>
      <c r="M4" s="51">
        <v>1072416.8500000001</v>
      </c>
      <c r="N4" s="51">
        <v>729890.56</v>
      </c>
      <c r="O4" s="51">
        <v>314278</v>
      </c>
      <c r="P4" s="51">
        <v>751042</v>
      </c>
      <c r="Q4" s="51">
        <v>842720</v>
      </c>
      <c r="R4" s="51">
        <v>768801.6</v>
      </c>
      <c r="S4" s="51">
        <v>262304</v>
      </c>
      <c r="T4" s="50">
        <f t="shared" ref="T4:T24" si="1">SUM(H4:S4)</f>
        <v>7148353.209999999</v>
      </c>
      <c r="U4" s="32"/>
      <c r="V4" s="49">
        <f t="shared" ref="V4:V24" si="2">T4+F4</f>
        <v>7148353.209999999</v>
      </c>
    </row>
    <row r="5" spans="1:22" s="48" customFormat="1" ht="29.1" customHeight="1">
      <c r="A5" s="53">
        <v>2</v>
      </c>
      <c r="B5" s="57" t="s">
        <v>35</v>
      </c>
      <c r="C5" s="51"/>
      <c r="D5" s="51"/>
      <c r="E5" s="51"/>
      <c r="F5" s="52">
        <f t="shared" si="0"/>
        <v>0</v>
      </c>
      <c r="G5" s="31"/>
      <c r="H5" s="51">
        <v>620807.65</v>
      </c>
      <c r="I5" s="51">
        <v>309617.53999999998</v>
      </c>
      <c r="J5" s="51">
        <v>627480.4</v>
      </c>
      <c r="K5" s="51">
        <v>492640.69999999995</v>
      </c>
      <c r="L5" s="51">
        <v>681605.2</v>
      </c>
      <c r="M5" s="51">
        <v>1082119.01</v>
      </c>
      <c r="N5" s="51">
        <v>1098343.68</v>
      </c>
      <c r="O5" s="51">
        <v>749174.4</v>
      </c>
      <c r="P5" s="51">
        <v>837500</v>
      </c>
      <c r="Q5" s="51">
        <v>387504</v>
      </c>
      <c r="R5" s="51">
        <v>462000</v>
      </c>
      <c r="S5" s="51">
        <v>549000</v>
      </c>
      <c r="T5" s="50">
        <f t="shared" si="1"/>
        <v>7897792.5800000001</v>
      </c>
      <c r="U5" s="32"/>
      <c r="V5" s="49">
        <f t="shared" si="2"/>
        <v>7897792.5800000001</v>
      </c>
    </row>
    <row r="6" spans="1:22" s="48" customFormat="1" ht="29.1" customHeight="1">
      <c r="A6" s="53">
        <v>3</v>
      </c>
      <c r="B6" s="55" t="s">
        <v>36</v>
      </c>
      <c r="C6" s="51"/>
      <c r="D6" s="51"/>
      <c r="E6" s="51"/>
      <c r="F6" s="52">
        <f t="shared" si="0"/>
        <v>0</v>
      </c>
      <c r="G6" s="31"/>
      <c r="H6" s="51">
        <v>650048.16</v>
      </c>
      <c r="I6" s="51">
        <v>309175.86000000004</v>
      </c>
      <c r="J6" s="51">
        <v>624805.5</v>
      </c>
      <c r="K6" s="51">
        <v>492096.10000000003</v>
      </c>
      <c r="L6" s="51">
        <v>338529.9</v>
      </c>
      <c r="M6" s="51">
        <v>1076801.44</v>
      </c>
      <c r="N6" s="51">
        <v>735087.36</v>
      </c>
      <c r="O6" s="51">
        <v>314574</v>
      </c>
      <c r="P6" s="51">
        <v>747840.39999999991</v>
      </c>
      <c r="Q6" s="51">
        <v>866880</v>
      </c>
      <c r="R6" s="51">
        <v>435607.2</v>
      </c>
      <c r="S6" s="51">
        <v>112000</v>
      </c>
      <c r="T6" s="50">
        <f t="shared" si="1"/>
        <v>6703445.9200000009</v>
      </c>
      <c r="U6" s="32"/>
      <c r="V6" s="49">
        <f t="shared" si="2"/>
        <v>6703445.9200000009</v>
      </c>
    </row>
    <row r="7" spans="1:22" s="48" customFormat="1" ht="29.1" customHeight="1">
      <c r="A7" s="53">
        <v>4</v>
      </c>
      <c r="B7" s="55" t="s">
        <v>37</v>
      </c>
      <c r="C7" s="51"/>
      <c r="D7" s="51"/>
      <c r="E7" s="51"/>
      <c r="F7" s="52">
        <f t="shared" si="0"/>
        <v>0</v>
      </c>
      <c r="G7" s="31"/>
      <c r="H7" s="51">
        <v>0</v>
      </c>
      <c r="I7" s="51">
        <v>645864.31000000006</v>
      </c>
      <c r="J7" s="51">
        <v>624136.80000000005</v>
      </c>
      <c r="K7" s="51">
        <v>648265.80000000005</v>
      </c>
      <c r="L7" s="51">
        <v>1028265.4</v>
      </c>
      <c r="M7" s="51">
        <v>712586.82000000007</v>
      </c>
      <c r="N7" s="51">
        <v>732229.12</v>
      </c>
      <c r="O7" s="51">
        <v>0</v>
      </c>
      <c r="P7" s="51">
        <v>0</v>
      </c>
      <c r="Q7" s="51">
        <v>0</v>
      </c>
      <c r="R7" s="51">
        <v>448936</v>
      </c>
      <c r="S7" s="51">
        <v>529480</v>
      </c>
      <c r="T7" s="50">
        <f t="shared" si="1"/>
        <v>5369764.25</v>
      </c>
      <c r="U7" s="32"/>
      <c r="V7" s="49">
        <f t="shared" si="2"/>
        <v>5369764.25</v>
      </c>
    </row>
    <row r="8" spans="1:22" s="48" customFormat="1" ht="29.1" customHeight="1">
      <c r="A8" s="53">
        <v>5</v>
      </c>
      <c r="B8" s="55" t="s">
        <v>38</v>
      </c>
      <c r="C8" s="51"/>
      <c r="D8" s="51"/>
      <c r="E8" s="51"/>
      <c r="F8" s="52">
        <f t="shared" si="0"/>
        <v>0</v>
      </c>
      <c r="G8" s="31"/>
      <c r="H8" s="51">
        <v>310890.69999999995</v>
      </c>
      <c r="I8" s="51">
        <v>309396.7</v>
      </c>
      <c r="J8" s="51">
        <v>936651</v>
      </c>
      <c r="K8" s="51">
        <v>652995.1</v>
      </c>
      <c r="L8" s="51">
        <v>1011019</v>
      </c>
      <c r="M8" s="51">
        <v>1082132.8</v>
      </c>
      <c r="N8" s="51">
        <v>1108477.4399999999</v>
      </c>
      <c r="O8" s="51">
        <v>589802.80000000005</v>
      </c>
      <c r="P8" s="51">
        <v>834860</v>
      </c>
      <c r="Q8" s="51">
        <v>821596.8</v>
      </c>
      <c r="R8" s="51">
        <v>872762.39999999991</v>
      </c>
      <c r="S8" s="51">
        <v>262304</v>
      </c>
      <c r="T8" s="50">
        <f t="shared" si="1"/>
        <v>8792888.7400000002</v>
      </c>
      <c r="U8" s="32"/>
      <c r="V8" s="49">
        <f t="shared" si="2"/>
        <v>8792888.7400000002</v>
      </c>
    </row>
    <row r="9" spans="1:22" s="48" customFormat="1" ht="29.1" customHeight="1">
      <c r="A9" s="53">
        <v>6</v>
      </c>
      <c r="B9" s="55" t="s">
        <v>39</v>
      </c>
      <c r="C9" s="51"/>
      <c r="D9" s="51"/>
      <c r="E9" s="51"/>
      <c r="F9" s="52">
        <f t="shared" si="0"/>
        <v>0</v>
      </c>
      <c r="G9" s="31"/>
      <c r="H9" s="51">
        <v>308687.30000000005</v>
      </c>
      <c r="I9" s="51">
        <v>625418.60000000009</v>
      </c>
      <c r="J9" s="51">
        <v>628372.1</v>
      </c>
      <c r="K9" s="51">
        <v>987188.60000000009</v>
      </c>
      <c r="L9" s="51">
        <v>686936.5</v>
      </c>
      <c r="M9" s="51">
        <v>358189.26</v>
      </c>
      <c r="N9" s="51">
        <v>0</v>
      </c>
      <c r="O9" s="51">
        <v>104414</v>
      </c>
      <c r="P9" s="51">
        <v>1130965.2000000002</v>
      </c>
      <c r="Q9" s="51">
        <v>821906.4</v>
      </c>
      <c r="R9" s="51">
        <v>871214.39999999991</v>
      </c>
      <c r="S9" s="51">
        <v>0</v>
      </c>
      <c r="T9" s="50">
        <f t="shared" si="1"/>
        <v>6523292.3600000013</v>
      </c>
      <c r="U9" s="32"/>
      <c r="V9" s="49">
        <f t="shared" si="2"/>
        <v>6523292.3600000013</v>
      </c>
    </row>
    <row r="10" spans="1:22" s="48" customFormat="1" ht="29.1" customHeight="1">
      <c r="A10" s="53">
        <v>7</v>
      </c>
      <c r="B10" s="55" t="s">
        <v>40</v>
      </c>
      <c r="C10" s="51"/>
      <c r="D10" s="51"/>
      <c r="E10" s="51"/>
      <c r="F10" s="52">
        <f t="shared" si="0"/>
        <v>0</v>
      </c>
      <c r="G10" s="31"/>
      <c r="H10" s="51">
        <v>198739.00000000003</v>
      </c>
      <c r="I10" s="51">
        <v>642997.96</v>
      </c>
      <c r="J10" s="51">
        <v>627034.6</v>
      </c>
      <c r="K10" s="51">
        <v>648249.69999999995</v>
      </c>
      <c r="L10" s="51">
        <v>1022481.3</v>
      </c>
      <c r="M10" s="51">
        <v>713092.38</v>
      </c>
      <c r="N10" s="51">
        <v>1093926.3999999999</v>
      </c>
      <c r="O10" s="51">
        <v>373520</v>
      </c>
      <c r="P10" s="51">
        <v>837170</v>
      </c>
      <c r="Q10" s="51">
        <v>392472</v>
      </c>
      <c r="R10" s="51">
        <v>863712</v>
      </c>
      <c r="S10" s="51">
        <v>112000</v>
      </c>
      <c r="T10" s="50">
        <f t="shared" si="1"/>
        <v>7525395.3399999999</v>
      </c>
      <c r="U10" s="32"/>
      <c r="V10" s="49">
        <f t="shared" si="2"/>
        <v>7525395.3399999999</v>
      </c>
    </row>
    <row r="11" spans="1:22" s="48" customFormat="1" ht="29.1" customHeight="1">
      <c r="A11" s="53">
        <v>8</v>
      </c>
      <c r="B11" s="55" t="s">
        <v>41</v>
      </c>
      <c r="C11" s="51"/>
      <c r="D11" s="51"/>
      <c r="E11" s="51"/>
      <c r="F11" s="52">
        <f t="shared" si="0"/>
        <v>0</v>
      </c>
      <c r="G11" s="31"/>
      <c r="H11" s="51">
        <v>0</v>
      </c>
      <c r="I11" s="51">
        <v>365987.50000000006</v>
      </c>
      <c r="J11" s="51">
        <v>292019.8</v>
      </c>
      <c r="K11" s="51">
        <v>529376.5</v>
      </c>
      <c r="L11" s="51">
        <v>693398.5</v>
      </c>
      <c r="M11" s="51">
        <v>709047.9</v>
      </c>
      <c r="N11" s="51">
        <v>1091847.6799999999</v>
      </c>
      <c r="O11" s="51">
        <v>377255.2</v>
      </c>
      <c r="P11" s="51">
        <v>842120</v>
      </c>
      <c r="Q11" s="51">
        <v>433440</v>
      </c>
      <c r="R11" s="51">
        <v>827385.6</v>
      </c>
      <c r="S11" s="51">
        <v>262304</v>
      </c>
      <c r="T11" s="50">
        <f t="shared" si="1"/>
        <v>6424182.6799999997</v>
      </c>
      <c r="U11" s="32"/>
      <c r="V11" s="49">
        <f t="shared" si="2"/>
        <v>6424182.6799999997</v>
      </c>
    </row>
    <row r="12" spans="1:22" s="48" customFormat="1" ht="29.1" customHeight="1">
      <c r="A12" s="53">
        <v>9</v>
      </c>
      <c r="B12" s="55" t="s">
        <v>42</v>
      </c>
      <c r="C12" s="51"/>
      <c r="D12" s="51"/>
      <c r="E12" s="51"/>
      <c r="F12" s="52">
        <f t="shared" si="0"/>
        <v>0</v>
      </c>
      <c r="G12" s="31"/>
      <c r="H12" s="51">
        <v>0</v>
      </c>
      <c r="I12" s="51">
        <v>641235.80000000005</v>
      </c>
      <c r="J12" s="51">
        <v>291777.40000000002</v>
      </c>
      <c r="K12" s="51">
        <v>527515.1</v>
      </c>
      <c r="L12" s="51">
        <v>681345.5</v>
      </c>
      <c r="M12" s="51">
        <v>716746.2</v>
      </c>
      <c r="N12" s="51">
        <v>1094705.9200000002</v>
      </c>
      <c r="O12" s="51">
        <v>373520</v>
      </c>
      <c r="P12" s="51">
        <v>757178.4</v>
      </c>
      <c r="Q12" s="51">
        <v>823905.6</v>
      </c>
      <c r="R12" s="51">
        <v>875548.8</v>
      </c>
      <c r="S12" s="51">
        <v>112000</v>
      </c>
      <c r="T12" s="50">
        <f t="shared" si="1"/>
        <v>6895478.7199999997</v>
      </c>
      <c r="U12" s="32"/>
      <c r="V12" s="49">
        <f t="shared" si="2"/>
        <v>6895478.7199999997</v>
      </c>
    </row>
    <row r="13" spans="1:22" s="48" customFormat="1" ht="29.1" customHeight="1">
      <c r="A13" s="53">
        <v>10</v>
      </c>
      <c r="B13" s="55" t="s">
        <v>43</v>
      </c>
      <c r="C13" s="51"/>
      <c r="D13" s="51"/>
      <c r="E13" s="51"/>
      <c r="F13" s="52">
        <f t="shared" si="0"/>
        <v>0</v>
      </c>
      <c r="G13" s="31"/>
      <c r="H13" s="51">
        <v>176234.5</v>
      </c>
      <c r="I13" s="51">
        <v>364135</v>
      </c>
      <c r="J13" s="51">
        <v>293163.7</v>
      </c>
      <c r="K13" s="51">
        <v>173728.8</v>
      </c>
      <c r="L13" s="51">
        <v>693398.5</v>
      </c>
      <c r="M13" s="51">
        <v>719614.1</v>
      </c>
      <c r="N13" s="51">
        <v>1102501.1199999999</v>
      </c>
      <c r="O13" s="51">
        <v>373786.8</v>
      </c>
      <c r="P13" s="51">
        <v>751042</v>
      </c>
      <c r="Q13" s="51">
        <v>1226088</v>
      </c>
      <c r="R13" s="51">
        <v>462000</v>
      </c>
      <c r="S13" s="51">
        <v>262304</v>
      </c>
      <c r="T13" s="50">
        <f t="shared" si="1"/>
        <v>6597996.5199999996</v>
      </c>
      <c r="U13" s="32"/>
      <c r="V13" s="49">
        <f t="shared" si="2"/>
        <v>6597996.5199999996</v>
      </c>
    </row>
    <row r="14" spans="1:22" s="48" customFormat="1" ht="29.1" customHeight="1">
      <c r="A14" s="53">
        <v>11</v>
      </c>
      <c r="B14" s="55" t="s">
        <v>44</v>
      </c>
      <c r="C14" s="51"/>
      <c r="D14" s="51"/>
      <c r="E14" s="51"/>
      <c r="F14" s="52">
        <f t="shared" si="0"/>
        <v>0</v>
      </c>
      <c r="G14" s="31"/>
      <c r="H14" s="51">
        <v>1</v>
      </c>
      <c r="I14" s="51">
        <v>617468.36</v>
      </c>
      <c r="J14" s="51">
        <v>631715.6</v>
      </c>
      <c r="K14" s="51">
        <v>987698.79999999993</v>
      </c>
      <c r="L14" s="51">
        <v>682046.4</v>
      </c>
      <c r="M14" s="51">
        <v>1071175.9300000002</v>
      </c>
      <c r="N14" s="51">
        <v>1107697.92</v>
      </c>
      <c r="O14" s="51">
        <v>478718.8</v>
      </c>
      <c r="P14" s="51">
        <v>752909.60000000009</v>
      </c>
      <c r="Q14" s="51">
        <v>776112</v>
      </c>
      <c r="R14" s="51">
        <v>771871.2</v>
      </c>
      <c r="S14" s="51">
        <v>549000</v>
      </c>
      <c r="T14" s="50">
        <f t="shared" si="1"/>
        <v>8426415.6099999994</v>
      </c>
      <c r="U14" s="32"/>
      <c r="V14" s="49">
        <f t="shared" si="2"/>
        <v>8426415.6099999994</v>
      </c>
    </row>
    <row r="15" spans="1:22" s="48" customFormat="1" ht="29.1" customHeight="1">
      <c r="A15" s="53">
        <v>12</v>
      </c>
      <c r="B15" s="55" t="s">
        <v>45</v>
      </c>
      <c r="C15" s="51"/>
      <c r="D15" s="51"/>
      <c r="E15" s="51"/>
      <c r="F15" s="52">
        <f t="shared" si="0"/>
        <v>0</v>
      </c>
      <c r="G15" s="31"/>
      <c r="H15" s="51">
        <v>639724.43000000005</v>
      </c>
      <c r="I15" s="51">
        <v>309175.86000000004</v>
      </c>
      <c r="J15" s="51">
        <v>293163.7</v>
      </c>
      <c r="K15" s="51">
        <v>535208.80000000005</v>
      </c>
      <c r="L15" s="51">
        <v>696595</v>
      </c>
      <c r="M15" s="51">
        <v>711575.7</v>
      </c>
      <c r="N15" s="51">
        <v>728071.67999999993</v>
      </c>
      <c r="O15" s="51">
        <v>587859.19999999995</v>
      </c>
      <c r="P15" s="51">
        <v>1124562</v>
      </c>
      <c r="Q15" s="51">
        <v>823670.4</v>
      </c>
      <c r="R15" s="51">
        <v>874620</v>
      </c>
      <c r="S15" s="51">
        <v>262304</v>
      </c>
      <c r="T15" s="50">
        <f t="shared" si="1"/>
        <v>7586530.7700000005</v>
      </c>
      <c r="U15" s="32"/>
      <c r="V15" s="49">
        <f t="shared" si="2"/>
        <v>7586530.7700000005</v>
      </c>
    </row>
    <row r="16" spans="1:22" s="48" customFormat="1" ht="29.1" customHeight="1">
      <c r="A16" s="53">
        <v>13</v>
      </c>
      <c r="B16" s="55" t="s">
        <v>46</v>
      </c>
      <c r="C16" s="51"/>
      <c r="D16" s="51"/>
      <c r="E16" s="51"/>
      <c r="F16" s="52">
        <f t="shared" si="0"/>
        <v>0</v>
      </c>
      <c r="G16" s="31"/>
      <c r="H16" s="51">
        <v>646736.52</v>
      </c>
      <c r="I16" s="51">
        <v>310500.89999999997</v>
      </c>
      <c r="J16" s="51">
        <v>627926.19999999995</v>
      </c>
      <c r="K16" s="51">
        <v>488249.2</v>
      </c>
      <c r="L16" s="51">
        <v>678473.1</v>
      </c>
      <c r="M16" s="51">
        <v>710311.8</v>
      </c>
      <c r="N16" s="51">
        <v>1094705.92</v>
      </c>
      <c r="O16" s="51">
        <v>955500</v>
      </c>
      <c r="P16" s="51">
        <v>832388.4</v>
      </c>
      <c r="Q16" s="51">
        <v>883690.4</v>
      </c>
      <c r="R16" s="51">
        <v>830959.2</v>
      </c>
      <c r="S16" s="51">
        <v>112000</v>
      </c>
      <c r="T16" s="50">
        <f t="shared" si="1"/>
        <v>8171441.6400000006</v>
      </c>
      <c r="U16" s="32"/>
      <c r="V16" s="49">
        <f t="shared" si="2"/>
        <v>8171441.6400000006</v>
      </c>
    </row>
    <row r="17" spans="1:119" s="48" customFormat="1" ht="29.1" customHeight="1">
      <c r="A17" s="53">
        <v>14</v>
      </c>
      <c r="B17" s="55" t="s">
        <v>47</v>
      </c>
      <c r="C17" s="51"/>
      <c r="D17" s="51"/>
      <c r="E17" s="51"/>
      <c r="F17" s="52">
        <f t="shared" si="0"/>
        <v>0</v>
      </c>
      <c r="G17" s="31"/>
      <c r="H17" s="51">
        <v>280799.08000000007</v>
      </c>
      <c r="I17" s="51">
        <v>619235.08000000007</v>
      </c>
      <c r="J17" s="51">
        <v>627926.19999999995</v>
      </c>
      <c r="K17" s="51">
        <v>989578.5</v>
      </c>
      <c r="L17" s="51">
        <v>685197</v>
      </c>
      <c r="M17" s="51">
        <v>1067489.94</v>
      </c>
      <c r="N17" s="51">
        <v>679978</v>
      </c>
      <c r="O17" s="51">
        <v>748640.8</v>
      </c>
      <c r="P17" s="51">
        <v>847835.2</v>
      </c>
      <c r="Q17" s="51">
        <v>819705.6</v>
      </c>
      <c r="R17" s="51">
        <v>871833.59999999998</v>
      </c>
      <c r="S17" s="51">
        <v>529480</v>
      </c>
      <c r="T17" s="50">
        <f t="shared" si="1"/>
        <v>8767699</v>
      </c>
      <c r="U17" s="32"/>
      <c r="V17" s="49">
        <f t="shared" si="2"/>
        <v>8767699</v>
      </c>
    </row>
    <row r="18" spans="1:119" s="48" customFormat="1" ht="29.1" customHeight="1">
      <c r="A18" s="53">
        <v>15</v>
      </c>
      <c r="B18" s="55" t="s">
        <v>48</v>
      </c>
      <c r="C18" s="51"/>
      <c r="D18" s="51"/>
      <c r="E18" s="51"/>
      <c r="F18" s="52">
        <f t="shared" si="0"/>
        <v>0</v>
      </c>
      <c r="G18" s="31"/>
      <c r="H18" s="51">
        <v>351974.99999999994</v>
      </c>
      <c r="I18" s="51">
        <v>366111</v>
      </c>
      <c r="J18" s="51">
        <v>293538.8</v>
      </c>
      <c r="K18" s="51">
        <v>355771.8</v>
      </c>
      <c r="L18" s="51">
        <v>695611.5</v>
      </c>
      <c r="M18" s="51">
        <v>713345.15999999992</v>
      </c>
      <c r="N18" s="51">
        <v>1092367.3599999999</v>
      </c>
      <c r="O18" s="51">
        <v>587343.19999999995</v>
      </c>
      <c r="P18" s="51">
        <v>747306.8</v>
      </c>
      <c r="Q18" s="51">
        <v>1163064</v>
      </c>
      <c r="R18" s="51">
        <v>767992.8</v>
      </c>
      <c r="S18" s="51">
        <v>529480</v>
      </c>
      <c r="T18" s="50">
        <f t="shared" si="1"/>
        <v>7663907.419999999</v>
      </c>
      <c r="U18" s="32"/>
      <c r="V18" s="49">
        <f t="shared" si="2"/>
        <v>7663907.419999999</v>
      </c>
    </row>
    <row r="19" spans="1:119" s="48" customFormat="1" ht="29.1" customHeight="1">
      <c r="A19" s="53">
        <v>16</v>
      </c>
      <c r="B19" s="56" t="s">
        <v>54</v>
      </c>
      <c r="C19" s="51"/>
      <c r="D19" s="51"/>
      <c r="E19" s="51"/>
      <c r="F19" s="52">
        <f t="shared" si="0"/>
        <v>0</v>
      </c>
      <c r="G19" s="31"/>
      <c r="H19" s="51">
        <v>0</v>
      </c>
      <c r="I19" s="51">
        <v>0</v>
      </c>
      <c r="J19" s="51">
        <v>175987.5</v>
      </c>
      <c r="K19" s="51">
        <v>174969.7</v>
      </c>
      <c r="L19" s="51">
        <v>0</v>
      </c>
      <c r="M19" s="51">
        <v>0</v>
      </c>
      <c r="N19" s="51">
        <v>0</v>
      </c>
      <c r="O19" s="51">
        <v>0</v>
      </c>
      <c r="P19" s="51">
        <v>0</v>
      </c>
      <c r="Q19" s="51">
        <v>0</v>
      </c>
      <c r="R19" s="51">
        <v>0</v>
      </c>
      <c r="S19" s="51">
        <v>0</v>
      </c>
      <c r="T19" s="50">
        <f t="shared" si="1"/>
        <v>350957.2</v>
      </c>
      <c r="U19" s="32"/>
      <c r="V19" s="49">
        <f t="shared" si="2"/>
        <v>350957.2</v>
      </c>
    </row>
    <row r="20" spans="1:119" s="48" customFormat="1" ht="29.1" customHeight="1">
      <c r="A20" s="53">
        <v>17</v>
      </c>
      <c r="B20" s="54" t="s">
        <v>55</v>
      </c>
      <c r="C20" s="51"/>
      <c r="D20" s="51"/>
      <c r="E20" s="51"/>
      <c r="F20" s="52">
        <f t="shared" si="0"/>
        <v>0</v>
      </c>
      <c r="G20" s="31"/>
      <c r="H20" s="51">
        <v>190000</v>
      </c>
      <c r="I20" s="51">
        <v>380000</v>
      </c>
      <c r="J20" s="51">
        <v>75000</v>
      </c>
      <c r="K20" s="51">
        <v>0</v>
      </c>
      <c r="L20" s="51">
        <v>298740</v>
      </c>
      <c r="M20" s="51">
        <v>0</v>
      </c>
      <c r="N20" s="51">
        <v>0</v>
      </c>
      <c r="O20" s="51">
        <v>0</v>
      </c>
      <c r="P20" s="51">
        <v>0</v>
      </c>
      <c r="Q20" s="51">
        <v>0</v>
      </c>
      <c r="R20" s="51">
        <v>0</v>
      </c>
      <c r="S20" s="51">
        <v>0</v>
      </c>
      <c r="T20" s="50">
        <f t="shared" si="1"/>
        <v>943740</v>
      </c>
      <c r="U20" s="32"/>
      <c r="V20" s="49">
        <f t="shared" si="2"/>
        <v>943740</v>
      </c>
    </row>
    <row r="21" spans="1:119" s="48" customFormat="1" ht="29.1" customHeight="1">
      <c r="A21" s="53">
        <v>18</v>
      </c>
      <c r="B21" s="56" t="s">
        <v>56</v>
      </c>
      <c r="C21" s="51"/>
      <c r="D21" s="51"/>
      <c r="E21" s="51"/>
      <c r="F21" s="52">
        <f t="shared" si="0"/>
        <v>0</v>
      </c>
      <c r="G21" s="31"/>
      <c r="H21" s="51">
        <v>0</v>
      </c>
      <c r="I21" s="51">
        <v>117918.26</v>
      </c>
      <c r="J21" s="51">
        <v>0</v>
      </c>
      <c r="K21" s="51">
        <v>174473.4</v>
      </c>
      <c r="L21" s="51">
        <v>0</v>
      </c>
      <c r="M21" s="51">
        <v>0</v>
      </c>
      <c r="N21" s="51">
        <v>0</v>
      </c>
      <c r="O21" s="51">
        <v>0</v>
      </c>
      <c r="P21" s="51">
        <v>0</v>
      </c>
      <c r="Q21" s="51">
        <v>0</v>
      </c>
      <c r="R21" s="51">
        <v>0</v>
      </c>
      <c r="S21" s="51">
        <v>0</v>
      </c>
      <c r="T21" s="50">
        <f t="shared" si="1"/>
        <v>292391.65999999997</v>
      </c>
      <c r="U21" s="32"/>
      <c r="V21" s="49">
        <f t="shared" si="2"/>
        <v>292391.65999999997</v>
      </c>
    </row>
    <row r="22" spans="1:119" s="48" customFormat="1" ht="29.1" customHeight="1">
      <c r="A22" s="53">
        <v>19</v>
      </c>
      <c r="B22" s="55" t="s">
        <v>57</v>
      </c>
      <c r="C22" s="51"/>
      <c r="D22" s="51"/>
      <c r="E22" s="51"/>
      <c r="F22" s="52">
        <f t="shared" si="0"/>
        <v>0</v>
      </c>
      <c r="G22" s="31"/>
      <c r="H22" s="51">
        <v>380000</v>
      </c>
      <c r="I22" s="51">
        <v>220000</v>
      </c>
      <c r="J22" s="51">
        <v>0</v>
      </c>
      <c r="K22" s="51">
        <v>343625</v>
      </c>
      <c r="L22" s="51">
        <v>264270</v>
      </c>
      <c r="M22" s="51">
        <v>0</v>
      </c>
      <c r="N22" s="51">
        <v>426240</v>
      </c>
      <c r="O22" s="51">
        <v>106116</v>
      </c>
      <c r="P22" s="51">
        <v>374854</v>
      </c>
      <c r="Q22" s="51">
        <v>0</v>
      </c>
      <c r="R22" s="51">
        <v>600000</v>
      </c>
      <c r="S22" s="51">
        <v>305000</v>
      </c>
      <c r="T22" s="50">
        <f t="shared" si="1"/>
        <v>3020105</v>
      </c>
      <c r="U22" s="32"/>
      <c r="V22" s="49">
        <f t="shared" si="2"/>
        <v>3020105</v>
      </c>
    </row>
    <row r="23" spans="1:119" s="48" customFormat="1" ht="29.1" customHeight="1">
      <c r="A23" s="53">
        <v>20</v>
      </c>
      <c r="B23" s="54" t="s">
        <v>58</v>
      </c>
      <c r="C23" s="51"/>
      <c r="D23" s="51"/>
      <c r="E23" s="51"/>
      <c r="F23" s="52">
        <f t="shared" si="0"/>
        <v>0</v>
      </c>
      <c r="G23" s="31"/>
      <c r="H23" s="51">
        <v>380000</v>
      </c>
      <c r="I23" s="51">
        <v>380000</v>
      </c>
      <c r="J23" s="51">
        <v>0</v>
      </c>
      <c r="K23" s="51">
        <v>343625</v>
      </c>
      <c r="L23" s="51">
        <v>275760</v>
      </c>
      <c r="M23" s="51">
        <v>0</v>
      </c>
      <c r="N23" s="51">
        <v>622044</v>
      </c>
      <c r="O23" s="51">
        <v>588369.80000000005</v>
      </c>
      <c r="P23" s="51">
        <v>344827.4</v>
      </c>
      <c r="Q23" s="51">
        <v>0</v>
      </c>
      <c r="R23" s="51">
        <v>780000</v>
      </c>
      <c r="S23" s="51">
        <v>305000</v>
      </c>
      <c r="T23" s="50">
        <f t="shared" si="1"/>
        <v>4019626.1999999997</v>
      </c>
      <c r="U23" s="32"/>
      <c r="V23" s="49">
        <f t="shared" si="2"/>
        <v>4019626.1999999997</v>
      </c>
    </row>
    <row r="24" spans="1:119" s="48" customFormat="1" ht="29.1" customHeight="1">
      <c r="A24" s="53">
        <v>21</v>
      </c>
      <c r="B24" s="53" t="s">
        <v>59</v>
      </c>
      <c r="C24" s="51"/>
      <c r="D24" s="51"/>
      <c r="E24" s="51"/>
      <c r="F24" s="52">
        <f t="shared" si="0"/>
        <v>0</v>
      </c>
      <c r="G24" s="31"/>
      <c r="H24" s="51"/>
      <c r="I24" s="51"/>
      <c r="J24" s="51"/>
      <c r="K24" s="51"/>
      <c r="L24" s="51"/>
      <c r="M24" s="51"/>
      <c r="N24" s="51"/>
      <c r="O24" s="51">
        <v>172413</v>
      </c>
      <c r="P24" s="51">
        <v>344827.4</v>
      </c>
      <c r="Q24" s="51">
        <v>0</v>
      </c>
      <c r="R24" s="51">
        <v>193168</v>
      </c>
      <c r="S24" s="51">
        <v>69272</v>
      </c>
      <c r="T24" s="50">
        <f t="shared" si="1"/>
        <v>779680.4</v>
      </c>
      <c r="U24" s="32"/>
      <c r="V24" s="49">
        <f t="shared" si="2"/>
        <v>779680.4</v>
      </c>
    </row>
    <row r="25" spans="1:119" s="44" customFormat="1" ht="29.1" customHeight="1">
      <c r="A25" s="122" t="s">
        <v>49</v>
      </c>
      <c r="B25" s="123"/>
      <c r="C25" s="47">
        <f>SUM(C4:C24)</f>
        <v>0</v>
      </c>
      <c r="D25" s="47">
        <f>SUM(D4:D24)</f>
        <v>0</v>
      </c>
      <c r="E25" s="47">
        <f>SUM(E4:E24)</f>
        <v>0</v>
      </c>
      <c r="F25" s="47">
        <f>SUM(F4:F24)</f>
        <v>0</v>
      </c>
      <c r="G25" s="31"/>
      <c r="H25" s="46">
        <f t="shared" ref="H25:T25" si="3">SUM(H4:H24)</f>
        <v>5776102.7999999998</v>
      </c>
      <c r="I25" s="46">
        <f t="shared" si="3"/>
        <v>7844960.4700000007</v>
      </c>
      <c r="J25" s="46">
        <f t="shared" si="3"/>
        <v>8295059.0000000009</v>
      </c>
      <c r="K25" s="46">
        <f t="shared" si="3"/>
        <v>10035397</v>
      </c>
      <c r="L25" s="46">
        <f t="shared" si="3"/>
        <v>11453891.700000001</v>
      </c>
      <c r="M25" s="46">
        <f t="shared" si="3"/>
        <v>12516645.289999999</v>
      </c>
      <c r="N25" s="46">
        <f t="shared" si="3"/>
        <v>14538114.159999998</v>
      </c>
      <c r="O25" s="46">
        <f t="shared" si="3"/>
        <v>7795286</v>
      </c>
      <c r="P25" s="46">
        <f t="shared" si="3"/>
        <v>12859228.800000001</v>
      </c>
      <c r="Q25" s="46">
        <f t="shared" si="3"/>
        <v>11082755.199999999</v>
      </c>
      <c r="R25" s="46">
        <f t="shared" si="3"/>
        <v>12578412.799999999</v>
      </c>
      <c r="S25" s="46">
        <f t="shared" si="3"/>
        <v>5125232</v>
      </c>
      <c r="T25" s="46">
        <f t="shared" si="3"/>
        <v>119901085.22000001</v>
      </c>
      <c r="U25" s="32"/>
      <c r="V25" s="45">
        <f>SUM(V4:V24)</f>
        <v>119901085.22000001</v>
      </c>
      <c r="X25" s="67"/>
    </row>
    <row r="26" spans="1:119" s="41" customFormat="1" ht="29.1" customHeight="1">
      <c r="F26" s="43"/>
      <c r="G26" s="31"/>
      <c r="U26" s="32"/>
      <c r="V26" s="42"/>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c r="CM26" s="30"/>
      <c r="CN26" s="30"/>
      <c r="CO26" s="30"/>
      <c r="CP26" s="30"/>
      <c r="CQ26" s="30"/>
      <c r="CR26" s="30"/>
      <c r="CS26" s="30"/>
      <c r="CT26" s="30"/>
      <c r="CU26" s="30"/>
      <c r="CV26" s="30"/>
      <c r="CW26" s="30"/>
      <c r="CX26" s="30"/>
      <c r="CY26" s="30"/>
      <c r="CZ26" s="30"/>
      <c r="DA26" s="30"/>
      <c r="DB26" s="30"/>
      <c r="DC26" s="30"/>
      <c r="DD26" s="30"/>
      <c r="DE26" s="30"/>
      <c r="DF26" s="30"/>
      <c r="DG26" s="30"/>
      <c r="DH26" s="30"/>
      <c r="DI26" s="30"/>
      <c r="DJ26" s="30"/>
      <c r="DK26" s="30"/>
      <c r="DL26" s="30"/>
      <c r="DM26" s="30"/>
      <c r="DN26" s="30"/>
      <c r="DO26" s="30"/>
    </row>
    <row r="27" spans="1:119" s="37" customFormat="1" ht="18.95" customHeight="1">
      <c r="A27" s="37" t="s">
        <v>60</v>
      </c>
      <c r="F27" s="38"/>
      <c r="H27" s="40">
        <v>15000000</v>
      </c>
      <c r="I27" s="40">
        <v>15000000</v>
      </c>
      <c r="J27" s="40">
        <v>15000000</v>
      </c>
      <c r="K27" s="40">
        <v>15000000</v>
      </c>
      <c r="L27" s="40">
        <v>15000000</v>
      </c>
      <c r="M27" s="40">
        <v>15000000</v>
      </c>
      <c r="N27" s="40">
        <v>15000000</v>
      </c>
      <c r="O27" s="40">
        <v>15000000</v>
      </c>
      <c r="P27" s="40">
        <v>15000000</v>
      </c>
      <c r="Q27" s="40">
        <v>15000000</v>
      </c>
      <c r="R27" s="40">
        <v>15000000</v>
      </c>
      <c r="S27" s="40">
        <v>15000000</v>
      </c>
      <c r="T27" s="40">
        <v>15000000</v>
      </c>
      <c r="U27" s="39"/>
      <c r="V27" s="38"/>
    </row>
    <row r="28" spans="1:119" s="33" customFormat="1" ht="18.95" customHeight="1" thickBot="1">
      <c r="A28" s="33" t="s">
        <v>61</v>
      </c>
      <c r="F28" s="34"/>
      <c r="H28" s="36">
        <f t="shared" ref="H28:T28" si="4">H25/H27</f>
        <v>0.38507352</v>
      </c>
      <c r="I28" s="36">
        <f t="shared" si="4"/>
        <v>0.52299736466666669</v>
      </c>
      <c r="J28" s="36">
        <f t="shared" si="4"/>
        <v>0.55300393333333342</v>
      </c>
      <c r="K28" s="36">
        <f t="shared" si="4"/>
        <v>0.66902646666666665</v>
      </c>
      <c r="L28" s="36">
        <f t="shared" si="4"/>
        <v>0.76359278000000008</v>
      </c>
      <c r="M28" s="36">
        <f t="shared" si="4"/>
        <v>0.83444301933333331</v>
      </c>
      <c r="N28" s="36">
        <f t="shared" si="4"/>
        <v>0.9692076106666665</v>
      </c>
      <c r="O28" s="36">
        <f t="shared" si="4"/>
        <v>0.51968573333333334</v>
      </c>
      <c r="P28" s="36">
        <f t="shared" si="4"/>
        <v>0.85728192000000003</v>
      </c>
      <c r="Q28" s="36">
        <f t="shared" si="4"/>
        <v>0.7388503466666666</v>
      </c>
      <c r="R28" s="36">
        <f t="shared" si="4"/>
        <v>0.8385608533333333</v>
      </c>
      <c r="S28" s="36">
        <f t="shared" si="4"/>
        <v>0.34168213333333336</v>
      </c>
      <c r="T28" s="36">
        <f t="shared" si="4"/>
        <v>7.9934056813333338</v>
      </c>
      <c r="U28" s="35"/>
      <c r="V28" s="34"/>
    </row>
    <row r="29" spans="1:119" ht="18.95" customHeight="1" thickTop="1">
      <c r="U29" s="32"/>
    </row>
    <row r="30" spans="1:119" ht="18.95" customHeight="1">
      <c r="U30" s="32"/>
    </row>
    <row r="31" spans="1:119" ht="18.95" customHeight="1">
      <c r="U31" s="32"/>
    </row>
    <row r="32" spans="1:119" ht="18.95" customHeight="1">
      <c r="L32" s="69">
        <f>L33/M25</f>
        <v>0.53852628510494438</v>
      </c>
    </row>
    <row r="33" spans="12:12" ht="18.95" customHeight="1">
      <c r="L33" s="68">
        <f>M25-H25</f>
        <v>6740542.4899999993</v>
      </c>
    </row>
  </sheetData>
  <mergeCells count="2">
    <mergeCell ref="A1:V1"/>
    <mergeCell ref="A25:B25"/>
  </mergeCells>
  <conditionalFormatting sqref="H4:S24">
    <cfRule type="colorScale" priority="1">
      <colorScale>
        <cfvo type="min"/>
        <cfvo type="num" val="800000"/>
        <cfvo type="max"/>
        <color theme="5" tint="0.79998168889431442"/>
        <color theme="9" tint="0.79998168889431442"/>
        <color theme="9"/>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0576C-BA86-4788-A136-03835BF75C65}">
  <dimension ref="A1:T49"/>
  <sheetViews>
    <sheetView topLeftCell="A12" zoomScale="57" zoomScaleNormal="57" workbookViewId="0">
      <selection activeCell="A58" sqref="A58"/>
    </sheetView>
  </sheetViews>
  <sheetFormatPr defaultColWidth="12.3984375" defaultRowHeight="17.25"/>
  <cols>
    <col min="1" max="1" width="29.19921875" style="99" customWidth="1"/>
    <col min="2" max="2" width="30.46484375" style="99" bestFit="1" customWidth="1"/>
    <col min="3" max="14" width="13.86328125" style="100" bestFit="1" customWidth="1"/>
    <col min="15" max="15" width="18.796875" style="100" bestFit="1" customWidth="1"/>
    <col min="16" max="16" width="17.73046875" style="99" bestFit="1" customWidth="1"/>
    <col min="17" max="17" width="15.86328125" style="99" bestFit="1" customWidth="1"/>
    <col min="18" max="18" width="25.19921875" style="99" bestFit="1" customWidth="1"/>
    <col min="19" max="19" width="12.3984375" style="99"/>
    <col min="20" max="20" width="23.6640625" style="99" bestFit="1" customWidth="1"/>
    <col min="21" max="16384" width="12.3984375" style="99"/>
  </cols>
  <sheetData>
    <row r="1" spans="1:16" s="59" customFormat="1" ht="36" customHeight="1">
      <c r="A1" s="63" t="s">
        <v>0</v>
      </c>
      <c r="B1" s="61" t="s">
        <v>22</v>
      </c>
      <c r="C1" s="62">
        <v>44562</v>
      </c>
      <c r="D1" s="62">
        <v>44593</v>
      </c>
      <c r="E1" s="62">
        <v>44621</v>
      </c>
      <c r="F1" s="62">
        <v>44652</v>
      </c>
      <c r="G1" s="62">
        <v>44682</v>
      </c>
      <c r="H1" s="62">
        <v>44713</v>
      </c>
      <c r="I1" s="62">
        <v>44743</v>
      </c>
      <c r="J1" s="62">
        <v>44774</v>
      </c>
      <c r="K1" s="62">
        <v>44805</v>
      </c>
      <c r="L1" s="62">
        <v>44835</v>
      </c>
      <c r="M1" s="62">
        <v>44866</v>
      </c>
      <c r="N1" s="62">
        <v>44896</v>
      </c>
      <c r="O1" s="93" t="s">
        <v>52</v>
      </c>
    </row>
    <row r="2" spans="1:16" s="102" customFormat="1" ht="36" customHeight="1">
      <c r="A2" s="53">
        <v>1</v>
      </c>
      <c r="B2" s="58" t="s">
        <v>34</v>
      </c>
      <c r="C2" s="94">
        <v>641459.46</v>
      </c>
      <c r="D2" s="94">
        <v>310721.74</v>
      </c>
      <c r="E2" s="94">
        <v>624359.69999999995</v>
      </c>
      <c r="F2" s="94">
        <v>490140.4</v>
      </c>
      <c r="G2" s="94">
        <v>340218.9</v>
      </c>
      <c r="H2" s="94">
        <v>1072416.8500000001</v>
      </c>
      <c r="I2" s="94">
        <v>729890.56</v>
      </c>
      <c r="J2" s="94">
        <v>314278</v>
      </c>
      <c r="K2" s="94">
        <v>751042</v>
      </c>
      <c r="L2" s="94">
        <v>842720</v>
      </c>
      <c r="M2" s="94">
        <v>768801.6</v>
      </c>
      <c r="N2" s="94">
        <v>262304</v>
      </c>
      <c r="O2" s="95">
        <f>SUM(C2:N2)</f>
        <v>7148353.209999999</v>
      </c>
      <c r="P2" s="101"/>
    </row>
    <row r="3" spans="1:16" s="102" customFormat="1" ht="36" customHeight="1">
      <c r="A3" s="53">
        <v>2</v>
      </c>
      <c r="B3" s="57" t="s">
        <v>35</v>
      </c>
      <c r="C3" s="94">
        <v>620807.65</v>
      </c>
      <c r="D3" s="94">
        <v>309617.53999999998</v>
      </c>
      <c r="E3" s="94">
        <v>627480.4</v>
      </c>
      <c r="F3" s="94">
        <v>492640.69999999995</v>
      </c>
      <c r="G3" s="94">
        <v>681605.2</v>
      </c>
      <c r="H3" s="94">
        <v>1082119.01</v>
      </c>
      <c r="I3" s="94">
        <v>1098343.68</v>
      </c>
      <c r="J3" s="94">
        <v>749174.4</v>
      </c>
      <c r="K3" s="94">
        <v>837500</v>
      </c>
      <c r="L3" s="94">
        <v>387504</v>
      </c>
      <c r="M3" s="94">
        <v>462000</v>
      </c>
      <c r="N3" s="94">
        <v>549000</v>
      </c>
      <c r="O3" s="95">
        <f t="shared" ref="O3:O24" si="0">SUM(C3:N3)</f>
        <v>7897792.5800000001</v>
      </c>
      <c r="P3" s="101"/>
    </row>
    <row r="4" spans="1:16" s="102" customFormat="1" ht="36" customHeight="1">
      <c r="A4" s="53">
        <v>3</v>
      </c>
      <c r="B4" s="55" t="s">
        <v>36</v>
      </c>
      <c r="C4" s="94">
        <v>650048.16</v>
      </c>
      <c r="D4" s="94">
        <v>309175.86000000004</v>
      </c>
      <c r="E4" s="94">
        <v>624805.5</v>
      </c>
      <c r="F4" s="94">
        <v>492096.10000000003</v>
      </c>
      <c r="G4" s="94">
        <v>338529.9</v>
      </c>
      <c r="H4" s="94">
        <v>1076801.44</v>
      </c>
      <c r="I4" s="94">
        <v>735087.36</v>
      </c>
      <c r="J4" s="94">
        <v>314574</v>
      </c>
      <c r="K4" s="94">
        <v>747840.39999999991</v>
      </c>
      <c r="L4" s="94">
        <v>866880</v>
      </c>
      <c r="M4" s="94">
        <v>435607.2</v>
      </c>
      <c r="N4" s="94">
        <v>112000</v>
      </c>
      <c r="O4" s="95">
        <f t="shared" si="0"/>
        <v>6703445.9200000009</v>
      </c>
      <c r="P4" s="101"/>
    </row>
    <row r="5" spans="1:16" s="102" customFormat="1" ht="36" customHeight="1">
      <c r="A5" s="53">
        <v>4</v>
      </c>
      <c r="B5" s="55" t="s">
        <v>37</v>
      </c>
      <c r="C5" s="94">
        <v>0</v>
      </c>
      <c r="D5" s="94">
        <v>645864.31000000006</v>
      </c>
      <c r="E5" s="94">
        <v>624136.80000000005</v>
      </c>
      <c r="F5" s="94">
        <v>648265.80000000005</v>
      </c>
      <c r="G5" s="94">
        <v>1028265.4</v>
      </c>
      <c r="H5" s="94">
        <v>712586.82000000007</v>
      </c>
      <c r="I5" s="94">
        <v>732229.12</v>
      </c>
      <c r="J5" s="94">
        <v>0</v>
      </c>
      <c r="K5" s="94">
        <v>0</v>
      </c>
      <c r="L5" s="94">
        <v>0</v>
      </c>
      <c r="M5" s="94">
        <v>448936</v>
      </c>
      <c r="N5" s="94">
        <v>529480</v>
      </c>
      <c r="O5" s="95">
        <f t="shared" si="0"/>
        <v>5369764.25</v>
      </c>
      <c r="P5" s="101"/>
    </row>
    <row r="6" spans="1:16" s="102" customFormat="1" ht="36" customHeight="1">
      <c r="A6" s="53">
        <v>5</v>
      </c>
      <c r="B6" s="55" t="s">
        <v>38</v>
      </c>
      <c r="C6" s="94">
        <v>310890.69999999995</v>
      </c>
      <c r="D6" s="94">
        <v>309396.7</v>
      </c>
      <c r="E6" s="94">
        <v>936651</v>
      </c>
      <c r="F6" s="94">
        <v>652995.1</v>
      </c>
      <c r="G6" s="94">
        <v>1011019</v>
      </c>
      <c r="H6" s="94">
        <v>1082132.8</v>
      </c>
      <c r="I6" s="94">
        <v>1108477.4399999999</v>
      </c>
      <c r="J6" s="94">
        <v>589802.80000000005</v>
      </c>
      <c r="K6" s="94">
        <v>834860</v>
      </c>
      <c r="L6" s="94">
        <v>821596.8</v>
      </c>
      <c r="M6" s="94">
        <v>872762.39999999991</v>
      </c>
      <c r="N6" s="94">
        <v>262304</v>
      </c>
      <c r="O6" s="95">
        <f t="shared" si="0"/>
        <v>8792888.7400000002</v>
      </c>
      <c r="P6" s="101"/>
    </row>
    <row r="7" spans="1:16" s="102" customFormat="1" ht="36" customHeight="1">
      <c r="A7" s="53">
        <v>6</v>
      </c>
      <c r="B7" s="55" t="s">
        <v>39</v>
      </c>
      <c r="C7" s="94">
        <v>308687.30000000005</v>
      </c>
      <c r="D7" s="94">
        <v>625418.60000000009</v>
      </c>
      <c r="E7" s="94">
        <v>628372.1</v>
      </c>
      <c r="F7" s="94">
        <v>987188.60000000009</v>
      </c>
      <c r="G7" s="94">
        <v>686936.5</v>
      </c>
      <c r="H7" s="94">
        <v>358189.26</v>
      </c>
      <c r="I7" s="94">
        <v>0</v>
      </c>
      <c r="J7" s="94">
        <v>104414</v>
      </c>
      <c r="K7" s="94">
        <v>1130965.2000000002</v>
      </c>
      <c r="L7" s="94">
        <v>821906.4</v>
      </c>
      <c r="M7" s="94">
        <v>871214.39999999991</v>
      </c>
      <c r="N7" s="94">
        <v>0</v>
      </c>
      <c r="O7" s="95">
        <f t="shared" si="0"/>
        <v>6523292.3600000013</v>
      </c>
      <c r="P7" s="101"/>
    </row>
    <row r="8" spans="1:16" s="102" customFormat="1" ht="36" customHeight="1">
      <c r="A8" s="53">
        <v>7</v>
      </c>
      <c r="B8" s="55" t="s">
        <v>40</v>
      </c>
      <c r="C8" s="94">
        <v>198739.00000000003</v>
      </c>
      <c r="D8" s="94">
        <v>642997.96</v>
      </c>
      <c r="E8" s="94">
        <v>627034.6</v>
      </c>
      <c r="F8" s="94">
        <v>648249.69999999995</v>
      </c>
      <c r="G8" s="94">
        <v>1022481.3</v>
      </c>
      <c r="H8" s="94">
        <v>713092.38</v>
      </c>
      <c r="I8" s="94">
        <v>1093926.3999999999</v>
      </c>
      <c r="J8" s="94">
        <v>373520</v>
      </c>
      <c r="K8" s="94">
        <v>837170</v>
      </c>
      <c r="L8" s="94">
        <v>392472</v>
      </c>
      <c r="M8" s="94">
        <v>863712</v>
      </c>
      <c r="N8" s="94">
        <v>112000</v>
      </c>
      <c r="O8" s="95">
        <f t="shared" si="0"/>
        <v>7525395.3399999999</v>
      </c>
      <c r="P8" s="101"/>
    </row>
    <row r="9" spans="1:16" s="102" customFormat="1" ht="36" customHeight="1">
      <c r="A9" s="53">
        <v>8</v>
      </c>
      <c r="B9" s="55" t="s">
        <v>41</v>
      </c>
      <c r="C9" s="94">
        <v>0</v>
      </c>
      <c r="D9" s="94">
        <v>365987.50000000006</v>
      </c>
      <c r="E9" s="94">
        <v>292019.8</v>
      </c>
      <c r="F9" s="94">
        <v>529376.5</v>
      </c>
      <c r="G9" s="94">
        <v>693398.5</v>
      </c>
      <c r="H9" s="94">
        <v>709047.9</v>
      </c>
      <c r="I9" s="94">
        <v>1091847.6799999999</v>
      </c>
      <c r="J9" s="94">
        <v>377255.2</v>
      </c>
      <c r="K9" s="94">
        <v>842120</v>
      </c>
      <c r="L9" s="94">
        <v>433440</v>
      </c>
      <c r="M9" s="94">
        <v>827385.6</v>
      </c>
      <c r="N9" s="94">
        <v>262304</v>
      </c>
      <c r="O9" s="95">
        <f t="shared" si="0"/>
        <v>6424182.6799999997</v>
      </c>
      <c r="P9" s="101"/>
    </row>
    <row r="10" spans="1:16" s="102" customFormat="1" ht="36" customHeight="1">
      <c r="A10" s="53">
        <v>9</v>
      </c>
      <c r="B10" s="55" t="s">
        <v>42</v>
      </c>
      <c r="C10" s="94">
        <v>0</v>
      </c>
      <c r="D10" s="94">
        <v>641235.80000000005</v>
      </c>
      <c r="E10" s="94">
        <v>291777.40000000002</v>
      </c>
      <c r="F10" s="94">
        <v>527515.1</v>
      </c>
      <c r="G10" s="94">
        <v>681345.5</v>
      </c>
      <c r="H10" s="94">
        <v>716746.2</v>
      </c>
      <c r="I10" s="94">
        <v>1094705.9200000002</v>
      </c>
      <c r="J10" s="94">
        <v>373520</v>
      </c>
      <c r="K10" s="94">
        <v>757178.4</v>
      </c>
      <c r="L10" s="94">
        <v>823905.6</v>
      </c>
      <c r="M10" s="94">
        <v>875548.8</v>
      </c>
      <c r="N10" s="94">
        <v>112000</v>
      </c>
      <c r="O10" s="95">
        <f t="shared" si="0"/>
        <v>6895478.7199999997</v>
      </c>
      <c r="P10" s="101"/>
    </row>
    <row r="11" spans="1:16" s="102" customFormat="1" ht="36" customHeight="1">
      <c r="A11" s="53">
        <v>10</v>
      </c>
      <c r="B11" s="55" t="s">
        <v>43</v>
      </c>
      <c r="C11" s="94">
        <v>176234.5</v>
      </c>
      <c r="D11" s="94">
        <v>364135</v>
      </c>
      <c r="E11" s="94">
        <v>293163.7</v>
      </c>
      <c r="F11" s="94">
        <v>173728.8</v>
      </c>
      <c r="G11" s="94">
        <v>693398.5</v>
      </c>
      <c r="H11" s="94">
        <v>719614.1</v>
      </c>
      <c r="I11" s="94">
        <v>1102501.1199999999</v>
      </c>
      <c r="J11" s="94">
        <v>373786.8</v>
      </c>
      <c r="K11" s="94">
        <v>751042</v>
      </c>
      <c r="L11" s="94">
        <v>1226088</v>
      </c>
      <c r="M11" s="94">
        <v>462000</v>
      </c>
      <c r="N11" s="94">
        <v>262304</v>
      </c>
      <c r="O11" s="95">
        <f t="shared" si="0"/>
        <v>6597996.5199999996</v>
      </c>
      <c r="P11" s="101"/>
    </row>
    <row r="12" spans="1:16" s="102" customFormat="1" ht="36" customHeight="1">
      <c r="A12" s="53">
        <v>11</v>
      </c>
      <c r="B12" s="55" t="s">
        <v>44</v>
      </c>
      <c r="C12" s="94">
        <v>0</v>
      </c>
      <c r="D12" s="94">
        <v>617468.36</v>
      </c>
      <c r="E12" s="94">
        <v>631715.6</v>
      </c>
      <c r="F12" s="94">
        <v>987698.79999999993</v>
      </c>
      <c r="G12" s="94">
        <v>682046.4</v>
      </c>
      <c r="H12" s="94">
        <v>1071175.9300000002</v>
      </c>
      <c r="I12" s="94">
        <v>1107697.92</v>
      </c>
      <c r="J12" s="94">
        <v>478718.8</v>
      </c>
      <c r="K12" s="94">
        <v>752909.60000000009</v>
      </c>
      <c r="L12" s="94">
        <v>776112</v>
      </c>
      <c r="M12" s="94">
        <v>771871.2</v>
      </c>
      <c r="N12" s="94">
        <v>549000</v>
      </c>
      <c r="O12" s="95">
        <f t="shared" si="0"/>
        <v>8426414.6099999994</v>
      </c>
      <c r="P12" s="101"/>
    </row>
    <row r="13" spans="1:16" s="102" customFormat="1" ht="36" customHeight="1">
      <c r="A13" s="53">
        <v>12</v>
      </c>
      <c r="B13" s="55" t="s">
        <v>45</v>
      </c>
      <c r="C13" s="94">
        <v>639724.43000000005</v>
      </c>
      <c r="D13" s="94">
        <v>309175.86000000004</v>
      </c>
      <c r="E13" s="94">
        <v>293163.7</v>
      </c>
      <c r="F13" s="94">
        <v>535208.80000000005</v>
      </c>
      <c r="G13" s="94">
        <v>696595</v>
      </c>
      <c r="H13" s="94">
        <v>711575.7</v>
      </c>
      <c r="I13" s="94">
        <v>728071.67999999993</v>
      </c>
      <c r="J13" s="94">
        <v>587859.19999999995</v>
      </c>
      <c r="K13" s="94">
        <v>1124562</v>
      </c>
      <c r="L13" s="94">
        <v>823670.4</v>
      </c>
      <c r="M13" s="94">
        <v>874620</v>
      </c>
      <c r="N13" s="94">
        <v>262304</v>
      </c>
      <c r="O13" s="95">
        <f t="shared" si="0"/>
        <v>7586530.7700000005</v>
      </c>
      <c r="P13" s="101"/>
    </row>
    <row r="14" spans="1:16" s="102" customFormat="1" ht="36" customHeight="1">
      <c r="A14" s="53">
        <v>13</v>
      </c>
      <c r="B14" s="55" t="s">
        <v>46</v>
      </c>
      <c r="C14" s="94">
        <v>646736.52</v>
      </c>
      <c r="D14" s="94">
        <v>310500.89999999997</v>
      </c>
      <c r="E14" s="94">
        <v>627926.19999999995</v>
      </c>
      <c r="F14" s="94">
        <v>488249.2</v>
      </c>
      <c r="G14" s="94">
        <v>678473.1</v>
      </c>
      <c r="H14" s="94">
        <v>710311.8</v>
      </c>
      <c r="I14" s="94">
        <v>1094705.92</v>
      </c>
      <c r="J14" s="94">
        <v>955500</v>
      </c>
      <c r="K14" s="94">
        <v>832388.4</v>
      </c>
      <c r="L14" s="94">
        <v>883690.4</v>
      </c>
      <c r="M14" s="94">
        <v>830959.2</v>
      </c>
      <c r="N14" s="94">
        <v>112000</v>
      </c>
      <c r="O14" s="95">
        <f t="shared" si="0"/>
        <v>8171441.6400000006</v>
      </c>
      <c r="P14" s="101"/>
    </row>
    <row r="15" spans="1:16" s="102" customFormat="1" ht="36" customHeight="1">
      <c r="A15" s="53">
        <v>14</v>
      </c>
      <c r="B15" s="55" t="s">
        <v>47</v>
      </c>
      <c r="C15" s="94">
        <v>280799.08000000007</v>
      </c>
      <c r="D15" s="94">
        <v>619235.08000000007</v>
      </c>
      <c r="E15" s="94">
        <v>627926.19999999995</v>
      </c>
      <c r="F15" s="94">
        <v>989578.5</v>
      </c>
      <c r="G15" s="94">
        <v>685197</v>
      </c>
      <c r="H15" s="94">
        <v>1067489.94</v>
      </c>
      <c r="I15" s="94">
        <v>679978</v>
      </c>
      <c r="J15" s="94">
        <v>748640.8</v>
      </c>
      <c r="K15" s="94">
        <v>847835.2</v>
      </c>
      <c r="L15" s="94">
        <v>819705.6</v>
      </c>
      <c r="M15" s="94">
        <v>871833.59999999998</v>
      </c>
      <c r="N15" s="94">
        <v>529480</v>
      </c>
      <c r="O15" s="95">
        <f t="shared" si="0"/>
        <v>8767699</v>
      </c>
      <c r="P15" s="101"/>
    </row>
    <row r="16" spans="1:16" s="102" customFormat="1" ht="36" customHeight="1">
      <c r="A16" s="53">
        <v>15</v>
      </c>
      <c r="B16" s="55" t="s">
        <v>48</v>
      </c>
      <c r="C16" s="94">
        <v>351974.99999999994</v>
      </c>
      <c r="D16" s="94">
        <v>366111</v>
      </c>
      <c r="E16" s="94">
        <v>293538.8</v>
      </c>
      <c r="F16" s="94">
        <v>355771.8</v>
      </c>
      <c r="G16" s="94">
        <v>695611.5</v>
      </c>
      <c r="H16" s="94">
        <v>713345.15999999992</v>
      </c>
      <c r="I16" s="94">
        <v>1092367.3599999999</v>
      </c>
      <c r="J16" s="94">
        <v>587343.19999999995</v>
      </c>
      <c r="K16" s="94">
        <v>747306.8</v>
      </c>
      <c r="L16" s="94">
        <v>1163064</v>
      </c>
      <c r="M16" s="94">
        <v>767992.8</v>
      </c>
      <c r="N16" s="94">
        <v>529480</v>
      </c>
      <c r="O16" s="95">
        <f t="shared" si="0"/>
        <v>7663907.419999999</v>
      </c>
      <c r="P16" s="101"/>
    </row>
    <row r="17" spans="1:20" s="102" customFormat="1" ht="36" customHeight="1">
      <c r="A17" s="53">
        <v>16</v>
      </c>
      <c r="B17" s="56" t="s">
        <v>54</v>
      </c>
      <c r="C17" s="94">
        <v>0</v>
      </c>
      <c r="D17" s="94">
        <v>0</v>
      </c>
      <c r="E17" s="94">
        <v>175987.5</v>
      </c>
      <c r="F17" s="94">
        <v>174969.7</v>
      </c>
      <c r="G17" s="94">
        <v>0</v>
      </c>
      <c r="H17" s="94">
        <v>0</v>
      </c>
      <c r="I17" s="94">
        <v>0</v>
      </c>
      <c r="J17" s="94">
        <v>0</v>
      </c>
      <c r="K17" s="94">
        <v>0</v>
      </c>
      <c r="L17" s="94">
        <v>0</v>
      </c>
      <c r="M17" s="94">
        <v>0</v>
      </c>
      <c r="N17" s="94">
        <v>0</v>
      </c>
      <c r="O17" s="95">
        <f t="shared" si="0"/>
        <v>350957.2</v>
      </c>
      <c r="P17" s="101"/>
    </row>
    <row r="18" spans="1:20" s="102" customFormat="1" ht="36" customHeight="1">
      <c r="A18" s="53">
        <v>17</v>
      </c>
      <c r="B18" s="54" t="s">
        <v>55</v>
      </c>
      <c r="C18" s="94">
        <v>190000</v>
      </c>
      <c r="D18" s="94">
        <v>380000</v>
      </c>
      <c r="E18" s="94">
        <v>75000</v>
      </c>
      <c r="F18" s="94">
        <v>0</v>
      </c>
      <c r="G18" s="94">
        <v>298740</v>
      </c>
      <c r="H18" s="94">
        <v>0</v>
      </c>
      <c r="I18" s="94">
        <v>0</v>
      </c>
      <c r="J18" s="94">
        <v>0</v>
      </c>
      <c r="K18" s="94">
        <v>0</v>
      </c>
      <c r="L18" s="94">
        <v>0</v>
      </c>
      <c r="M18" s="94">
        <v>0</v>
      </c>
      <c r="N18" s="94">
        <v>0</v>
      </c>
      <c r="O18" s="95">
        <f t="shared" si="0"/>
        <v>943740</v>
      </c>
      <c r="P18" s="101"/>
    </row>
    <row r="19" spans="1:20" s="102" customFormat="1" ht="36" customHeight="1">
      <c r="A19" s="53">
        <v>18</v>
      </c>
      <c r="B19" s="56" t="s">
        <v>56</v>
      </c>
      <c r="C19" s="94">
        <v>0</v>
      </c>
      <c r="D19" s="94">
        <v>117918.26</v>
      </c>
      <c r="E19" s="94">
        <v>0</v>
      </c>
      <c r="F19" s="94">
        <v>174473.4</v>
      </c>
      <c r="G19" s="94">
        <v>0</v>
      </c>
      <c r="H19" s="94">
        <v>0</v>
      </c>
      <c r="I19" s="94">
        <v>0</v>
      </c>
      <c r="J19" s="94">
        <v>0</v>
      </c>
      <c r="K19" s="94">
        <v>0</v>
      </c>
      <c r="L19" s="94">
        <v>0</v>
      </c>
      <c r="M19" s="94">
        <v>0</v>
      </c>
      <c r="N19" s="94">
        <v>0</v>
      </c>
      <c r="O19" s="95">
        <f t="shared" si="0"/>
        <v>292391.65999999997</v>
      </c>
      <c r="P19" s="101"/>
    </row>
    <row r="20" spans="1:20" s="102" customFormat="1" ht="36" customHeight="1">
      <c r="A20" s="53">
        <v>19</v>
      </c>
      <c r="B20" s="55" t="s">
        <v>57</v>
      </c>
      <c r="C20" s="94">
        <v>380000</v>
      </c>
      <c r="D20" s="94">
        <v>220000</v>
      </c>
      <c r="E20" s="94">
        <v>0</v>
      </c>
      <c r="F20" s="94">
        <v>343625</v>
      </c>
      <c r="G20" s="94">
        <v>264270</v>
      </c>
      <c r="H20" s="94">
        <v>0</v>
      </c>
      <c r="I20" s="94">
        <v>426240</v>
      </c>
      <c r="J20" s="94">
        <v>106116</v>
      </c>
      <c r="K20" s="94">
        <v>374854</v>
      </c>
      <c r="L20" s="94">
        <v>0</v>
      </c>
      <c r="M20" s="94">
        <v>600000</v>
      </c>
      <c r="N20" s="94">
        <v>305000</v>
      </c>
      <c r="O20" s="95">
        <f t="shared" si="0"/>
        <v>3020105</v>
      </c>
      <c r="P20" s="101"/>
    </row>
    <row r="21" spans="1:20" s="102" customFormat="1" ht="36" customHeight="1">
      <c r="A21" s="53">
        <v>20</v>
      </c>
      <c r="B21" s="54" t="s">
        <v>58</v>
      </c>
      <c r="C21" s="94">
        <v>380000</v>
      </c>
      <c r="D21" s="94">
        <v>380000</v>
      </c>
      <c r="E21" s="94">
        <v>0</v>
      </c>
      <c r="F21" s="94">
        <v>343625</v>
      </c>
      <c r="G21" s="94">
        <v>275760</v>
      </c>
      <c r="H21" s="94">
        <v>0</v>
      </c>
      <c r="I21" s="94">
        <v>622044</v>
      </c>
      <c r="J21" s="94">
        <v>588369.80000000005</v>
      </c>
      <c r="K21" s="94">
        <v>344827.4</v>
      </c>
      <c r="L21" s="94">
        <v>0</v>
      </c>
      <c r="M21" s="94">
        <v>780000</v>
      </c>
      <c r="N21" s="94">
        <v>305000</v>
      </c>
      <c r="O21" s="95">
        <f t="shared" si="0"/>
        <v>4019626.1999999997</v>
      </c>
      <c r="P21" s="101"/>
    </row>
    <row r="22" spans="1:20" s="102" customFormat="1" ht="36" customHeight="1">
      <c r="A22" s="53">
        <v>21</v>
      </c>
      <c r="B22" s="53" t="s">
        <v>59</v>
      </c>
      <c r="C22" s="94">
        <v>0</v>
      </c>
      <c r="D22" s="94">
        <v>0</v>
      </c>
      <c r="E22" s="94">
        <v>0</v>
      </c>
      <c r="F22" s="94">
        <v>0</v>
      </c>
      <c r="G22" s="94">
        <v>0</v>
      </c>
      <c r="H22" s="94">
        <v>0</v>
      </c>
      <c r="I22" s="94">
        <v>0</v>
      </c>
      <c r="J22" s="94">
        <v>172413</v>
      </c>
      <c r="K22" s="94">
        <v>344827.4</v>
      </c>
      <c r="L22" s="94">
        <v>0</v>
      </c>
      <c r="M22" s="94">
        <v>193168</v>
      </c>
      <c r="N22" s="94">
        <v>69272</v>
      </c>
      <c r="O22" s="95">
        <f t="shared" si="0"/>
        <v>779680.4</v>
      </c>
      <c r="P22" s="101"/>
    </row>
    <row r="23" spans="1:20" s="59" customFormat="1" ht="36" customHeight="1">
      <c r="B23" s="92" t="s">
        <v>18</v>
      </c>
      <c r="C23" s="96">
        <f t="shared" ref="C23:O23" si="1">SUM(C2:C22)</f>
        <v>5776101.7999999998</v>
      </c>
      <c r="D23" s="96">
        <f t="shared" si="1"/>
        <v>7844960.4700000007</v>
      </c>
      <c r="E23" s="96">
        <f t="shared" si="1"/>
        <v>8295059.0000000009</v>
      </c>
      <c r="F23" s="96">
        <f t="shared" si="1"/>
        <v>10035397</v>
      </c>
      <c r="G23" s="96">
        <f t="shared" si="1"/>
        <v>11453891.700000001</v>
      </c>
      <c r="H23" s="96">
        <f t="shared" si="1"/>
        <v>12516645.289999999</v>
      </c>
      <c r="I23" s="96">
        <f t="shared" si="1"/>
        <v>14538114.159999998</v>
      </c>
      <c r="J23" s="96">
        <f t="shared" si="1"/>
        <v>7795286</v>
      </c>
      <c r="K23" s="96">
        <f t="shared" si="1"/>
        <v>12859228.800000001</v>
      </c>
      <c r="L23" s="96">
        <f t="shared" si="1"/>
        <v>11082755.199999999</v>
      </c>
      <c r="M23" s="96">
        <f t="shared" si="1"/>
        <v>12578412.799999999</v>
      </c>
      <c r="N23" s="96">
        <f t="shared" si="1"/>
        <v>5125232</v>
      </c>
      <c r="O23" s="96">
        <f t="shared" si="1"/>
        <v>119901084.22000001</v>
      </c>
      <c r="P23" s="101"/>
      <c r="R23" s="103"/>
    </row>
    <row r="24" spans="1:20" s="97" customFormat="1" ht="36" customHeight="1">
      <c r="A24" s="114"/>
      <c r="B24" s="114" t="s">
        <v>60</v>
      </c>
      <c r="C24" s="115">
        <v>15000000</v>
      </c>
      <c r="D24" s="115">
        <v>15000000</v>
      </c>
      <c r="E24" s="115">
        <v>15000000</v>
      </c>
      <c r="F24" s="115">
        <v>15000000</v>
      </c>
      <c r="G24" s="115">
        <v>15000000</v>
      </c>
      <c r="H24" s="115">
        <v>15000000</v>
      </c>
      <c r="I24" s="115">
        <v>15000000</v>
      </c>
      <c r="J24" s="115">
        <v>15000000</v>
      </c>
      <c r="K24" s="115">
        <v>15000000</v>
      </c>
      <c r="L24" s="115">
        <v>15000000</v>
      </c>
      <c r="M24" s="115">
        <v>15000000</v>
      </c>
      <c r="N24" s="115">
        <v>15000000</v>
      </c>
      <c r="O24" s="95">
        <f t="shared" si="0"/>
        <v>180000000</v>
      </c>
      <c r="P24" s="104"/>
    </row>
    <row r="25" spans="1:20" s="98" customFormat="1" ht="36" customHeight="1" thickBot="1">
      <c r="B25" s="116" t="s">
        <v>91</v>
      </c>
      <c r="C25" s="116">
        <f t="shared" ref="C25:O25" si="2">C23/C24</f>
        <v>0.38507345333333332</v>
      </c>
      <c r="D25" s="116">
        <f t="shared" si="2"/>
        <v>0.52299736466666669</v>
      </c>
      <c r="E25" s="116">
        <f t="shared" si="2"/>
        <v>0.55300393333333342</v>
      </c>
      <c r="F25" s="116">
        <f t="shared" si="2"/>
        <v>0.66902646666666665</v>
      </c>
      <c r="G25" s="116">
        <f t="shared" si="2"/>
        <v>0.76359278000000008</v>
      </c>
      <c r="H25" s="116">
        <f t="shared" si="2"/>
        <v>0.83444301933333331</v>
      </c>
      <c r="I25" s="116">
        <f t="shared" si="2"/>
        <v>0.9692076106666665</v>
      </c>
      <c r="J25" s="116">
        <f t="shared" si="2"/>
        <v>0.51968573333333334</v>
      </c>
      <c r="K25" s="116">
        <f t="shared" si="2"/>
        <v>0.85728192000000003</v>
      </c>
      <c r="L25" s="116">
        <f t="shared" si="2"/>
        <v>0.7388503466666666</v>
      </c>
      <c r="M25" s="116">
        <f t="shared" si="2"/>
        <v>0.8385608533333333</v>
      </c>
      <c r="N25" s="116">
        <f t="shared" si="2"/>
        <v>0.34168213333333336</v>
      </c>
      <c r="O25" s="116">
        <f t="shared" si="2"/>
        <v>0.66611713455555566</v>
      </c>
      <c r="P25" s="105"/>
    </row>
    <row r="26" spans="1:20" ht="36" customHeight="1" thickTop="1" thickBot="1">
      <c r="P26" s="101"/>
    </row>
    <row r="27" spans="1:20" ht="36" customHeight="1">
      <c r="A27" s="5" t="s">
        <v>0</v>
      </c>
      <c r="B27" s="6" t="s">
        <v>22</v>
      </c>
      <c r="C27" s="7">
        <v>44562</v>
      </c>
      <c r="D27" s="7">
        <v>44593</v>
      </c>
      <c r="E27" s="7">
        <v>44621</v>
      </c>
      <c r="F27" s="7">
        <v>44652</v>
      </c>
      <c r="G27" s="7">
        <v>44682</v>
      </c>
      <c r="H27" s="7">
        <v>44713</v>
      </c>
      <c r="I27" s="7">
        <v>44743</v>
      </c>
      <c r="J27" s="7">
        <v>44774</v>
      </c>
      <c r="K27" s="7">
        <v>44805</v>
      </c>
      <c r="L27" s="7">
        <v>44835</v>
      </c>
      <c r="M27" s="7">
        <v>44866</v>
      </c>
      <c r="N27" s="7">
        <v>44896</v>
      </c>
      <c r="O27" s="8" t="s">
        <v>23</v>
      </c>
      <c r="P27" s="7" t="s">
        <v>24</v>
      </c>
      <c r="Q27" s="7" t="s">
        <v>25</v>
      </c>
      <c r="R27" s="6" t="s">
        <v>26</v>
      </c>
      <c r="S27" s="9"/>
      <c r="T27" s="10" t="s">
        <v>27</v>
      </c>
    </row>
    <row r="28" spans="1:20" ht="36" customHeight="1">
      <c r="A28" s="11">
        <v>1</v>
      </c>
      <c r="B28" s="12" t="s">
        <v>28</v>
      </c>
      <c r="C28" s="108">
        <v>0</v>
      </c>
      <c r="D28" s="108">
        <v>0</v>
      </c>
      <c r="E28" s="108">
        <v>0</v>
      </c>
      <c r="F28" s="108">
        <v>30</v>
      </c>
      <c r="G28" s="108">
        <v>0</v>
      </c>
      <c r="H28" s="108">
        <v>0</v>
      </c>
      <c r="I28" s="108">
        <v>0</v>
      </c>
      <c r="J28" s="108">
        <v>0</v>
      </c>
      <c r="K28" s="108">
        <v>0</v>
      </c>
      <c r="L28" s="108">
        <v>0</v>
      </c>
      <c r="M28" s="108">
        <v>0</v>
      </c>
      <c r="N28" s="108">
        <v>0</v>
      </c>
      <c r="O28" s="109">
        <f>AVERAGE(C28:N28)</f>
        <v>2.5</v>
      </c>
      <c r="P28" s="110">
        <f>R28/Q28</f>
        <v>2.5000000000000001E-4</v>
      </c>
      <c r="Q28" s="108">
        <v>120000</v>
      </c>
      <c r="R28" s="111">
        <f>SUM(C28:N28)</f>
        <v>30</v>
      </c>
      <c r="S28" s="106"/>
      <c r="T28" s="107">
        <f>R28</f>
        <v>30</v>
      </c>
    </row>
    <row r="29" spans="1:20" ht="36" customHeight="1">
      <c r="A29" s="11">
        <v>2</v>
      </c>
      <c r="B29" s="19" t="s">
        <v>29</v>
      </c>
      <c r="C29" s="108">
        <v>3079</v>
      </c>
      <c r="D29" s="108">
        <v>3305</v>
      </c>
      <c r="E29" s="108">
        <v>2730</v>
      </c>
      <c r="F29" s="108">
        <v>152</v>
      </c>
      <c r="G29" s="108">
        <v>826</v>
      </c>
      <c r="H29" s="108">
        <v>0</v>
      </c>
      <c r="I29" s="108">
        <v>1</v>
      </c>
      <c r="J29" s="108">
        <v>649</v>
      </c>
      <c r="K29" s="108">
        <v>430</v>
      </c>
      <c r="L29" s="108">
        <v>0</v>
      </c>
      <c r="M29" s="108">
        <v>0</v>
      </c>
      <c r="N29" s="108">
        <v>0</v>
      </c>
      <c r="O29" s="109">
        <f t="shared" ref="O29:O48" si="3">AVERAGE(C29:N29)</f>
        <v>931</v>
      </c>
      <c r="P29" s="110">
        <f t="shared" ref="P29:P49" si="4">R29/Q29</f>
        <v>9.3100000000000002E-2</v>
      </c>
      <c r="Q29" s="108">
        <v>120000</v>
      </c>
      <c r="R29" s="111">
        <f t="shared" ref="R29:R48" si="5">SUM(C29:N29)</f>
        <v>11172</v>
      </c>
      <c r="S29" s="106"/>
      <c r="T29" s="107">
        <f t="shared" ref="T29:T49" si="6">R29</f>
        <v>11172</v>
      </c>
    </row>
    <row r="30" spans="1:20" ht="36" customHeight="1">
      <c r="A30" s="11">
        <v>3</v>
      </c>
      <c r="B30" s="20" t="s">
        <v>30</v>
      </c>
      <c r="C30" s="108">
        <v>0</v>
      </c>
      <c r="D30" s="108">
        <v>0</v>
      </c>
      <c r="E30" s="108">
        <v>0</v>
      </c>
      <c r="F30" s="108">
        <v>30</v>
      </c>
      <c r="G30" s="108">
        <v>0</v>
      </c>
      <c r="H30" s="108">
        <v>0</v>
      </c>
      <c r="I30" s="108">
        <v>0</v>
      </c>
      <c r="J30" s="108">
        <v>0</v>
      </c>
      <c r="K30" s="108">
        <v>0</v>
      </c>
      <c r="L30" s="108">
        <v>0</v>
      </c>
      <c r="M30" s="108">
        <v>0</v>
      </c>
      <c r="N30" s="108">
        <v>0</v>
      </c>
      <c r="O30" s="109">
        <f t="shared" si="3"/>
        <v>2.5</v>
      </c>
      <c r="P30" s="110">
        <f t="shared" si="4"/>
        <v>2.5000000000000001E-4</v>
      </c>
      <c r="Q30" s="108">
        <v>120000</v>
      </c>
      <c r="R30" s="111">
        <f t="shared" si="5"/>
        <v>30</v>
      </c>
      <c r="S30" s="106"/>
      <c r="T30" s="107">
        <f t="shared" si="6"/>
        <v>30</v>
      </c>
    </row>
    <row r="31" spans="1:20" ht="36" customHeight="1">
      <c r="A31" s="11">
        <v>4</v>
      </c>
      <c r="B31" s="21" t="s">
        <v>31</v>
      </c>
      <c r="C31" s="108">
        <v>3723</v>
      </c>
      <c r="D31" s="108">
        <v>3563</v>
      </c>
      <c r="E31" s="108">
        <v>1427</v>
      </c>
      <c r="F31" s="108">
        <v>2095</v>
      </c>
      <c r="G31" s="108">
        <v>3213</v>
      </c>
      <c r="H31" s="108">
        <v>2150</v>
      </c>
      <c r="I31" s="108">
        <v>3103</v>
      </c>
      <c r="J31" s="108">
        <v>2429</v>
      </c>
      <c r="K31" s="108">
        <v>2164</v>
      </c>
      <c r="L31" s="108">
        <v>0</v>
      </c>
      <c r="M31" s="108">
        <v>0</v>
      </c>
      <c r="N31" s="108">
        <v>1427</v>
      </c>
      <c r="O31" s="109">
        <f t="shared" si="3"/>
        <v>2107.8333333333335</v>
      </c>
      <c r="P31" s="110">
        <f t="shared" si="4"/>
        <v>0.21078333333333332</v>
      </c>
      <c r="Q31" s="108">
        <v>120000</v>
      </c>
      <c r="R31" s="111">
        <f t="shared" si="5"/>
        <v>25294</v>
      </c>
      <c r="S31" s="106"/>
      <c r="T31" s="107">
        <f t="shared" si="6"/>
        <v>25294</v>
      </c>
    </row>
    <row r="32" spans="1:20" ht="36" customHeight="1">
      <c r="A32" s="11">
        <v>5</v>
      </c>
      <c r="B32" s="21" t="s">
        <v>32</v>
      </c>
      <c r="C32" s="108">
        <v>3294</v>
      </c>
      <c r="D32" s="108">
        <v>5147</v>
      </c>
      <c r="E32" s="108">
        <v>1214</v>
      </c>
      <c r="F32" s="108">
        <v>3242</v>
      </c>
      <c r="G32" s="108">
        <v>1197</v>
      </c>
      <c r="H32" s="108">
        <v>497</v>
      </c>
      <c r="I32" s="108">
        <v>5633</v>
      </c>
      <c r="J32" s="108">
        <v>5136</v>
      </c>
      <c r="K32" s="108">
        <v>6740</v>
      </c>
      <c r="L32" s="108">
        <v>0</v>
      </c>
      <c r="M32" s="108">
        <v>0</v>
      </c>
      <c r="N32" s="108">
        <v>1214</v>
      </c>
      <c r="O32" s="109">
        <f t="shared" si="3"/>
        <v>2776.1666666666665</v>
      </c>
      <c r="P32" s="110">
        <f t="shared" si="4"/>
        <v>0.27761666666666668</v>
      </c>
      <c r="Q32" s="108">
        <v>120000</v>
      </c>
      <c r="R32" s="111">
        <f t="shared" si="5"/>
        <v>33314</v>
      </c>
      <c r="S32" s="106"/>
      <c r="T32" s="107">
        <f t="shared" si="6"/>
        <v>33314</v>
      </c>
    </row>
    <row r="33" spans="1:20" ht="36" customHeight="1">
      <c r="A33" s="11">
        <v>6</v>
      </c>
      <c r="B33" s="19" t="s">
        <v>33</v>
      </c>
      <c r="C33" s="108">
        <v>0</v>
      </c>
      <c r="D33" s="108">
        <v>0</v>
      </c>
      <c r="E33" s="108">
        <v>0</v>
      </c>
      <c r="F33" s="108">
        <v>30</v>
      </c>
      <c r="G33" s="108">
        <v>0</v>
      </c>
      <c r="H33" s="108">
        <v>0</v>
      </c>
      <c r="I33" s="108">
        <v>0</v>
      </c>
      <c r="J33" s="108">
        <v>0</v>
      </c>
      <c r="K33" s="108">
        <v>4223</v>
      </c>
      <c r="L33" s="108">
        <v>2018</v>
      </c>
      <c r="M33" s="108">
        <v>4657</v>
      </c>
      <c r="N33" s="108">
        <v>3022</v>
      </c>
      <c r="O33" s="109">
        <f t="shared" si="3"/>
        <v>1162.5</v>
      </c>
      <c r="P33" s="110">
        <f t="shared" si="4"/>
        <v>0.11625000000000001</v>
      </c>
      <c r="Q33" s="108">
        <v>120000</v>
      </c>
      <c r="R33" s="111">
        <f t="shared" si="5"/>
        <v>13950</v>
      </c>
      <c r="S33" s="106"/>
      <c r="T33" s="107">
        <f t="shared" si="6"/>
        <v>13950</v>
      </c>
    </row>
    <row r="34" spans="1:20" ht="36" customHeight="1">
      <c r="A34" s="11">
        <v>7</v>
      </c>
      <c r="B34" s="21" t="s">
        <v>34</v>
      </c>
      <c r="C34" s="108">
        <v>4591</v>
      </c>
      <c r="D34" s="108">
        <v>4469</v>
      </c>
      <c r="E34" s="108">
        <v>5008</v>
      </c>
      <c r="F34" s="108">
        <v>6182</v>
      </c>
      <c r="G34" s="108">
        <v>5193</v>
      </c>
      <c r="H34" s="108">
        <v>6151</v>
      </c>
      <c r="I34" s="108">
        <v>6354</v>
      </c>
      <c r="J34" s="108">
        <v>3814</v>
      </c>
      <c r="K34" s="108">
        <v>4479</v>
      </c>
      <c r="L34" s="108">
        <v>6629</v>
      </c>
      <c r="M34" s="108">
        <v>5432</v>
      </c>
      <c r="N34" s="108">
        <v>3976</v>
      </c>
      <c r="O34" s="109">
        <f t="shared" si="3"/>
        <v>5189.833333333333</v>
      </c>
      <c r="P34" s="110">
        <f t="shared" si="4"/>
        <v>0.51898333333333335</v>
      </c>
      <c r="Q34" s="108">
        <v>120000</v>
      </c>
      <c r="R34" s="111">
        <f t="shared" si="5"/>
        <v>62278</v>
      </c>
      <c r="S34" s="106"/>
      <c r="T34" s="107">
        <f t="shared" si="6"/>
        <v>62278</v>
      </c>
    </row>
    <row r="35" spans="1:20" ht="36" customHeight="1">
      <c r="A35" s="11">
        <v>8</v>
      </c>
      <c r="B35" s="21" t="s">
        <v>35</v>
      </c>
      <c r="C35" s="108">
        <v>4580</v>
      </c>
      <c r="D35" s="108">
        <v>4465</v>
      </c>
      <c r="E35" s="108">
        <v>5014</v>
      </c>
      <c r="F35" s="108">
        <v>5729</v>
      </c>
      <c r="G35" s="108">
        <v>6570</v>
      </c>
      <c r="H35" s="108">
        <v>8209</v>
      </c>
      <c r="I35" s="108">
        <v>8170</v>
      </c>
      <c r="J35" s="108">
        <v>5893</v>
      </c>
      <c r="K35" s="108">
        <v>6333</v>
      </c>
      <c r="L35" s="108">
        <v>4316</v>
      </c>
      <c r="M35" s="108">
        <v>6445</v>
      </c>
      <c r="N35" s="108">
        <v>3298</v>
      </c>
      <c r="O35" s="109">
        <f t="shared" si="3"/>
        <v>5751.833333333333</v>
      </c>
      <c r="P35" s="110">
        <f t="shared" si="4"/>
        <v>0.57518333333333338</v>
      </c>
      <c r="Q35" s="108">
        <v>120000</v>
      </c>
      <c r="R35" s="111">
        <f t="shared" si="5"/>
        <v>69022</v>
      </c>
      <c r="S35" s="106"/>
      <c r="T35" s="107">
        <f t="shared" si="6"/>
        <v>69022</v>
      </c>
    </row>
    <row r="36" spans="1:20" ht="36" customHeight="1">
      <c r="A36" s="11">
        <v>9</v>
      </c>
      <c r="B36" s="21" t="s">
        <v>36</v>
      </c>
      <c r="C36" s="108">
        <v>4571</v>
      </c>
      <c r="D36" s="108">
        <v>4460</v>
      </c>
      <c r="E36" s="108">
        <v>4980</v>
      </c>
      <c r="F36" s="108">
        <v>5717</v>
      </c>
      <c r="G36" s="108">
        <v>5635</v>
      </c>
      <c r="H36" s="108">
        <v>5957</v>
      </c>
      <c r="I36" s="108">
        <v>6524</v>
      </c>
      <c r="J36" s="108">
        <v>3791</v>
      </c>
      <c r="K36" s="108">
        <v>5973</v>
      </c>
      <c r="L36" s="108">
        <v>3524</v>
      </c>
      <c r="M36" s="108">
        <v>5957</v>
      </c>
      <c r="N36" s="108">
        <v>4571</v>
      </c>
      <c r="O36" s="109">
        <f t="shared" si="3"/>
        <v>5138.333333333333</v>
      </c>
      <c r="P36" s="110">
        <f t="shared" si="4"/>
        <v>0.51383333333333336</v>
      </c>
      <c r="Q36" s="108">
        <v>120000</v>
      </c>
      <c r="R36" s="111">
        <f t="shared" si="5"/>
        <v>61660</v>
      </c>
      <c r="S36" s="106"/>
      <c r="T36" s="107">
        <f t="shared" si="6"/>
        <v>61660</v>
      </c>
    </row>
    <row r="37" spans="1:20" ht="36" customHeight="1">
      <c r="A37" s="11">
        <v>10</v>
      </c>
      <c r="B37" s="22" t="s">
        <v>37</v>
      </c>
      <c r="C37" s="108">
        <v>3065</v>
      </c>
      <c r="D37" s="108">
        <v>5085</v>
      </c>
      <c r="E37" s="108">
        <v>5948</v>
      </c>
      <c r="F37" s="108">
        <v>6465</v>
      </c>
      <c r="G37" s="108">
        <v>8369</v>
      </c>
      <c r="H37" s="108">
        <v>6263</v>
      </c>
      <c r="I37" s="108">
        <v>5370</v>
      </c>
      <c r="J37" s="108">
        <v>231</v>
      </c>
      <c r="K37" s="108">
        <v>0</v>
      </c>
      <c r="L37" s="108">
        <v>30</v>
      </c>
      <c r="M37" s="108">
        <v>4338</v>
      </c>
      <c r="N37" s="108">
        <v>3065</v>
      </c>
      <c r="O37" s="109">
        <f t="shared" si="3"/>
        <v>4019.0833333333335</v>
      </c>
      <c r="P37" s="110">
        <f t="shared" si="4"/>
        <v>0.40190833333333331</v>
      </c>
      <c r="Q37" s="108">
        <v>120000</v>
      </c>
      <c r="R37" s="111">
        <f t="shared" si="5"/>
        <v>48229</v>
      </c>
      <c r="S37" s="106"/>
      <c r="T37" s="107">
        <f t="shared" si="6"/>
        <v>48229</v>
      </c>
    </row>
    <row r="38" spans="1:20" ht="36" customHeight="1">
      <c r="A38" s="11">
        <v>11</v>
      </c>
      <c r="B38" s="19" t="s">
        <v>38</v>
      </c>
      <c r="C38" s="108">
        <v>3774</v>
      </c>
      <c r="D38" s="108">
        <v>4448</v>
      </c>
      <c r="E38" s="108">
        <v>8097</v>
      </c>
      <c r="F38" s="108">
        <v>7220</v>
      </c>
      <c r="G38" s="108">
        <v>9573</v>
      </c>
      <c r="H38" s="108">
        <v>8130</v>
      </c>
      <c r="I38" s="108">
        <v>8603</v>
      </c>
      <c r="J38" s="108">
        <v>4638</v>
      </c>
      <c r="K38" s="108">
        <v>5690</v>
      </c>
      <c r="L38" s="108">
        <v>7836</v>
      </c>
      <c r="M38" s="108">
        <v>5729</v>
      </c>
      <c r="N38" s="108">
        <v>3774</v>
      </c>
      <c r="O38" s="109">
        <f t="shared" si="3"/>
        <v>6459.333333333333</v>
      </c>
      <c r="P38" s="110">
        <f t="shared" si="4"/>
        <v>0.64593333333333336</v>
      </c>
      <c r="Q38" s="108">
        <v>120000</v>
      </c>
      <c r="R38" s="111">
        <f t="shared" si="5"/>
        <v>77512</v>
      </c>
      <c r="S38" s="106"/>
      <c r="T38" s="107">
        <f t="shared" si="6"/>
        <v>77512</v>
      </c>
    </row>
    <row r="39" spans="1:20" ht="36" customHeight="1">
      <c r="A39" s="11">
        <v>12</v>
      </c>
      <c r="B39" s="21" t="s">
        <v>39</v>
      </c>
      <c r="C39" s="108">
        <v>3063</v>
      </c>
      <c r="D39" s="108">
        <v>5968</v>
      </c>
      <c r="E39" s="108">
        <v>8163</v>
      </c>
      <c r="F39" s="108">
        <v>7289</v>
      </c>
      <c r="G39" s="108">
        <v>7300</v>
      </c>
      <c r="H39" s="108">
        <v>2974</v>
      </c>
      <c r="I39" s="108">
        <v>0</v>
      </c>
      <c r="J39" s="108">
        <v>1463</v>
      </c>
      <c r="K39" s="108">
        <v>6744</v>
      </c>
      <c r="L39" s="108">
        <v>6992</v>
      </c>
      <c r="M39" s="108">
        <v>2974</v>
      </c>
      <c r="N39" s="108">
        <v>3063</v>
      </c>
      <c r="O39" s="109">
        <f t="shared" si="3"/>
        <v>4666.083333333333</v>
      </c>
      <c r="P39" s="110">
        <f t="shared" si="4"/>
        <v>0.46660833333333335</v>
      </c>
      <c r="Q39" s="108">
        <v>120000</v>
      </c>
      <c r="R39" s="111">
        <f t="shared" si="5"/>
        <v>55993</v>
      </c>
      <c r="S39" s="106"/>
      <c r="T39" s="107">
        <f t="shared" si="6"/>
        <v>55993</v>
      </c>
    </row>
    <row r="40" spans="1:20" ht="36" customHeight="1">
      <c r="A40" s="11">
        <v>13</v>
      </c>
      <c r="B40" s="21" t="s">
        <v>40</v>
      </c>
      <c r="C40" s="108">
        <v>3440</v>
      </c>
      <c r="D40" s="108">
        <v>3614</v>
      </c>
      <c r="E40" s="108">
        <v>1324</v>
      </c>
      <c r="F40" s="108">
        <v>5261</v>
      </c>
      <c r="G40" s="108">
        <v>7903</v>
      </c>
      <c r="H40" s="108">
        <v>7002</v>
      </c>
      <c r="I40" s="108">
        <v>8481</v>
      </c>
      <c r="J40" s="108">
        <v>1907</v>
      </c>
      <c r="K40" s="108">
        <v>4931</v>
      </c>
      <c r="L40" s="108">
        <v>5535</v>
      </c>
      <c r="M40" s="108">
        <v>6114</v>
      </c>
      <c r="N40" s="108">
        <v>3440</v>
      </c>
      <c r="O40" s="109">
        <f t="shared" si="3"/>
        <v>4912.666666666667</v>
      </c>
      <c r="P40" s="110">
        <f t="shared" si="4"/>
        <v>0.49126666666666668</v>
      </c>
      <c r="Q40" s="108">
        <v>120000</v>
      </c>
      <c r="R40" s="111">
        <f t="shared" si="5"/>
        <v>58952</v>
      </c>
      <c r="S40" s="106"/>
      <c r="T40" s="107">
        <f t="shared" si="6"/>
        <v>58952</v>
      </c>
    </row>
    <row r="41" spans="1:20" ht="36" customHeight="1">
      <c r="A41" s="11">
        <v>14</v>
      </c>
      <c r="B41" s="21" t="s">
        <v>41</v>
      </c>
      <c r="C41" s="108">
        <v>1797</v>
      </c>
      <c r="D41" s="108">
        <v>3710</v>
      </c>
      <c r="E41" s="108">
        <v>3673</v>
      </c>
      <c r="F41" s="108">
        <v>5271</v>
      </c>
      <c r="G41" s="108">
        <v>6516</v>
      </c>
      <c r="H41" s="108">
        <v>7490</v>
      </c>
      <c r="I41" s="108">
        <v>6988</v>
      </c>
      <c r="J41" s="108">
        <v>2649</v>
      </c>
      <c r="K41" s="108">
        <v>5232</v>
      </c>
      <c r="L41" s="108">
        <v>1385</v>
      </c>
      <c r="M41" s="108">
        <v>7490</v>
      </c>
      <c r="N41" s="108">
        <v>1797</v>
      </c>
      <c r="O41" s="109">
        <f t="shared" si="3"/>
        <v>4499.833333333333</v>
      </c>
      <c r="P41" s="110">
        <f t="shared" si="4"/>
        <v>0.44998333333333335</v>
      </c>
      <c r="Q41" s="108">
        <v>120000</v>
      </c>
      <c r="R41" s="111">
        <f t="shared" si="5"/>
        <v>53998</v>
      </c>
      <c r="S41" s="106"/>
      <c r="T41" s="107">
        <f t="shared" si="6"/>
        <v>53998</v>
      </c>
    </row>
    <row r="42" spans="1:20" ht="36" customHeight="1">
      <c r="A42" s="11">
        <v>15</v>
      </c>
      <c r="B42" s="21" t="s">
        <v>42</v>
      </c>
      <c r="C42" s="108">
        <v>1683</v>
      </c>
      <c r="D42" s="108">
        <v>5844</v>
      </c>
      <c r="E42" s="108">
        <v>3246</v>
      </c>
      <c r="F42" s="108">
        <v>4714</v>
      </c>
      <c r="G42" s="108">
        <v>7044</v>
      </c>
      <c r="H42" s="108">
        <v>3205</v>
      </c>
      <c r="I42" s="108">
        <v>7882</v>
      </c>
      <c r="J42" s="108">
        <v>4648</v>
      </c>
      <c r="K42" s="108">
        <v>4174</v>
      </c>
      <c r="L42" s="108">
        <v>7569</v>
      </c>
      <c r="M42" s="108">
        <v>7112</v>
      </c>
      <c r="N42" s="108">
        <v>1683</v>
      </c>
      <c r="O42" s="109">
        <f t="shared" si="3"/>
        <v>4900.333333333333</v>
      </c>
      <c r="P42" s="110">
        <f t="shared" si="4"/>
        <v>0.49003333333333332</v>
      </c>
      <c r="Q42" s="108">
        <v>120000</v>
      </c>
      <c r="R42" s="111">
        <f t="shared" si="5"/>
        <v>58804</v>
      </c>
      <c r="S42" s="106"/>
      <c r="T42" s="107">
        <f t="shared" si="6"/>
        <v>58804</v>
      </c>
    </row>
    <row r="43" spans="1:20" ht="36" customHeight="1">
      <c r="A43" s="11">
        <v>16</v>
      </c>
      <c r="B43" s="21" t="s">
        <v>43</v>
      </c>
      <c r="C43" s="108">
        <v>2944</v>
      </c>
      <c r="D43" s="108">
        <v>4546</v>
      </c>
      <c r="E43" s="108">
        <v>3529</v>
      </c>
      <c r="F43" s="108">
        <v>2734</v>
      </c>
      <c r="G43" s="108">
        <v>5121</v>
      </c>
      <c r="H43" s="108">
        <v>7063</v>
      </c>
      <c r="I43" s="108">
        <v>8033</v>
      </c>
      <c r="J43" s="108">
        <v>4003</v>
      </c>
      <c r="K43" s="108">
        <v>5235</v>
      </c>
      <c r="L43" s="108">
        <v>7809</v>
      </c>
      <c r="M43" s="108">
        <v>6997</v>
      </c>
      <c r="N43" s="108">
        <v>2944</v>
      </c>
      <c r="O43" s="109">
        <f t="shared" si="3"/>
        <v>5079.833333333333</v>
      </c>
      <c r="P43" s="110">
        <f t="shared" si="4"/>
        <v>0.50798333333333334</v>
      </c>
      <c r="Q43" s="108">
        <v>120000</v>
      </c>
      <c r="R43" s="111">
        <f t="shared" si="5"/>
        <v>60958</v>
      </c>
      <c r="S43" s="106"/>
      <c r="T43" s="107">
        <f t="shared" si="6"/>
        <v>60958</v>
      </c>
    </row>
    <row r="44" spans="1:20" ht="36" customHeight="1">
      <c r="A44" s="11">
        <v>17</v>
      </c>
      <c r="B44" s="21" t="s">
        <v>44</v>
      </c>
      <c r="C44" s="108">
        <v>3537</v>
      </c>
      <c r="D44" s="108">
        <v>5970</v>
      </c>
      <c r="E44" s="108">
        <v>8161</v>
      </c>
      <c r="F44" s="108">
        <v>7153</v>
      </c>
      <c r="G44" s="108">
        <v>8105</v>
      </c>
      <c r="H44" s="108">
        <v>8150</v>
      </c>
      <c r="I44" s="108">
        <v>8669</v>
      </c>
      <c r="J44" s="108">
        <v>4259</v>
      </c>
      <c r="K44" s="108">
        <v>6567</v>
      </c>
      <c r="L44" s="108">
        <v>5891</v>
      </c>
      <c r="M44" s="108">
        <v>6334</v>
      </c>
      <c r="N44" s="108">
        <v>5970</v>
      </c>
      <c r="O44" s="109">
        <f t="shared" si="3"/>
        <v>6563.833333333333</v>
      </c>
      <c r="P44" s="110">
        <f t="shared" si="4"/>
        <v>0.65638333333333332</v>
      </c>
      <c r="Q44" s="108">
        <v>120000</v>
      </c>
      <c r="R44" s="111">
        <f t="shared" si="5"/>
        <v>78766</v>
      </c>
      <c r="S44" s="106"/>
      <c r="T44" s="107">
        <f t="shared" si="6"/>
        <v>78766</v>
      </c>
    </row>
    <row r="45" spans="1:20" ht="36" customHeight="1">
      <c r="A45" s="11">
        <v>18</v>
      </c>
      <c r="B45" s="21" t="s">
        <v>45</v>
      </c>
      <c r="C45" s="108">
        <v>2899</v>
      </c>
      <c r="D45" s="108">
        <v>4583</v>
      </c>
      <c r="E45" s="108">
        <v>2866</v>
      </c>
      <c r="F45" s="108">
        <v>4498</v>
      </c>
      <c r="G45" s="108">
        <v>6349</v>
      </c>
      <c r="H45" s="108">
        <v>7004</v>
      </c>
      <c r="I45" s="108">
        <v>5716</v>
      </c>
      <c r="J45" s="108">
        <v>5017</v>
      </c>
      <c r="K45" s="108">
        <v>7160</v>
      </c>
      <c r="L45" s="108">
        <v>6420</v>
      </c>
      <c r="M45" s="108">
        <v>6889</v>
      </c>
      <c r="N45" s="108">
        <v>4583</v>
      </c>
      <c r="O45" s="109">
        <f t="shared" si="3"/>
        <v>5332</v>
      </c>
      <c r="P45" s="110">
        <f t="shared" si="4"/>
        <v>0.53320000000000001</v>
      </c>
      <c r="Q45" s="108">
        <v>120000</v>
      </c>
      <c r="R45" s="111">
        <f t="shared" si="5"/>
        <v>63984</v>
      </c>
      <c r="S45" s="106"/>
      <c r="T45" s="107">
        <f t="shared" si="6"/>
        <v>63984</v>
      </c>
    </row>
    <row r="46" spans="1:20" ht="36" customHeight="1">
      <c r="A46" s="11">
        <v>19</v>
      </c>
      <c r="B46" s="20" t="s">
        <v>46</v>
      </c>
      <c r="C46" s="108">
        <v>4686</v>
      </c>
      <c r="D46" s="108">
        <v>4396</v>
      </c>
      <c r="E46" s="108">
        <v>5009</v>
      </c>
      <c r="F46" s="108">
        <v>6190</v>
      </c>
      <c r="G46" s="108">
        <v>5843</v>
      </c>
      <c r="H46" s="108">
        <v>7872</v>
      </c>
      <c r="I46" s="108">
        <v>6802</v>
      </c>
      <c r="J46" s="108">
        <v>6630</v>
      </c>
      <c r="K46" s="108">
        <v>6452</v>
      </c>
      <c r="L46" s="108">
        <v>7196</v>
      </c>
      <c r="M46" s="108">
        <v>6290</v>
      </c>
      <c r="N46" s="108">
        <v>4396</v>
      </c>
      <c r="O46" s="109">
        <f t="shared" si="3"/>
        <v>5980.166666666667</v>
      </c>
      <c r="P46" s="110">
        <f t="shared" si="4"/>
        <v>0.59801666666666664</v>
      </c>
      <c r="Q46" s="108">
        <v>120000</v>
      </c>
      <c r="R46" s="111">
        <f t="shared" si="5"/>
        <v>71762</v>
      </c>
      <c r="S46" s="106"/>
      <c r="T46" s="107">
        <f t="shared" si="6"/>
        <v>71762</v>
      </c>
    </row>
    <row r="47" spans="1:20" ht="36" customHeight="1">
      <c r="A47" s="11">
        <v>20</v>
      </c>
      <c r="B47" s="21" t="s">
        <v>47</v>
      </c>
      <c r="C47" s="108">
        <v>3377</v>
      </c>
      <c r="D47" s="108">
        <v>5974</v>
      </c>
      <c r="E47" s="108">
        <v>8110</v>
      </c>
      <c r="F47" s="108">
        <v>6466</v>
      </c>
      <c r="G47" s="108">
        <v>6969</v>
      </c>
      <c r="H47" s="108">
        <v>8355</v>
      </c>
      <c r="I47" s="108">
        <v>6104</v>
      </c>
      <c r="J47" s="108">
        <v>5535</v>
      </c>
      <c r="K47" s="108">
        <v>6567</v>
      </c>
      <c r="L47" s="108">
        <v>6691</v>
      </c>
      <c r="M47" s="108">
        <v>6104</v>
      </c>
      <c r="N47" s="108">
        <v>5974</v>
      </c>
      <c r="O47" s="109">
        <f t="shared" si="3"/>
        <v>6352.166666666667</v>
      </c>
      <c r="P47" s="110">
        <f t="shared" si="4"/>
        <v>0.63521666666666665</v>
      </c>
      <c r="Q47" s="108">
        <v>120000</v>
      </c>
      <c r="R47" s="111">
        <f t="shared" si="5"/>
        <v>76226</v>
      </c>
      <c r="S47" s="106"/>
      <c r="T47" s="107">
        <f t="shared" si="6"/>
        <v>76226</v>
      </c>
    </row>
    <row r="48" spans="1:20" ht="36" customHeight="1">
      <c r="A48" s="11">
        <v>21</v>
      </c>
      <c r="B48" s="12" t="s">
        <v>48</v>
      </c>
      <c r="C48" s="108">
        <v>3514</v>
      </c>
      <c r="D48" s="108">
        <v>4370</v>
      </c>
      <c r="E48" s="108">
        <v>3466</v>
      </c>
      <c r="F48" s="108">
        <v>4069</v>
      </c>
      <c r="G48" s="108">
        <v>6008</v>
      </c>
      <c r="H48" s="108">
        <v>6446</v>
      </c>
      <c r="I48" s="108">
        <v>7228</v>
      </c>
      <c r="J48" s="108">
        <v>4546</v>
      </c>
      <c r="K48" s="108">
        <v>4539</v>
      </c>
      <c r="L48" s="108">
        <v>4370</v>
      </c>
      <c r="M48" s="108">
        <v>6446</v>
      </c>
      <c r="N48" s="108">
        <v>4370</v>
      </c>
      <c r="O48" s="109">
        <f t="shared" si="3"/>
        <v>4947.666666666667</v>
      </c>
      <c r="P48" s="110">
        <f t="shared" si="4"/>
        <v>0.49476666666666669</v>
      </c>
      <c r="Q48" s="108">
        <v>120000</v>
      </c>
      <c r="R48" s="111">
        <f t="shared" si="5"/>
        <v>59372</v>
      </c>
      <c r="S48" s="106"/>
      <c r="T48" s="107">
        <f t="shared" si="6"/>
        <v>59372</v>
      </c>
    </row>
    <row r="49" spans="2:20" ht="36" customHeight="1">
      <c r="B49" s="91" t="s">
        <v>18</v>
      </c>
      <c r="C49" s="112">
        <f t="shared" ref="C49:O49" si="7">SUM(C28:C48)</f>
        <v>61617</v>
      </c>
      <c r="D49" s="112">
        <f t="shared" si="7"/>
        <v>83917</v>
      </c>
      <c r="E49" s="112">
        <f t="shared" si="7"/>
        <v>81965</v>
      </c>
      <c r="F49" s="112">
        <f t="shared" si="7"/>
        <v>90537</v>
      </c>
      <c r="G49" s="112">
        <f t="shared" si="7"/>
        <v>107734</v>
      </c>
      <c r="H49" s="112">
        <f>SUM(H28:H48)</f>
        <v>102918</v>
      </c>
      <c r="I49" s="112">
        <f t="shared" si="7"/>
        <v>109661</v>
      </c>
      <c r="J49" s="112">
        <f t="shared" si="7"/>
        <v>67238</v>
      </c>
      <c r="K49" s="112">
        <f>SUM(K28:K48)</f>
        <v>93633</v>
      </c>
      <c r="L49" s="112">
        <f>SUM(L28:L48)</f>
        <v>84211</v>
      </c>
      <c r="M49" s="112">
        <f>SUM(M28:M48)</f>
        <v>95308</v>
      </c>
      <c r="N49" s="112">
        <f>SUM(N28:N48)</f>
        <v>62567</v>
      </c>
      <c r="O49" s="112">
        <f t="shared" si="7"/>
        <v>86775.500000000015</v>
      </c>
      <c r="P49" s="113">
        <f t="shared" si="4"/>
        <v>0.41321666666666668</v>
      </c>
      <c r="Q49" s="112">
        <f>SUM(Q28:Q48)</f>
        <v>2520000</v>
      </c>
      <c r="R49" s="112">
        <f>SUM(R28:R48)</f>
        <v>1041306</v>
      </c>
      <c r="S49" s="106"/>
      <c r="T49" s="107">
        <f t="shared" si="6"/>
        <v>1041306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EFDD1-3BF1-42B3-B669-68DA4AB8C71A}">
  <dimension ref="A1"/>
  <sheetViews>
    <sheetView zoomScale="58" zoomScaleNormal="58" workbookViewId="0">
      <selection activeCell="V54" sqref="V54"/>
    </sheetView>
  </sheetViews>
  <sheetFormatPr defaultRowHeight="14.25"/>
  <cols>
    <col min="1" max="16384" width="9.06640625" style="12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C4CB0-BB8B-43EC-BC52-009A6A7979EF}">
  <dimension ref="A1:M119"/>
  <sheetViews>
    <sheetView zoomScale="96" zoomScaleNormal="96" workbookViewId="0">
      <selection activeCell="N33" sqref="N33"/>
    </sheetView>
  </sheetViews>
  <sheetFormatPr defaultRowHeight="14.25"/>
  <cols>
    <col min="1" max="1" width="12.1328125" bestFit="1" customWidth="1"/>
    <col min="2" max="2" width="18.265625" bestFit="1" customWidth="1"/>
    <col min="3" max="3" width="8" bestFit="1" customWidth="1"/>
    <col min="4" max="4" width="7.73046875" bestFit="1" customWidth="1"/>
    <col min="5" max="8" width="8.73046875" bestFit="1" customWidth="1"/>
    <col min="9" max="9" width="7.73046875" bestFit="1" customWidth="1"/>
    <col min="10" max="10" width="9.53125" bestFit="1" customWidth="1"/>
    <col min="11" max="11" width="8.73046875" bestFit="1" customWidth="1"/>
    <col min="12" max="12" width="9.33203125" bestFit="1" customWidth="1"/>
    <col min="13" max="13" width="9.06640625" bestFit="1" customWidth="1"/>
    <col min="14" max="16" width="22.3984375" bestFit="1" customWidth="1"/>
    <col min="17" max="17" width="22.3984375" customWidth="1"/>
  </cols>
  <sheetData>
    <row r="1" spans="1:13">
      <c r="A1" s="117" t="s">
        <v>74</v>
      </c>
      <c r="B1" t="s">
        <v>80</v>
      </c>
      <c r="C1" t="s">
        <v>81</v>
      </c>
      <c r="D1" t="s">
        <v>82</v>
      </c>
      <c r="E1" t="s">
        <v>83</v>
      </c>
      <c r="F1" t="s">
        <v>84</v>
      </c>
      <c r="G1" t="s">
        <v>85</v>
      </c>
      <c r="H1" t="s">
        <v>73</v>
      </c>
      <c r="I1" t="s">
        <v>86</v>
      </c>
      <c r="J1" t="s">
        <v>87</v>
      </c>
      <c r="K1" t="s">
        <v>88</v>
      </c>
      <c r="L1" t="s">
        <v>89</v>
      </c>
      <c r="M1" t="s">
        <v>90</v>
      </c>
    </row>
    <row r="2" spans="1:13">
      <c r="A2" s="89" t="s">
        <v>54</v>
      </c>
      <c r="B2" s="87">
        <v>0</v>
      </c>
      <c r="C2" s="87">
        <v>0</v>
      </c>
      <c r="D2" s="87">
        <v>175987.5</v>
      </c>
      <c r="E2" s="87">
        <v>174969.7</v>
      </c>
      <c r="F2" s="87">
        <v>0</v>
      </c>
      <c r="G2" s="87">
        <v>0</v>
      </c>
      <c r="H2" s="87">
        <v>0</v>
      </c>
      <c r="I2" s="87">
        <v>0</v>
      </c>
      <c r="J2" s="87">
        <v>0</v>
      </c>
      <c r="K2" s="87">
        <v>0</v>
      </c>
      <c r="L2" s="87">
        <v>0</v>
      </c>
      <c r="M2" s="87">
        <v>0</v>
      </c>
    </row>
    <row r="3" spans="1:13">
      <c r="A3" s="89" t="s">
        <v>55</v>
      </c>
      <c r="B3" s="87">
        <v>190000</v>
      </c>
      <c r="C3" s="87">
        <v>380000</v>
      </c>
      <c r="D3" s="87">
        <v>75000</v>
      </c>
      <c r="E3" s="87">
        <v>0</v>
      </c>
      <c r="F3" s="87">
        <v>298740</v>
      </c>
      <c r="G3" s="87">
        <v>0</v>
      </c>
      <c r="H3" s="87">
        <v>0</v>
      </c>
      <c r="I3" s="87">
        <v>0</v>
      </c>
      <c r="J3" s="87">
        <v>0</v>
      </c>
      <c r="K3" s="87">
        <v>0</v>
      </c>
      <c r="L3" s="87">
        <v>0</v>
      </c>
      <c r="M3" s="87">
        <v>0</v>
      </c>
    </row>
    <row r="4" spans="1:13">
      <c r="A4" s="89" t="s">
        <v>56</v>
      </c>
      <c r="B4" s="87">
        <v>0</v>
      </c>
      <c r="C4" s="87">
        <v>117918.26</v>
      </c>
      <c r="D4" s="87">
        <v>0</v>
      </c>
      <c r="E4" s="87">
        <v>174473.4</v>
      </c>
      <c r="F4" s="87">
        <v>0</v>
      </c>
      <c r="G4" s="87">
        <v>0</v>
      </c>
      <c r="H4" s="87">
        <v>0</v>
      </c>
      <c r="I4" s="87">
        <v>0</v>
      </c>
      <c r="J4" s="87">
        <v>0</v>
      </c>
      <c r="K4" s="87">
        <v>0</v>
      </c>
      <c r="L4" s="87">
        <v>0</v>
      </c>
      <c r="M4" s="87">
        <v>0</v>
      </c>
    </row>
    <row r="5" spans="1:13">
      <c r="A5" s="89" t="s">
        <v>57</v>
      </c>
      <c r="B5" s="87">
        <v>380000</v>
      </c>
      <c r="C5" s="87">
        <v>220000</v>
      </c>
      <c r="D5" s="87">
        <v>0</v>
      </c>
      <c r="E5" s="87">
        <v>343625</v>
      </c>
      <c r="F5" s="87">
        <v>264270</v>
      </c>
      <c r="G5" s="87">
        <v>0</v>
      </c>
      <c r="H5" s="87">
        <v>426240</v>
      </c>
      <c r="I5" s="87">
        <v>106116</v>
      </c>
      <c r="J5" s="87">
        <v>374854</v>
      </c>
      <c r="K5" s="87">
        <v>0</v>
      </c>
      <c r="L5" s="87">
        <v>600000</v>
      </c>
      <c r="M5" s="87">
        <v>305000</v>
      </c>
    </row>
    <row r="6" spans="1:13">
      <c r="A6" s="89" t="s">
        <v>58</v>
      </c>
      <c r="B6" s="87">
        <v>380000</v>
      </c>
      <c r="C6" s="87">
        <v>380000</v>
      </c>
      <c r="D6" s="87">
        <v>0</v>
      </c>
      <c r="E6" s="87">
        <v>343625</v>
      </c>
      <c r="F6" s="87">
        <v>275760</v>
      </c>
      <c r="G6" s="87">
        <v>0</v>
      </c>
      <c r="H6" s="87">
        <v>622044</v>
      </c>
      <c r="I6" s="87">
        <v>588369.80000000005</v>
      </c>
      <c r="J6" s="87">
        <v>344827.4</v>
      </c>
      <c r="K6" s="87">
        <v>0</v>
      </c>
      <c r="L6" s="87">
        <v>780000</v>
      </c>
      <c r="M6" s="87">
        <v>305000</v>
      </c>
    </row>
    <row r="7" spans="1:13">
      <c r="A7" s="89" t="s">
        <v>59</v>
      </c>
      <c r="B7" s="87">
        <v>0</v>
      </c>
      <c r="C7" s="87">
        <v>0</v>
      </c>
      <c r="D7" s="87">
        <v>0</v>
      </c>
      <c r="E7" s="87">
        <v>0</v>
      </c>
      <c r="F7" s="87">
        <v>0</v>
      </c>
      <c r="G7" s="87">
        <v>0</v>
      </c>
      <c r="H7" s="87">
        <v>0</v>
      </c>
      <c r="I7" s="87">
        <v>172413</v>
      </c>
      <c r="J7" s="87">
        <v>344827.4</v>
      </c>
      <c r="K7" s="87">
        <v>0</v>
      </c>
      <c r="L7" s="87">
        <v>193168</v>
      </c>
      <c r="M7" s="87">
        <v>69272</v>
      </c>
    </row>
    <row r="8" spans="1:13">
      <c r="A8" s="89" t="s">
        <v>34</v>
      </c>
      <c r="B8" s="87">
        <v>641459.46</v>
      </c>
      <c r="C8" s="87">
        <v>310721.74</v>
      </c>
      <c r="D8" s="87">
        <v>624359.69999999995</v>
      </c>
      <c r="E8" s="87">
        <v>490140.4</v>
      </c>
      <c r="F8" s="87">
        <v>340218.9</v>
      </c>
      <c r="G8" s="87">
        <v>1072416.8500000001</v>
      </c>
      <c r="H8" s="87">
        <v>729890.56</v>
      </c>
      <c r="I8" s="87">
        <v>314278</v>
      </c>
      <c r="J8" s="87">
        <v>751042</v>
      </c>
      <c r="K8" s="87">
        <v>842720</v>
      </c>
      <c r="L8" s="87">
        <v>768801.6</v>
      </c>
      <c r="M8" s="87">
        <v>262304</v>
      </c>
    </row>
    <row r="9" spans="1:13">
      <c r="A9" s="89" t="s">
        <v>35</v>
      </c>
      <c r="B9" s="87">
        <v>620807.65</v>
      </c>
      <c r="C9" s="87">
        <v>309617.53999999998</v>
      </c>
      <c r="D9" s="87">
        <v>627480.4</v>
      </c>
      <c r="E9" s="87">
        <v>492640.69999999995</v>
      </c>
      <c r="F9" s="87">
        <v>681605.2</v>
      </c>
      <c r="G9" s="87">
        <v>1082119.01</v>
      </c>
      <c r="H9" s="87">
        <v>1098343.68</v>
      </c>
      <c r="I9" s="87">
        <v>749174.4</v>
      </c>
      <c r="J9" s="87">
        <v>837500</v>
      </c>
      <c r="K9" s="87">
        <v>387504</v>
      </c>
      <c r="L9" s="87">
        <v>462000</v>
      </c>
      <c r="M9" s="87">
        <v>549000</v>
      </c>
    </row>
    <row r="10" spans="1:13">
      <c r="A10" s="89" t="s">
        <v>36</v>
      </c>
      <c r="B10" s="87">
        <v>650048.16</v>
      </c>
      <c r="C10" s="87">
        <v>309175.86000000004</v>
      </c>
      <c r="D10" s="87">
        <v>624805.5</v>
      </c>
      <c r="E10" s="87">
        <v>492096.10000000003</v>
      </c>
      <c r="F10" s="87">
        <v>338529.9</v>
      </c>
      <c r="G10" s="87">
        <v>1076801.44</v>
      </c>
      <c r="H10" s="87">
        <v>735087.36</v>
      </c>
      <c r="I10" s="87">
        <v>314574</v>
      </c>
      <c r="J10" s="87">
        <v>747840.39999999991</v>
      </c>
      <c r="K10" s="87">
        <v>866880</v>
      </c>
      <c r="L10" s="87">
        <v>435607.2</v>
      </c>
      <c r="M10" s="87">
        <v>112000</v>
      </c>
    </row>
    <row r="11" spans="1:13">
      <c r="A11" s="89" t="s">
        <v>37</v>
      </c>
      <c r="B11" s="87">
        <v>0</v>
      </c>
      <c r="C11" s="87">
        <v>645864.31000000006</v>
      </c>
      <c r="D11" s="87">
        <v>624136.80000000005</v>
      </c>
      <c r="E11" s="87">
        <v>648265.80000000005</v>
      </c>
      <c r="F11" s="87">
        <v>1028265.4</v>
      </c>
      <c r="G11" s="87">
        <v>712586.82000000007</v>
      </c>
      <c r="H11" s="87">
        <v>732229.12</v>
      </c>
      <c r="I11" s="87">
        <v>0</v>
      </c>
      <c r="J11" s="87">
        <v>0</v>
      </c>
      <c r="K11" s="87">
        <v>0</v>
      </c>
      <c r="L11" s="87">
        <v>448936</v>
      </c>
      <c r="M11" s="87">
        <v>529480</v>
      </c>
    </row>
    <row r="12" spans="1:13">
      <c r="A12" s="89" t="s">
        <v>38</v>
      </c>
      <c r="B12" s="87">
        <v>310890.69999999995</v>
      </c>
      <c r="C12" s="87">
        <v>309396.7</v>
      </c>
      <c r="D12" s="87">
        <v>936651</v>
      </c>
      <c r="E12" s="87">
        <v>652995.1</v>
      </c>
      <c r="F12" s="87">
        <v>1011019</v>
      </c>
      <c r="G12" s="87">
        <v>1082132.8</v>
      </c>
      <c r="H12" s="87">
        <v>1108477.4399999999</v>
      </c>
      <c r="I12" s="87">
        <v>589802.80000000005</v>
      </c>
      <c r="J12" s="87">
        <v>834860</v>
      </c>
      <c r="K12" s="87">
        <v>821596.8</v>
      </c>
      <c r="L12" s="87">
        <v>872762.39999999991</v>
      </c>
      <c r="M12" s="87">
        <v>262304</v>
      </c>
    </row>
    <row r="13" spans="1:13">
      <c r="A13" s="89" t="s">
        <v>39</v>
      </c>
      <c r="B13" s="87">
        <v>308687.30000000005</v>
      </c>
      <c r="C13" s="87">
        <v>625418.60000000009</v>
      </c>
      <c r="D13" s="87">
        <v>628372.1</v>
      </c>
      <c r="E13" s="87">
        <v>987188.60000000009</v>
      </c>
      <c r="F13" s="87">
        <v>686936.5</v>
      </c>
      <c r="G13" s="87">
        <v>358189.26</v>
      </c>
      <c r="H13" s="87">
        <v>0</v>
      </c>
      <c r="I13" s="87">
        <v>104414</v>
      </c>
      <c r="J13" s="87">
        <v>1130965.2000000002</v>
      </c>
      <c r="K13" s="87">
        <v>821906.4</v>
      </c>
      <c r="L13" s="87">
        <v>871214.39999999991</v>
      </c>
      <c r="M13" s="87">
        <v>0</v>
      </c>
    </row>
    <row r="14" spans="1:13">
      <c r="A14" s="89" t="s">
        <v>40</v>
      </c>
      <c r="B14" s="87">
        <v>198739.00000000003</v>
      </c>
      <c r="C14" s="87">
        <v>642997.96</v>
      </c>
      <c r="D14" s="87">
        <v>627034.6</v>
      </c>
      <c r="E14" s="87">
        <v>648249.69999999995</v>
      </c>
      <c r="F14" s="87">
        <v>1022481.3</v>
      </c>
      <c r="G14" s="87">
        <v>713092.38</v>
      </c>
      <c r="H14" s="87">
        <v>1093926.3999999999</v>
      </c>
      <c r="I14" s="87">
        <v>373520</v>
      </c>
      <c r="J14" s="87">
        <v>837170</v>
      </c>
      <c r="K14" s="87">
        <v>392472</v>
      </c>
      <c r="L14" s="87">
        <v>863712</v>
      </c>
      <c r="M14" s="87">
        <v>112000</v>
      </c>
    </row>
    <row r="15" spans="1:13">
      <c r="A15" s="89" t="s">
        <v>41</v>
      </c>
      <c r="B15" s="87">
        <v>0</v>
      </c>
      <c r="C15" s="87">
        <v>365987.50000000006</v>
      </c>
      <c r="D15" s="87">
        <v>292019.8</v>
      </c>
      <c r="E15" s="87">
        <v>529376.5</v>
      </c>
      <c r="F15" s="87">
        <v>693398.5</v>
      </c>
      <c r="G15" s="87">
        <v>709047.9</v>
      </c>
      <c r="H15" s="87">
        <v>1091847.6799999999</v>
      </c>
      <c r="I15" s="87">
        <v>377255.2</v>
      </c>
      <c r="J15" s="87">
        <v>842120</v>
      </c>
      <c r="K15" s="87">
        <v>433440</v>
      </c>
      <c r="L15" s="87">
        <v>827385.6</v>
      </c>
      <c r="M15" s="87">
        <v>262304</v>
      </c>
    </row>
    <row r="16" spans="1:13">
      <c r="A16" s="89" t="s">
        <v>42</v>
      </c>
      <c r="B16" s="87">
        <v>0</v>
      </c>
      <c r="C16" s="87">
        <v>641235.80000000005</v>
      </c>
      <c r="D16" s="87">
        <v>291777.40000000002</v>
      </c>
      <c r="E16" s="87">
        <v>527515.1</v>
      </c>
      <c r="F16" s="87">
        <v>681345.5</v>
      </c>
      <c r="G16" s="87">
        <v>716746.2</v>
      </c>
      <c r="H16" s="87">
        <v>1094705.9200000002</v>
      </c>
      <c r="I16" s="87">
        <v>373520</v>
      </c>
      <c r="J16" s="87">
        <v>757178.4</v>
      </c>
      <c r="K16" s="87">
        <v>823905.6</v>
      </c>
      <c r="L16" s="87">
        <v>875548.8</v>
      </c>
      <c r="M16" s="87">
        <v>112000</v>
      </c>
    </row>
    <row r="17" spans="1:13">
      <c r="A17" s="89" t="s">
        <v>43</v>
      </c>
      <c r="B17" s="87">
        <v>176234.5</v>
      </c>
      <c r="C17" s="87">
        <v>364135</v>
      </c>
      <c r="D17" s="87">
        <v>293163.7</v>
      </c>
      <c r="E17" s="87">
        <v>173728.8</v>
      </c>
      <c r="F17" s="87">
        <v>693398.5</v>
      </c>
      <c r="G17" s="87">
        <v>719614.1</v>
      </c>
      <c r="H17" s="87">
        <v>1102501.1199999999</v>
      </c>
      <c r="I17" s="87">
        <v>373786.8</v>
      </c>
      <c r="J17" s="87">
        <v>751042</v>
      </c>
      <c r="K17" s="87">
        <v>1226088</v>
      </c>
      <c r="L17" s="87">
        <v>462000</v>
      </c>
      <c r="M17" s="87">
        <v>262304</v>
      </c>
    </row>
    <row r="18" spans="1:13">
      <c r="A18" s="89" t="s">
        <v>44</v>
      </c>
      <c r="B18" s="87">
        <v>0</v>
      </c>
      <c r="C18" s="87">
        <v>617468.36</v>
      </c>
      <c r="D18" s="87">
        <v>631715.6</v>
      </c>
      <c r="E18" s="87">
        <v>987698.79999999993</v>
      </c>
      <c r="F18" s="87">
        <v>682046.4</v>
      </c>
      <c r="G18" s="87">
        <v>1071175.9300000002</v>
      </c>
      <c r="H18" s="87">
        <v>1107697.92</v>
      </c>
      <c r="I18" s="87">
        <v>478718.8</v>
      </c>
      <c r="J18" s="87">
        <v>752909.60000000009</v>
      </c>
      <c r="K18" s="87">
        <v>776112</v>
      </c>
      <c r="L18" s="87">
        <v>771871.2</v>
      </c>
      <c r="M18" s="87">
        <v>549000</v>
      </c>
    </row>
    <row r="19" spans="1:13">
      <c r="A19" s="89" t="s">
        <v>45</v>
      </c>
      <c r="B19" s="87">
        <v>639724.43000000005</v>
      </c>
      <c r="C19" s="87">
        <v>309175.86000000004</v>
      </c>
      <c r="D19" s="87">
        <v>293163.7</v>
      </c>
      <c r="E19" s="87">
        <v>535208.80000000005</v>
      </c>
      <c r="F19" s="87">
        <v>696595</v>
      </c>
      <c r="G19" s="87">
        <v>711575.7</v>
      </c>
      <c r="H19" s="87">
        <v>728071.67999999993</v>
      </c>
      <c r="I19" s="87">
        <v>587859.19999999995</v>
      </c>
      <c r="J19" s="87">
        <v>1124562</v>
      </c>
      <c r="K19" s="87">
        <v>823670.4</v>
      </c>
      <c r="L19" s="87">
        <v>874620</v>
      </c>
      <c r="M19" s="87">
        <v>262304</v>
      </c>
    </row>
    <row r="20" spans="1:13">
      <c r="A20" s="89" t="s">
        <v>46</v>
      </c>
      <c r="B20" s="87">
        <v>646736.52</v>
      </c>
      <c r="C20" s="87">
        <v>310500.89999999997</v>
      </c>
      <c r="D20" s="87">
        <v>627926.19999999995</v>
      </c>
      <c r="E20" s="87">
        <v>488249.2</v>
      </c>
      <c r="F20" s="87">
        <v>678473.1</v>
      </c>
      <c r="G20" s="87">
        <v>710311.8</v>
      </c>
      <c r="H20" s="87">
        <v>1094705.92</v>
      </c>
      <c r="I20" s="87">
        <v>955500</v>
      </c>
      <c r="J20" s="87">
        <v>832388.4</v>
      </c>
      <c r="K20" s="87">
        <v>883690.4</v>
      </c>
      <c r="L20" s="87">
        <v>830959.2</v>
      </c>
      <c r="M20" s="87">
        <v>112000</v>
      </c>
    </row>
    <row r="21" spans="1:13">
      <c r="A21" s="89" t="s">
        <v>47</v>
      </c>
      <c r="B21" s="87">
        <v>280799.08000000007</v>
      </c>
      <c r="C21" s="87">
        <v>619235.08000000007</v>
      </c>
      <c r="D21" s="87">
        <v>627926.19999999995</v>
      </c>
      <c r="E21" s="87">
        <v>989578.5</v>
      </c>
      <c r="F21" s="87">
        <v>685197</v>
      </c>
      <c r="G21" s="87">
        <v>1067489.94</v>
      </c>
      <c r="H21" s="87">
        <v>679978</v>
      </c>
      <c r="I21" s="87">
        <v>748640.8</v>
      </c>
      <c r="J21" s="87">
        <v>847835.2</v>
      </c>
      <c r="K21" s="87">
        <v>819705.6</v>
      </c>
      <c r="L21" s="87">
        <v>871833.59999999998</v>
      </c>
      <c r="M21" s="87">
        <v>529480</v>
      </c>
    </row>
    <row r="22" spans="1:13">
      <c r="A22" s="89" t="s">
        <v>48</v>
      </c>
      <c r="B22" s="87">
        <v>351974.99999999994</v>
      </c>
      <c r="C22" s="87">
        <v>366111</v>
      </c>
      <c r="D22" s="87">
        <v>293538.8</v>
      </c>
      <c r="E22" s="87">
        <v>355771.8</v>
      </c>
      <c r="F22" s="87">
        <v>695611.5</v>
      </c>
      <c r="G22" s="87">
        <v>713345.15999999992</v>
      </c>
      <c r="H22" s="87">
        <v>1092367.3599999999</v>
      </c>
      <c r="I22" s="87">
        <v>587343.19999999995</v>
      </c>
      <c r="J22" s="87">
        <v>747306.8</v>
      </c>
      <c r="K22" s="87">
        <v>1163064</v>
      </c>
      <c r="L22" s="87">
        <v>767992.8</v>
      </c>
      <c r="M22" s="87">
        <v>529480</v>
      </c>
    </row>
    <row r="23" spans="1:13">
      <c r="A23" s="89" t="s">
        <v>75</v>
      </c>
      <c r="B23" s="87">
        <v>5776101.7999999989</v>
      </c>
      <c r="C23" s="87">
        <v>7844960.4700000016</v>
      </c>
      <c r="D23" s="87">
        <v>8295059</v>
      </c>
      <c r="E23" s="87">
        <v>10035397</v>
      </c>
      <c r="F23" s="87">
        <v>11453891.699999999</v>
      </c>
      <c r="G23" s="87">
        <v>12516645.289999999</v>
      </c>
      <c r="H23" s="87">
        <v>14538114.159999998</v>
      </c>
      <c r="I23" s="87">
        <v>7795286</v>
      </c>
      <c r="J23" s="87">
        <v>12859228.800000001</v>
      </c>
      <c r="K23" s="87">
        <v>11082755.199999999</v>
      </c>
      <c r="L23" s="87">
        <v>12578412.799999999</v>
      </c>
      <c r="M23" s="87">
        <v>5125232</v>
      </c>
    </row>
    <row r="44" spans="1:13">
      <c r="A44" s="117" t="s">
        <v>74</v>
      </c>
      <c r="B44" t="s">
        <v>80</v>
      </c>
      <c r="C44" t="s">
        <v>81</v>
      </c>
      <c r="D44" t="s">
        <v>82</v>
      </c>
      <c r="E44" t="s">
        <v>83</v>
      </c>
      <c r="F44" t="s">
        <v>84</v>
      </c>
      <c r="G44" t="s">
        <v>85</v>
      </c>
      <c r="H44" t="s">
        <v>73</v>
      </c>
      <c r="I44" t="s">
        <v>86</v>
      </c>
      <c r="J44" t="s">
        <v>87</v>
      </c>
      <c r="K44" t="s">
        <v>88</v>
      </c>
      <c r="L44" t="s">
        <v>89</v>
      </c>
      <c r="M44" t="s">
        <v>90</v>
      </c>
    </row>
    <row r="45" spans="1:13">
      <c r="A45" s="89" t="s">
        <v>28</v>
      </c>
      <c r="B45" s="124">
        <v>0</v>
      </c>
      <c r="C45" s="124">
        <v>0</v>
      </c>
      <c r="D45" s="124">
        <v>0</v>
      </c>
      <c r="E45" s="124">
        <v>30</v>
      </c>
      <c r="F45" s="124">
        <v>0</v>
      </c>
      <c r="G45" s="124">
        <v>0</v>
      </c>
      <c r="H45" s="124">
        <v>0</v>
      </c>
      <c r="I45" s="124">
        <v>0</v>
      </c>
      <c r="J45" s="124">
        <v>0</v>
      </c>
      <c r="K45" s="124">
        <v>0</v>
      </c>
      <c r="L45" s="124">
        <v>0</v>
      </c>
      <c r="M45" s="124">
        <v>0</v>
      </c>
    </row>
    <row r="46" spans="1:13">
      <c r="A46" s="89" t="s">
        <v>29</v>
      </c>
      <c r="B46" s="124">
        <v>3079</v>
      </c>
      <c r="C46" s="124">
        <v>3305</v>
      </c>
      <c r="D46" s="124">
        <v>2730</v>
      </c>
      <c r="E46" s="124">
        <v>152</v>
      </c>
      <c r="F46" s="124">
        <v>826</v>
      </c>
      <c r="G46" s="124">
        <v>0</v>
      </c>
      <c r="H46" s="124">
        <v>1</v>
      </c>
      <c r="I46" s="124">
        <v>649</v>
      </c>
      <c r="J46" s="124">
        <v>430</v>
      </c>
      <c r="K46" s="124">
        <v>0</v>
      </c>
      <c r="L46" s="124">
        <v>0</v>
      </c>
      <c r="M46" s="124">
        <v>0</v>
      </c>
    </row>
    <row r="47" spans="1:13">
      <c r="A47" s="89" t="s">
        <v>30</v>
      </c>
      <c r="B47" s="124">
        <v>0</v>
      </c>
      <c r="C47" s="124">
        <v>0</v>
      </c>
      <c r="D47" s="124">
        <v>0</v>
      </c>
      <c r="E47" s="124">
        <v>30</v>
      </c>
      <c r="F47" s="124">
        <v>0</v>
      </c>
      <c r="G47" s="124">
        <v>0</v>
      </c>
      <c r="H47" s="124">
        <v>0</v>
      </c>
      <c r="I47" s="124">
        <v>0</v>
      </c>
      <c r="J47" s="124">
        <v>0</v>
      </c>
      <c r="K47" s="124">
        <v>0</v>
      </c>
      <c r="L47" s="124">
        <v>0</v>
      </c>
      <c r="M47" s="124">
        <v>0</v>
      </c>
    </row>
    <row r="48" spans="1:13">
      <c r="A48" s="89" t="s">
        <v>31</v>
      </c>
      <c r="B48" s="124">
        <v>3723</v>
      </c>
      <c r="C48" s="124">
        <v>3563</v>
      </c>
      <c r="D48" s="124">
        <v>1427</v>
      </c>
      <c r="E48" s="124">
        <v>2095</v>
      </c>
      <c r="F48" s="124">
        <v>3213</v>
      </c>
      <c r="G48" s="124">
        <v>2150</v>
      </c>
      <c r="H48" s="124">
        <v>3103</v>
      </c>
      <c r="I48" s="124">
        <v>2429</v>
      </c>
      <c r="J48" s="124">
        <v>2164</v>
      </c>
      <c r="K48" s="124">
        <v>0</v>
      </c>
      <c r="L48" s="124">
        <v>0</v>
      </c>
      <c r="M48" s="124">
        <v>1427</v>
      </c>
    </row>
    <row r="49" spans="1:13">
      <c r="A49" s="89" t="s">
        <v>32</v>
      </c>
      <c r="B49" s="124">
        <v>3294</v>
      </c>
      <c r="C49" s="124">
        <v>5147</v>
      </c>
      <c r="D49" s="124">
        <v>1214</v>
      </c>
      <c r="E49" s="124">
        <v>3242</v>
      </c>
      <c r="F49" s="124">
        <v>1197</v>
      </c>
      <c r="G49" s="124">
        <v>497</v>
      </c>
      <c r="H49" s="124">
        <v>5633</v>
      </c>
      <c r="I49" s="124">
        <v>5136</v>
      </c>
      <c r="J49" s="124">
        <v>6740</v>
      </c>
      <c r="K49" s="124">
        <v>0</v>
      </c>
      <c r="L49" s="124">
        <v>0</v>
      </c>
      <c r="M49" s="124">
        <v>1214</v>
      </c>
    </row>
    <row r="50" spans="1:13">
      <c r="A50" s="89" t="s">
        <v>33</v>
      </c>
      <c r="B50" s="124">
        <v>0</v>
      </c>
      <c r="C50" s="124">
        <v>0</v>
      </c>
      <c r="D50" s="124">
        <v>0</v>
      </c>
      <c r="E50" s="124">
        <v>30</v>
      </c>
      <c r="F50" s="124">
        <v>0</v>
      </c>
      <c r="G50" s="124">
        <v>0</v>
      </c>
      <c r="H50" s="124">
        <v>0</v>
      </c>
      <c r="I50" s="124">
        <v>0</v>
      </c>
      <c r="J50" s="124">
        <v>4223</v>
      </c>
      <c r="K50" s="124">
        <v>2018</v>
      </c>
      <c r="L50" s="124">
        <v>4657</v>
      </c>
      <c r="M50" s="124">
        <v>3022</v>
      </c>
    </row>
    <row r="51" spans="1:13">
      <c r="A51" s="89" t="s">
        <v>34</v>
      </c>
      <c r="B51" s="124">
        <v>4591</v>
      </c>
      <c r="C51" s="124">
        <v>4469</v>
      </c>
      <c r="D51" s="124">
        <v>5008</v>
      </c>
      <c r="E51" s="124">
        <v>6182</v>
      </c>
      <c r="F51" s="124">
        <v>5193</v>
      </c>
      <c r="G51" s="124">
        <v>6151</v>
      </c>
      <c r="H51" s="124">
        <v>6354</v>
      </c>
      <c r="I51" s="124">
        <v>3814</v>
      </c>
      <c r="J51" s="124">
        <v>4479</v>
      </c>
      <c r="K51" s="124">
        <v>6629</v>
      </c>
      <c r="L51" s="124">
        <v>5432</v>
      </c>
      <c r="M51" s="124">
        <v>3976</v>
      </c>
    </row>
    <row r="52" spans="1:13">
      <c r="A52" s="89" t="s">
        <v>35</v>
      </c>
      <c r="B52" s="124">
        <v>4580</v>
      </c>
      <c r="C52" s="124">
        <v>4465</v>
      </c>
      <c r="D52" s="124">
        <v>5014</v>
      </c>
      <c r="E52" s="124">
        <v>5729</v>
      </c>
      <c r="F52" s="124">
        <v>6570</v>
      </c>
      <c r="G52" s="124">
        <v>8209</v>
      </c>
      <c r="H52" s="124">
        <v>8170</v>
      </c>
      <c r="I52" s="124">
        <v>5893</v>
      </c>
      <c r="J52" s="124">
        <v>6333</v>
      </c>
      <c r="K52" s="124">
        <v>4316</v>
      </c>
      <c r="L52" s="124">
        <v>6445</v>
      </c>
      <c r="M52" s="124">
        <v>3298</v>
      </c>
    </row>
    <row r="53" spans="1:13">
      <c r="A53" s="89" t="s">
        <v>36</v>
      </c>
      <c r="B53" s="124">
        <v>4571</v>
      </c>
      <c r="C53" s="124">
        <v>4460</v>
      </c>
      <c r="D53" s="124">
        <v>4980</v>
      </c>
      <c r="E53" s="124">
        <v>5717</v>
      </c>
      <c r="F53" s="124">
        <v>5635</v>
      </c>
      <c r="G53" s="124">
        <v>5957</v>
      </c>
      <c r="H53" s="124">
        <v>6524</v>
      </c>
      <c r="I53" s="124">
        <v>3791</v>
      </c>
      <c r="J53" s="124">
        <v>5973</v>
      </c>
      <c r="K53" s="124">
        <v>3524</v>
      </c>
      <c r="L53" s="124">
        <v>5957</v>
      </c>
      <c r="M53" s="124">
        <v>4571</v>
      </c>
    </row>
    <row r="54" spans="1:13">
      <c r="A54" s="89" t="s">
        <v>37</v>
      </c>
      <c r="B54" s="124">
        <v>3065</v>
      </c>
      <c r="C54" s="124">
        <v>5085</v>
      </c>
      <c r="D54" s="124">
        <v>5948</v>
      </c>
      <c r="E54" s="124">
        <v>6465</v>
      </c>
      <c r="F54" s="124">
        <v>8369</v>
      </c>
      <c r="G54" s="124">
        <v>6263</v>
      </c>
      <c r="H54" s="124">
        <v>5370</v>
      </c>
      <c r="I54" s="124">
        <v>231</v>
      </c>
      <c r="J54" s="124">
        <v>0</v>
      </c>
      <c r="K54" s="124">
        <v>30</v>
      </c>
      <c r="L54" s="124">
        <v>4338</v>
      </c>
      <c r="M54" s="124">
        <v>3065</v>
      </c>
    </row>
    <row r="55" spans="1:13">
      <c r="A55" s="89" t="s">
        <v>38</v>
      </c>
      <c r="B55" s="124">
        <v>3774</v>
      </c>
      <c r="C55" s="124">
        <v>4448</v>
      </c>
      <c r="D55" s="124">
        <v>8097</v>
      </c>
      <c r="E55" s="124">
        <v>7220</v>
      </c>
      <c r="F55" s="124">
        <v>9573</v>
      </c>
      <c r="G55" s="124">
        <v>8130</v>
      </c>
      <c r="H55" s="124">
        <v>8603</v>
      </c>
      <c r="I55" s="124">
        <v>4638</v>
      </c>
      <c r="J55" s="124">
        <v>5690</v>
      </c>
      <c r="K55" s="124">
        <v>7836</v>
      </c>
      <c r="L55" s="124">
        <v>5729</v>
      </c>
      <c r="M55" s="124">
        <v>3774</v>
      </c>
    </row>
    <row r="56" spans="1:13">
      <c r="A56" s="89" t="s">
        <v>39</v>
      </c>
      <c r="B56" s="124">
        <v>3063</v>
      </c>
      <c r="C56" s="124">
        <v>5968</v>
      </c>
      <c r="D56" s="124">
        <v>8163</v>
      </c>
      <c r="E56" s="124">
        <v>7289</v>
      </c>
      <c r="F56" s="124">
        <v>7300</v>
      </c>
      <c r="G56" s="124">
        <v>2974</v>
      </c>
      <c r="H56" s="124">
        <v>0</v>
      </c>
      <c r="I56" s="124">
        <v>1463</v>
      </c>
      <c r="J56" s="124">
        <v>6744</v>
      </c>
      <c r="K56" s="124">
        <v>6992</v>
      </c>
      <c r="L56" s="124">
        <v>2974</v>
      </c>
      <c r="M56" s="124">
        <v>3063</v>
      </c>
    </row>
    <row r="57" spans="1:13">
      <c r="A57" s="89" t="s">
        <v>40</v>
      </c>
      <c r="B57" s="124">
        <v>3440</v>
      </c>
      <c r="C57" s="124">
        <v>3614</v>
      </c>
      <c r="D57" s="124">
        <v>1324</v>
      </c>
      <c r="E57" s="124">
        <v>5261</v>
      </c>
      <c r="F57" s="124">
        <v>7903</v>
      </c>
      <c r="G57" s="124">
        <v>7002</v>
      </c>
      <c r="H57" s="124">
        <v>8481</v>
      </c>
      <c r="I57" s="124">
        <v>1907</v>
      </c>
      <c r="J57" s="124">
        <v>4931</v>
      </c>
      <c r="K57" s="124">
        <v>5535</v>
      </c>
      <c r="L57" s="124">
        <v>6114</v>
      </c>
      <c r="M57" s="124">
        <v>3440</v>
      </c>
    </row>
    <row r="58" spans="1:13">
      <c r="A58" s="89" t="s">
        <v>41</v>
      </c>
      <c r="B58" s="124">
        <v>1797</v>
      </c>
      <c r="C58" s="124">
        <v>3710</v>
      </c>
      <c r="D58" s="124">
        <v>3673</v>
      </c>
      <c r="E58" s="124">
        <v>5271</v>
      </c>
      <c r="F58" s="124">
        <v>6516</v>
      </c>
      <c r="G58" s="124">
        <v>7490</v>
      </c>
      <c r="H58" s="124">
        <v>6988</v>
      </c>
      <c r="I58" s="124">
        <v>2649</v>
      </c>
      <c r="J58" s="124">
        <v>5232</v>
      </c>
      <c r="K58" s="124">
        <v>1385</v>
      </c>
      <c r="L58" s="124">
        <v>7490</v>
      </c>
      <c r="M58" s="124">
        <v>1797</v>
      </c>
    </row>
    <row r="59" spans="1:13">
      <c r="A59" s="89" t="s">
        <v>42</v>
      </c>
      <c r="B59" s="124">
        <v>1683</v>
      </c>
      <c r="C59" s="124">
        <v>5844</v>
      </c>
      <c r="D59" s="124">
        <v>3246</v>
      </c>
      <c r="E59" s="124">
        <v>4714</v>
      </c>
      <c r="F59" s="124">
        <v>7044</v>
      </c>
      <c r="G59" s="124">
        <v>3205</v>
      </c>
      <c r="H59" s="124">
        <v>7882</v>
      </c>
      <c r="I59" s="124">
        <v>4648</v>
      </c>
      <c r="J59" s="124">
        <v>4174</v>
      </c>
      <c r="K59" s="124">
        <v>7569</v>
      </c>
      <c r="L59" s="124">
        <v>7112</v>
      </c>
      <c r="M59" s="124">
        <v>1683</v>
      </c>
    </row>
    <row r="60" spans="1:13">
      <c r="A60" s="89" t="s">
        <v>43</v>
      </c>
      <c r="B60" s="124">
        <v>2944</v>
      </c>
      <c r="C60" s="124">
        <v>4546</v>
      </c>
      <c r="D60" s="124">
        <v>3529</v>
      </c>
      <c r="E60" s="124">
        <v>2734</v>
      </c>
      <c r="F60" s="124">
        <v>5121</v>
      </c>
      <c r="G60" s="124">
        <v>7063</v>
      </c>
      <c r="H60" s="124">
        <v>8033</v>
      </c>
      <c r="I60" s="124">
        <v>4003</v>
      </c>
      <c r="J60" s="124">
        <v>5235</v>
      </c>
      <c r="K60" s="124">
        <v>7809</v>
      </c>
      <c r="L60" s="124">
        <v>6997</v>
      </c>
      <c r="M60" s="124">
        <v>2944</v>
      </c>
    </row>
    <row r="61" spans="1:13">
      <c r="A61" s="89" t="s">
        <v>44</v>
      </c>
      <c r="B61" s="124">
        <v>3537</v>
      </c>
      <c r="C61" s="124">
        <v>5970</v>
      </c>
      <c r="D61" s="124">
        <v>8161</v>
      </c>
      <c r="E61" s="124">
        <v>7153</v>
      </c>
      <c r="F61" s="124">
        <v>8105</v>
      </c>
      <c r="G61" s="124">
        <v>8150</v>
      </c>
      <c r="H61" s="124">
        <v>8669</v>
      </c>
      <c r="I61" s="124">
        <v>4259</v>
      </c>
      <c r="J61" s="124">
        <v>6567</v>
      </c>
      <c r="K61" s="124">
        <v>5891</v>
      </c>
      <c r="L61" s="124">
        <v>6334</v>
      </c>
      <c r="M61" s="124">
        <v>5970</v>
      </c>
    </row>
    <row r="62" spans="1:13">
      <c r="A62" s="89" t="s">
        <v>45</v>
      </c>
      <c r="B62" s="124">
        <v>2899</v>
      </c>
      <c r="C62" s="124">
        <v>4583</v>
      </c>
      <c r="D62" s="124">
        <v>2866</v>
      </c>
      <c r="E62" s="124">
        <v>4498</v>
      </c>
      <c r="F62" s="124">
        <v>6349</v>
      </c>
      <c r="G62" s="124">
        <v>7004</v>
      </c>
      <c r="H62" s="124">
        <v>5716</v>
      </c>
      <c r="I62" s="124">
        <v>5017</v>
      </c>
      <c r="J62" s="124">
        <v>7160</v>
      </c>
      <c r="K62" s="124">
        <v>6420</v>
      </c>
      <c r="L62" s="124">
        <v>6889</v>
      </c>
      <c r="M62" s="124">
        <v>4583</v>
      </c>
    </row>
    <row r="63" spans="1:13">
      <c r="A63" s="89" t="s">
        <v>46</v>
      </c>
      <c r="B63" s="124">
        <v>4686</v>
      </c>
      <c r="C63" s="124">
        <v>4396</v>
      </c>
      <c r="D63" s="124">
        <v>5009</v>
      </c>
      <c r="E63" s="124">
        <v>6190</v>
      </c>
      <c r="F63" s="124">
        <v>5843</v>
      </c>
      <c r="G63" s="124">
        <v>7872</v>
      </c>
      <c r="H63" s="124">
        <v>6802</v>
      </c>
      <c r="I63" s="124">
        <v>6630</v>
      </c>
      <c r="J63" s="124">
        <v>6452</v>
      </c>
      <c r="K63" s="124">
        <v>7196</v>
      </c>
      <c r="L63" s="124">
        <v>6290</v>
      </c>
      <c r="M63" s="124">
        <v>4396</v>
      </c>
    </row>
    <row r="64" spans="1:13">
      <c r="A64" s="89" t="s">
        <v>47</v>
      </c>
      <c r="B64" s="124">
        <v>3377</v>
      </c>
      <c r="C64" s="124">
        <v>5974</v>
      </c>
      <c r="D64" s="124">
        <v>8110</v>
      </c>
      <c r="E64" s="124">
        <v>6466</v>
      </c>
      <c r="F64" s="124">
        <v>6969</v>
      </c>
      <c r="G64" s="124">
        <v>8355</v>
      </c>
      <c r="H64" s="124">
        <v>6104</v>
      </c>
      <c r="I64" s="124">
        <v>5535</v>
      </c>
      <c r="J64" s="124">
        <v>6567</v>
      </c>
      <c r="K64" s="124">
        <v>6691</v>
      </c>
      <c r="L64" s="124">
        <v>6104</v>
      </c>
      <c r="M64" s="124">
        <v>5974</v>
      </c>
    </row>
    <row r="65" spans="1:13">
      <c r="A65" s="89" t="s">
        <v>48</v>
      </c>
      <c r="B65" s="124">
        <v>3514</v>
      </c>
      <c r="C65" s="124">
        <v>4370</v>
      </c>
      <c r="D65" s="124">
        <v>3466</v>
      </c>
      <c r="E65" s="124">
        <v>4069</v>
      </c>
      <c r="F65" s="124">
        <v>6008</v>
      </c>
      <c r="G65" s="124">
        <v>6446</v>
      </c>
      <c r="H65" s="124">
        <v>7228</v>
      </c>
      <c r="I65" s="124">
        <v>4546</v>
      </c>
      <c r="J65" s="124">
        <v>4539</v>
      </c>
      <c r="K65" s="124">
        <v>4370</v>
      </c>
      <c r="L65" s="124">
        <v>6446</v>
      </c>
      <c r="M65" s="124">
        <v>4370</v>
      </c>
    </row>
    <row r="66" spans="1:13">
      <c r="A66" s="89" t="s">
        <v>75</v>
      </c>
      <c r="B66" s="124">
        <v>61617</v>
      </c>
      <c r="C66" s="124">
        <v>83917</v>
      </c>
      <c r="D66" s="124">
        <v>81965</v>
      </c>
      <c r="E66" s="124">
        <v>90537</v>
      </c>
      <c r="F66" s="124">
        <v>107734</v>
      </c>
      <c r="G66" s="124">
        <v>102918</v>
      </c>
      <c r="H66" s="124">
        <v>109661</v>
      </c>
      <c r="I66" s="124">
        <v>67238</v>
      </c>
      <c r="J66" s="124">
        <v>93633</v>
      </c>
      <c r="K66" s="124">
        <v>84211</v>
      </c>
      <c r="L66" s="124">
        <v>95308</v>
      </c>
      <c r="M66" s="124">
        <v>62567</v>
      </c>
    </row>
    <row r="90" spans="1:10" s="88" customFormat="1" ht="71.25">
      <c r="A90" s="90" t="s">
        <v>74</v>
      </c>
      <c r="B90" s="88" t="s">
        <v>76</v>
      </c>
      <c r="I90" s="88" t="s">
        <v>78</v>
      </c>
      <c r="J90" s="88" t="s">
        <v>77</v>
      </c>
    </row>
    <row r="91" spans="1:10">
      <c r="A91" s="89" t="s">
        <v>28</v>
      </c>
      <c r="B91" s="87">
        <v>2.5</v>
      </c>
      <c r="I91" s="124">
        <v>1041306</v>
      </c>
      <c r="J91" s="124">
        <v>2520000</v>
      </c>
    </row>
    <row r="92" spans="1:10">
      <c r="A92" s="89" t="s">
        <v>29</v>
      </c>
      <c r="B92" s="87">
        <v>931</v>
      </c>
    </row>
    <row r="93" spans="1:10">
      <c r="A93" s="89" t="s">
        <v>30</v>
      </c>
      <c r="B93" s="87">
        <v>2.5</v>
      </c>
    </row>
    <row r="94" spans="1:10">
      <c r="A94" s="89" t="s">
        <v>31</v>
      </c>
      <c r="B94" s="87">
        <v>2107.8333333333335</v>
      </c>
    </row>
    <row r="95" spans="1:10">
      <c r="A95" s="89" t="s">
        <v>32</v>
      </c>
      <c r="B95" s="87">
        <v>2776.1666666666665</v>
      </c>
    </row>
    <row r="96" spans="1:10">
      <c r="A96" s="89" t="s">
        <v>33</v>
      </c>
      <c r="B96" s="87">
        <v>1162.5</v>
      </c>
    </row>
    <row r="97" spans="1:2">
      <c r="A97" s="89" t="s">
        <v>34</v>
      </c>
      <c r="B97" s="87">
        <v>5189.833333333333</v>
      </c>
    </row>
    <row r="98" spans="1:2">
      <c r="A98" s="89" t="s">
        <v>35</v>
      </c>
      <c r="B98" s="87">
        <v>5751.833333333333</v>
      </c>
    </row>
    <row r="99" spans="1:2">
      <c r="A99" s="89" t="s">
        <v>36</v>
      </c>
      <c r="B99" s="87">
        <v>5138.333333333333</v>
      </c>
    </row>
    <row r="100" spans="1:2">
      <c r="A100" s="89" t="s">
        <v>37</v>
      </c>
      <c r="B100" s="87">
        <v>4019.0833333333335</v>
      </c>
    </row>
    <row r="101" spans="1:2">
      <c r="A101" s="89" t="s">
        <v>38</v>
      </c>
      <c r="B101" s="87">
        <v>6459.333333333333</v>
      </c>
    </row>
    <row r="102" spans="1:2">
      <c r="A102" s="89" t="s">
        <v>39</v>
      </c>
      <c r="B102" s="87">
        <v>4666.083333333333</v>
      </c>
    </row>
    <row r="103" spans="1:2">
      <c r="A103" s="89" t="s">
        <v>40</v>
      </c>
      <c r="B103" s="87">
        <v>4912.666666666667</v>
      </c>
    </row>
    <row r="104" spans="1:2">
      <c r="A104" s="89" t="s">
        <v>41</v>
      </c>
      <c r="B104" s="87">
        <v>4499.833333333333</v>
      </c>
    </row>
    <row r="105" spans="1:2">
      <c r="A105" s="89" t="s">
        <v>42</v>
      </c>
      <c r="B105" s="87">
        <v>4900.333333333333</v>
      </c>
    </row>
    <row r="106" spans="1:2">
      <c r="A106" s="89" t="s">
        <v>43</v>
      </c>
      <c r="B106" s="87">
        <v>5079.833333333333</v>
      </c>
    </row>
    <row r="107" spans="1:2">
      <c r="A107" s="89" t="s">
        <v>44</v>
      </c>
      <c r="B107" s="87">
        <v>6563.833333333333</v>
      </c>
    </row>
    <row r="108" spans="1:2">
      <c r="A108" s="89" t="s">
        <v>45</v>
      </c>
      <c r="B108" s="87">
        <v>5332</v>
      </c>
    </row>
    <row r="109" spans="1:2">
      <c r="A109" s="89" t="s">
        <v>46</v>
      </c>
      <c r="B109" s="87">
        <v>5980.166666666667</v>
      </c>
    </row>
    <row r="110" spans="1:2">
      <c r="A110" s="89" t="s">
        <v>47</v>
      </c>
      <c r="B110" s="87">
        <v>6352.166666666667</v>
      </c>
    </row>
    <row r="111" spans="1:2">
      <c r="A111" s="89" t="s">
        <v>48</v>
      </c>
      <c r="B111" s="87">
        <v>4947.666666666667</v>
      </c>
    </row>
    <row r="112" spans="1:2">
      <c r="A112" s="89" t="s">
        <v>75</v>
      </c>
      <c r="B112" s="124">
        <v>86775.500000000015</v>
      </c>
    </row>
    <row r="116" spans="1:2">
      <c r="A116" s="117" t="s">
        <v>74</v>
      </c>
      <c r="B116" t="s">
        <v>79</v>
      </c>
    </row>
    <row r="117" spans="1:2">
      <c r="A117" s="89" t="s">
        <v>60</v>
      </c>
      <c r="B117" s="87">
        <v>180000000</v>
      </c>
    </row>
    <row r="118" spans="1:2">
      <c r="A118" s="89" t="s">
        <v>18</v>
      </c>
      <c r="B118" s="87">
        <v>119901084.22000001</v>
      </c>
    </row>
    <row r="119" spans="1:2">
      <c r="A119" s="89" t="s">
        <v>75</v>
      </c>
      <c r="B119" s="124">
        <v>299901084.22000003</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JULY DELAYS</vt:lpstr>
      <vt:lpstr>2022 MILEAGE PERFORMANCE</vt:lpstr>
      <vt:lpstr>2022 REVENUE PERFORMANCE</vt:lpstr>
      <vt:lpstr>Working Sheet</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Joe</dc:creator>
  <cp:lastModifiedBy>zedekia bundotich</cp:lastModifiedBy>
  <dcterms:created xsi:type="dcterms:W3CDTF">2023-02-21T06:55:45Z</dcterms:created>
  <dcterms:modified xsi:type="dcterms:W3CDTF">2023-08-28T11:35:46Z</dcterms:modified>
</cp:coreProperties>
</file>