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CP431\Proj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G46" i="1" s="1"/>
  <c r="D45" i="1"/>
  <c r="J47" i="1"/>
  <c r="J48" i="1"/>
  <c r="J49" i="1"/>
  <c r="J50" i="1"/>
  <c r="J51" i="1"/>
  <c r="J52" i="1"/>
  <c r="G47" i="1"/>
  <c r="G48" i="1"/>
  <c r="G49" i="1"/>
  <c r="G50" i="1"/>
  <c r="G51" i="1"/>
  <c r="G52" i="1"/>
  <c r="J46" i="1"/>
  <c r="D47" i="1"/>
  <c r="D48" i="1"/>
  <c r="D49" i="1"/>
  <c r="D50" i="1"/>
  <c r="D51" i="1"/>
  <c r="D52" i="1"/>
  <c r="D46" i="1"/>
  <c r="F47" i="1"/>
  <c r="F48" i="1"/>
  <c r="F49" i="1"/>
  <c r="F50" i="1"/>
  <c r="F51" i="1"/>
  <c r="F52" i="1"/>
  <c r="I46" i="1"/>
  <c r="I47" i="1"/>
  <c r="I48" i="1"/>
  <c r="I49" i="1"/>
  <c r="I50" i="1"/>
  <c r="I51" i="1"/>
  <c r="I52" i="1"/>
  <c r="I45" i="1"/>
  <c r="F45" i="1"/>
  <c r="C46" i="1"/>
  <c r="C47" i="1"/>
  <c r="C48" i="1"/>
  <c r="C49" i="1"/>
  <c r="C50" i="1"/>
  <c r="C51" i="1"/>
  <c r="C52" i="1"/>
  <c r="C45" i="1"/>
  <c r="E45" i="1"/>
  <c r="E46" i="1"/>
  <c r="H48" i="1"/>
  <c r="H47" i="1"/>
  <c r="H46" i="1"/>
  <c r="H45" i="1"/>
  <c r="B45" i="1"/>
  <c r="B46" i="1"/>
  <c r="B47" i="1"/>
  <c r="E47" i="1"/>
  <c r="E48" i="1"/>
</calcChain>
</file>

<file path=xl/sharedStrings.xml><?xml version="1.0" encoding="utf-8"?>
<sst xmlns="http://schemas.openxmlformats.org/spreadsheetml/2006/main" count="357" uniqueCount="213">
  <si>
    <t>M(5) = 14</t>
  </si>
  <si>
    <t>took 854.000000 microseconds</t>
  </si>
  <si>
    <t>M(10) = 42</t>
  </si>
  <si>
    <t>took 811.000000 microseconds</t>
  </si>
  <si>
    <t>M(20) = 152</t>
  </si>
  <si>
    <t>took 787.000000 microseconds</t>
  </si>
  <si>
    <t>M(40) = 517</t>
  </si>
  <si>
    <t>took 823.000000 microseconds</t>
  </si>
  <si>
    <t>M(80) = 1939</t>
  </si>
  <si>
    <t>took 990.000000 microseconds</t>
  </si>
  <si>
    <t>M(160) = 7174</t>
  </si>
  <si>
    <t>took 1.012000 milliseconds</t>
  </si>
  <si>
    <t>M(320) = 27354</t>
  </si>
  <si>
    <t>took 1.023000 milliseconds</t>
  </si>
  <si>
    <t>M(640) = 103966</t>
  </si>
  <si>
    <t>took 2.210000 milliseconds</t>
  </si>
  <si>
    <t>M(1000) = 248083</t>
  </si>
  <si>
    <t>took 4.615000 milliseconds</t>
  </si>
  <si>
    <t>M(2000) = 959759</t>
  </si>
  <si>
    <t>took 17.825000 milliseconds</t>
  </si>
  <si>
    <t>M(8000) = 14509549</t>
  </si>
  <si>
    <t>took 323.608000 milliseconds</t>
  </si>
  <si>
    <t>M(16000) = 56705617</t>
  </si>
  <si>
    <t>took 1.408626 seconds</t>
  </si>
  <si>
    <t>M(32000) = 221824366</t>
  </si>
  <si>
    <t>took 5.801569 seconds</t>
  </si>
  <si>
    <t>M(40000) = 344462009</t>
  </si>
  <si>
    <t>took 9.172990 seconds</t>
  </si>
  <si>
    <t>M(50000) = 534772334</t>
  </si>
  <si>
    <t>took 14.566896 seconds</t>
  </si>
  <si>
    <t>M(60000) = 766265795</t>
  </si>
  <si>
    <t>took 21.157884 seconds</t>
  </si>
  <si>
    <t>M(70000) = 1038159781</t>
  </si>
  <si>
    <t>took 28.537208 seconds</t>
  </si>
  <si>
    <t>M(80000) = 1351433197</t>
  </si>
  <si>
    <t>took 37.565431 seconds</t>
  </si>
  <si>
    <t>M(90000) = 1704858198</t>
  </si>
  <si>
    <t>took 47.685833 seconds</t>
  </si>
  <si>
    <t>M(100000) = 2099198630</t>
  </si>
  <si>
    <t>took 1.003318 minutes</t>
  </si>
  <si>
    <t>took 2.461000 milliseconds</t>
  </si>
  <si>
    <t>took 1.756000 milliseconds</t>
  </si>
  <si>
    <t>took 2.419000 milliseconds</t>
  </si>
  <si>
    <t>took 2.207000 milliseconds</t>
  </si>
  <si>
    <t>took 2.439000 milliseconds</t>
  </si>
  <si>
    <t>took 2.268000 milliseconds</t>
  </si>
  <si>
    <t>took 2.739000 milliseconds</t>
  </si>
  <si>
    <t>took 4.052000 milliseconds</t>
  </si>
  <si>
    <t>took 6.310000 milliseconds</t>
  </si>
  <si>
    <t>took 16.366000 milliseconds</t>
  </si>
  <si>
    <t>took 268.040000 milliseconds</t>
  </si>
  <si>
    <t>took 1.141675 seconds</t>
  </si>
  <si>
    <t>took 4.866434 seconds</t>
  </si>
  <si>
    <t>took 7.578713 seconds</t>
  </si>
  <si>
    <t>took 12.187284 seconds</t>
  </si>
  <si>
    <t>took 18.326747 seconds</t>
  </si>
  <si>
    <t>took 24.565830 seconds</t>
  </si>
  <si>
    <t>took 32.250998 seconds</t>
  </si>
  <si>
    <t>took 41.114795 seconds</t>
  </si>
  <si>
    <t>took 52.709194 seconds</t>
  </si>
  <si>
    <t>N\Cores</t>
  </si>
  <si>
    <t>took 515.000000 microseconds</t>
  </si>
  <si>
    <t>took 540.000000 microseconds</t>
  </si>
  <si>
    <t>took 521.000000 microseconds</t>
  </si>
  <si>
    <t>took 550.000000 microseconds</t>
  </si>
  <si>
    <t>took 499.000000 microseconds</t>
  </si>
  <si>
    <t>took 719.000000 microseconds</t>
  </si>
  <si>
    <t>took 1.219000 milliseconds</t>
  </si>
  <si>
    <t>took 3.490000 milliseconds</t>
  </si>
  <si>
    <t>took 7.527000 milliseconds</t>
  </si>
  <si>
    <t>took 28.039000 milliseconds</t>
  </si>
  <si>
    <t>took 0.746847 seconds</t>
  </si>
  <si>
    <t>took 3.656913 seconds</t>
  </si>
  <si>
    <t>took 15.410970 seconds</t>
  </si>
  <si>
    <t>took 24.108045 seconds</t>
  </si>
  <si>
    <t>took 38.466531 seconds</t>
  </si>
  <si>
    <t>took 56.199604 seconds</t>
  </si>
  <si>
    <t>took 1.284021 minutes</t>
  </si>
  <si>
    <t>took 1.695465 minutes</t>
  </si>
  <si>
    <t>took 2.164460 minutes</t>
  </si>
  <si>
    <t>took 2.818307 minutes</t>
  </si>
  <si>
    <t>took 30.000000 microseconds</t>
  </si>
  <si>
    <t>took 32.000000 microseconds</t>
  </si>
  <si>
    <t>took 38.000000 microseconds</t>
  </si>
  <si>
    <t>took 56.000000 microseconds</t>
  </si>
  <si>
    <t>took 137.000000 microseconds</t>
  </si>
  <si>
    <t>took 449.000000 microseconds</t>
  </si>
  <si>
    <t>took 1.830000 milliseconds</t>
  </si>
  <si>
    <t>took 7.636000 milliseconds</t>
  </si>
  <si>
    <t>took 19.869000 milliseconds</t>
  </si>
  <si>
    <t>took 82.947000 milliseconds</t>
  </si>
  <si>
    <t>took 2.840033 seconds</t>
  </si>
  <si>
    <t>took 13.243735 seconds</t>
  </si>
  <si>
    <t>took 52.664202 seconds</t>
  </si>
  <si>
    <t>took 1.425671 minutes</t>
  </si>
  <si>
    <t>took 2.264583 minutes</t>
  </si>
  <si>
    <t>took 3.310248 minutes</t>
  </si>
  <si>
    <t>took 4.584475 minutes</t>
  </si>
  <si>
    <t>took 5.938862 minutes</t>
  </si>
  <si>
    <t>took 7.643005 minutes</t>
  </si>
  <si>
    <t>took 9.410017 minutes</t>
  </si>
  <si>
    <t>took 684.000000 microseconds</t>
  </si>
  <si>
    <t>took 682.000000 microseconds</t>
  </si>
  <si>
    <t>took 685.000000 microseconds</t>
  </si>
  <si>
    <t>took 738.000000 microseconds</t>
  </si>
  <si>
    <t>took 708.000000 microseconds</t>
  </si>
  <si>
    <t>took 742.000000 microseconds</t>
  </si>
  <si>
    <t>took 1.172000 milliseconds</t>
  </si>
  <si>
    <t>took 2.778000 milliseconds</t>
  </si>
  <si>
    <t>took 5.594000 milliseconds</t>
  </si>
  <si>
    <t>took 19.943000 milliseconds</t>
  </si>
  <si>
    <t>took 0.481475 seconds</t>
  </si>
  <si>
    <t>took 2.160183 seconds</t>
  </si>
  <si>
    <t>took 8.988017 seconds</t>
  </si>
  <si>
    <t>took 14.284437 seconds</t>
  </si>
  <si>
    <t>took 22.770699 seconds</t>
  </si>
  <si>
    <t>took 33.381474 seconds</t>
  </si>
  <si>
    <t>took 45.136511 seconds</t>
  </si>
  <si>
    <t>took 58.838526 seconds</t>
  </si>
  <si>
    <t>took 1.248202 minutes</t>
  </si>
  <si>
    <t>took 1.569409 minutes</t>
  </si>
  <si>
    <t>results</t>
  </si>
  <si>
    <t>took 1.892000 milliseconds</t>
  </si>
  <si>
    <t>took 3.325000 milliseconds</t>
  </si>
  <si>
    <t>took 4.944000 milliseconds</t>
  </si>
  <si>
    <t>took 3.370000 milliseconds</t>
  </si>
  <si>
    <t>took 3.384000 milliseconds</t>
  </si>
  <si>
    <t>took 4.249000 milliseconds</t>
  </si>
  <si>
    <t>took 2.910000 milliseconds</t>
  </si>
  <si>
    <t>took 7.639000 milliseconds</t>
  </si>
  <si>
    <t>took 18.681000 milliseconds</t>
  </si>
  <si>
    <t>took 237.803000 milliseconds</t>
  </si>
  <si>
    <t>took 2.027819 seconds</t>
  </si>
  <si>
    <t>took 4.929472 seconds</t>
  </si>
  <si>
    <t>took 5.996809 seconds</t>
  </si>
  <si>
    <t>took 9.382165 seconds</t>
  </si>
  <si>
    <t>took 16.063330 seconds</t>
  </si>
  <si>
    <t>took 19.959020 seconds</t>
  </si>
  <si>
    <t>took 26.231597 seconds</t>
  </si>
  <si>
    <t>took 33.685097 seconds</t>
  </si>
  <si>
    <t>took 44.221889 seconds</t>
  </si>
  <si>
    <t>took 361.000000 microseconds</t>
  </si>
  <si>
    <t>took 358.000000 microseconds</t>
  </si>
  <si>
    <t>took 342.000000 microseconds</t>
  </si>
  <si>
    <t>took 357.000000 microseconds</t>
  </si>
  <si>
    <t>took 402.000000 microseconds</t>
  </si>
  <si>
    <t>took 613.000000 microseconds</t>
  </si>
  <si>
    <t>took 1.378000 milliseconds</t>
  </si>
  <si>
    <t>took 4.994000 milliseconds</t>
  </si>
  <si>
    <t>took 11.274000 milliseconds</t>
  </si>
  <si>
    <t>took 45.820000 milliseconds</t>
  </si>
  <si>
    <t>took 0.984465 seconds</t>
  </si>
  <si>
    <t>took 6.087924 seconds</t>
  </si>
  <si>
    <t>took 26.647360 seconds</t>
  </si>
  <si>
    <t>took 42.630768 seconds</t>
  </si>
  <si>
    <t>took 1.137251 minutes</t>
  </si>
  <si>
    <t>took 1.675269 minutes</t>
  </si>
  <si>
    <t>took 2.312428 minutes</t>
  </si>
  <si>
    <t>took 3.017760 minutes</t>
  </si>
  <si>
    <t>took 3.881016 minutes</t>
  </si>
  <si>
    <t>took 4.814582 minutes</t>
  </si>
  <si>
    <t>took 5.979000 milliseconds</t>
  </si>
  <si>
    <t>took 12.476000 milliseconds</t>
  </si>
  <si>
    <t>took 7.929000 milliseconds</t>
  </si>
  <si>
    <t>took 6.303000 milliseconds</t>
  </si>
  <si>
    <t>took 5.642000 milliseconds</t>
  </si>
  <si>
    <t>took 9.188000 milliseconds</t>
  </si>
  <si>
    <t>took 6.445000 milliseconds</t>
  </si>
  <si>
    <t>took 9.929000 milliseconds</t>
  </si>
  <si>
    <t>took 8.471000 milliseconds</t>
  </si>
  <si>
    <t>took 18.174000 milliseconds</t>
  </si>
  <si>
    <t>took 226.960000 milliseconds</t>
  </si>
  <si>
    <t>took 0.910532 seconds</t>
  </si>
  <si>
    <t>took 3.635970 seconds</t>
  </si>
  <si>
    <t>took 5.718981 seconds</t>
  </si>
  <si>
    <t>took 9.082083 seconds</t>
  </si>
  <si>
    <t>took 12.970920 seconds</t>
  </si>
  <si>
    <t>took 17.967550 seconds</t>
  </si>
  <si>
    <t>took 23.167570 seconds</t>
  </si>
  <si>
    <t>took 29.131194 seconds</t>
  </si>
  <si>
    <t>took 37.433671 seconds</t>
  </si>
  <si>
    <t>speedup</t>
  </si>
  <si>
    <t>speedup/nop</t>
  </si>
  <si>
    <t>took 26.626000 milliseconds</t>
  </si>
  <si>
    <t>took 0.026640 seconds</t>
  </si>
  <si>
    <t>took 25.583000 milliseconds</t>
  </si>
  <si>
    <t>took 25.927000 milliseconds</t>
  </si>
  <si>
    <t>took 26.565000 milliseconds</t>
  </si>
  <si>
    <t>took 25.824000 milliseconds</t>
  </si>
  <si>
    <t>took 23.778000 milliseconds</t>
  </si>
  <si>
    <t>took 28.337000 milliseconds</t>
  </si>
  <si>
    <t>took 30.641000 milliseconds</t>
  </si>
  <si>
    <t>took 1.073714 seconds</t>
  </si>
  <si>
    <t>took 11.003703 seconds</t>
  </si>
  <si>
    <t>took 25.193593 seconds</t>
  </si>
  <si>
    <t>took 14.644426 seconds</t>
  </si>
  <si>
    <t>took 20.464226 seconds</t>
  </si>
  <si>
    <t>took 1.313082 minutes</t>
  </si>
  <si>
    <t>took 1.173438 minutes</t>
  </si>
  <si>
    <t>took 1.023371 minutes</t>
  </si>
  <si>
    <t>e</t>
  </si>
  <si>
    <t>psi</t>
  </si>
  <si>
    <t>1/p</t>
  </si>
  <si>
    <t>Output files</t>
  </si>
  <si>
    <t>slurm-207086.out</t>
  </si>
  <si>
    <t>slurm-207132.out</t>
  </si>
  <si>
    <t>slurm-207099.out</t>
  </si>
  <si>
    <t>slurm-207101.out</t>
  </si>
  <si>
    <t>slurm-207102.out</t>
  </si>
  <si>
    <t>slurm-207103.out</t>
  </si>
  <si>
    <t>slurm-207133.out</t>
  </si>
  <si>
    <t>slurm-207136.out</t>
  </si>
  <si>
    <t>slurm-207137.out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</si>
</sst>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to calculate M(100000)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Sheet1!$A$45:$A$52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Sheet1!$H$45:$H$52</c:f>
              <c:numCache>
                <c:formatCode>General</c:formatCode>
                <c:ptCount val="8"/>
                <c:pt idx="0">
                  <c:v>564.60101999999995</c:v>
                </c:pt>
                <c:pt idx="1">
                  <c:v>232.86095999999998</c:v>
                </c:pt>
                <c:pt idx="2">
                  <c:v>129.86760000000001</c:v>
                </c:pt>
                <c:pt idx="3">
                  <c:v>74.892120000000006</c:v>
                </c:pt>
                <c:pt idx="4">
                  <c:v>47.685833000000002</c:v>
                </c:pt>
                <c:pt idx="5">
                  <c:v>41.114795000000001</c:v>
                </c:pt>
                <c:pt idx="6">
                  <c:v>33.685096999999999</c:v>
                </c:pt>
                <c:pt idx="7">
                  <c:v>29.131194000000001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D-40B0-99CF-191BB1D54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929327"/>
        <c:axId val="371914767"/>
      </c:barChart>
      <c:catAx>
        <c:axId val="37192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14767"/>
        <c:crosses val="autoZero"/>
        <c:auto val="1"/>
        <c:lblAlgn val="ctr"/>
        <c:lblOffset val="100"/>
        <c:noMultiLvlLbl val="0"/>
      </c:catAx>
      <c:valAx>
        <c:axId val="3719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2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(90k)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Speedup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Sheet1!$A$46:$A$52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Sheet1!$F$46:$F$52</c:f>
              <c:numCache>
                <c:formatCode>General</c:formatCode>
                <c:ptCount val="7"/>
                <c:pt idx="0">
                  <c:v>1.9693309690039928</c:v>
                </c:pt>
                <c:pt idx="1">
                  <c:v>3.5311370965506401</c:v>
                </c:pt>
                <c:pt idx="2">
                  <c:v>6.123211627605146</c:v>
                </c:pt>
                <c:pt idx="3">
                  <c:v>9.6166989470436626</c:v>
                </c:pt>
                <c:pt idx="4">
                  <c:v>11.153656487889577</c:v>
                </c:pt>
                <c:pt idx="5">
                  <c:v>13.613744380786553</c:v>
                </c:pt>
                <c:pt idx="6">
                  <c:v>15.741898529802793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4-4916-8D73-19F22698D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447295"/>
        <c:axId val="2107446463"/>
      </c:barChart>
      <c:catAx>
        <c:axId val="210744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46463"/>
        <c:crosses val="autoZero"/>
        <c:auto val="1"/>
        <c:lblAlgn val="ctr"/>
        <c:lblOffset val="100"/>
        <c:noMultiLvlLbl val="0"/>
      </c:catAx>
      <c:valAx>
        <c:axId val="21074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4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KF-Metric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Sheet1!$A$46:$A$52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Sheet1!$G$46:$G$52</c:f>
              <c:numCache>
                <c:formatCode>General</c:formatCode>
                <c:ptCount val="7"/>
                <c:pt idx="0">
                  <c:v>1.5573324889882834E-2</c:v>
                </c:pt>
                <c:pt idx="1">
                  <c:v>4.4259860268746877E-2</c:v>
                </c:pt>
                <c:pt idx="2">
                  <c:v>4.3786274415065093E-2</c:v>
                </c:pt>
                <c:pt idx="3">
                  <c:v>4.4251505207121497E-2</c:v>
                </c:pt>
                <c:pt idx="4">
                  <c:v>6.0290783983637367E-2</c:v>
                </c:pt>
                <c:pt idx="5">
                  <c:v>5.8748116084386307E-2</c:v>
                </c:pt>
                <c:pt idx="6">
                  <c:v>5.6150918337263843E-2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C-41ED-B2CA-9FAC1DB6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086847"/>
        <c:axId val="368088095"/>
      </c:barChart>
      <c:catAx>
        <c:axId val="36808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88095"/>
        <c:crosses val="autoZero"/>
        <c:auto val="1"/>
        <c:lblAlgn val="ctr"/>
        <c:lblOffset val="100"/>
        <c:noMultiLvlLbl val="0"/>
      </c:catAx>
      <c:valAx>
        <c:axId val="3680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8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53</xdr:row>
      <xdr:rowOff>152400</xdr:rowOff>
    </xdr:from>
    <xdr:to>
      <xdr:col>3</xdr:col>
      <xdr:colOff>1762125</xdr:colOff>
      <xdr:row>68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53</xdr:row>
      <xdr:rowOff>161925</xdr:rowOff>
    </xdr:from>
    <xdr:to>
      <xdr:col>6</xdr:col>
      <xdr:colOff>838200</xdr:colOff>
      <xdr:row>68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947737</xdr:colOff>
      <xdr:row>53</xdr:row>
      <xdr:rowOff>161925</xdr:rowOff>
    </xdr:from>
    <xdr:to>
      <xdr:col>9</xdr:col>
      <xdr:colOff>90487</xdr:colOff>
      <xdr:row>68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topLeftCell="F1" workbookViewId="0">
      <selection activeCell="M2" sqref="M2"/>
    </sheetView>
  </sheetViews>
  <sheetFormatPr defaultRowHeight="15" x14ac:dyDescent="0.25"/>
  <cols>
    <col min="2" max="2" width="28.140625" bestFit="1" customWidth="1"/>
    <col min="3" max="3" width="28.140625" customWidth="1"/>
    <col min="4" max="6" width="28.140625" bestFit="1" customWidth="1"/>
    <col min="7" max="9" width="27.140625" bestFit="1" customWidth="1"/>
    <col min="10" max="10" width="27.28515625" customWidth="1"/>
    <col min="11" max="11" width="11" bestFit="1" customWidth="1"/>
    <col min="12" max="12" width="13.140625" bestFit="1" customWidth="1"/>
  </cols>
  <sheetData>
    <row r="1" spans="1:15" x14ac:dyDescent="0.25">
      <c r="A1" t="s">
        <v>60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K1" t="s">
        <v>121</v>
      </c>
      <c r="M1" t="s">
        <v>203</v>
      </c>
    </row>
    <row r="2" spans="1:15" x14ac:dyDescent="0.25">
      <c r="A2">
        <v>5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K2">
        <v>14</v>
      </c>
      <c r="M2" t="s">
        <v>204</v>
      </c>
      <c r="O2">
        <v>1</v>
      </c>
    </row>
    <row r="3" spans="1:15" x14ac:dyDescent="0.25">
      <c r="B3" t="s">
        <v>81</v>
      </c>
      <c r="C3" t="s">
        <v>141</v>
      </c>
      <c r="D3" t="s">
        <v>61</v>
      </c>
      <c r="E3" t="s">
        <v>101</v>
      </c>
      <c r="F3" t="s">
        <v>1</v>
      </c>
      <c r="G3" t="s">
        <v>40</v>
      </c>
      <c r="H3" t="s">
        <v>122</v>
      </c>
      <c r="I3" t="s">
        <v>161</v>
      </c>
      <c r="J3" t="s">
        <v>183</v>
      </c>
      <c r="M3" t="s">
        <v>205</v>
      </c>
      <c r="O3">
        <v>2</v>
      </c>
    </row>
    <row r="4" spans="1:15" x14ac:dyDescent="0.25">
      <c r="A4">
        <v>10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K4">
        <v>42</v>
      </c>
      <c r="M4" t="s">
        <v>206</v>
      </c>
      <c r="O4">
        <v>4</v>
      </c>
    </row>
    <row r="5" spans="1:15" x14ac:dyDescent="0.25">
      <c r="B5" t="s">
        <v>82</v>
      </c>
      <c r="C5" t="s">
        <v>142</v>
      </c>
      <c r="D5" t="s">
        <v>62</v>
      </c>
      <c r="E5" t="s">
        <v>102</v>
      </c>
      <c r="F5" t="s">
        <v>3</v>
      </c>
      <c r="G5" t="s">
        <v>41</v>
      </c>
      <c r="H5" t="s">
        <v>123</v>
      </c>
      <c r="I5" t="s">
        <v>162</v>
      </c>
      <c r="J5" t="s">
        <v>184</v>
      </c>
      <c r="M5" t="s">
        <v>207</v>
      </c>
      <c r="O5">
        <v>8</v>
      </c>
    </row>
    <row r="6" spans="1:15" x14ac:dyDescent="0.25">
      <c r="A6">
        <v>20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K6">
        <v>152</v>
      </c>
      <c r="M6" t="s">
        <v>208</v>
      </c>
      <c r="O6">
        <v>16</v>
      </c>
    </row>
    <row r="7" spans="1:15" x14ac:dyDescent="0.25">
      <c r="B7" t="s">
        <v>83</v>
      </c>
      <c r="C7" t="s">
        <v>143</v>
      </c>
      <c r="D7" t="s">
        <v>63</v>
      </c>
      <c r="E7" t="s">
        <v>103</v>
      </c>
      <c r="F7" t="s">
        <v>5</v>
      </c>
      <c r="G7" t="s">
        <v>42</v>
      </c>
      <c r="H7" t="s">
        <v>124</v>
      </c>
      <c r="I7" t="s">
        <v>163</v>
      </c>
      <c r="J7" t="s">
        <v>185</v>
      </c>
      <c r="M7" t="s">
        <v>209</v>
      </c>
      <c r="O7">
        <v>32</v>
      </c>
    </row>
    <row r="8" spans="1:15" x14ac:dyDescent="0.25">
      <c r="A8">
        <v>40</v>
      </c>
      <c r="B8" t="s">
        <v>6</v>
      </c>
      <c r="C8" t="s">
        <v>6</v>
      </c>
      <c r="D8" t="s">
        <v>6</v>
      </c>
      <c r="E8" t="s">
        <v>6</v>
      </c>
      <c r="F8" t="s">
        <v>6</v>
      </c>
      <c r="G8" t="s">
        <v>6</v>
      </c>
      <c r="H8" t="s">
        <v>6</v>
      </c>
      <c r="I8" t="s">
        <v>6</v>
      </c>
      <c r="K8">
        <v>517</v>
      </c>
      <c r="M8" t="s">
        <v>210</v>
      </c>
      <c r="O8">
        <v>64</v>
      </c>
    </row>
    <row r="9" spans="1:15" x14ac:dyDescent="0.25">
      <c r="B9" t="s">
        <v>84</v>
      </c>
      <c r="C9" t="s">
        <v>144</v>
      </c>
      <c r="D9" t="s">
        <v>64</v>
      </c>
      <c r="E9" t="s">
        <v>104</v>
      </c>
      <c r="F9" t="s">
        <v>7</v>
      </c>
      <c r="G9" t="s">
        <v>43</v>
      </c>
      <c r="H9" t="s">
        <v>125</v>
      </c>
      <c r="I9" t="s">
        <v>164</v>
      </c>
      <c r="J9" t="s">
        <v>186</v>
      </c>
      <c r="M9" t="s">
        <v>211</v>
      </c>
      <c r="O9">
        <v>128</v>
      </c>
    </row>
    <row r="10" spans="1:15" x14ac:dyDescent="0.25">
      <c r="A10">
        <v>80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t="s">
        <v>8</v>
      </c>
      <c r="H10" t="s">
        <v>8</v>
      </c>
      <c r="I10" t="s">
        <v>8</v>
      </c>
      <c r="K10">
        <v>1939</v>
      </c>
      <c r="M10" t="s">
        <v>212</v>
      </c>
      <c r="O10">
        <v>256</v>
      </c>
    </row>
    <row r="11" spans="1:15" x14ac:dyDescent="0.25">
      <c r="B11" t="s">
        <v>85</v>
      </c>
      <c r="C11" t="s">
        <v>145</v>
      </c>
      <c r="D11" t="s">
        <v>65</v>
      </c>
      <c r="E11" t="s">
        <v>105</v>
      </c>
      <c r="F11" t="s">
        <v>9</v>
      </c>
      <c r="G11" t="s">
        <v>44</v>
      </c>
      <c r="H11" t="s">
        <v>67</v>
      </c>
      <c r="I11" t="s">
        <v>165</v>
      </c>
      <c r="J11" t="s">
        <v>187</v>
      </c>
    </row>
    <row r="12" spans="1:15" x14ac:dyDescent="0.25">
      <c r="A12">
        <v>160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K12">
        <v>7174</v>
      </c>
    </row>
    <row r="13" spans="1:15" x14ac:dyDescent="0.25">
      <c r="B13" t="s">
        <v>86</v>
      </c>
      <c r="C13" t="s">
        <v>146</v>
      </c>
      <c r="D13" t="s">
        <v>66</v>
      </c>
      <c r="E13" t="s">
        <v>106</v>
      </c>
      <c r="F13" t="s">
        <v>11</v>
      </c>
      <c r="G13" t="s">
        <v>45</v>
      </c>
      <c r="H13" t="s">
        <v>126</v>
      </c>
      <c r="I13" t="s">
        <v>166</v>
      </c>
      <c r="J13" t="s">
        <v>188</v>
      </c>
    </row>
    <row r="14" spans="1:15" x14ac:dyDescent="0.25">
      <c r="A14">
        <v>320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K14">
        <v>27354</v>
      </c>
    </row>
    <row r="15" spans="1:15" x14ac:dyDescent="0.25">
      <c r="B15" t="s">
        <v>87</v>
      </c>
      <c r="C15" t="s">
        <v>147</v>
      </c>
      <c r="D15" t="s">
        <v>67</v>
      </c>
      <c r="E15" t="s">
        <v>107</v>
      </c>
      <c r="F15" t="s">
        <v>13</v>
      </c>
      <c r="G15" t="s">
        <v>46</v>
      </c>
      <c r="H15" t="s">
        <v>127</v>
      </c>
      <c r="I15" t="s">
        <v>167</v>
      </c>
      <c r="J15" t="s">
        <v>189</v>
      </c>
    </row>
    <row r="16" spans="1:15" x14ac:dyDescent="0.25">
      <c r="A16">
        <v>640</v>
      </c>
      <c r="B16" t="s">
        <v>14</v>
      </c>
      <c r="C16" t="s">
        <v>14</v>
      </c>
      <c r="D16" t="s">
        <v>14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  <c r="K16">
        <v>103966</v>
      </c>
    </row>
    <row r="17" spans="1:11" x14ac:dyDescent="0.25">
      <c r="B17" t="s">
        <v>88</v>
      </c>
      <c r="C17" t="s">
        <v>148</v>
      </c>
      <c r="D17" t="s">
        <v>68</v>
      </c>
      <c r="E17" t="s">
        <v>108</v>
      </c>
      <c r="F17" t="s">
        <v>15</v>
      </c>
      <c r="G17" t="s">
        <v>47</v>
      </c>
      <c r="H17" t="s">
        <v>128</v>
      </c>
      <c r="I17" t="s">
        <v>168</v>
      </c>
      <c r="J17" t="s">
        <v>190</v>
      </c>
    </row>
    <row r="18" spans="1:11" x14ac:dyDescent="0.25">
      <c r="A18">
        <v>1000</v>
      </c>
      <c r="B18" t="s">
        <v>16</v>
      </c>
      <c r="C18" t="s">
        <v>16</v>
      </c>
      <c r="D18" t="s">
        <v>16</v>
      </c>
      <c r="E18" t="s">
        <v>16</v>
      </c>
      <c r="F18" t="s">
        <v>16</v>
      </c>
      <c r="G18" t="s">
        <v>16</v>
      </c>
      <c r="H18" t="s">
        <v>16</v>
      </c>
      <c r="I18" t="s">
        <v>16</v>
      </c>
      <c r="K18">
        <v>248083</v>
      </c>
    </row>
    <row r="19" spans="1:11" x14ac:dyDescent="0.25">
      <c r="B19" t="s">
        <v>89</v>
      </c>
      <c r="C19" t="s">
        <v>149</v>
      </c>
      <c r="D19" t="s">
        <v>69</v>
      </c>
      <c r="E19" t="s">
        <v>109</v>
      </c>
      <c r="F19" t="s">
        <v>17</v>
      </c>
      <c r="G19" t="s">
        <v>48</v>
      </c>
      <c r="H19" t="s">
        <v>129</v>
      </c>
      <c r="I19" t="s">
        <v>169</v>
      </c>
      <c r="J19" t="s">
        <v>191</v>
      </c>
    </row>
    <row r="20" spans="1:11" x14ac:dyDescent="0.25">
      <c r="A20">
        <v>2000</v>
      </c>
      <c r="B20" t="s">
        <v>18</v>
      </c>
      <c r="C20" t="s">
        <v>18</v>
      </c>
      <c r="D20" t="s">
        <v>18</v>
      </c>
      <c r="E20" t="s">
        <v>18</v>
      </c>
      <c r="F20" t="s">
        <v>18</v>
      </c>
      <c r="G20" t="s">
        <v>18</v>
      </c>
      <c r="H20" t="s">
        <v>18</v>
      </c>
      <c r="I20" t="s">
        <v>18</v>
      </c>
      <c r="K20">
        <v>959759</v>
      </c>
    </row>
    <row r="21" spans="1:11" x14ac:dyDescent="0.25">
      <c r="B21" t="s">
        <v>90</v>
      </c>
      <c r="C21" t="s">
        <v>150</v>
      </c>
      <c r="D21" t="s">
        <v>70</v>
      </c>
      <c r="E21" t="s">
        <v>110</v>
      </c>
      <c r="F21" t="s">
        <v>19</v>
      </c>
      <c r="G21" t="s">
        <v>49</v>
      </c>
      <c r="H21" t="s">
        <v>130</v>
      </c>
      <c r="I21" t="s">
        <v>170</v>
      </c>
      <c r="J21" t="s">
        <v>192</v>
      </c>
    </row>
    <row r="22" spans="1:11" x14ac:dyDescent="0.25">
      <c r="A22">
        <v>8000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 t="s">
        <v>20</v>
      </c>
      <c r="K22">
        <v>14509549</v>
      </c>
    </row>
    <row r="23" spans="1:11" x14ac:dyDescent="0.25">
      <c r="B23" t="s">
        <v>91</v>
      </c>
      <c r="C23" t="s">
        <v>151</v>
      </c>
      <c r="D23" t="s">
        <v>71</v>
      </c>
      <c r="E23" t="s">
        <v>111</v>
      </c>
      <c r="F23" t="s">
        <v>21</v>
      </c>
      <c r="G23" t="s">
        <v>50</v>
      </c>
      <c r="H23" t="s">
        <v>131</v>
      </c>
      <c r="I23" t="s">
        <v>171</v>
      </c>
      <c r="J23" t="s">
        <v>193</v>
      </c>
    </row>
    <row r="24" spans="1:11" x14ac:dyDescent="0.25">
      <c r="A24">
        <v>16000</v>
      </c>
      <c r="B24" t="s">
        <v>22</v>
      </c>
      <c r="C24" t="s">
        <v>22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  <c r="I24" t="s">
        <v>22</v>
      </c>
      <c r="K24">
        <v>56705617</v>
      </c>
    </row>
    <row r="25" spans="1:11" x14ac:dyDescent="0.25">
      <c r="B25" t="s">
        <v>92</v>
      </c>
      <c r="C25" t="s">
        <v>152</v>
      </c>
      <c r="D25" t="s">
        <v>72</v>
      </c>
      <c r="E25" t="s">
        <v>112</v>
      </c>
      <c r="F25" t="s">
        <v>23</v>
      </c>
      <c r="G25" t="s">
        <v>51</v>
      </c>
      <c r="H25" t="s">
        <v>132</v>
      </c>
      <c r="I25" t="s">
        <v>172</v>
      </c>
      <c r="J25" t="s">
        <v>194</v>
      </c>
    </row>
    <row r="26" spans="1:11" x14ac:dyDescent="0.25">
      <c r="A26">
        <v>32000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K26">
        <v>221824366</v>
      </c>
    </row>
    <row r="27" spans="1:11" x14ac:dyDescent="0.25">
      <c r="B27" t="s">
        <v>93</v>
      </c>
      <c r="C27" t="s">
        <v>153</v>
      </c>
      <c r="D27" t="s">
        <v>73</v>
      </c>
      <c r="E27" t="s">
        <v>113</v>
      </c>
      <c r="F27" t="s">
        <v>25</v>
      </c>
      <c r="G27" t="s">
        <v>52</v>
      </c>
      <c r="H27" t="s">
        <v>133</v>
      </c>
      <c r="I27" t="s">
        <v>173</v>
      </c>
      <c r="J27" t="s">
        <v>195</v>
      </c>
    </row>
    <row r="28" spans="1:11" x14ac:dyDescent="0.25">
      <c r="A28">
        <v>40000</v>
      </c>
      <c r="B28" t="s">
        <v>26</v>
      </c>
      <c r="C28" t="s">
        <v>26</v>
      </c>
      <c r="D28" t="s">
        <v>26</v>
      </c>
      <c r="E28" t="s">
        <v>26</v>
      </c>
      <c r="F28" t="s">
        <v>26</v>
      </c>
      <c r="G28" t="s">
        <v>26</v>
      </c>
      <c r="H28" t="s">
        <v>26</v>
      </c>
      <c r="I28" t="s">
        <v>26</v>
      </c>
      <c r="K28">
        <v>344462009</v>
      </c>
    </row>
    <row r="29" spans="1:11" x14ac:dyDescent="0.25">
      <c r="B29" t="s">
        <v>94</v>
      </c>
      <c r="C29" t="s">
        <v>154</v>
      </c>
      <c r="D29" t="s">
        <v>74</v>
      </c>
      <c r="E29" t="s">
        <v>114</v>
      </c>
      <c r="F29" t="s">
        <v>27</v>
      </c>
      <c r="G29" t="s">
        <v>53</v>
      </c>
      <c r="H29" t="s">
        <v>134</v>
      </c>
      <c r="I29" t="s">
        <v>174</v>
      </c>
      <c r="J29" t="s">
        <v>196</v>
      </c>
    </row>
    <row r="30" spans="1:11" x14ac:dyDescent="0.25">
      <c r="A30">
        <v>50000</v>
      </c>
      <c r="B30" t="s">
        <v>28</v>
      </c>
      <c r="C30" t="s">
        <v>28</v>
      </c>
      <c r="D30" t="s">
        <v>28</v>
      </c>
      <c r="E30" t="s">
        <v>28</v>
      </c>
      <c r="F30" t="s">
        <v>28</v>
      </c>
      <c r="G30" t="s">
        <v>28</v>
      </c>
      <c r="H30" t="s">
        <v>28</v>
      </c>
      <c r="I30" t="s">
        <v>28</v>
      </c>
      <c r="K30">
        <v>534772334</v>
      </c>
    </row>
    <row r="31" spans="1:11" x14ac:dyDescent="0.25">
      <c r="B31" t="s">
        <v>95</v>
      </c>
      <c r="C31" t="s">
        <v>155</v>
      </c>
      <c r="D31" t="s">
        <v>75</v>
      </c>
      <c r="E31" t="s">
        <v>115</v>
      </c>
      <c r="F31" t="s">
        <v>29</v>
      </c>
      <c r="G31" t="s">
        <v>54</v>
      </c>
      <c r="H31" t="s">
        <v>135</v>
      </c>
      <c r="I31" t="s">
        <v>175</v>
      </c>
      <c r="J31" t="s">
        <v>197</v>
      </c>
    </row>
    <row r="32" spans="1:11" x14ac:dyDescent="0.25">
      <c r="A32">
        <v>60000</v>
      </c>
      <c r="B32" t="s">
        <v>30</v>
      </c>
      <c r="C32" t="s">
        <v>30</v>
      </c>
      <c r="D32" t="s">
        <v>30</v>
      </c>
      <c r="E32" t="s">
        <v>30</v>
      </c>
      <c r="F32" t="s">
        <v>30</v>
      </c>
      <c r="G32" t="s">
        <v>30</v>
      </c>
      <c r="H32" t="s">
        <v>30</v>
      </c>
      <c r="I32" t="s">
        <v>30</v>
      </c>
      <c r="K32">
        <v>766265795</v>
      </c>
    </row>
    <row r="33" spans="1:11" x14ac:dyDescent="0.25">
      <c r="B33" t="s">
        <v>96</v>
      </c>
      <c r="C33" t="s">
        <v>156</v>
      </c>
      <c r="D33" t="s">
        <v>76</v>
      </c>
      <c r="E33" t="s">
        <v>116</v>
      </c>
      <c r="F33" t="s">
        <v>31</v>
      </c>
      <c r="G33" t="s">
        <v>55</v>
      </c>
      <c r="H33" t="s">
        <v>136</v>
      </c>
      <c r="I33" t="s">
        <v>176</v>
      </c>
      <c r="J33" t="s">
        <v>198</v>
      </c>
    </row>
    <row r="34" spans="1:11" x14ac:dyDescent="0.25">
      <c r="A34">
        <v>70000</v>
      </c>
      <c r="B34" t="s">
        <v>32</v>
      </c>
      <c r="C34" t="s">
        <v>32</v>
      </c>
      <c r="D34" t="s">
        <v>32</v>
      </c>
      <c r="E34" t="s">
        <v>32</v>
      </c>
      <c r="F34" t="s">
        <v>32</v>
      </c>
      <c r="G34" t="s">
        <v>32</v>
      </c>
      <c r="H34" t="s">
        <v>32</v>
      </c>
      <c r="I34" t="s">
        <v>32</v>
      </c>
      <c r="K34">
        <v>1038159781</v>
      </c>
    </row>
    <row r="35" spans="1:11" x14ac:dyDescent="0.25">
      <c r="B35" t="s">
        <v>97</v>
      </c>
      <c r="C35" t="s">
        <v>157</v>
      </c>
      <c r="D35" t="s">
        <v>77</v>
      </c>
      <c r="E35" t="s">
        <v>117</v>
      </c>
      <c r="F35" t="s">
        <v>33</v>
      </c>
      <c r="G35" t="s">
        <v>56</v>
      </c>
      <c r="H35" t="s">
        <v>137</v>
      </c>
      <c r="I35" t="s">
        <v>177</v>
      </c>
      <c r="J35" t="s">
        <v>199</v>
      </c>
    </row>
    <row r="36" spans="1:11" x14ac:dyDescent="0.25">
      <c r="A36">
        <v>80000</v>
      </c>
      <c r="B36" t="s">
        <v>34</v>
      </c>
      <c r="C36" t="s">
        <v>34</v>
      </c>
      <c r="D36" t="s">
        <v>34</v>
      </c>
      <c r="E36" t="s">
        <v>34</v>
      </c>
      <c r="F36" t="s">
        <v>34</v>
      </c>
      <c r="G36" t="s">
        <v>34</v>
      </c>
      <c r="H36" t="s">
        <v>34</v>
      </c>
      <c r="I36" t="s">
        <v>34</v>
      </c>
      <c r="K36">
        <v>1351433197</v>
      </c>
    </row>
    <row r="37" spans="1:11" x14ac:dyDescent="0.25">
      <c r="B37" t="s">
        <v>98</v>
      </c>
      <c r="C37" t="s">
        <v>158</v>
      </c>
      <c r="D37" t="s">
        <v>78</v>
      </c>
      <c r="E37" t="s">
        <v>118</v>
      </c>
      <c r="F37" t="s">
        <v>35</v>
      </c>
      <c r="G37" t="s">
        <v>57</v>
      </c>
      <c r="H37" t="s">
        <v>138</v>
      </c>
      <c r="I37" t="s">
        <v>178</v>
      </c>
    </row>
    <row r="38" spans="1:11" x14ac:dyDescent="0.25">
      <c r="A38">
        <v>90000</v>
      </c>
      <c r="B38" t="s">
        <v>36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K38">
        <v>1704858198</v>
      </c>
    </row>
    <row r="39" spans="1:11" x14ac:dyDescent="0.25">
      <c r="B39" t="s">
        <v>99</v>
      </c>
      <c r="C39" t="s">
        <v>159</v>
      </c>
      <c r="D39" t="s">
        <v>79</v>
      </c>
      <c r="E39" t="s">
        <v>119</v>
      </c>
      <c r="F39" t="s">
        <v>37</v>
      </c>
      <c r="G39" t="s">
        <v>58</v>
      </c>
      <c r="H39" t="s">
        <v>139</v>
      </c>
      <c r="I39" t="s">
        <v>179</v>
      </c>
    </row>
    <row r="40" spans="1:11" x14ac:dyDescent="0.25">
      <c r="A40">
        <v>100000</v>
      </c>
      <c r="B40" t="s">
        <v>38</v>
      </c>
      <c r="C40" t="s">
        <v>38</v>
      </c>
      <c r="D40" t="s">
        <v>38</v>
      </c>
      <c r="E40" t="s">
        <v>38</v>
      </c>
      <c r="F40" t="s">
        <v>38</v>
      </c>
      <c r="G40" t="s">
        <v>38</v>
      </c>
      <c r="H40" t="s">
        <v>38</v>
      </c>
      <c r="I40" t="s">
        <v>38</v>
      </c>
      <c r="K40">
        <v>2099198630</v>
      </c>
    </row>
    <row r="41" spans="1:11" x14ac:dyDescent="0.25">
      <c r="B41" t="s">
        <v>100</v>
      </c>
      <c r="C41" t="s">
        <v>160</v>
      </c>
      <c r="D41" t="s">
        <v>80</v>
      </c>
      <c r="E41" t="s">
        <v>120</v>
      </c>
      <c r="F41" t="s">
        <v>39</v>
      </c>
      <c r="G41" t="s">
        <v>59</v>
      </c>
      <c r="H41" t="s">
        <v>140</v>
      </c>
      <c r="I41" t="s">
        <v>180</v>
      </c>
    </row>
    <row r="44" spans="1:11" x14ac:dyDescent="0.25">
      <c r="B44">
        <v>80000</v>
      </c>
      <c r="C44" t="s">
        <v>181</v>
      </c>
      <c r="D44" t="s">
        <v>200</v>
      </c>
      <c r="E44">
        <v>90000</v>
      </c>
      <c r="F44" t="s">
        <v>181</v>
      </c>
      <c r="G44" t="s">
        <v>182</v>
      </c>
      <c r="H44">
        <v>100000</v>
      </c>
      <c r="I44" t="s">
        <v>181</v>
      </c>
      <c r="J44" t="s">
        <v>182</v>
      </c>
    </row>
    <row r="45" spans="1:11" x14ac:dyDescent="0.25">
      <c r="A45">
        <v>1</v>
      </c>
      <c r="B45">
        <f>30*5.938862</f>
        <v>178.16586000000001</v>
      </c>
      <c r="C45">
        <f>B$45/B45</f>
        <v>1</v>
      </c>
      <c r="D45" t="e">
        <f>((1/C45)-(1/$A45))/(1-(1/$A45))</f>
        <v>#DIV/0!</v>
      </c>
      <c r="E45">
        <f>60*7.643005</f>
        <v>458.58029999999997</v>
      </c>
      <c r="F45">
        <f>E$45/E45</f>
        <v>1</v>
      </c>
      <c r="H45">
        <f>60*9.410017</f>
        <v>564.60101999999995</v>
      </c>
      <c r="I45">
        <f>H$45/H45</f>
        <v>1</v>
      </c>
    </row>
    <row r="46" spans="1:11" x14ac:dyDescent="0.25">
      <c r="A46">
        <v>2</v>
      </c>
      <c r="B46">
        <f>60*3.01776</f>
        <v>181.06559999999999</v>
      </c>
      <c r="C46">
        <f>B$45/B46</f>
        <v>0.9839851412968561</v>
      </c>
      <c r="D46">
        <f>((1/C46)-1/$A46)/(1-(1/$A46))</f>
        <v>1.032551017349788</v>
      </c>
      <c r="E46">
        <f>60*3.881016</f>
        <v>232.86095999999998</v>
      </c>
      <c r="F46">
        <f>E45/E46</f>
        <v>1.9693309690039928</v>
      </c>
      <c r="G46">
        <f>((1/F46)-1/$A46)/(1-(1/$A46))</f>
        <v>1.5573324889882834E-2</v>
      </c>
      <c r="H46">
        <f>60*3.881016</f>
        <v>232.86095999999998</v>
      </c>
      <c r="I46">
        <f>H$45/H46</f>
        <v>2.4246272110189704</v>
      </c>
      <c r="J46">
        <f>((1/I46)-1/$A46)/(1-(1/$A46))</f>
        <v>-0.1751309269685698</v>
      </c>
    </row>
    <row r="47" spans="1:11" x14ac:dyDescent="0.25">
      <c r="A47">
        <v>4</v>
      </c>
      <c r="B47">
        <f>60*1.695465</f>
        <v>101.72790000000001</v>
      </c>
      <c r="C47">
        <f>B$45/B47</f>
        <v>1.7513962246345398</v>
      </c>
      <c r="D47">
        <f t="shared" ref="D47:D52" si="0">((1/C47)-1/$A47)/(1-(1/$A47))</f>
        <v>0.42796403306447156</v>
      </c>
      <c r="E47">
        <f>60*2.16446</f>
        <v>129.86760000000001</v>
      </c>
      <c r="F47">
        <f>E$45/E47</f>
        <v>3.5311370965506401</v>
      </c>
      <c r="G47">
        <f t="shared" ref="G47:G52" si="1">((1/F47)-1/$A47)/(1-(1/$A47))</f>
        <v>4.4259860268746877E-2</v>
      </c>
      <c r="H47">
        <f>60*2.16446</f>
        <v>129.86760000000001</v>
      </c>
      <c r="I47">
        <f>H$45/H47</f>
        <v>4.3475125435443474</v>
      </c>
      <c r="J47">
        <f t="shared" ref="J47:J52" si="2">((1/I47)-1/$A47)/(1-(1/$A47))</f>
        <v>-2.6644549809704505E-2</v>
      </c>
    </row>
    <row r="48" spans="1:11" x14ac:dyDescent="0.25">
      <c r="A48">
        <v>8</v>
      </c>
      <c r="B48">
        <v>58.838526000000002</v>
      </c>
      <c r="C48">
        <f>B$45/B48</f>
        <v>3.0280476434776764</v>
      </c>
      <c r="D48">
        <f t="shared" si="0"/>
        <v>0.23456662235963727</v>
      </c>
      <c r="E48">
        <f>60*1.248202</f>
        <v>74.892120000000006</v>
      </c>
      <c r="F48">
        <f>E$45/E48</f>
        <v>6.123211627605146</v>
      </c>
      <c r="G48">
        <f t="shared" si="1"/>
        <v>4.3786274415065093E-2</v>
      </c>
      <c r="H48">
        <f>60*1.248202</f>
        <v>74.892120000000006</v>
      </c>
      <c r="I48">
        <f>H$45/H48</f>
        <v>7.5388574926173799</v>
      </c>
      <c r="J48">
        <f t="shared" si="2"/>
        <v>8.7383932007167233E-3</v>
      </c>
    </row>
    <row r="49" spans="1:10" x14ac:dyDescent="0.25">
      <c r="A49">
        <v>16</v>
      </c>
      <c r="B49">
        <v>37.565430999999997</v>
      </c>
      <c r="C49">
        <f>B$45/B49</f>
        <v>4.7428142112890974</v>
      </c>
      <c r="D49">
        <f t="shared" si="0"/>
        <v>0.15823496749975929</v>
      </c>
      <c r="E49">
        <v>47.685833000000002</v>
      </c>
      <c r="F49">
        <f>E$45/E49</f>
        <v>9.6166989470436626</v>
      </c>
      <c r="G49">
        <f t="shared" si="1"/>
        <v>4.4251505207121497E-2</v>
      </c>
      <c r="H49">
        <v>47.685833000000002</v>
      </c>
      <c r="I49">
        <f>H$45/H49</f>
        <v>11.840015880607558</v>
      </c>
      <c r="J49">
        <f t="shared" si="2"/>
        <v>2.342330258867286E-2</v>
      </c>
    </row>
    <row r="50" spans="1:10" x14ac:dyDescent="0.25">
      <c r="A50">
        <v>32</v>
      </c>
      <c r="B50">
        <v>32.250998000000003</v>
      </c>
      <c r="C50">
        <f>B$45/B50</f>
        <v>5.5243518355618013</v>
      </c>
      <c r="D50">
        <f t="shared" si="0"/>
        <v>0.15459789528556109</v>
      </c>
      <c r="E50">
        <v>41.114795000000001</v>
      </c>
      <c r="F50">
        <f>E$45/E50</f>
        <v>11.153656487889577</v>
      </c>
      <c r="G50">
        <f t="shared" si="1"/>
        <v>6.0290783983637367E-2</v>
      </c>
      <c r="H50">
        <v>41.114795000000001</v>
      </c>
      <c r="I50">
        <f>H$45/H50</f>
        <v>13.732307798202568</v>
      </c>
      <c r="J50">
        <f t="shared" si="2"/>
        <v>4.2911970971368715E-2</v>
      </c>
    </row>
    <row r="51" spans="1:10" x14ac:dyDescent="0.25">
      <c r="A51">
        <v>64</v>
      </c>
      <c r="B51">
        <v>26.231597000000001</v>
      </c>
      <c r="C51">
        <f>B$45/B51</f>
        <v>6.7920325247448714</v>
      </c>
      <c r="D51">
        <f t="shared" si="0"/>
        <v>0.13369532205410189</v>
      </c>
      <c r="E51">
        <v>33.685096999999999</v>
      </c>
      <c r="F51">
        <f>E$45/E51</f>
        <v>13.613744380786553</v>
      </c>
      <c r="G51">
        <f t="shared" si="1"/>
        <v>5.8748116084386307E-2</v>
      </c>
      <c r="H51">
        <v>33.685096999999999</v>
      </c>
      <c r="I51">
        <f>H$45/H51</f>
        <v>16.761151674878654</v>
      </c>
      <c r="J51">
        <f t="shared" si="2"/>
        <v>4.4735767794015197E-2</v>
      </c>
    </row>
    <row r="52" spans="1:10" x14ac:dyDescent="0.25">
      <c r="A52">
        <v>128</v>
      </c>
      <c r="B52">
        <v>23.167570000000001</v>
      </c>
      <c r="C52">
        <f>B$45/B52</f>
        <v>7.6903127949974897</v>
      </c>
      <c r="D52">
        <f t="shared" si="0"/>
        <v>0.1231835943408128</v>
      </c>
      <c r="E52">
        <v>29.131194000000001</v>
      </c>
      <c r="F52">
        <f>E$45/E52</f>
        <v>15.741898529802793</v>
      </c>
      <c r="G52">
        <f t="shared" si="1"/>
        <v>5.6150918337263843E-2</v>
      </c>
      <c r="H52">
        <v>29.131194000000001</v>
      </c>
      <c r="I52">
        <f>H$45/H52</f>
        <v>19.381320930408823</v>
      </c>
      <c r="J52">
        <f t="shared" si="2"/>
        <v>4.4128322965977497E-2</v>
      </c>
    </row>
    <row r="55" spans="1:10" x14ac:dyDescent="0.25">
      <c r="B55" t="s">
        <v>201</v>
      </c>
    </row>
    <row r="56" spans="1:10" x14ac:dyDescent="0.25">
      <c r="B56" t="s">
        <v>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2018-12-06T23:37:55Z</dcterms:created>
  <dcterms:modified xsi:type="dcterms:W3CDTF">2018-12-07T03:17:33Z</dcterms:modified>
</cp:coreProperties>
</file>