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93bf050b7f80b5/Projects/DFESA Capstone/"/>
    </mc:Choice>
  </mc:AlternateContent>
  <xr:revisionPtr revIDLastSave="6" documentId="13_ncr:1_{0791FCF4-93D5-4AEF-85CA-196E2EFE8333}" xr6:coauthVersionLast="47" xr6:coauthVersionMax="47" xr10:uidLastSave="{98D1FBE4-13EC-4358-8E01-D31A111F5473}"/>
  <bookViews>
    <workbookView xWindow="-120" yWindow="-120" windowWidth="29040" windowHeight="15840" xr2:uid="{E50BAB10-D405-4F70-85D0-77A24CAA146D}"/>
  </bookViews>
  <sheets>
    <sheet name="Deman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3" l="1"/>
  <c r="D5" i="3" s="1"/>
  <c r="D6" i="3" s="1"/>
  <c r="D7" i="3" s="1"/>
  <c r="D8" i="3" s="1"/>
  <c r="D9" i="3" s="1"/>
  <c r="D10" i="3" s="1"/>
  <c r="E2" i="3"/>
  <c r="E3" i="3" s="1"/>
  <c r="E4" i="3" s="1"/>
  <c r="E5" i="3" s="1"/>
  <c r="E6" i="3" s="1"/>
  <c r="E7" i="3" s="1"/>
  <c r="E8" i="3" s="1"/>
  <c r="E9" i="3" s="1"/>
  <c r="E10" i="3" s="1"/>
  <c r="D2" i="3"/>
  <c r="C2" i="3"/>
  <c r="B2" i="3"/>
  <c r="C13" i="3"/>
  <c r="C3" i="3" s="1"/>
  <c r="C14" i="3"/>
  <c r="C15" i="3"/>
  <c r="C16" i="3"/>
  <c r="C17" i="3"/>
  <c r="C18" i="3"/>
  <c r="C19" i="3"/>
  <c r="C20" i="3"/>
  <c r="B3" i="3"/>
  <c r="B4" i="3" s="1"/>
  <c r="B5" i="3" s="1"/>
  <c r="B6" i="3" s="1"/>
  <c r="B7" i="3" s="1"/>
  <c r="B8" i="3" s="1"/>
  <c r="B9" i="3" s="1"/>
  <c r="B10" i="3" s="1"/>
  <c r="C4" i="3" l="1"/>
  <c r="C5" i="3"/>
  <c r="C6" i="3" s="1"/>
  <c r="C7" i="3" s="1"/>
  <c r="C8" i="3" s="1"/>
  <c r="C9" i="3" s="1"/>
  <c r="C10" i="3" s="1"/>
</calcChain>
</file>

<file path=xl/sharedStrings.xml><?xml version="1.0" encoding="utf-8"?>
<sst xmlns="http://schemas.openxmlformats.org/spreadsheetml/2006/main" count="13" uniqueCount="12">
  <si>
    <t>Year</t>
  </si>
  <si>
    <t>Exp</t>
  </si>
  <si>
    <t>Performance</t>
  </si>
  <si>
    <t>Sales</t>
  </si>
  <si>
    <t>Low</t>
  </si>
  <si>
    <t>High</t>
  </si>
  <si>
    <t>Medium</t>
  </si>
  <si>
    <t>Expected Adoption</t>
  </si>
  <si>
    <t>low Sales</t>
  </si>
  <si>
    <t>High Sales</t>
  </si>
  <si>
    <t>50%</t>
  </si>
  <si>
    <t>Half 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</si>
</sst>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0" applyNumberFormat="1"/>
    <xf numFmtId="164" fontId="0" fillId="0" borderId="0" xfId="1" applyNumberFormat="1" applyFont="1"/>
    <xf numFmtId="10" fontId="3" fillId="2" borderId="1" xfId="0" applyNumberFormat="1" applyFont="1" applyFill="1" applyBorder="1"/>
    <xf numFmtId="10" fontId="3" fillId="0" borderId="0" xfId="0" applyNumberFormat="1" applyFont="1"/>
    <xf numFmtId="9" fontId="3" fillId="0" borderId="1" xfId="0" applyNumberFormat="1" applyFont="1" applyBorder="1"/>
    <xf numFmtId="9" fontId="3" fillId="2" borderId="1" xfId="0" applyNumberFormat="1" applyFont="1" applyFill="1" applyBorder="1"/>
    <xf numFmtId="1" fontId="2" fillId="2" borderId="1" xfId="0" applyNumberFormat="1" applyFont="1" applyFill="1" applyBorder="1"/>
    <xf numFmtId="1" fontId="2" fillId="0" borderId="1" xfId="0" applyNumberFormat="1" applyFont="1" applyBorder="1"/>
    <xf numFmtId="49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12">
    <dxf>
      <numFmt numFmtId="164" formatCode="_-* #,##0_-;\-* #,##0_-;_-* &quot;-&quot;??_-;_-@_-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numFmt numFmtId="0" formatCode="General"/>
    </dxf>
    <dxf>
      <numFmt numFmtId="164" formatCode="_-* #,##0_-;\-* #,##0_-;_-* &quot;-&quot;??_-;_-@_-"/>
    </dxf>
    <dxf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C6E527-C524-4AC0-9CF5-2DD6D6194B38}" name="EvTakeUp" displayName="EvTakeUp" ref="A12:C20" totalsRowShown="0">
  <autoFilter ref="A12:C20" xr:uid="{38C6E527-C524-4AC0-9CF5-2DD6D6194B38}"/>
  <tableColumns count="3">
    <tableColumn id="1" xr3:uid="{9709CCA7-59D1-432A-92F8-33E2073ACBD6}" name="Year" dataDxfId="11"/>
    <tableColumn id="2" xr3:uid="{C56FBB2E-5809-4966-A453-BDB397740018}" name="Exp" dataDxfId="10"/>
    <tableColumn id="3" xr3:uid="{54007141-D433-4C37-AEF5-63770E0F24C1}" name="50%" dataDxfId="9">
      <calculatedColumnFormula>B13 * 0.5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285D85-D56C-4D48-8AB9-5975ED3A49E0}" name="SalesPerformance" displayName="SalesPerformance" ref="A22:B25" totalsRowShown="0">
  <autoFilter ref="A22:B25" xr:uid="{C5285D85-D56C-4D48-8AB9-5975ED3A49E0}"/>
  <tableColumns count="2">
    <tableColumn id="1" xr3:uid="{4841F064-710B-4B4C-85E0-3836F961CA3E}" name="Performance" dataDxfId="8"/>
    <tableColumn id="2" xr3:uid="{090C6A80-FFF4-4B42-B4EC-EF72071FCAB7}" name="Sales" dataDxfId="7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6EC51E-0E7B-42DD-AAD6-69031EB49A74}" name="ForecastedEvNumbers" displayName="ForecastedEvNumbers" ref="A1:E10" totalsRowShown="0" headerRowDxfId="6" tableBorderDxfId="5">
  <autoFilter ref="A1:E10" xr:uid="{EC6EC51E-0E7B-42DD-AAD6-69031EB49A74}"/>
  <tableColumns count="5">
    <tableColumn id="1" xr3:uid="{DC0846E7-0A7D-4CE3-8CE2-B8A4889AA826}" name="Year" dataDxfId="4"/>
    <tableColumn id="2" xr3:uid="{6FF6F0CF-8018-4882-8FD2-8848E29AD1EA}" name="Expected Adoption" dataDxfId="3" dataCellStyle="Comma">
      <calculatedColumnFormula xml:space="preserve"> 650000 +  (2000000 * INDEX(EvTakeUp[],MATCH(ForecastedEvNumbers[[#This Row],[Year]],EvTakeUp[[Year]:[Year]],0),2))</calculatedColumnFormula>
    </tableColumn>
    <tableColumn id="6" xr3:uid="{B69299D2-2D2F-415C-9853-D39777B5B445}" name="Half Adoption" dataDxfId="2" dataCellStyle="Comma">
      <calculatedColumnFormula xml:space="preserve"> 650000 +  (INDEX(SalesPerformance[],MATCH("Medium",SalesPerformance[[Performance]:[Performance]],0),2) * INDEX(EvTakeUp[],MATCH(ForecastedEvNumbers[[#This Row],[Year]],EvTakeUp[[Year]:[Year]],0),3))</calculatedColumnFormula>
    </tableColumn>
    <tableColumn id="3" xr3:uid="{972B23A3-E506-4833-832C-67AA2C62DFCC}" name="low Sales" dataDxfId="1">
      <calculatedColumnFormula xml:space="preserve"> 650000 +  (INDEX(SalesPerformance[],MATCH("Medium",SalesPerformance[[Performance]:[Performance]],0),2) * INDEX(EvTakeUp[],MATCH(ForecastedEvNumbers[[#This Row],[Year]],EvTakeUp[[Year]:[Year]],0),2))</calculatedColumnFormula>
    </tableColumn>
    <tableColumn id="4" xr3:uid="{F122B899-6EE3-44B8-BA35-47E958A68257}" name="High Sales" dataDxfId="0">
      <calculatedColumnFormula xml:space="preserve"> 650000 +  (INDEX(SalesPerformance[],MATCH("High",SalesPerformance[[Performance]:[Performance]],0),2) * INDEX(EvTakeUp[],MATCH(ForecastedEvNumbers[[#This Row],[Year]],EvTakeUp[[Year]:[Year]],0),2))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1B97-37BF-4CDC-8633-D478163D7176}">
  <dimension ref="A1:E25"/>
  <sheetViews>
    <sheetView tabSelected="1" zoomScaleNormal="100" workbookViewId="0">
      <selection activeCell="D16" sqref="D16"/>
    </sheetView>
  </sheetViews>
  <sheetFormatPr defaultRowHeight="15" x14ac:dyDescent="0.25"/>
  <cols>
    <col min="1" max="1" width="14.7109375" bestFit="1" customWidth="1"/>
    <col min="2" max="2" width="26.42578125" customWidth="1"/>
    <col min="3" max="3" width="30" customWidth="1"/>
    <col min="4" max="4" width="29.7109375" bestFit="1" customWidth="1"/>
    <col min="5" max="5" width="29.7109375" customWidth="1"/>
    <col min="8" max="8" width="14.5703125" customWidth="1"/>
    <col min="9" max="9" width="13.28515625" bestFit="1" customWidth="1"/>
  </cols>
  <sheetData>
    <row r="1" spans="1:5" x14ac:dyDescent="0.25">
      <c r="A1" t="s">
        <v>0</v>
      </c>
      <c r="B1" t="s">
        <v>7</v>
      </c>
      <c r="C1" t="s">
        <v>11</v>
      </c>
      <c r="D1" t="s">
        <v>8</v>
      </c>
      <c r="E1" t="s">
        <v>9</v>
      </c>
    </row>
    <row r="2" spans="1:5" x14ac:dyDescent="0.25">
      <c r="A2" s="8">
        <v>2022</v>
      </c>
      <c r="B2" s="2">
        <f>650000</f>
        <v>650000</v>
      </c>
      <c r="C2" s="2">
        <f>650000</f>
        <v>650000</v>
      </c>
      <c r="D2" s="2">
        <f>650000</f>
        <v>650000</v>
      </c>
      <c r="E2" s="2">
        <f>650000</f>
        <v>650000</v>
      </c>
    </row>
    <row r="3" spans="1:5" x14ac:dyDescent="0.25">
      <c r="A3" s="7">
        <v>2023</v>
      </c>
      <c r="B3" s="2">
        <f xml:space="preserve"> 650000 +  (INDEX(SalesPerformance[],MATCH("Medium",SalesPerformance[[Performance]:[Performance]],0),2) * INDEX(EvTakeUp[],MATCH(ForecastedEvNumbers[[#This Row],[Year]],EvTakeUp[[Year]:[Year]],0),2))</f>
        <v>920000</v>
      </c>
      <c r="C3" s="2">
        <f>C2 +  (INDEX(SalesPerformance[],MATCH("Medium",SalesPerformance[[Performance]:[Performance]],0),2) * INDEX(EvTakeUp[],MATCH(ForecastedEvNumbers[[#This Row],[Year]],EvTakeUp[[Year]:[Year]],0),3))</f>
        <v>785000</v>
      </c>
      <c r="D3" s="2">
        <v>920000</v>
      </c>
      <c r="E3" s="2">
        <f>E2 +  (INDEX(SalesPerformance[],MATCH("High",SalesPerformance[[Performance]:[Performance]],0),2) * INDEX(EvTakeUp[],MATCH(ForecastedEvNumbers[[#This Row],[Year]],EvTakeUp[[Year]:[Year]],0),2))</f>
        <v>987500</v>
      </c>
    </row>
    <row r="4" spans="1:5" x14ac:dyDescent="0.25">
      <c r="A4" s="8">
        <v>2024</v>
      </c>
      <c r="B4" s="2">
        <f>B3 +  (INDEX(SalesPerformance[],MATCH("Medium",SalesPerformance[[Performance]:[Performance]],0),2) * INDEX(EvTakeUp[],MATCH(ForecastedEvNumbers[[#This Row],[Year]],EvTakeUp[[Year]:[Year]],0),2))</f>
        <v>1360000</v>
      </c>
      <c r="C4" s="2">
        <f>C3 +  (INDEX(SalesPerformance[],MATCH("Medium",SalesPerformance[[Performance]:[Performance]],0),2) * INDEX(EvTakeUp[],MATCH(ForecastedEvNumbers[[#This Row],[Year]],EvTakeUp[[Year]:[Year]],0),3))</f>
        <v>1005000</v>
      </c>
      <c r="D4" s="2">
        <f>D3 +  (INDEX(SalesPerformance[],MATCH("Low",SalesPerformance[[Performance]:[Performance]],0),2) * INDEX(EvTakeUp[],MATCH(ForecastedEvNumbers[[#This Row],[Year]],EvTakeUp[[Year]:[Year]],0),2))</f>
        <v>1250000</v>
      </c>
      <c r="E4" s="2">
        <f>E3 +  (INDEX(SalesPerformance[],MATCH("High",SalesPerformance[[Performance]:[Performance]],0),2) * INDEX(EvTakeUp[],MATCH(ForecastedEvNumbers[[#This Row],[Year]],EvTakeUp[[Year]:[Year]],0),2))</f>
        <v>1537500</v>
      </c>
    </row>
    <row r="5" spans="1:5" x14ac:dyDescent="0.25">
      <c r="A5" s="7">
        <v>2025</v>
      </c>
      <c r="B5" s="2">
        <f>B4 +  (INDEX(SalesPerformance[],MATCH("Medium",SalesPerformance[[Performance]:[Performance]],0),2) * INDEX(EvTakeUp[],MATCH(ForecastedEvNumbers[[#This Row],[Year]],EvTakeUp[[Year]:[Year]],0),2))</f>
        <v>1920000</v>
      </c>
      <c r="C5" s="2">
        <f>C4 +  (INDEX(SalesPerformance[],MATCH("Medium",SalesPerformance[[Performance]:[Performance]],0),2) * INDEX(EvTakeUp[],MATCH(ForecastedEvNumbers[[#This Row],[Year]],EvTakeUp[[Year]:[Year]],0),3))</f>
        <v>1285000</v>
      </c>
      <c r="D5" s="2">
        <f>D4 +  (INDEX(SalesPerformance[],MATCH("Low",SalesPerformance[[Performance]:[Performance]],0),2) * INDEX(EvTakeUp[],MATCH(ForecastedEvNumbers[[#This Row],[Year]],EvTakeUp[[Year]:[Year]],0),2))</f>
        <v>1670000</v>
      </c>
      <c r="E5" s="2">
        <f>E4 +  (INDEX(SalesPerformance[],MATCH("High",SalesPerformance[[Performance]:[Performance]],0),2) * INDEX(EvTakeUp[],MATCH(ForecastedEvNumbers[[#This Row],[Year]],EvTakeUp[[Year]:[Year]],0),2))</f>
        <v>2237500</v>
      </c>
    </row>
    <row r="6" spans="1:5" x14ac:dyDescent="0.25">
      <c r="A6" s="8">
        <v>2026</v>
      </c>
      <c r="B6" s="2">
        <f>B5 +  (INDEX(SalesPerformance[],MATCH("Medium",SalesPerformance[[Performance]:[Performance]],0),2) * INDEX(EvTakeUp[],MATCH(ForecastedEvNumbers[[#This Row],[Year]],EvTakeUp[[Year]:[Year]],0),2))</f>
        <v>2580000</v>
      </c>
      <c r="C6" s="2">
        <f>C5 +  (INDEX(SalesPerformance[],MATCH("Medium",SalesPerformance[[Performance]:[Performance]],0),2) * INDEX(EvTakeUp[],MATCH(ForecastedEvNumbers[[#This Row],[Year]],EvTakeUp[[Year]:[Year]],0),3))</f>
        <v>1615000</v>
      </c>
      <c r="D6" s="2">
        <f>D5 +  (INDEX(SalesPerformance[],MATCH("Low",SalesPerformance[[Performance]:[Performance]],0),2) * INDEX(EvTakeUp[],MATCH(ForecastedEvNumbers[[#This Row],[Year]],EvTakeUp[[Year]:[Year]],0),2))</f>
        <v>2165000</v>
      </c>
      <c r="E6" s="2">
        <f>E5 +  (INDEX(SalesPerformance[],MATCH("High",SalesPerformance[[Performance]:[Performance]],0),2) * INDEX(EvTakeUp[],MATCH(ForecastedEvNumbers[[#This Row],[Year]],EvTakeUp[[Year]:[Year]],0),2))</f>
        <v>3062500</v>
      </c>
    </row>
    <row r="7" spans="1:5" x14ac:dyDescent="0.25">
      <c r="A7" s="7">
        <v>2027</v>
      </c>
      <c r="B7" s="2">
        <f>B6 +  (INDEX(SalesPerformance[],MATCH("Medium",SalesPerformance[[Performance]:[Performance]],0),2) * INDEX(EvTakeUp[],MATCH(ForecastedEvNumbers[[#This Row],[Year]],EvTakeUp[[Year]:[Year]],0),2))</f>
        <v>3340000</v>
      </c>
      <c r="C7" s="2">
        <f>C6 +  (INDEX(SalesPerformance[],MATCH("Medium",SalesPerformance[[Performance]:[Performance]],0),2) * INDEX(EvTakeUp[],MATCH(ForecastedEvNumbers[[#This Row],[Year]],EvTakeUp[[Year]:[Year]],0),3))</f>
        <v>1995000</v>
      </c>
      <c r="D7" s="2">
        <f>D6 +  (INDEX(SalesPerformance[],MATCH("Low",SalesPerformance[[Performance]:[Performance]],0),2) * INDEX(EvTakeUp[],MATCH(ForecastedEvNumbers[[#This Row],[Year]],EvTakeUp[[Year]:[Year]],0),2))</f>
        <v>2735000</v>
      </c>
      <c r="E7" s="2">
        <f>E6 +  (INDEX(SalesPerformance[],MATCH("High",SalesPerformance[[Performance]:[Performance]],0),2) * INDEX(EvTakeUp[],MATCH(ForecastedEvNumbers[[#This Row],[Year]],EvTakeUp[[Year]:[Year]],0),2))</f>
        <v>4012500</v>
      </c>
    </row>
    <row r="8" spans="1:5" x14ac:dyDescent="0.25">
      <c r="A8" s="8">
        <v>2028</v>
      </c>
      <c r="B8" s="2">
        <f>B7 +  (INDEX(SalesPerformance[],MATCH("Medium",SalesPerformance[[Performance]:[Performance]],0),2) * INDEX(EvTakeUp[],MATCH(ForecastedEvNumbers[[#This Row],[Year]],EvTakeUp[[Year]:[Year]],0),2))</f>
        <v>4380000</v>
      </c>
      <c r="C8" s="2">
        <f>C7 +  (INDEX(SalesPerformance[],MATCH("Medium",SalesPerformance[[Performance]:[Performance]],0),2) * INDEX(EvTakeUp[],MATCH(ForecastedEvNumbers[[#This Row],[Year]],EvTakeUp[[Year]:[Year]],0),3))</f>
        <v>2515000</v>
      </c>
      <c r="D8" s="2">
        <f>D7 +  (INDEX(SalesPerformance[],MATCH("Low",SalesPerformance[[Performance]:[Performance]],0),2) * INDEX(EvTakeUp[],MATCH(ForecastedEvNumbers[[#This Row],[Year]],EvTakeUp[[Year]:[Year]],0),2))</f>
        <v>3515000</v>
      </c>
      <c r="E8" s="2">
        <f>E7 +  (INDEX(SalesPerformance[],MATCH("High",SalesPerformance[[Performance]:[Performance]],0),2) * INDEX(EvTakeUp[],MATCH(ForecastedEvNumbers[[#This Row],[Year]],EvTakeUp[[Year]:[Year]],0),2))</f>
        <v>5312500</v>
      </c>
    </row>
    <row r="9" spans="1:5" x14ac:dyDescent="0.25">
      <c r="A9" s="7">
        <v>2029</v>
      </c>
      <c r="B9" s="2">
        <f>B8 +  (INDEX(SalesPerformance[],MATCH("Medium",SalesPerformance[[Performance]:[Performance]],0),2) * INDEX(EvTakeUp[],MATCH(ForecastedEvNumbers[[#This Row],[Year]],EvTakeUp[[Year]:[Year]],0),2))</f>
        <v>5700000</v>
      </c>
      <c r="C9" s="2">
        <f>C8 +  (INDEX(SalesPerformance[],MATCH("Medium",SalesPerformance[[Performance]:[Performance]],0),2) * INDEX(EvTakeUp[],MATCH(ForecastedEvNumbers[[#This Row],[Year]],EvTakeUp[[Year]:[Year]],0),3))</f>
        <v>3175000</v>
      </c>
      <c r="D9" s="2">
        <f>D8 +  (INDEX(SalesPerformance[],MATCH("Low",SalesPerformance[[Performance]:[Performance]],0),2) * INDEX(EvTakeUp[],MATCH(ForecastedEvNumbers[[#This Row],[Year]],EvTakeUp[[Year]:[Year]],0),2))</f>
        <v>4505000</v>
      </c>
      <c r="E9" s="2">
        <f>E8 +  (INDEX(SalesPerformance[],MATCH("High",SalesPerformance[[Performance]:[Performance]],0),2) * INDEX(EvTakeUp[],MATCH(ForecastedEvNumbers[[#This Row],[Year]],EvTakeUp[[Year]:[Year]],0),2))</f>
        <v>6962500</v>
      </c>
    </row>
    <row r="10" spans="1:5" x14ac:dyDescent="0.25">
      <c r="A10" s="8">
        <v>2030</v>
      </c>
      <c r="B10" s="2">
        <f>B9 +  (INDEX(SalesPerformance[],MATCH("Medium",SalesPerformance[[Performance]:[Performance]],0),2) * INDEX(EvTakeUp[],MATCH(ForecastedEvNumbers[[#This Row],[Year]],EvTakeUp[[Year]:[Year]],0),2))</f>
        <v>7300000</v>
      </c>
      <c r="C10" s="2">
        <f>C9 +  (INDEX(SalesPerformance[],MATCH("Medium",SalesPerformance[[Performance]:[Performance]],0),2) * INDEX(EvTakeUp[],MATCH(ForecastedEvNumbers[[#This Row],[Year]],EvTakeUp[[Year]:[Year]],0),3))</f>
        <v>3975000</v>
      </c>
      <c r="D10" s="2">
        <f>D9 +  (INDEX(SalesPerformance[],MATCH("Low",SalesPerformance[[Performance]:[Performance]],0),2) * INDEX(EvTakeUp[],MATCH(ForecastedEvNumbers[[#This Row],[Year]],EvTakeUp[[Year]:[Year]],0),2))</f>
        <v>5705000</v>
      </c>
      <c r="E10" s="2">
        <f>E9 +  (INDEX(SalesPerformance[],MATCH("High",SalesPerformance[[Performance]:[Performance]],0),2) * INDEX(EvTakeUp[],MATCH(ForecastedEvNumbers[[#This Row],[Year]],EvTakeUp[[Year]:[Year]],0),2))</f>
        <v>8962500</v>
      </c>
    </row>
    <row r="12" spans="1:5" x14ac:dyDescent="0.25">
      <c r="A12" t="s">
        <v>0</v>
      </c>
      <c r="B12" t="s">
        <v>1</v>
      </c>
      <c r="C12" s="1" t="s">
        <v>10</v>
      </c>
    </row>
    <row r="13" spans="1:5" x14ac:dyDescent="0.25">
      <c r="A13" s="7">
        <v>2023</v>
      </c>
      <c r="B13" s="3">
        <v>0.13500000000000001</v>
      </c>
      <c r="C13" s="4">
        <f t="shared" ref="C13:C20" si="0">B13 * 0.5</f>
        <v>6.7500000000000004E-2</v>
      </c>
    </row>
    <row r="14" spans="1:5" x14ac:dyDescent="0.25">
      <c r="A14" s="8">
        <v>2024</v>
      </c>
      <c r="B14" s="5">
        <v>0.22</v>
      </c>
      <c r="C14" s="4">
        <f t="shared" si="0"/>
        <v>0.11</v>
      </c>
    </row>
    <row r="15" spans="1:5" x14ac:dyDescent="0.25">
      <c r="A15" s="7">
        <v>2025</v>
      </c>
      <c r="B15" s="6">
        <v>0.28000000000000003</v>
      </c>
      <c r="C15" s="4">
        <f t="shared" si="0"/>
        <v>0.14000000000000001</v>
      </c>
    </row>
    <row r="16" spans="1:5" x14ac:dyDescent="0.25">
      <c r="A16" s="8">
        <v>2026</v>
      </c>
      <c r="B16" s="5">
        <v>0.33</v>
      </c>
      <c r="C16" s="4">
        <f t="shared" si="0"/>
        <v>0.16500000000000001</v>
      </c>
    </row>
    <row r="17" spans="1:3" x14ac:dyDescent="0.25">
      <c r="A17" s="7">
        <v>2027</v>
      </c>
      <c r="B17" s="6">
        <v>0.38</v>
      </c>
      <c r="C17" s="4">
        <f t="shared" si="0"/>
        <v>0.19</v>
      </c>
    </row>
    <row r="18" spans="1:3" x14ac:dyDescent="0.25">
      <c r="A18" s="8">
        <v>2028</v>
      </c>
      <c r="B18" s="5">
        <v>0.52</v>
      </c>
      <c r="C18" s="4">
        <f t="shared" si="0"/>
        <v>0.26</v>
      </c>
    </row>
    <row r="19" spans="1:3" x14ac:dyDescent="0.25">
      <c r="A19" s="7">
        <v>2029</v>
      </c>
      <c r="B19" s="6">
        <v>0.66</v>
      </c>
      <c r="C19" s="4">
        <f t="shared" si="0"/>
        <v>0.33</v>
      </c>
    </row>
    <row r="20" spans="1:3" x14ac:dyDescent="0.25">
      <c r="A20" s="8">
        <v>2030</v>
      </c>
      <c r="B20" s="5">
        <v>0.8</v>
      </c>
      <c r="C20" s="4">
        <f t="shared" si="0"/>
        <v>0.4</v>
      </c>
    </row>
    <row r="22" spans="1:3" x14ac:dyDescent="0.25">
      <c r="A22" t="s">
        <v>2</v>
      </c>
      <c r="B22" t="s">
        <v>3</v>
      </c>
    </row>
    <row r="23" spans="1:3" x14ac:dyDescent="0.25">
      <c r="A23" s="9" t="s">
        <v>4</v>
      </c>
      <c r="B23" s="2">
        <v>1500000</v>
      </c>
    </row>
    <row r="24" spans="1:3" x14ac:dyDescent="0.25">
      <c r="A24" s="9" t="s">
        <v>6</v>
      </c>
      <c r="B24" s="2">
        <v>2000000</v>
      </c>
    </row>
    <row r="25" spans="1:3" x14ac:dyDescent="0.25">
      <c r="A25" s="9" t="s">
        <v>5</v>
      </c>
      <c r="B25" s="2">
        <v>2500000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Obee</dc:creator>
  <cp:lastModifiedBy>Stephen Obee</cp:lastModifiedBy>
  <dcterms:created xsi:type="dcterms:W3CDTF">2023-11-10T16:25:25Z</dcterms:created>
  <dcterms:modified xsi:type="dcterms:W3CDTF">2024-01-12T10:49:51Z</dcterms:modified>
</cp:coreProperties>
</file>