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30" windowWidth="14940" windowHeight="8640"/>
  </bookViews>
  <sheets>
    <sheet name="Mortality-1991" sheetId="2" r:id="rId1"/>
    <sheet name="Mortality-2001" sheetId="1" r:id="rId2"/>
    <sheet name="Life-table-template" sheetId="3" r:id="rId3"/>
    <sheet name="Results" sheetId="4" r:id="rId4"/>
  </sheets>
  <calcPr calcId="125725"/>
</workbook>
</file>

<file path=xl/calcChain.xml><?xml version="1.0" encoding="utf-8"?>
<calcChain xmlns="http://schemas.openxmlformats.org/spreadsheetml/2006/main">
  <c r="D4" i="3"/>
  <c r="G4" s="1"/>
  <c r="H4" s="1"/>
  <c r="I5" s="1"/>
  <c r="D5"/>
  <c r="G5"/>
  <c r="H5" s="1"/>
  <c r="D6"/>
  <c r="G6"/>
  <c r="H6" s="1"/>
  <c r="D7"/>
  <c r="G7"/>
  <c r="H7" s="1"/>
  <c r="D8"/>
  <c r="G8"/>
  <c r="H8" s="1"/>
  <c r="D9"/>
  <c r="G9"/>
  <c r="H9" s="1"/>
  <c r="D10"/>
  <c r="G10"/>
  <c r="H10" s="1"/>
  <c r="D11"/>
  <c r="G11"/>
  <c r="H11" s="1"/>
  <c r="D12"/>
  <c r="G12"/>
  <c r="H12" s="1"/>
  <c r="D13"/>
  <c r="G13"/>
  <c r="H13" s="1"/>
  <c r="D14"/>
  <c r="G14"/>
  <c r="H14" s="1"/>
  <c r="D15"/>
  <c r="G15"/>
  <c r="H15" s="1"/>
  <c r="D16"/>
  <c r="G16"/>
  <c r="H16" s="1"/>
  <c r="D17"/>
  <c r="G17"/>
  <c r="H17" s="1"/>
  <c r="D18"/>
  <c r="G18"/>
  <c r="H18" s="1"/>
  <c r="D19"/>
  <c r="G19"/>
  <c r="H19" s="1"/>
  <c r="D20"/>
  <c r="G20"/>
  <c r="H20" s="1"/>
  <c r="D21"/>
  <c r="G21"/>
  <c r="H21" s="1"/>
  <c r="D22"/>
  <c r="H22"/>
  <c r="B24" i="2"/>
  <c r="C24"/>
  <c r="F24"/>
  <c r="G24"/>
  <c r="B24" i="1"/>
  <c r="C24"/>
  <c r="J4" i="3" l="1"/>
  <c r="J5"/>
  <c r="K4"/>
  <c r="I11"/>
  <c r="I9"/>
  <c r="I7"/>
  <c r="I12"/>
  <c r="I10"/>
  <c r="I8"/>
  <c r="I6"/>
  <c r="J12" l="1"/>
  <c r="K11"/>
  <c r="J11"/>
  <c r="K10"/>
  <c r="J10"/>
  <c r="K9"/>
  <c r="J9"/>
  <c r="K8"/>
  <c r="J8"/>
  <c r="K7"/>
  <c r="J7"/>
  <c r="K6"/>
  <c r="J6"/>
  <c r="K5"/>
  <c r="I13"/>
  <c r="J13" l="1"/>
  <c r="K12"/>
  <c r="I14"/>
  <c r="J14" l="1"/>
  <c r="K13"/>
  <c r="I15"/>
  <c r="J15" l="1"/>
  <c r="K14"/>
  <c r="I16"/>
  <c r="J16" l="1"/>
  <c r="K15"/>
  <c r="I17"/>
  <c r="J17" l="1"/>
  <c r="K16"/>
  <c r="I18"/>
  <c r="J18" l="1"/>
  <c r="K17"/>
  <c r="I19"/>
  <c r="J19" l="1"/>
  <c r="K18"/>
  <c r="I20"/>
  <c r="J20" l="1"/>
  <c r="K19"/>
  <c r="I21"/>
  <c r="J21" l="1"/>
  <c r="K20"/>
  <c r="I22"/>
  <c r="K22" l="1"/>
  <c r="L22" s="1"/>
  <c r="J22"/>
  <c r="K21"/>
  <c r="L21" l="1"/>
  <c r="M22"/>
  <c r="M21" l="1"/>
  <c r="L20"/>
  <c r="M20" l="1"/>
  <c r="L19"/>
  <c r="M19" l="1"/>
  <c r="L18"/>
  <c r="M18" l="1"/>
  <c r="L17"/>
  <c r="M17" l="1"/>
  <c r="L16"/>
  <c r="M16" l="1"/>
  <c r="L15"/>
  <c r="M15" l="1"/>
  <c r="L14"/>
  <c r="M14" l="1"/>
  <c r="L13"/>
  <c r="M13" l="1"/>
  <c r="L12"/>
  <c r="M12" l="1"/>
  <c r="L11"/>
  <c r="M11" l="1"/>
  <c r="L10"/>
  <c r="M10" l="1"/>
  <c r="L9"/>
  <c r="M9" l="1"/>
  <c r="L8"/>
  <c r="M8" l="1"/>
  <c r="L7"/>
  <c r="M7" l="1"/>
  <c r="L6"/>
  <c r="M6" l="1"/>
  <c r="L5"/>
  <c r="M5" l="1"/>
  <c r="L4"/>
  <c r="M4" s="1"/>
</calcChain>
</file>

<file path=xl/sharedStrings.xml><?xml version="1.0" encoding="utf-8"?>
<sst xmlns="http://schemas.openxmlformats.org/spreadsheetml/2006/main" count="188" uniqueCount="58">
  <si>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</si>
  <si>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</si>
  <si>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</si>
  <si>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</si>
  <si>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</si>
  <si>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</si>
  <si>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</si>
  <si>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</si>
  <si>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</si>
  <si>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</si>
  <si>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</si>
  <si>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</si>
  <si>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</si>
  <si>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</si>
  <si>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Males</t>
  </si>
  <si>
    <t>Females</t>
  </si>
  <si>
    <t>&lt;1</t>
  </si>
  <si>
    <t>Age</t>
  </si>
  <si>
    <t>England and Wales</t>
  </si>
  <si>
    <t>1-4</t>
  </si>
  <si>
    <t>5-9</t>
  </si>
  <si>
    <t>10-14</t>
  </si>
  <si>
    <t>Age interval</t>
  </si>
  <si>
    <t>Mid-year population</t>
  </si>
  <si>
    <t>Deaths in year</t>
  </si>
  <si>
    <t>Age-group</t>
  </si>
  <si>
    <t>n</t>
  </si>
  <si>
    <t>npx</t>
  </si>
  <si>
    <t>ndx</t>
  </si>
  <si>
    <t>nMx</t>
  </si>
  <si>
    <t>ax</t>
  </si>
  <si>
    <t>nqx</t>
  </si>
  <si>
    <t>lx</t>
  </si>
  <si>
    <t>nLx</t>
  </si>
  <si>
    <t>Tx</t>
  </si>
  <si>
    <t>ex</t>
  </si>
  <si>
    <t>80-85</t>
  </si>
  <si>
    <t>85+</t>
  </si>
  <si>
    <t>Mortality rate</t>
  </si>
  <si>
    <t>Average proportion of year lived by those who die</t>
  </si>
  <si>
    <t>Probability of dying during the interval</t>
  </si>
  <si>
    <t>Probability of surviving the interval</t>
  </si>
  <si>
    <t>Hypothetical no. of persons alive at the start of the interval</t>
  </si>
  <si>
    <t xml:space="preserve">Hypothetical no. of deaths during the interval </t>
  </si>
  <si>
    <t>No. of person years lived through the interval</t>
  </si>
  <si>
    <t>Total no. of person years lived after the interval</t>
  </si>
  <si>
    <t>Life expectancy</t>
  </si>
  <si>
    <t>Deaths during 1991</t>
  </si>
  <si>
    <t>Mid year 1991 population</t>
  </si>
  <si>
    <t>Deaths during 2001</t>
  </si>
  <si>
    <t>Mid-year 2001 population</t>
  </si>
  <si>
    <t>England &amp; Wales life expectancy</t>
  </si>
  <si>
    <t>Male LE 1991</t>
  </si>
  <si>
    <t>Male LE 2001</t>
  </si>
  <si>
    <t>Female LE 1991</t>
  </si>
  <si>
    <t>Female LE 2001</t>
  </si>
  <si>
    <t>Abridged life table template</t>
  </si>
  <si>
    <t>Total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</si>
</sst>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9"/>
      <name val="Arial"/>
    </font>
    <font>
      <sz val="9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" fontId="1" fillId="0" borderId="0" xfId="0" quotePrefix="1" applyNumberFormat="1" applyFont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1" name="Text Box 2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2" name="Text Box 2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3" name="Text Box 2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5" name="Text Box 3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7" name="Text Box 3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8" name="Text Box 3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59" name="Text Box 3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3" name="Text Box 3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6" name="Text Box 4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7" name="Text Box 4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8" name="Text Box 4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69" name="Text Box 4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0" name="Text Box 4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2" name="Text Box 4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3" name="Text Box 4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4" name="Text Box 5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5" name="Text Box 5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7" name="Text Box 5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8" name="Text Box 5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79" name="Text Box 5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3" name="Text Box 5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5" name="Text Box 6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6" name="Text Box 6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8" name="Text Box 6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0" name="Text Box 6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2" name="Text Box 6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3" name="Text Box 6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4" name="Text Box 7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5" name="Text Box 7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6" name="Text Box 7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7" name="Text Box 7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8" name="Text Box 7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099" name="Text Box 7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0" name="Text Box 7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1" name="Text Box 7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2" name="Text Box 7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3" name="Text Box 7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4" name="Text Box 8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5" name="Text Box 8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6" name="Text Box 8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7" name="Text Box 8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8" name="Text Box 8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09" name="Text Box 8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0" name="Text Box 8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1" name="Text Box 8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2" name="Text Box 8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3" name="Text Box 8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4" name="Text Box 9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5" name="Text Box 9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6" name="Text Box 9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7" name="Text Box 9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8" name="Text Box 9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19" name="Text Box 9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0" name="Text Box 9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2" name="Text Box 9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3" name="Text Box 9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4" name="Text Box 10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5" name="Text Box 10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6" name="Text Box 10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7" name="Text Box 10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8" name="Text Box 10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29" name="Text Box 10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0" name="Text Box 10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2" name="Text Box 10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3" name="Text Box 10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4" name="Text Box 11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5" name="Text Box 11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6" name="Text Box 112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7" name="Text Box 113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8" name="Text Box 114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39" name="Text Box 115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0" name="Text Box 116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1" name="Text Box 117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2" name="Text Box 118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3" name="Text Box 119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4" name="Text Box 120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219075</xdr:colOff>
      <xdr:row>25</xdr:row>
      <xdr:rowOff>0</xdr:rowOff>
    </xdr:from>
    <xdr:ext cx="76200" cy="200025"/>
    <xdr:sp macro="" textlink="">
      <xdr:nvSpPr>
        <xdr:cNvPr id="1145" name="Text Box 121"/>
        <xdr:cNvSpPr txBox="1">
          <a:spLocks noChangeArrowheads="1"/>
        </xdr:cNvSpPr>
      </xdr:nvSpPr>
      <xdr:spPr bwMode="auto">
        <a:xfrm>
          <a:off x="1438275" y="3810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>
      <selection activeCell="A2" sqref="A2"/>
    </sheetView>
  </sheetViews>
  <sheetFormatPr defaultRowHeight="12"/>
  <sheetData>
    <row r="1" spans="1:10">
      <c r="A1" s="14" t="s">
        <v>18</v>
      </c>
      <c r="B1" s="14"/>
      <c r="C1" s="14"/>
      <c r="D1" s="14"/>
      <c r="E1" s="14" t="s">
        <v>18</v>
      </c>
    </row>
    <row r="3" spans="1:10" s="14" customFormat="1">
      <c r="A3" s="19" t="s">
        <v>47</v>
      </c>
      <c r="E3" s="14" t="s">
        <v>48</v>
      </c>
    </row>
    <row r="4" spans="1:10">
      <c r="A4" s="19" t="s">
        <v>17</v>
      </c>
      <c r="B4" s="20" t="s">
        <v>14</v>
      </c>
      <c r="C4" s="20" t="s">
        <v>15</v>
      </c>
      <c r="D4" s="14"/>
      <c r="E4" s="19" t="s">
        <v>17</v>
      </c>
      <c r="F4" s="20" t="s">
        <v>14</v>
      </c>
      <c r="G4" s="20" t="s">
        <v>15</v>
      </c>
    </row>
    <row r="5" spans="1:10">
      <c r="A5" s="9" t="s">
        <v>16</v>
      </c>
      <c r="B5" s="2">
        <v>2966</v>
      </c>
      <c r="C5" s="2">
        <v>2192</v>
      </c>
      <c r="E5" s="9" t="s">
        <v>16</v>
      </c>
      <c r="F5" s="2">
        <v>359718</v>
      </c>
      <c r="G5" s="2">
        <v>342391</v>
      </c>
      <c r="I5" s="21"/>
      <c r="J5" s="21"/>
    </row>
    <row r="6" spans="1:10">
      <c r="A6" s="10" t="s">
        <v>19</v>
      </c>
      <c r="B6" s="2">
        <v>554</v>
      </c>
      <c r="C6" s="2">
        <v>439</v>
      </c>
      <c r="E6" s="10" t="s">
        <v>19</v>
      </c>
      <c r="F6" s="2">
        <v>1400896</v>
      </c>
      <c r="G6" s="2">
        <v>1327525</v>
      </c>
      <c r="I6" s="21"/>
      <c r="J6" s="21"/>
    </row>
    <row r="7" spans="1:10">
      <c r="A7" s="11" t="s">
        <v>20</v>
      </c>
      <c r="B7" s="2">
        <v>341</v>
      </c>
      <c r="C7" s="2">
        <v>248</v>
      </c>
      <c r="E7" s="11" t="s">
        <v>20</v>
      </c>
      <c r="F7" s="2">
        <v>1656987</v>
      </c>
      <c r="G7" s="2">
        <v>1565571</v>
      </c>
      <c r="I7" s="21"/>
      <c r="J7" s="21"/>
    </row>
    <row r="8" spans="1:10">
      <c r="A8" s="11" t="s">
        <v>21</v>
      </c>
      <c r="B8" s="2">
        <v>354</v>
      </c>
      <c r="C8" s="2">
        <v>222</v>
      </c>
      <c r="E8" s="11" t="s">
        <v>21</v>
      </c>
      <c r="F8" s="2">
        <v>1573624</v>
      </c>
      <c r="G8" s="2">
        <v>1484718</v>
      </c>
      <c r="I8" s="21"/>
      <c r="J8" s="21"/>
    </row>
    <row r="9" spans="1:10">
      <c r="A9" s="9" t="s">
        <v>0</v>
      </c>
      <c r="B9" s="2">
        <v>1208</v>
      </c>
      <c r="C9" s="2">
        <v>462</v>
      </c>
      <c r="E9" s="9" t="s">
        <v>0</v>
      </c>
      <c r="F9" s="2">
        <v>1685021</v>
      </c>
      <c r="G9" s="2">
        <v>1586451</v>
      </c>
      <c r="I9" s="21"/>
      <c r="J9" s="21"/>
    </row>
    <row r="10" spans="1:10">
      <c r="A10" s="9" t="s">
        <v>1</v>
      </c>
      <c r="B10" s="2">
        <v>1760</v>
      </c>
      <c r="C10" s="2">
        <v>644</v>
      </c>
      <c r="E10" s="9" t="s">
        <v>1</v>
      </c>
      <c r="F10" s="2">
        <v>2025248</v>
      </c>
      <c r="G10" s="2">
        <v>1940582</v>
      </c>
      <c r="I10" s="21"/>
      <c r="J10" s="21"/>
    </row>
    <row r="11" spans="1:10">
      <c r="A11" s="9" t="s">
        <v>2</v>
      </c>
      <c r="B11" s="2">
        <v>1814</v>
      </c>
      <c r="C11" s="2">
        <v>753</v>
      </c>
      <c r="E11" s="9" t="s">
        <v>2</v>
      </c>
      <c r="F11" s="2">
        <v>2162659</v>
      </c>
      <c r="G11" s="2">
        <v>2083329</v>
      </c>
      <c r="I11" s="21"/>
      <c r="J11" s="21"/>
    </row>
    <row r="12" spans="1:10">
      <c r="A12" s="9" t="s">
        <v>3</v>
      </c>
      <c r="B12" s="2">
        <v>1873</v>
      </c>
      <c r="C12" s="2">
        <v>976</v>
      </c>
      <c r="E12" s="9" t="s">
        <v>3</v>
      </c>
      <c r="F12" s="2">
        <v>1902576</v>
      </c>
      <c r="G12" s="2">
        <v>1859328</v>
      </c>
      <c r="I12" s="21"/>
      <c r="J12" s="21"/>
    </row>
    <row r="13" spans="1:10">
      <c r="A13" s="9" t="s">
        <v>4</v>
      </c>
      <c r="B13" s="2">
        <v>2381</v>
      </c>
      <c r="C13" s="2">
        <v>1365</v>
      </c>
      <c r="E13" s="9" t="s">
        <v>4</v>
      </c>
      <c r="F13" s="2">
        <v>1685228</v>
      </c>
      <c r="G13" s="2">
        <v>1672805</v>
      </c>
      <c r="I13" s="21"/>
      <c r="J13" s="21"/>
    </row>
    <row r="14" spans="1:10">
      <c r="A14" s="9" t="s">
        <v>5</v>
      </c>
      <c r="B14" s="2">
        <v>3779</v>
      </c>
      <c r="C14" s="2">
        <v>2338</v>
      </c>
      <c r="E14" s="9" t="s">
        <v>5</v>
      </c>
      <c r="F14" s="2">
        <v>1853804</v>
      </c>
      <c r="G14" s="2">
        <v>1844544</v>
      </c>
      <c r="I14" s="21"/>
      <c r="J14" s="21"/>
    </row>
    <row r="15" spans="1:10">
      <c r="A15" s="9" t="s">
        <v>6</v>
      </c>
      <c r="B15" s="2">
        <v>5262</v>
      </c>
      <c r="C15" s="2">
        <v>3463</v>
      </c>
      <c r="E15" s="9" t="s">
        <v>6</v>
      </c>
      <c r="F15" s="2">
        <v>1562875</v>
      </c>
      <c r="G15" s="2">
        <v>1559217</v>
      </c>
      <c r="I15" s="21"/>
      <c r="J15" s="21"/>
    </row>
    <row r="16" spans="1:10">
      <c r="A16" s="9" t="s">
        <v>7</v>
      </c>
      <c r="B16" s="2">
        <v>8054</v>
      </c>
      <c r="C16" s="2">
        <v>4906</v>
      </c>
      <c r="E16" s="9" t="s">
        <v>7</v>
      </c>
      <c r="F16" s="2">
        <v>1356252</v>
      </c>
      <c r="G16" s="2">
        <v>1355311</v>
      </c>
      <c r="I16" s="21"/>
      <c r="J16" s="21"/>
    </row>
    <row r="17" spans="1:10">
      <c r="A17" s="9" t="s">
        <v>8</v>
      </c>
      <c r="B17" s="2">
        <v>12887</v>
      </c>
      <c r="C17" s="2">
        <v>7688</v>
      </c>
      <c r="E17" s="9" t="s">
        <v>8</v>
      </c>
      <c r="F17" s="2">
        <v>1279689</v>
      </c>
      <c r="G17" s="2">
        <v>1293398</v>
      </c>
      <c r="I17" s="21"/>
      <c r="J17" s="21"/>
    </row>
    <row r="18" spans="1:10">
      <c r="A18" s="9" t="s">
        <v>9</v>
      </c>
      <c r="B18" s="2">
        <v>21966</v>
      </c>
      <c r="C18" s="2">
        <v>13615</v>
      </c>
      <c r="E18" s="9" t="s">
        <v>9</v>
      </c>
      <c r="F18" s="2">
        <v>1233835</v>
      </c>
      <c r="G18" s="2">
        <v>1319370</v>
      </c>
      <c r="I18" s="21"/>
      <c r="J18" s="21"/>
    </row>
    <row r="19" spans="1:10">
      <c r="A19" s="9" t="s">
        <v>10</v>
      </c>
      <c r="B19" s="2">
        <v>35127</v>
      </c>
      <c r="C19" s="2">
        <v>22835</v>
      </c>
      <c r="E19" s="9" t="s">
        <v>10</v>
      </c>
      <c r="F19" s="2">
        <v>1148875</v>
      </c>
      <c r="G19" s="2">
        <v>1326462</v>
      </c>
      <c r="I19" s="21"/>
      <c r="J19" s="21"/>
    </row>
    <row r="20" spans="1:10">
      <c r="A20" s="9" t="s">
        <v>11</v>
      </c>
      <c r="B20" s="2">
        <v>42100</v>
      </c>
      <c r="C20" s="2">
        <v>31321</v>
      </c>
      <c r="E20" s="9" t="s">
        <v>11</v>
      </c>
      <c r="F20" s="2">
        <v>878502</v>
      </c>
      <c r="G20" s="2">
        <v>1152569</v>
      </c>
      <c r="I20" s="21"/>
      <c r="J20" s="21"/>
    </row>
    <row r="21" spans="1:10">
      <c r="A21" s="9" t="s">
        <v>12</v>
      </c>
      <c r="B21" s="2">
        <v>50237</v>
      </c>
      <c r="C21" s="2">
        <v>45912</v>
      </c>
      <c r="E21" s="9" t="s">
        <v>12</v>
      </c>
      <c r="F21" s="2">
        <v>652750</v>
      </c>
      <c r="G21" s="2">
        <v>1014819</v>
      </c>
      <c r="I21" s="21"/>
      <c r="J21" s="21"/>
    </row>
    <row r="22" spans="1:10">
      <c r="A22" s="9" t="s">
        <v>36</v>
      </c>
      <c r="B22" s="2">
        <v>45578</v>
      </c>
      <c r="C22" s="2">
        <v>57356</v>
      </c>
      <c r="E22" s="9" t="s">
        <v>36</v>
      </c>
      <c r="F22" s="2">
        <v>382421</v>
      </c>
      <c r="G22" s="2">
        <v>760490</v>
      </c>
      <c r="I22" s="21"/>
      <c r="J22" s="21"/>
    </row>
    <row r="23" spans="1:10">
      <c r="A23" s="9" t="s">
        <v>37</v>
      </c>
      <c r="B23" s="2">
        <v>39341</v>
      </c>
      <c r="C23" s="2">
        <v>95727</v>
      </c>
      <c r="E23" s="9" t="s">
        <v>37</v>
      </c>
      <c r="F23" s="2">
        <v>194179</v>
      </c>
      <c r="G23" s="2">
        <v>615502</v>
      </c>
      <c r="I23" s="21"/>
      <c r="J23" s="21"/>
    </row>
    <row r="24" spans="1:10">
      <c r="A24" s="9" t="s">
        <v>57</v>
      </c>
      <c r="B24" s="2">
        <f>SUM(B5:B23)</f>
        <v>277582</v>
      </c>
      <c r="C24" s="2">
        <f>SUM(C5:C23)</f>
        <v>292462</v>
      </c>
      <c r="E24" s="9" t="s">
        <v>57</v>
      </c>
      <c r="F24" s="2">
        <f>SUM(F5:F23)</f>
        <v>24995139</v>
      </c>
      <c r="G24" s="2">
        <f>SUM(G5:G23)</f>
        <v>26104382</v>
      </c>
      <c r="I24" s="21"/>
      <c r="J24" s="21"/>
    </row>
    <row r="25" spans="1:10">
      <c r="A25" s="9"/>
      <c r="B25" s="12"/>
      <c r="C25" s="13"/>
    </row>
    <row r="26" spans="1:10">
      <c r="A26" s="9"/>
      <c r="B26" s="2"/>
      <c r="C26" s="2"/>
    </row>
    <row r="27" spans="1:10">
      <c r="C27" s="3"/>
    </row>
    <row r="28" spans="1:10">
      <c r="C28" s="2"/>
    </row>
    <row r="29" spans="1:10">
      <c r="C29" s="2"/>
    </row>
    <row r="30" spans="1:10">
      <c r="C30" s="2"/>
    </row>
    <row r="31" spans="1:10">
      <c r="C31" s="2"/>
    </row>
    <row r="32" spans="1:10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A2" sqref="A2"/>
    </sheetView>
  </sheetViews>
  <sheetFormatPr defaultRowHeight="12"/>
  <sheetData>
    <row r="1" spans="1:10" s="14" customFormat="1">
      <c r="A1" s="14" t="s">
        <v>18</v>
      </c>
      <c r="E1" s="14" t="s">
        <v>18</v>
      </c>
    </row>
    <row r="3" spans="1:10">
      <c r="A3" s="19" t="s">
        <v>49</v>
      </c>
      <c r="B3" s="14"/>
      <c r="C3" s="14"/>
      <c r="D3" s="14"/>
      <c r="E3" s="19" t="s">
        <v>50</v>
      </c>
    </row>
    <row r="4" spans="1:10">
      <c r="A4" s="14" t="s">
        <v>17</v>
      </c>
      <c r="B4" s="14" t="s">
        <v>14</v>
      </c>
      <c r="C4" s="14" t="s">
        <v>15</v>
      </c>
      <c r="D4" s="14"/>
      <c r="E4" s="14" t="s">
        <v>17</v>
      </c>
      <c r="F4" s="14" t="s">
        <v>14</v>
      </c>
      <c r="G4" s="14" t="s">
        <v>15</v>
      </c>
    </row>
    <row r="5" spans="1:10">
      <c r="A5" t="s">
        <v>16</v>
      </c>
      <c r="B5">
        <v>1803</v>
      </c>
      <c r="C5">
        <v>1429</v>
      </c>
      <c r="E5" t="s">
        <v>16</v>
      </c>
      <c r="F5">
        <v>299483</v>
      </c>
      <c r="G5">
        <v>286798</v>
      </c>
      <c r="I5" s="21"/>
      <c r="J5" s="21"/>
    </row>
    <row r="6" spans="1:10">
      <c r="A6" s="1" t="s">
        <v>19</v>
      </c>
      <c r="B6">
        <v>327</v>
      </c>
      <c r="C6">
        <v>268</v>
      </c>
      <c r="E6" s="1" t="s">
        <v>19</v>
      </c>
      <c r="F6">
        <v>1284980</v>
      </c>
      <c r="G6">
        <v>1223096</v>
      </c>
      <c r="I6" s="21"/>
      <c r="J6" s="21"/>
    </row>
    <row r="7" spans="1:10">
      <c r="A7" s="1" t="s">
        <v>20</v>
      </c>
      <c r="B7">
        <v>188</v>
      </c>
      <c r="C7">
        <v>193</v>
      </c>
      <c r="E7" s="1" t="s">
        <v>20</v>
      </c>
      <c r="F7" s="18">
        <v>1694688</v>
      </c>
      <c r="G7" s="18">
        <v>1613284</v>
      </c>
      <c r="I7" s="21"/>
      <c r="J7" s="21"/>
    </row>
    <row r="8" spans="1:10">
      <c r="A8" s="1" t="s">
        <v>21</v>
      </c>
      <c r="B8">
        <v>315</v>
      </c>
      <c r="C8">
        <v>168</v>
      </c>
      <c r="E8" s="1" t="s">
        <v>21</v>
      </c>
      <c r="F8" s="18">
        <v>1754093</v>
      </c>
      <c r="G8" s="18">
        <v>1670982</v>
      </c>
      <c r="I8" s="21"/>
      <c r="J8" s="21"/>
    </row>
    <row r="9" spans="1:10">
      <c r="A9" t="s">
        <v>0</v>
      </c>
      <c r="B9">
        <v>916</v>
      </c>
      <c r="C9">
        <v>378</v>
      </c>
      <c r="E9" t="s">
        <v>0</v>
      </c>
      <c r="F9" s="18">
        <v>1644089</v>
      </c>
      <c r="G9" s="18">
        <v>1573336</v>
      </c>
      <c r="I9" s="21"/>
      <c r="J9" s="21"/>
    </row>
    <row r="10" spans="1:10">
      <c r="A10" t="s">
        <v>1</v>
      </c>
      <c r="B10">
        <v>1231</v>
      </c>
      <c r="C10">
        <v>463</v>
      </c>
      <c r="E10" t="s">
        <v>1</v>
      </c>
      <c r="F10" s="18">
        <v>1553388</v>
      </c>
      <c r="G10" s="18">
        <v>1568991</v>
      </c>
      <c r="I10" s="21"/>
      <c r="J10" s="21"/>
    </row>
    <row r="11" spans="1:10">
      <c r="A11" t="s">
        <v>2</v>
      </c>
      <c r="B11">
        <v>1574</v>
      </c>
      <c r="C11">
        <v>620</v>
      </c>
      <c r="E11" t="s">
        <v>2</v>
      </c>
      <c r="F11" s="18">
        <v>1684803</v>
      </c>
      <c r="G11" s="18">
        <v>1750305</v>
      </c>
      <c r="I11" s="21"/>
      <c r="J11" s="21"/>
    </row>
    <row r="12" spans="1:10">
      <c r="A12" t="s">
        <v>3</v>
      </c>
      <c r="B12">
        <v>2186</v>
      </c>
      <c r="C12">
        <v>1018</v>
      </c>
      <c r="E12" t="s">
        <v>3</v>
      </c>
      <c r="F12" s="18">
        <v>1952713</v>
      </c>
      <c r="G12" s="18">
        <v>2031261</v>
      </c>
      <c r="I12" s="21"/>
      <c r="J12" s="21"/>
    </row>
    <row r="13" spans="1:10">
      <c r="A13" t="s">
        <v>4</v>
      </c>
      <c r="B13">
        <v>2684</v>
      </c>
      <c r="C13">
        <v>1618</v>
      </c>
      <c r="E13" t="s">
        <v>4</v>
      </c>
      <c r="F13" s="18">
        <v>2019751</v>
      </c>
      <c r="G13" s="18">
        <v>2073466</v>
      </c>
      <c r="I13" s="21"/>
      <c r="J13" s="21"/>
    </row>
    <row r="14" spans="1:10">
      <c r="A14" t="s">
        <v>5</v>
      </c>
      <c r="B14">
        <v>3418</v>
      </c>
      <c r="C14">
        <v>2218</v>
      </c>
      <c r="E14" t="s">
        <v>5</v>
      </c>
      <c r="F14" s="18">
        <v>1815022</v>
      </c>
      <c r="G14" s="18">
        <v>1841313</v>
      </c>
      <c r="I14" s="21"/>
      <c r="J14" s="21"/>
    </row>
    <row r="15" spans="1:10">
      <c r="A15" t="s">
        <v>6</v>
      </c>
      <c r="B15">
        <v>4999</v>
      </c>
      <c r="C15">
        <v>3277</v>
      </c>
      <c r="E15" t="s">
        <v>6</v>
      </c>
      <c r="F15" s="18">
        <v>1632853</v>
      </c>
      <c r="G15" s="18">
        <v>1663178</v>
      </c>
      <c r="I15" s="21"/>
      <c r="J15" s="21"/>
    </row>
    <row r="16" spans="1:10">
      <c r="A16" t="s">
        <v>7</v>
      </c>
      <c r="B16">
        <v>8300</v>
      </c>
      <c r="C16">
        <v>5662</v>
      </c>
      <c r="E16" t="s">
        <v>7</v>
      </c>
      <c r="F16" s="18">
        <v>1780622</v>
      </c>
      <c r="G16" s="18">
        <v>1810282</v>
      </c>
      <c r="I16" s="21"/>
      <c r="J16" s="21"/>
    </row>
    <row r="17" spans="1:10">
      <c r="A17" t="s">
        <v>8</v>
      </c>
      <c r="B17">
        <v>11426</v>
      </c>
      <c r="C17">
        <v>7317</v>
      </c>
      <c r="E17" t="s">
        <v>8</v>
      </c>
      <c r="F17" s="18">
        <v>1466997</v>
      </c>
      <c r="G17" s="18">
        <v>1495133</v>
      </c>
      <c r="I17" s="21"/>
      <c r="J17" s="21"/>
    </row>
    <row r="18" spans="1:10">
      <c r="A18" t="s">
        <v>9</v>
      </c>
      <c r="B18">
        <v>16038</v>
      </c>
      <c r="C18">
        <v>10214</v>
      </c>
      <c r="E18" t="s">
        <v>9</v>
      </c>
      <c r="F18" s="18">
        <v>1249624</v>
      </c>
      <c r="G18" s="18">
        <v>1295004</v>
      </c>
      <c r="I18" s="21"/>
      <c r="J18" s="21"/>
    </row>
    <row r="19" spans="1:10">
      <c r="A19" t="s">
        <v>10</v>
      </c>
      <c r="B19">
        <v>23212</v>
      </c>
      <c r="C19">
        <v>15175</v>
      </c>
      <c r="E19" t="s">
        <v>10</v>
      </c>
      <c r="F19" s="18">
        <v>1100967</v>
      </c>
      <c r="G19" s="18">
        <v>1191419</v>
      </c>
      <c r="I19" s="21"/>
      <c r="J19" s="21"/>
    </row>
    <row r="20" spans="1:10">
      <c r="A20" t="s">
        <v>11</v>
      </c>
      <c r="B20">
        <v>34233</v>
      </c>
      <c r="C20">
        <v>25352</v>
      </c>
      <c r="E20" t="s">
        <v>11</v>
      </c>
      <c r="F20" s="18">
        <v>944029</v>
      </c>
      <c r="G20" s="18">
        <v>1130433</v>
      </c>
      <c r="I20" s="21"/>
      <c r="J20" s="21"/>
    </row>
    <row r="21" spans="1:10">
      <c r="A21" t="s">
        <v>12</v>
      </c>
      <c r="B21">
        <v>45066</v>
      </c>
      <c r="C21">
        <v>39705</v>
      </c>
      <c r="E21" t="s">
        <v>12</v>
      </c>
      <c r="F21" s="18">
        <v>733092</v>
      </c>
      <c r="G21" s="18">
        <v>1021772</v>
      </c>
      <c r="I21" s="21"/>
      <c r="J21" s="21"/>
    </row>
    <row r="22" spans="1:10">
      <c r="A22" t="s">
        <v>13</v>
      </c>
      <c r="B22">
        <v>42035</v>
      </c>
      <c r="C22">
        <v>49220</v>
      </c>
      <c r="E22" t="s">
        <v>13</v>
      </c>
      <c r="F22" s="18">
        <v>435252</v>
      </c>
      <c r="G22" s="18">
        <v>743017</v>
      </c>
      <c r="I22" s="21"/>
      <c r="J22" s="21"/>
    </row>
    <row r="23" spans="1:10">
      <c r="A23" t="s">
        <v>37</v>
      </c>
      <c r="B23">
        <v>52780</v>
      </c>
      <c r="C23">
        <v>114101</v>
      </c>
      <c r="E23" t="s">
        <v>37</v>
      </c>
      <c r="F23" s="18">
        <v>280844</v>
      </c>
      <c r="G23" s="18">
        <v>731556</v>
      </c>
      <c r="I23" s="21"/>
      <c r="J23" s="21"/>
    </row>
    <row r="24" spans="1:10">
      <c r="B24">
        <f>SUM(B5:B23)</f>
        <v>252731</v>
      </c>
      <c r="C24">
        <f>SUM(C5:C23)</f>
        <v>278396</v>
      </c>
      <c r="F24" s="18">
        <v>25327290</v>
      </c>
      <c r="G24" s="18">
        <v>26714626</v>
      </c>
      <c r="I24" s="21"/>
      <c r="J24" s="21"/>
    </row>
    <row r="28" spans="1:10">
      <c r="A28" s="14"/>
      <c r="B28" s="14"/>
      <c r="C28" s="14"/>
    </row>
    <row r="29" spans="1:10">
      <c r="A29" s="15"/>
      <c r="B29" s="16"/>
      <c r="C29" s="16"/>
    </row>
    <row r="30" spans="1:10">
      <c r="A30" s="17"/>
      <c r="B30" s="17"/>
      <c r="C30" s="17"/>
    </row>
    <row r="31" spans="1:10">
      <c r="A31" s="17"/>
      <c r="B31" s="17"/>
      <c r="C31" s="17"/>
    </row>
    <row r="32" spans="1:10">
      <c r="A32" s="17"/>
      <c r="B32" s="17"/>
      <c r="C32" s="17"/>
    </row>
    <row r="33" spans="1:3">
      <c r="A33" s="17"/>
      <c r="B33" s="17"/>
      <c r="C33" s="17"/>
    </row>
    <row r="34" spans="1:3">
      <c r="A34" s="17"/>
      <c r="B34" s="17"/>
      <c r="C34" s="17"/>
    </row>
    <row r="35" spans="1:3">
      <c r="A35" s="17"/>
      <c r="B35" s="17"/>
      <c r="C35" s="17"/>
    </row>
    <row r="36" spans="1:3">
      <c r="A36" s="17"/>
      <c r="B36" s="17"/>
      <c r="C36" s="17"/>
    </row>
    <row r="37" spans="1:3">
      <c r="A37" s="17"/>
      <c r="B37" s="17"/>
      <c r="C37" s="17"/>
    </row>
    <row r="38" spans="1:3">
      <c r="A38" s="17"/>
      <c r="B38" s="17"/>
      <c r="C38" s="17"/>
    </row>
    <row r="39" spans="1:3">
      <c r="A39" s="17"/>
      <c r="B39" s="17"/>
      <c r="C39" s="17"/>
    </row>
    <row r="40" spans="1:3">
      <c r="A40" s="17"/>
      <c r="B40" s="17"/>
      <c r="C40" s="17"/>
    </row>
    <row r="41" spans="1:3">
      <c r="A41" s="17"/>
      <c r="B41" s="17"/>
      <c r="C41" s="17"/>
    </row>
    <row r="42" spans="1:3">
      <c r="A42" s="17"/>
      <c r="B42" s="17"/>
      <c r="C42" s="17"/>
    </row>
    <row r="43" spans="1:3">
      <c r="A43" s="17"/>
      <c r="B43" s="17"/>
      <c r="C43" s="17"/>
    </row>
    <row r="44" spans="1:3">
      <c r="A44" s="17"/>
      <c r="B44" s="17"/>
      <c r="C44" s="17"/>
    </row>
    <row r="45" spans="1:3">
      <c r="A45" s="17"/>
      <c r="B45" s="17"/>
      <c r="C45" s="17"/>
    </row>
    <row r="46" spans="1:3">
      <c r="A46" s="17"/>
      <c r="B46" s="17"/>
      <c r="C46" s="17"/>
    </row>
    <row r="47" spans="1:3">
      <c r="A47" s="17"/>
      <c r="B47" s="17"/>
      <c r="C47" s="17"/>
    </row>
    <row r="48" spans="1:3">
      <c r="A48" s="17"/>
      <c r="B48" s="17"/>
      <c r="C48" s="17"/>
    </row>
    <row r="49" spans="2:3">
      <c r="B49" s="17"/>
      <c r="C49" s="17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A3" sqref="A3"/>
    </sheetView>
  </sheetViews>
  <sheetFormatPr defaultRowHeight="12"/>
  <cols>
    <col min="1" max="1" width="9.28515625" customWidth="1"/>
    <col min="2" max="13" width="10.85546875" customWidth="1"/>
  </cols>
  <sheetData>
    <row r="1" spans="1:13">
      <c r="A1" s="14" t="s">
        <v>56</v>
      </c>
    </row>
    <row r="2" spans="1:13" ht="56.25" customHeight="1">
      <c r="A2" s="7"/>
      <c r="B2" s="8" t="s">
        <v>23</v>
      </c>
      <c r="C2" s="8" t="s">
        <v>24</v>
      </c>
      <c r="D2" s="8" t="s">
        <v>38</v>
      </c>
      <c r="E2" s="8" t="s">
        <v>22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8" t="s">
        <v>45</v>
      </c>
      <c r="M2" s="8" t="s">
        <v>46</v>
      </c>
    </row>
    <row r="3" spans="1:13">
      <c r="A3" s="9" t="s">
        <v>25</v>
      </c>
      <c r="B3" s="2" t="s">
        <v>27</v>
      </c>
      <c r="C3" s="2" t="s">
        <v>28</v>
      </c>
      <c r="D3" s="3" t="s">
        <v>29</v>
      </c>
      <c r="E3" s="3" t="s">
        <v>26</v>
      </c>
      <c r="F3" s="3" t="s">
        <v>30</v>
      </c>
      <c r="G3" s="3" t="s">
        <v>31</v>
      </c>
      <c r="H3" s="3" t="s">
        <v>27</v>
      </c>
      <c r="I3" s="3" t="s">
        <v>32</v>
      </c>
      <c r="J3" s="3" t="s">
        <v>28</v>
      </c>
      <c r="K3" s="3" t="s">
        <v>33</v>
      </c>
      <c r="L3" s="3" t="s">
        <v>34</v>
      </c>
      <c r="M3" s="3" t="s">
        <v>35</v>
      </c>
    </row>
    <row r="4" spans="1:13">
      <c r="A4" s="2" t="s">
        <v>16</v>
      </c>
      <c r="B4">
        <v>1</v>
      </c>
      <c r="C4">
        <v>1</v>
      </c>
      <c r="D4" s="22">
        <f t="shared" ref="D4:D22" si="0">C4/B4</f>
        <v>1</v>
      </c>
      <c r="E4" s="2">
        <v>1</v>
      </c>
      <c r="F4" s="2">
        <v>0.1</v>
      </c>
      <c r="G4" s="4">
        <f>E4*D4/(1+E4*(1-F4)*D4)</f>
        <v>0.52631578947368418</v>
      </c>
      <c r="H4" s="4">
        <f t="shared" ref="H4:H22" si="1">1-G4</f>
        <v>0.47368421052631582</v>
      </c>
      <c r="I4" s="4">
        <v>100000</v>
      </c>
      <c r="J4" s="4">
        <f t="shared" ref="J4:J21" si="2">I4-I5</f>
        <v>52631.57894736842</v>
      </c>
      <c r="K4" s="4">
        <f t="shared" ref="K4:K21" si="3">E4*(I5+(F4*J4))</f>
        <v>52631.57894736842</v>
      </c>
      <c r="L4" s="4">
        <f t="shared" ref="L4:L21" si="4">L5+K4</f>
        <v>100000.00000000003</v>
      </c>
      <c r="M4" s="4">
        <f t="shared" ref="M4:M22" si="5">L4/I4</f>
        <v>1.0000000000000002</v>
      </c>
    </row>
    <row r="5" spans="1:13">
      <c r="A5" s="5" t="s">
        <v>19</v>
      </c>
      <c r="B5">
        <v>1</v>
      </c>
      <c r="C5">
        <v>1</v>
      </c>
      <c r="D5" s="22">
        <f t="shared" si="0"/>
        <v>1</v>
      </c>
      <c r="E5" s="2">
        <v>4</v>
      </c>
      <c r="F5" s="2">
        <v>0.5</v>
      </c>
      <c r="G5" s="4">
        <f>E5*D5/(1+(E5*(1-F5)*D5))</f>
        <v>1.3333333333333333</v>
      </c>
      <c r="H5" s="4">
        <f t="shared" si="1"/>
        <v>-0.33333333333333326</v>
      </c>
      <c r="I5" s="4">
        <f t="shared" ref="I5:I22" si="6">H4*I4</f>
        <v>47368.42105263158</v>
      </c>
      <c r="J5" s="4">
        <f t="shared" si="2"/>
        <v>63157.894736842107</v>
      </c>
      <c r="K5" s="4">
        <f t="shared" si="3"/>
        <v>63157.894736842121</v>
      </c>
      <c r="L5" s="4">
        <f t="shared" si="4"/>
        <v>47368.421052631609</v>
      </c>
      <c r="M5" s="4">
        <f t="shared" si="5"/>
        <v>1.0000000000000007</v>
      </c>
    </row>
    <row r="6" spans="1:13">
      <c r="A6" s="6" t="s">
        <v>20</v>
      </c>
      <c r="B6">
        <v>1</v>
      </c>
      <c r="C6">
        <v>1</v>
      </c>
      <c r="D6" s="22">
        <f t="shared" si="0"/>
        <v>1</v>
      </c>
      <c r="E6" s="2">
        <v>5</v>
      </c>
      <c r="F6" s="2">
        <v>0.5</v>
      </c>
      <c r="G6" s="4">
        <f t="shared" ref="G6:G21" si="7">E6*D6/(1+E6*(1-F6)*D6)</f>
        <v>1.4285714285714286</v>
      </c>
      <c r="H6" s="4">
        <f t="shared" si="1"/>
        <v>-0.4285714285714286</v>
      </c>
      <c r="I6" s="4">
        <f t="shared" si="6"/>
        <v>-15789.473684210523</v>
      </c>
      <c r="J6" s="4">
        <f t="shared" si="2"/>
        <v>-22556.390977443603</v>
      </c>
      <c r="K6" s="4">
        <f t="shared" si="3"/>
        <v>-22556.390977443596</v>
      </c>
      <c r="L6" s="4">
        <f t="shared" si="4"/>
        <v>-15789.473684210514</v>
      </c>
      <c r="M6" s="4">
        <f t="shared" si="5"/>
        <v>0.99999999999999944</v>
      </c>
    </row>
    <row r="7" spans="1:13">
      <c r="A7" s="6" t="s">
        <v>21</v>
      </c>
      <c r="B7">
        <v>1</v>
      </c>
      <c r="C7">
        <v>1</v>
      </c>
      <c r="D7" s="22">
        <f t="shared" si="0"/>
        <v>1</v>
      </c>
      <c r="E7" s="2">
        <v>5</v>
      </c>
      <c r="F7" s="2">
        <v>0.5</v>
      </c>
      <c r="G7" s="4">
        <f t="shared" si="7"/>
        <v>1.4285714285714286</v>
      </c>
      <c r="H7" s="4">
        <f t="shared" si="1"/>
        <v>-0.4285714285714286</v>
      </c>
      <c r="I7" s="4">
        <f t="shared" si="6"/>
        <v>6766.9172932330821</v>
      </c>
      <c r="J7" s="4">
        <f t="shared" si="2"/>
        <v>9667.0247046186887</v>
      </c>
      <c r="K7" s="4">
        <f t="shared" si="3"/>
        <v>9667.0247046186887</v>
      </c>
      <c r="L7" s="4">
        <f t="shared" si="4"/>
        <v>6766.9172932330821</v>
      </c>
      <c r="M7" s="4">
        <f t="shared" si="5"/>
        <v>1</v>
      </c>
    </row>
    <row r="8" spans="1:13">
      <c r="A8" s="2" t="s">
        <v>0</v>
      </c>
      <c r="B8">
        <v>1</v>
      </c>
      <c r="C8">
        <v>1</v>
      </c>
      <c r="D8" s="22">
        <f t="shared" si="0"/>
        <v>1</v>
      </c>
      <c r="E8" s="2">
        <v>5</v>
      </c>
      <c r="F8" s="2">
        <v>0.5</v>
      </c>
      <c r="G8" s="4">
        <f t="shared" si="7"/>
        <v>1.4285714285714286</v>
      </c>
      <c r="H8" s="4">
        <f t="shared" si="1"/>
        <v>-0.4285714285714286</v>
      </c>
      <c r="I8" s="4">
        <f t="shared" si="6"/>
        <v>-2900.1074113856066</v>
      </c>
      <c r="J8" s="4">
        <f t="shared" si="2"/>
        <v>-4143.0105876937241</v>
      </c>
      <c r="K8" s="4">
        <f t="shared" si="3"/>
        <v>-4143.0105876937241</v>
      </c>
      <c r="L8" s="4">
        <f t="shared" si="4"/>
        <v>-2900.1074113856066</v>
      </c>
      <c r="M8" s="4">
        <f t="shared" si="5"/>
        <v>1</v>
      </c>
    </row>
    <row r="9" spans="1:13">
      <c r="A9" s="2" t="s">
        <v>1</v>
      </c>
      <c r="B9">
        <v>1</v>
      </c>
      <c r="C9">
        <v>1</v>
      </c>
      <c r="D9" s="22">
        <f t="shared" si="0"/>
        <v>1</v>
      </c>
      <c r="E9" s="2">
        <v>5</v>
      </c>
      <c r="F9" s="2">
        <v>0.5</v>
      </c>
      <c r="G9" s="4">
        <f t="shared" si="7"/>
        <v>1.4285714285714286</v>
      </c>
      <c r="H9" s="4">
        <f t="shared" si="1"/>
        <v>-0.4285714285714286</v>
      </c>
      <c r="I9" s="4">
        <f t="shared" si="6"/>
        <v>1242.9031763081173</v>
      </c>
      <c r="J9" s="4">
        <f t="shared" si="2"/>
        <v>1775.5759661544535</v>
      </c>
      <c r="K9" s="4">
        <f t="shared" si="3"/>
        <v>1775.5759661544535</v>
      </c>
      <c r="L9" s="4">
        <f t="shared" si="4"/>
        <v>1242.9031763081175</v>
      </c>
      <c r="M9" s="4">
        <f t="shared" si="5"/>
        <v>1.0000000000000002</v>
      </c>
    </row>
    <row r="10" spans="1:13">
      <c r="A10" s="2" t="s">
        <v>2</v>
      </c>
      <c r="B10">
        <v>1</v>
      </c>
      <c r="C10">
        <v>1</v>
      </c>
      <c r="D10" s="22">
        <f t="shared" si="0"/>
        <v>1</v>
      </c>
      <c r="E10" s="2">
        <v>5</v>
      </c>
      <c r="F10" s="2">
        <v>0.5</v>
      </c>
      <c r="G10" s="4">
        <f t="shared" si="7"/>
        <v>1.4285714285714286</v>
      </c>
      <c r="H10" s="4">
        <f t="shared" si="1"/>
        <v>-0.4285714285714286</v>
      </c>
      <c r="I10" s="4">
        <f t="shared" si="6"/>
        <v>-532.67278984633606</v>
      </c>
      <c r="J10" s="4">
        <f t="shared" si="2"/>
        <v>-760.96112835190866</v>
      </c>
      <c r="K10" s="4">
        <f t="shared" si="3"/>
        <v>-760.96112835190854</v>
      </c>
      <c r="L10" s="4">
        <f t="shared" si="4"/>
        <v>-532.67278984633583</v>
      </c>
      <c r="M10" s="4">
        <f t="shared" si="5"/>
        <v>0.99999999999999956</v>
      </c>
    </row>
    <row r="11" spans="1:13">
      <c r="A11" s="2" t="s">
        <v>3</v>
      </c>
      <c r="B11">
        <v>1</v>
      </c>
      <c r="C11">
        <v>1</v>
      </c>
      <c r="D11" s="22">
        <f t="shared" si="0"/>
        <v>1</v>
      </c>
      <c r="E11" s="2">
        <v>5</v>
      </c>
      <c r="F11" s="2">
        <v>0.5</v>
      </c>
      <c r="G11" s="4">
        <f t="shared" si="7"/>
        <v>1.4285714285714286</v>
      </c>
      <c r="H11" s="4">
        <f t="shared" si="1"/>
        <v>-0.4285714285714286</v>
      </c>
      <c r="I11" s="4">
        <f t="shared" si="6"/>
        <v>228.28833850557263</v>
      </c>
      <c r="J11" s="4">
        <f t="shared" si="2"/>
        <v>326.12619786510379</v>
      </c>
      <c r="K11" s="4">
        <f t="shared" si="3"/>
        <v>326.12619786510379</v>
      </c>
      <c r="L11" s="4">
        <f t="shared" si="4"/>
        <v>228.28833850557268</v>
      </c>
      <c r="M11" s="4">
        <f t="shared" si="5"/>
        <v>1.0000000000000002</v>
      </c>
    </row>
    <row r="12" spans="1:13">
      <c r="A12" s="2" t="s">
        <v>4</v>
      </c>
      <c r="B12">
        <v>1</v>
      </c>
      <c r="C12">
        <v>1</v>
      </c>
      <c r="D12" s="22">
        <f t="shared" si="0"/>
        <v>1</v>
      </c>
      <c r="E12" s="2">
        <v>5</v>
      </c>
      <c r="F12" s="2">
        <v>0.5</v>
      </c>
      <c r="G12" s="4">
        <f t="shared" si="7"/>
        <v>1.4285714285714286</v>
      </c>
      <c r="H12" s="4">
        <f t="shared" si="1"/>
        <v>-0.4285714285714286</v>
      </c>
      <c r="I12" s="4">
        <f t="shared" si="6"/>
        <v>-97.837859359531137</v>
      </c>
      <c r="J12" s="4">
        <f t="shared" si="2"/>
        <v>-139.76837051361591</v>
      </c>
      <c r="K12" s="4">
        <f t="shared" si="3"/>
        <v>-139.76837051361588</v>
      </c>
      <c r="L12" s="4">
        <f t="shared" si="4"/>
        <v>-97.837859359531109</v>
      </c>
      <c r="M12" s="4">
        <f t="shared" si="5"/>
        <v>0.99999999999999967</v>
      </c>
    </row>
    <row r="13" spans="1:13">
      <c r="A13" s="2" t="s">
        <v>5</v>
      </c>
      <c r="B13">
        <v>1</v>
      </c>
      <c r="C13">
        <v>1</v>
      </c>
      <c r="D13" s="22">
        <f t="shared" si="0"/>
        <v>1</v>
      </c>
      <c r="E13" s="2">
        <v>5</v>
      </c>
      <c r="F13" s="2">
        <v>0.5</v>
      </c>
      <c r="G13" s="4">
        <f t="shared" si="7"/>
        <v>1.4285714285714286</v>
      </c>
      <c r="H13" s="4">
        <f t="shared" si="1"/>
        <v>-0.4285714285714286</v>
      </c>
      <c r="I13" s="4">
        <f t="shared" si="6"/>
        <v>41.930511154084776</v>
      </c>
      <c r="J13" s="4">
        <f t="shared" si="2"/>
        <v>59.900730220121112</v>
      </c>
      <c r="K13" s="4">
        <f t="shared" si="3"/>
        <v>59.900730220121105</v>
      </c>
      <c r="L13" s="4">
        <f t="shared" si="4"/>
        <v>41.930511154084769</v>
      </c>
      <c r="M13" s="4">
        <f t="shared" si="5"/>
        <v>0.99999999999999978</v>
      </c>
    </row>
    <row r="14" spans="1:13">
      <c r="A14" s="2" t="s">
        <v>6</v>
      </c>
      <c r="B14">
        <v>1</v>
      </c>
      <c r="C14">
        <v>1</v>
      </c>
      <c r="D14" s="22">
        <f t="shared" si="0"/>
        <v>1</v>
      </c>
      <c r="E14" s="2">
        <v>5</v>
      </c>
      <c r="F14" s="2">
        <v>0.5</v>
      </c>
      <c r="G14" s="4">
        <f t="shared" si="7"/>
        <v>1.4285714285714286</v>
      </c>
      <c r="H14" s="4">
        <f t="shared" si="1"/>
        <v>-0.4285714285714286</v>
      </c>
      <c r="I14" s="4">
        <f t="shared" si="6"/>
        <v>-17.970219066036336</v>
      </c>
      <c r="J14" s="4">
        <f t="shared" si="2"/>
        <v>-25.671741522909052</v>
      </c>
      <c r="K14" s="4">
        <f t="shared" si="3"/>
        <v>-25.671741522909052</v>
      </c>
      <c r="L14" s="4">
        <f t="shared" si="4"/>
        <v>-17.970219066036336</v>
      </c>
      <c r="M14" s="4">
        <f t="shared" si="5"/>
        <v>1</v>
      </c>
    </row>
    <row r="15" spans="1:13">
      <c r="A15" s="2" t="s">
        <v>7</v>
      </c>
      <c r="B15">
        <v>1</v>
      </c>
      <c r="C15">
        <v>1</v>
      </c>
      <c r="D15" s="22">
        <f t="shared" si="0"/>
        <v>1</v>
      </c>
      <c r="E15" s="2">
        <v>5</v>
      </c>
      <c r="F15" s="2">
        <v>0.5</v>
      </c>
      <c r="G15" s="4">
        <f t="shared" si="7"/>
        <v>1.4285714285714286</v>
      </c>
      <c r="H15" s="4">
        <f t="shared" si="1"/>
        <v>-0.4285714285714286</v>
      </c>
      <c r="I15" s="4">
        <f t="shared" si="6"/>
        <v>7.7015224568727154</v>
      </c>
      <c r="J15" s="4">
        <f t="shared" si="2"/>
        <v>11.002174938389594</v>
      </c>
      <c r="K15" s="4">
        <f t="shared" si="3"/>
        <v>11.002174938389594</v>
      </c>
      <c r="L15" s="4">
        <f t="shared" si="4"/>
        <v>7.7015224568727145</v>
      </c>
      <c r="M15" s="4">
        <f t="shared" si="5"/>
        <v>0.99999999999999989</v>
      </c>
    </row>
    <row r="16" spans="1:13">
      <c r="A16" s="2" t="s">
        <v>8</v>
      </c>
      <c r="B16">
        <v>1</v>
      </c>
      <c r="C16">
        <v>1</v>
      </c>
      <c r="D16" s="22">
        <f t="shared" si="0"/>
        <v>1</v>
      </c>
      <c r="E16" s="2">
        <v>5</v>
      </c>
      <c r="F16" s="2">
        <v>0.5</v>
      </c>
      <c r="G16" s="4">
        <f t="shared" si="7"/>
        <v>1.4285714285714286</v>
      </c>
      <c r="H16" s="4">
        <f t="shared" si="1"/>
        <v>-0.4285714285714286</v>
      </c>
      <c r="I16" s="4">
        <f t="shared" si="6"/>
        <v>-3.3006524815168783</v>
      </c>
      <c r="J16" s="4">
        <f t="shared" si="2"/>
        <v>-4.7152178307383981</v>
      </c>
      <c r="K16" s="4">
        <f t="shared" si="3"/>
        <v>-4.7152178307383981</v>
      </c>
      <c r="L16" s="4">
        <f t="shared" si="4"/>
        <v>-3.3006524815168787</v>
      </c>
      <c r="M16" s="4">
        <f t="shared" si="5"/>
        <v>1.0000000000000002</v>
      </c>
    </row>
    <row r="17" spans="1:13">
      <c r="A17" s="2" t="s">
        <v>9</v>
      </c>
      <c r="B17">
        <v>1</v>
      </c>
      <c r="C17">
        <v>1</v>
      </c>
      <c r="D17" s="22">
        <f t="shared" si="0"/>
        <v>1</v>
      </c>
      <c r="E17" s="2">
        <v>5</v>
      </c>
      <c r="F17" s="2">
        <v>0.5</v>
      </c>
      <c r="G17" s="4">
        <f t="shared" si="7"/>
        <v>1.4285714285714286</v>
      </c>
      <c r="H17" s="4">
        <f t="shared" si="1"/>
        <v>-0.4285714285714286</v>
      </c>
      <c r="I17" s="4">
        <f t="shared" si="6"/>
        <v>1.4145653492215193</v>
      </c>
      <c r="J17" s="4">
        <f t="shared" si="2"/>
        <v>2.0208076417450278</v>
      </c>
      <c r="K17" s="4">
        <f t="shared" si="3"/>
        <v>2.0208076417450278</v>
      </c>
      <c r="L17" s="4">
        <f t="shared" si="4"/>
        <v>1.4145653492215193</v>
      </c>
      <c r="M17" s="4">
        <f t="shared" si="5"/>
        <v>1</v>
      </c>
    </row>
    <row r="18" spans="1:13">
      <c r="A18" s="2" t="s">
        <v>10</v>
      </c>
      <c r="B18">
        <v>1</v>
      </c>
      <c r="C18">
        <v>1</v>
      </c>
      <c r="D18" s="22">
        <f t="shared" si="0"/>
        <v>1</v>
      </c>
      <c r="E18" s="2">
        <v>5</v>
      </c>
      <c r="F18" s="2">
        <v>0.5</v>
      </c>
      <c r="G18" s="4">
        <f t="shared" si="7"/>
        <v>1.4285714285714286</v>
      </c>
      <c r="H18" s="4">
        <f t="shared" si="1"/>
        <v>-0.4285714285714286</v>
      </c>
      <c r="I18" s="4">
        <f t="shared" si="6"/>
        <v>-0.60624229252350836</v>
      </c>
      <c r="J18" s="4">
        <f t="shared" si="2"/>
        <v>-0.8660604178907263</v>
      </c>
      <c r="K18" s="4">
        <f t="shared" si="3"/>
        <v>-0.8660604178907263</v>
      </c>
      <c r="L18" s="4">
        <f t="shared" si="4"/>
        <v>-0.60624229252350847</v>
      </c>
      <c r="M18" s="4">
        <f t="shared" si="5"/>
        <v>1.0000000000000002</v>
      </c>
    </row>
    <row r="19" spans="1:13">
      <c r="A19" s="2" t="s">
        <v>11</v>
      </c>
      <c r="B19">
        <v>1</v>
      </c>
      <c r="C19">
        <v>1</v>
      </c>
      <c r="D19" s="22">
        <f t="shared" si="0"/>
        <v>1</v>
      </c>
      <c r="E19" s="2">
        <v>5</v>
      </c>
      <c r="F19" s="2">
        <v>0.5</v>
      </c>
      <c r="G19" s="4">
        <f t="shared" si="7"/>
        <v>1.4285714285714286</v>
      </c>
      <c r="H19" s="4">
        <f t="shared" si="1"/>
        <v>-0.4285714285714286</v>
      </c>
      <c r="I19" s="4">
        <f t="shared" si="6"/>
        <v>0.25981812536721788</v>
      </c>
      <c r="J19" s="4">
        <f t="shared" si="2"/>
        <v>0.37116875052459697</v>
      </c>
      <c r="K19" s="4">
        <f t="shared" si="3"/>
        <v>0.37116875052459691</v>
      </c>
      <c r="L19" s="4">
        <f t="shared" si="4"/>
        <v>0.25981812536721782</v>
      </c>
      <c r="M19" s="4">
        <f t="shared" si="5"/>
        <v>0.99999999999999978</v>
      </c>
    </row>
    <row r="20" spans="1:13">
      <c r="A20" s="2" t="s">
        <v>12</v>
      </c>
      <c r="B20">
        <v>1</v>
      </c>
      <c r="C20">
        <v>1</v>
      </c>
      <c r="D20" s="22">
        <f t="shared" si="0"/>
        <v>1</v>
      </c>
      <c r="E20" s="2">
        <v>5</v>
      </c>
      <c r="F20" s="2">
        <v>0.5</v>
      </c>
      <c r="G20" s="4">
        <f t="shared" si="7"/>
        <v>1.4285714285714286</v>
      </c>
      <c r="H20" s="4">
        <f t="shared" si="1"/>
        <v>-0.4285714285714286</v>
      </c>
      <c r="I20" s="4">
        <f t="shared" si="6"/>
        <v>-0.1113506251573791</v>
      </c>
      <c r="J20" s="4">
        <f t="shared" si="2"/>
        <v>-0.15907232165339874</v>
      </c>
      <c r="K20" s="4">
        <f t="shared" si="3"/>
        <v>-0.15907232165339874</v>
      </c>
      <c r="L20" s="4">
        <f t="shared" si="4"/>
        <v>-0.11135062515737912</v>
      </c>
      <c r="M20" s="4">
        <f t="shared" si="5"/>
        <v>1.0000000000000002</v>
      </c>
    </row>
    <row r="21" spans="1:13">
      <c r="A21" s="2" t="s">
        <v>36</v>
      </c>
      <c r="B21">
        <v>1</v>
      </c>
      <c r="C21">
        <v>1</v>
      </c>
      <c r="D21" s="22">
        <f t="shared" si="0"/>
        <v>1</v>
      </c>
      <c r="E21" s="2">
        <v>5</v>
      </c>
      <c r="F21" s="2">
        <v>0.5</v>
      </c>
      <c r="G21" s="4">
        <f t="shared" si="7"/>
        <v>1.4285714285714286</v>
      </c>
      <c r="H21" s="4">
        <f t="shared" si="1"/>
        <v>-0.4285714285714286</v>
      </c>
      <c r="I21" s="4">
        <f t="shared" si="6"/>
        <v>4.7721696496019622E-2</v>
      </c>
      <c r="J21" s="4">
        <f t="shared" si="2"/>
        <v>6.8173852137170893E-2</v>
      </c>
      <c r="K21" s="4">
        <f t="shared" si="3"/>
        <v>6.8173852137170893E-2</v>
      </c>
      <c r="L21" s="4">
        <f t="shared" si="4"/>
        <v>4.7721696496019622E-2</v>
      </c>
      <c r="M21" s="4">
        <f t="shared" si="5"/>
        <v>1</v>
      </c>
    </row>
    <row r="22" spans="1:13">
      <c r="A22" s="2" t="s">
        <v>37</v>
      </c>
      <c r="B22">
        <v>1</v>
      </c>
      <c r="C22">
        <v>1</v>
      </c>
      <c r="D22" s="22">
        <f t="shared" si="0"/>
        <v>1</v>
      </c>
      <c r="E22" s="2">
        <v>5</v>
      </c>
      <c r="F22" s="2">
        <v>0.5</v>
      </c>
      <c r="G22" s="4">
        <v>1</v>
      </c>
      <c r="H22" s="4">
        <f t="shared" si="1"/>
        <v>0</v>
      </c>
      <c r="I22" s="4">
        <f t="shared" si="6"/>
        <v>-2.0452155641151267E-2</v>
      </c>
      <c r="J22" s="4">
        <f>I22-J23</f>
        <v>-2.0452155641151267E-2</v>
      </c>
      <c r="K22" s="4">
        <f>I22/D22</f>
        <v>-2.0452155641151267E-2</v>
      </c>
      <c r="L22" s="4">
        <f>K22</f>
        <v>-2.0452155641151267E-2</v>
      </c>
      <c r="M22" s="4">
        <f t="shared" si="5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2" sqref="A2"/>
    </sheetView>
  </sheetViews>
  <sheetFormatPr defaultRowHeight="12"/>
  <cols>
    <col min="2" max="3" width="11.7109375" bestFit="1" customWidth="1"/>
    <col min="4" max="4" width="11.7109375" customWidth="1"/>
    <col min="5" max="5" width="10.7109375" bestFit="1" customWidth="1"/>
    <col min="6" max="7" width="14.140625" bestFit="1" customWidth="1"/>
    <col min="8" max="9" width="7" customWidth="1"/>
    <col min="10" max="10" width="9.42578125" bestFit="1" customWidth="1"/>
    <col min="11" max="12" width="9" bestFit="1" customWidth="1"/>
    <col min="13" max="13" width="9.42578125" bestFit="1" customWidth="1"/>
    <col min="14" max="14" width="4.42578125" bestFit="1" customWidth="1"/>
  </cols>
  <sheetData>
    <row r="1" spans="1:7">
      <c r="A1" s="14" t="s">
        <v>51</v>
      </c>
    </row>
    <row r="3" spans="1:7" s="14" customFormat="1">
      <c r="A3" s="14" t="s">
        <v>17</v>
      </c>
      <c r="B3" s="14" t="s">
        <v>52</v>
      </c>
      <c r="C3" s="14" t="s">
        <v>53</v>
      </c>
      <c r="E3" s="14" t="s">
        <v>17</v>
      </c>
      <c r="F3" s="14" t="s">
        <v>54</v>
      </c>
      <c r="G3" s="14" t="s">
        <v>55</v>
      </c>
    </row>
    <row r="4" spans="1:7">
      <c r="A4" t="s">
        <v>16</v>
      </c>
      <c r="E4" t="s">
        <v>16</v>
      </c>
    </row>
    <row r="5" spans="1:7">
      <c r="A5" s="1" t="s">
        <v>19</v>
      </c>
      <c r="E5" s="1" t="s">
        <v>19</v>
      </c>
    </row>
    <row r="6" spans="1:7">
      <c r="A6" s="1" t="s">
        <v>20</v>
      </c>
      <c r="E6" s="1" t="s">
        <v>20</v>
      </c>
    </row>
    <row r="7" spans="1:7">
      <c r="A7" s="1" t="s">
        <v>21</v>
      </c>
      <c r="E7" s="1" t="s">
        <v>21</v>
      </c>
    </row>
    <row r="8" spans="1:7">
      <c r="A8" t="s">
        <v>0</v>
      </c>
      <c r="E8" t="s">
        <v>0</v>
      </c>
    </row>
    <row r="9" spans="1:7">
      <c r="A9" t="s">
        <v>1</v>
      </c>
      <c r="E9" t="s">
        <v>1</v>
      </c>
    </row>
    <row r="10" spans="1:7">
      <c r="A10" t="s">
        <v>2</v>
      </c>
      <c r="E10" t="s">
        <v>2</v>
      </c>
    </row>
    <row r="11" spans="1:7">
      <c r="A11" t="s">
        <v>3</v>
      </c>
      <c r="E11" t="s">
        <v>3</v>
      </c>
    </row>
    <row r="12" spans="1:7">
      <c r="A12" t="s">
        <v>4</v>
      </c>
      <c r="E12" t="s">
        <v>4</v>
      </c>
    </row>
    <row r="13" spans="1:7">
      <c r="A13" t="s">
        <v>5</v>
      </c>
      <c r="E13" t="s">
        <v>5</v>
      </c>
    </row>
    <row r="14" spans="1:7">
      <c r="A14" t="s">
        <v>6</v>
      </c>
      <c r="E14" t="s">
        <v>6</v>
      </c>
    </row>
    <row r="15" spans="1:7">
      <c r="A15" t="s">
        <v>7</v>
      </c>
      <c r="E15" t="s">
        <v>7</v>
      </c>
    </row>
    <row r="16" spans="1:7">
      <c r="A16" t="s">
        <v>8</v>
      </c>
      <c r="E16" t="s">
        <v>8</v>
      </c>
    </row>
    <row r="17" spans="1:5">
      <c r="A17" t="s">
        <v>9</v>
      </c>
      <c r="E17" t="s">
        <v>9</v>
      </c>
    </row>
    <row r="18" spans="1:5">
      <c r="A18" t="s">
        <v>10</v>
      </c>
      <c r="E18" t="s">
        <v>10</v>
      </c>
    </row>
    <row r="19" spans="1:5">
      <c r="A19" t="s">
        <v>11</v>
      </c>
      <c r="E19" t="s">
        <v>11</v>
      </c>
    </row>
    <row r="20" spans="1:5">
      <c r="A20" t="s">
        <v>12</v>
      </c>
      <c r="E20" t="s">
        <v>12</v>
      </c>
    </row>
    <row r="21" spans="1:5">
      <c r="A21" t="s">
        <v>13</v>
      </c>
      <c r="E21" t="s">
        <v>13</v>
      </c>
    </row>
    <row r="22" spans="1:5">
      <c r="A22" t="s">
        <v>37</v>
      </c>
      <c r="E22" t="s">
        <v>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Mortality-1991</vt:lpstr>
      <vt:lpstr>Mortality-2001</vt:lpstr>
      <vt:lpstr>Life-table-template</vt:lpstr>
      <vt:lpstr>Results</vt:lpstr>
    </vt:vector>
  </TitlesOfParts>
  <Company>University Of Manchester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Norman</dc:creator>
  <cp:lastModifiedBy>pdqnorman</cp:lastModifiedBy>
  <dcterms:created xsi:type="dcterms:W3CDTF">2004-09-28T11:52:18Z</dcterms:created>
  <dcterms:modified xsi:type="dcterms:W3CDTF">2014-04-28T13:50:34Z</dcterms:modified>
</cp:coreProperties>
</file>